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"/>
    </mc:Choice>
  </mc:AlternateContent>
  <bookViews>
    <workbookView xWindow="0" yWindow="0" windowWidth="28800" windowHeight="11730"/>
  </bookViews>
  <sheets>
    <sheet name="Հավելված N 1" sheetId="1" r:id="rId1"/>
    <sheet name="Հավելված N 2" sheetId="2" r:id="rId2"/>
    <sheet name="Հավելված3" sheetId="7" r:id="rId3"/>
    <sheet name="Հավելված N4" sheetId="6" r:id="rId4"/>
    <sheet name="Հավելված N5" sheetId="8" r:id="rId5"/>
    <sheet name="հավելված 6" sheetId="9" r:id="rId6"/>
  </sheets>
  <definedNames>
    <definedName name="_xlnm._FilterDatabase" localSheetId="3" hidden="1">'Հավելված N4'!$A$1:$A$48</definedName>
    <definedName name="_xlnm._FilterDatabase" localSheetId="4" hidden="1">'Հավելված N5'!$A$1:$A$46</definedName>
    <definedName name="_xlnm.Print_Area" localSheetId="2">Հավելված3!$A$1:$G$13</definedName>
    <definedName name="_xlnm.Print_Titles" localSheetId="2">Հավելված3!$7:$8</definedName>
    <definedName name="շախմատիստ" localSheetId="4">#REF!</definedName>
    <definedName name="շախմատիստ" localSheetId="2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66" i="8" l="1"/>
  <c r="E66" i="8"/>
  <c r="C66" i="8"/>
  <c r="D19" i="1" l="1"/>
  <c r="F25" i="1"/>
  <c r="D25" i="1"/>
  <c r="E25" i="1"/>
  <c r="D32" i="1"/>
  <c r="E51" i="1"/>
  <c r="E32" i="1" s="1"/>
  <c r="F51" i="1"/>
  <c r="F19" i="1" s="1"/>
  <c r="E19" i="1" l="1"/>
  <c r="F32" i="1"/>
  <c r="D187" i="8" l="1"/>
  <c r="E187" i="8"/>
  <c r="C187" i="8"/>
  <c r="D176" i="8"/>
  <c r="E176" i="8"/>
  <c r="C176" i="8"/>
  <c r="D165" i="8"/>
  <c r="E165" i="8"/>
  <c r="C165" i="8"/>
  <c r="D154" i="8"/>
  <c r="E154" i="8"/>
  <c r="C154" i="8"/>
  <c r="D143" i="8"/>
  <c r="E143" i="8"/>
  <c r="C143" i="8"/>
  <c r="D132" i="8"/>
  <c r="E132" i="8"/>
  <c r="C132" i="8"/>
  <c r="D121" i="8"/>
  <c r="E121" i="8"/>
  <c r="C121" i="8"/>
  <c r="D110" i="8"/>
  <c r="E110" i="8"/>
  <c r="C110" i="8"/>
  <c r="D99" i="8"/>
  <c r="E99" i="8"/>
  <c r="C99" i="8"/>
  <c r="D88" i="8"/>
  <c r="E88" i="8"/>
  <c r="C88" i="8"/>
  <c r="D77" i="8"/>
  <c r="E77" i="8"/>
  <c r="C77" i="8"/>
  <c r="D68" i="6" l="1"/>
  <c r="E68" i="6"/>
  <c r="C68" i="6"/>
  <c r="G18" i="7"/>
  <c r="G17" i="7" s="1"/>
  <c r="G20" i="7"/>
  <c r="G19" i="7" s="1"/>
  <c r="G22" i="7"/>
  <c r="G21" i="7" s="1"/>
  <c r="G24" i="7"/>
  <c r="G23" i="7" s="1"/>
  <c r="G26" i="7"/>
  <c r="G25" i="7" s="1"/>
  <c r="G28" i="7"/>
  <c r="G27" i="7" s="1"/>
  <c r="G30" i="7"/>
  <c r="G29" i="7" s="1"/>
  <c r="G32" i="7"/>
  <c r="G31" i="7" s="1"/>
  <c r="G34" i="7"/>
  <c r="G33" i="7" s="1"/>
  <c r="G36" i="7"/>
  <c r="G35" i="7" s="1"/>
  <c r="G38" i="7"/>
  <c r="G37" i="7" s="1"/>
  <c r="G40" i="7"/>
  <c r="G39" i="7" s="1"/>
  <c r="G14" i="7"/>
  <c r="G16" i="7" l="1"/>
  <c r="G139" i="2"/>
  <c r="G138" i="2" s="1"/>
  <c r="G137" i="2" s="1"/>
  <c r="G136" i="2" s="1"/>
  <c r="G134" i="2" s="1"/>
  <c r="G132" i="2"/>
  <c r="G131" i="2" s="1"/>
  <c r="G130" i="2" s="1"/>
  <c r="G129" i="2" s="1"/>
  <c r="G127" i="2" s="1"/>
  <c r="I132" i="2"/>
  <c r="I131" i="2" s="1"/>
  <c r="I130" i="2" s="1"/>
  <c r="I129" i="2" s="1"/>
  <c r="I127" i="2" s="1"/>
  <c r="G125" i="2"/>
  <c r="G124" i="2" s="1"/>
  <c r="G123" i="2" s="1"/>
  <c r="G122" i="2" s="1"/>
  <c r="G120" i="2" s="1"/>
  <c r="I118" i="2"/>
  <c r="I117" i="2" s="1"/>
  <c r="I116" i="2" s="1"/>
  <c r="I115" i="2" s="1"/>
  <c r="I113" i="2" s="1"/>
  <c r="G118" i="2"/>
  <c r="G117" i="2" s="1"/>
  <c r="G116" i="2" s="1"/>
  <c r="G115" i="2" s="1"/>
  <c r="G113" i="2" s="1"/>
  <c r="H111" i="2"/>
  <c r="H110" i="2" s="1"/>
  <c r="H109" i="2" s="1"/>
  <c r="H108" i="2" s="1"/>
  <c r="H106" i="2" s="1"/>
  <c r="G111" i="2"/>
  <c r="G110" i="2" s="1"/>
  <c r="G109" i="2" s="1"/>
  <c r="G108" i="2" s="1"/>
  <c r="G106" i="2" s="1"/>
  <c r="I104" i="2"/>
  <c r="I103" i="2" s="1"/>
  <c r="I102" i="2" s="1"/>
  <c r="I101" i="2" s="1"/>
  <c r="I99" i="2" s="1"/>
  <c r="G104" i="2"/>
  <c r="G103" i="2" s="1"/>
  <c r="G102" i="2" s="1"/>
  <c r="G101" i="2" s="1"/>
  <c r="G99" i="2" s="1"/>
  <c r="I97" i="2"/>
  <c r="I96" i="2" s="1"/>
  <c r="I95" i="2" s="1"/>
  <c r="I94" i="2" s="1"/>
  <c r="I92" i="2" s="1"/>
  <c r="G97" i="2"/>
  <c r="G96" i="2" s="1"/>
  <c r="G95" i="2" s="1"/>
  <c r="G94" i="2" s="1"/>
  <c r="G92" i="2" s="1"/>
  <c r="I90" i="2"/>
  <c r="I89" i="2" s="1"/>
  <c r="I88" i="2" s="1"/>
  <c r="I87" i="2" s="1"/>
  <c r="I85" i="2" s="1"/>
  <c r="G90" i="2"/>
  <c r="G89" i="2" s="1"/>
  <c r="G88" i="2" s="1"/>
  <c r="G87" i="2" s="1"/>
  <c r="G85" i="2" s="1"/>
  <c r="G83" i="2"/>
  <c r="G82" i="2" s="1"/>
  <c r="G81" i="2" s="1"/>
  <c r="G80" i="2" s="1"/>
  <c r="G78" i="2" s="1"/>
  <c r="H83" i="2"/>
  <c r="H82" i="2" s="1"/>
  <c r="H81" i="2" s="1"/>
  <c r="H80" i="2" s="1"/>
  <c r="H78" i="2" s="1"/>
  <c r="G76" i="2"/>
  <c r="G75" i="2" s="1"/>
  <c r="G74" i="2" s="1"/>
  <c r="G73" i="2" s="1"/>
  <c r="G71" i="2" s="1"/>
  <c r="G69" i="2"/>
  <c r="G68" i="2" s="1"/>
  <c r="G67" i="2" s="1"/>
  <c r="G66" i="2" s="1"/>
  <c r="G64" i="2" s="1"/>
  <c r="G62" i="2"/>
  <c r="G61" i="2" s="1"/>
  <c r="G60" i="2" s="1"/>
  <c r="G59" i="2" s="1"/>
  <c r="G57" i="2" s="1"/>
  <c r="G55" i="2" l="1"/>
  <c r="H97" i="2"/>
  <c r="H96" i="2" s="1"/>
  <c r="H95" i="2" s="1"/>
  <c r="H94" i="2" s="1"/>
  <c r="H92" i="2" s="1"/>
  <c r="I69" i="2"/>
  <c r="I68" i="2" s="1"/>
  <c r="I67" i="2" s="1"/>
  <c r="I66" i="2" s="1"/>
  <c r="I64" i="2" s="1"/>
  <c r="H69" i="2"/>
  <c r="H68" i="2" s="1"/>
  <c r="H67" i="2" s="1"/>
  <c r="H66" i="2" s="1"/>
  <c r="H64" i="2" s="1"/>
  <c r="H125" i="2"/>
  <c r="H124" i="2" s="1"/>
  <c r="H123" i="2" s="1"/>
  <c r="H122" i="2" s="1"/>
  <c r="H120" i="2" s="1"/>
  <c r="I76" i="2"/>
  <c r="I75" i="2" s="1"/>
  <c r="I74" i="2" s="1"/>
  <c r="I73" i="2" s="1"/>
  <c r="I71" i="2" s="1"/>
  <c r="H76" i="2"/>
  <c r="H75" i="2" s="1"/>
  <c r="H74" i="2" s="1"/>
  <c r="H73" i="2" s="1"/>
  <c r="H71" i="2" s="1"/>
  <c r="I139" i="2"/>
  <c r="I138" i="2" s="1"/>
  <c r="I137" i="2" s="1"/>
  <c r="I136" i="2" s="1"/>
  <c r="I134" i="2" s="1"/>
  <c r="I62" i="2"/>
  <c r="I61" i="2" s="1"/>
  <c r="I60" i="2" s="1"/>
  <c r="I59" i="2" s="1"/>
  <c r="I57" i="2" s="1"/>
  <c r="H62" i="2"/>
  <c r="H61" i="2" s="1"/>
  <c r="H60" i="2" s="1"/>
  <c r="H59" i="2" s="1"/>
  <c r="H57" i="2" s="1"/>
  <c r="I125" i="2"/>
  <c r="I124" i="2" s="1"/>
  <c r="I123" i="2" s="1"/>
  <c r="I122" i="2" s="1"/>
  <c r="I120" i="2" s="1"/>
  <c r="I83" i="2"/>
  <c r="I82" i="2" s="1"/>
  <c r="I81" i="2" s="1"/>
  <c r="I80" i="2" s="1"/>
  <c r="I78" i="2" s="1"/>
  <c r="I111" i="2"/>
  <c r="I110" i="2" s="1"/>
  <c r="I109" i="2" s="1"/>
  <c r="I108" i="2" s="1"/>
  <c r="I106" i="2" s="1"/>
  <c r="H139" i="2"/>
  <c r="H138" i="2" s="1"/>
  <c r="H137" i="2" s="1"/>
  <c r="H136" i="2" s="1"/>
  <c r="H134" i="2" s="1"/>
  <c r="H90" i="2"/>
  <c r="H89" i="2" s="1"/>
  <c r="H88" i="2" s="1"/>
  <c r="H87" i="2" s="1"/>
  <c r="H85" i="2" s="1"/>
  <c r="H104" i="2"/>
  <c r="H103" i="2" s="1"/>
  <c r="H102" i="2" s="1"/>
  <c r="H101" i="2" s="1"/>
  <c r="H99" i="2" s="1"/>
  <c r="H118" i="2"/>
  <c r="H117" i="2" s="1"/>
  <c r="H116" i="2" s="1"/>
  <c r="H115" i="2" s="1"/>
  <c r="H113" i="2" s="1"/>
  <c r="H132" i="2"/>
  <c r="H131" i="2" s="1"/>
  <c r="H130" i="2" s="1"/>
  <c r="H129" i="2" s="1"/>
  <c r="H127" i="2" s="1"/>
  <c r="I55" i="2" l="1"/>
  <c r="H55" i="2"/>
  <c r="E56" i="8" l="1"/>
  <c r="D56" i="8"/>
  <c r="C56" i="8"/>
  <c r="E46" i="8"/>
  <c r="D46" i="8"/>
  <c r="C46" i="8"/>
  <c r="E30" i="1" l="1"/>
  <c r="D30" i="1"/>
  <c r="D58" i="6"/>
  <c r="E58" i="6"/>
  <c r="C58" i="6"/>
  <c r="H45" i="2" l="1"/>
  <c r="I45" i="2"/>
  <c r="G45" i="2"/>
  <c r="H54" i="2"/>
  <c r="H53" i="2" s="1"/>
  <c r="H52" i="2" s="1"/>
  <c r="H51" i="2" s="1"/>
  <c r="H50" i="2" s="1"/>
  <c r="H48" i="2" s="1"/>
  <c r="H46" i="2" s="1"/>
  <c r="G54" i="2"/>
  <c r="G53" i="2" s="1"/>
  <c r="G52" i="2" s="1"/>
  <c r="G51" i="2" s="1"/>
  <c r="G50" i="2" s="1"/>
  <c r="G48" i="2" s="1"/>
  <c r="G46" i="2" s="1"/>
  <c r="F30" i="1" l="1"/>
  <c r="I54" i="2"/>
  <c r="I53" i="2" s="1"/>
  <c r="I52" i="2" s="1"/>
  <c r="I51" i="2" s="1"/>
  <c r="I50" i="2" s="1"/>
  <c r="I48" i="2" s="1"/>
  <c r="I46" i="2" s="1"/>
  <c r="C48" i="6" l="1"/>
  <c r="D48" i="6"/>
  <c r="E48" i="6"/>
  <c r="G12" i="7" l="1"/>
  <c r="G11" i="7" s="1"/>
  <c r="G10" i="7" l="1"/>
  <c r="G27" i="2"/>
  <c r="H27" i="2"/>
  <c r="I27" i="2"/>
  <c r="E20" i="6" l="1"/>
  <c r="E20" i="8"/>
  <c r="D20" i="6"/>
  <c r="D20" i="8"/>
  <c r="C20" i="6"/>
  <c r="C20" i="8"/>
  <c r="G44" i="2"/>
  <c r="G43" i="2" s="1"/>
  <c r="G42" i="2" s="1"/>
  <c r="G41" i="2" s="1"/>
  <c r="G39" i="2" s="1"/>
  <c r="G37" i="2" s="1"/>
  <c r="G35" i="2" s="1"/>
  <c r="H44" i="2"/>
  <c r="H43" i="2" s="1"/>
  <c r="H42" i="2" s="1"/>
  <c r="H41" i="2" s="1"/>
  <c r="H39" i="2" s="1"/>
  <c r="H37" i="2" s="1"/>
  <c r="H35" i="2" l="1"/>
  <c r="H33" i="2" s="1"/>
  <c r="H31" i="2" s="1"/>
  <c r="H29" i="2" s="1"/>
  <c r="H28" i="2" s="1"/>
  <c r="G33" i="2"/>
  <c r="G31" i="2" s="1"/>
  <c r="G29" i="2" s="1"/>
  <c r="G28" i="2" s="1"/>
  <c r="E12" i="1"/>
  <c r="I44" i="2"/>
  <c r="I43" i="2" s="1"/>
  <c r="I42" i="2" s="1"/>
  <c r="I41" i="2" s="1"/>
  <c r="I39" i="2" s="1"/>
  <c r="I37" i="2" s="1"/>
  <c r="I35" i="2" l="1"/>
  <c r="I33" i="2" s="1"/>
  <c r="I31" i="2" s="1"/>
  <c r="I29" i="2" s="1"/>
  <c r="I28" i="2" s="1"/>
  <c r="G26" i="2"/>
  <c r="D12" i="1"/>
  <c r="D10" i="1" s="1"/>
  <c r="D8" i="1" s="1"/>
  <c r="E10" i="1"/>
  <c r="E8" i="1" s="1"/>
  <c r="H26" i="2"/>
  <c r="D29" i="8" s="1"/>
  <c r="C29" i="6" l="1"/>
  <c r="C29" i="8"/>
  <c r="G25" i="2"/>
  <c r="G24" i="2" s="1"/>
  <c r="G23" i="2" s="1"/>
  <c r="G21" i="2" s="1"/>
  <c r="G19" i="2" s="1"/>
  <c r="G17" i="2" s="1"/>
  <c r="G15" i="2" s="1"/>
  <c r="G13" i="2" s="1"/>
  <c r="G11" i="2" s="1"/>
  <c r="G10" i="2" s="1"/>
  <c r="G8" i="2" s="1"/>
  <c r="H25" i="2"/>
  <c r="H24" i="2" s="1"/>
  <c r="H23" i="2" s="1"/>
  <c r="H21" i="2" s="1"/>
  <c r="H19" i="2" s="1"/>
  <c r="H17" i="2" s="1"/>
  <c r="H15" i="2" s="1"/>
  <c r="H13" i="2" s="1"/>
  <c r="H11" i="2" s="1"/>
  <c r="H10" i="2" s="1"/>
  <c r="H8" i="2" s="1"/>
  <c r="D29" i="6"/>
  <c r="F12" i="1" l="1"/>
  <c r="F10" i="1" l="1"/>
  <c r="F8" i="1" s="1"/>
  <c r="I26" i="2"/>
  <c r="E29" i="8" s="1"/>
  <c r="E29" i="6" l="1"/>
  <c r="I25" i="2"/>
  <c r="I24" i="2" s="1"/>
  <c r="I23" i="2" s="1"/>
  <c r="I21" i="2" s="1"/>
  <c r="I19" i="2" s="1"/>
  <c r="I17" i="2" s="1"/>
  <c r="I15" i="2" s="1"/>
  <c r="I13" i="2" s="1"/>
  <c r="I11" i="2" s="1"/>
  <c r="I10" i="2" s="1"/>
  <c r="I8" i="2" s="1"/>
</calcChain>
</file>

<file path=xl/sharedStrings.xml><?xml version="1.0" encoding="utf-8"?>
<sst xmlns="http://schemas.openxmlformats.org/spreadsheetml/2006/main" count="693" uniqueCount="173">
  <si>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</si>
  <si>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</si>
  <si>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</si>
  <si>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</si>
  <si>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</si>
  <si>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</si>
  <si>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</si>
  <si>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</si>
  <si>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</si>
  <si>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</si>
  <si>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</si>
  <si>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</si>
  <si>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</si>
  <si>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</si>
  <si>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</si>
  <si>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</si>
  <si>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</si>
  <si>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</si>
  <si>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</si>
  <si>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</si>
  <si>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</si>
  <si>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</si>
  <si>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</si>
  <si>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</si>
  <si>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</si>
  <si>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</si>
  <si>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</si>
  <si>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</si>
  <si>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</si>
  <si>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</si>
  <si>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</si>
  <si>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</si>
  <si>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</si>
  <si>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</si>
  <si>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</si>
  <si>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</si>
  <si>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</si>
  <si>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</si>
  <si>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</si>
  <si>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</si>
  <si>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</si>
  <si>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</si>
  <si>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</si>
  <si>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 xml:space="preserve"> ՀՀ  կրթության, գիտության, մշակույթի և սպորտի նախարարություն</t>
  </si>
  <si>
    <t>Ծառայությունների մատուցում</t>
  </si>
  <si>
    <t>09</t>
  </si>
  <si>
    <t xml:space="preserve"> այդ թվում` </t>
  </si>
  <si>
    <t>այդ թվում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</si>
  <si>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</si>
  <si>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</si>
  <si>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</si>
  <si>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</si>
  <si>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</si>
  <si>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</si>
  <si>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ՀՀ կառավարության  2021 թվականի </t>
  </si>
  <si>
    <t>11</t>
  </si>
  <si>
    <t xml:space="preserve"> ՀԻՄՆԱԿԱՆ ԲԱԺԻՆՆԵՐԻՆ ՉԴԱՍՎՈՂ ՊԱՀՈՒՍՏԱՅԻՆ ՖՈՆԴԵՐ</t>
  </si>
  <si>
    <t>այդ թվում`</t>
  </si>
  <si>
    <t>01</t>
  </si>
  <si>
    <t>ՀՀ կառավարության և համայնքների պահուստային ֆոնդ</t>
  </si>
  <si>
    <t>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</si>
  <si>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</si>
  <si>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ԾԱԽՍԵՐ</t>
  </si>
  <si>
    <t xml:space="preserve"> Պահուստային միջոցներ</t>
  </si>
  <si>
    <t xml:space="preserve">                                                    ՀՀ կրթության, գիտության, մշակույթի և սպորտի նախարարություն</t>
  </si>
  <si>
    <t xml:space="preserve"> Ինն ամիս</t>
  </si>
  <si>
    <t xml:space="preserve"> Առաջին կիսամյակ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</si>
  <si>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</si>
  <si>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</si>
  <si>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</si>
  <si>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</si>
  <si>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</si>
  <si>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</si>
  <si>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</si>
  <si>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</si>
  <si>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</si>
  <si>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</si>
  <si>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</si>
  <si>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</si>
  <si>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</si>
  <si>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- Այլ ընթացիկ դրամաշնորհներ</t>
  </si>
  <si>
    <t xml:space="preserve"> Ծառայությունը մատուցող կազմակերպության(ների) անվանում(ներ)ը՛ </t>
  </si>
  <si>
    <t>Հավելված N 4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</si>
  <si>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</si>
  <si>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</si>
  <si>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</si>
  <si>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ՀՀ կրթության, գիտության, մշակույթի և սպորտի նախարարություն </t>
  </si>
  <si>
    <t xml:space="preserve"> ՀՀ կրթության, գիտության, մշակույթի և սպորտի նախարարություն 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</si>
  <si>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 ԼՐԱՑՈՒՄՆԵՐԸ ԵՎ ՓՈՓՈԽՈՒԹՅՈՒՆՆԵՐԸ
</t>
  </si>
  <si>
    <t xml:space="preserve">ՀԱՅԱՍՏԱՆԻ ՀԱՆՐԱՊԵՏՈՒԹՅԱՆ ԿԱՌԱՎԱՐՈՒԹՅԱՆ 2020 ԹՎԱԿԱՆԻ ԴԵԿՏԵՄԲԵՐԻ 30-Ի N 2215-Ն ՈՐՈՇՄԱՆ N 3 և N 4  ՀԱՎԵԼՎԱԾՆԵՐՈՒՄ  ԿԱՏԱՐՎՈՂ  ԼՐԱՑՈՒՄՆԵՐԸ ԵՎ ՓՈՓՈԽՈՒԹՅՈՒՆՆԵՐԸ
</t>
  </si>
  <si>
    <t xml:space="preserve"> ԿՐԹՈՒԹՅՈՒՆ</t>
  </si>
  <si>
    <t xml:space="preserve"> ԴՐԱՄԱՇՆՈՐՀՆԵՐ</t>
  </si>
  <si>
    <t xml:space="preserve"> Ընթացիկ դրամաշնորհներ պետական հատվածի այլ մակարդակներին</t>
  </si>
  <si>
    <t>Հավելված N 3</t>
  </si>
  <si>
    <t xml:space="preserve"> - Ընթացիկ դրամաշնորհներ պետական և համայնքային ոչ առևտրային կազմակերպություններին</t>
  </si>
  <si>
    <t>Ցուցանիշների փոփոխությունը (ավելացումները նշված են դրական նշանով, իսկ  նվազեցումները՝ փակագծերում 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</si>
  <si>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</si>
  <si>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</si>
  <si>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հազ. դրամ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</si>
  <si>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</si>
  <si>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</si>
  <si>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</si>
  <si>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Կրթության բովանդակային և մեթոդական սպասարկում</t>
  </si>
  <si>
    <t xml:space="preserve"> Հանրակրթության պետական կրթական չափորոշիչների մշակում, վերանայում</t>
  </si>
  <si>
    <t xml:space="preserve"> Ատեստավորման նոր համակարգի ներդրում՛ ուղղված ուսուցիչների որակի բարձրացմանը</t>
  </si>
  <si>
    <t xml:space="preserve"> Հանրակրթական դպրոցներում դասվանդող ուսուցիչների կամավոր ատեստավորման համակարգի մշակում և ներդրում</t>
  </si>
  <si>
    <t>06</t>
  </si>
  <si>
    <t xml:space="preserve"> Կրթությանը տրամադրվող օժանդակ ծառայություններ</t>
  </si>
  <si>
    <t>Կրթության բովանդակային և մեթոդական սպասարկում</t>
  </si>
  <si>
    <t>Ատեստավորման նոր համակարգի ներդրում՛ ուղղված ուսուցիչների որակի բարձրացմանը</t>
  </si>
  <si>
    <t>Կրթության որակի ապահովում</t>
  </si>
  <si>
    <t xml:space="preserve">Կրթության բովանդակային և մեթոդական սպասարկում </t>
  </si>
  <si>
    <t>«Կրթության զարգացման և նորարարությունների ազգային կենտրոն» հիմնադրամ</t>
  </si>
  <si>
    <t>Հանրակրթական դպրոցներում դասվանդող ուսուցիչների կամավոր ատեստավորման համակարգի մշակում և ներդրում</t>
  </si>
  <si>
    <t>Մասնագիտացված կազմակերպություն</t>
  </si>
  <si>
    <t xml:space="preserve"> Կամավոր ատեստավորմանը մասնակցած ուսուցիչների թիվը, մարդ </t>
  </si>
  <si>
    <t xml:space="preserve">Հանրակրթության պետական կրթական չափորոշիչների մշակում, վերանայում </t>
  </si>
  <si>
    <t>Ցուցանիշների փոփոխությունը (ավելացումները նշված են դրական նշանով)Տարի</t>
  </si>
  <si>
    <t xml:space="preserve"> Կամավոր ատեստավորման արդյունքում հավելավճար ստացող ուսուցիչների թվաքանակը</t>
  </si>
  <si>
    <t>Վերապատրաստված ուսուցիչների թիվը</t>
  </si>
  <si>
    <t>Հավելված N 5</t>
  </si>
  <si>
    <t xml:space="preserve"> Հանրակրթական հիմնական ծրագրեր իրականացնող ուսումնական հաստատությունների հերթական ատեստավորման ենթակա ուսուցչի վերապատրաստում</t>
  </si>
  <si>
    <t xml:space="preserve"> Հանրակրթական հիմնական ծրագրեր իրականացնող ուսումնական հաստատությունների հերթական ատեստավորման ենթակա ուսուցիչների վերապատրաստման գործընթացի կազմակերպում և իրականացում</t>
  </si>
  <si>
    <t>ՀՀ տարածքային կառավարման և ենթակառուցվածքների նախարարություն</t>
  </si>
  <si>
    <t>ԸՆԴԱՄԵՆԸ ԾԱԽՍԵՐ</t>
  </si>
  <si>
    <t>ԸՆԹԱՑԻԿ ԾԱԽՍԵՐ</t>
  </si>
  <si>
    <t>ԾԱՌԱՅՈՒԹՅՈՒՆՆԵՐԻ  ԵՎ   ԱՊՐԱՆՔՆԵՐԻ  ՁԵՌՔԲԵՐՈՒՄ</t>
  </si>
  <si>
    <t>Նյութեր (Ապրանքներ)</t>
  </si>
  <si>
    <t>ՀՀ կրթության, գիտության, մշակույթի և սպորտի նախարարություն</t>
  </si>
  <si>
    <t>ՀՀ Արագածոտնի մարզպետարան</t>
  </si>
  <si>
    <t>ՀՀ Արարատի մարզպետարան</t>
  </si>
  <si>
    <t>ՀՀ Արմավիրի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</si>
  <si>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</si>
  <si>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</si>
  <si>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</si>
  <si>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</si>
  <si>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Սյունիքի մարզպետարան</t>
  </si>
  <si>
    <t>ՀՀ Վայոց ձորի մարզպետարան</t>
  </si>
  <si>
    <t>ՀՀ Տավուշի մարզպետարան</t>
  </si>
  <si>
    <t>Ատեստավորման նոր համակարգի ներդրում՝ ուղղված ուսուցիչների որակի բարձրացմանը</t>
  </si>
  <si>
    <t>Ատեստավորված ուսուցիչներ</t>
  </si>
  <si>
    <t>ընդամենը, որից՝</t>
  </si>
  <si>
    <t>ՀՀ  Տավուշի մարզպետարան</t>
  </si>
  <si>
    <t>Հանրակրթական հիմնական ծրագրեր իրականացնող ուսումնական հաստատությունների հերթական ատեստավորման ենթակա ուսուցչի վերապատրաստում</t>
  </si>
  <si>
    <t>Հանրակրթական հիմնական ծրագրեր իրականացնող ուսումնական հաստատություններ</t>
  </si>
  <si>
    <t xml:space="preserve">ՀԱՅԱՍՏԱՆԻ ՀԱՆՐԱՊԵՏՈՒԹՅԱՆ ԿԱՌԱՎԱՐՈՒԹՅԱՆ 2020 ԹՎԱԿԱՆԻ ԴԵԿՏԵՄԲԵՐԻ 30-Ի N 2215-Ն ՈՐՈՇՄԱՆ N 5 ՀԱՎԵԼՎԱԾԻ N 7 ԱՂՅՈՒՍԱԿՈՒՄ ԿԱՏԱՐՎՈՂ ԼՐԱՑՈՒՄՆԵՐԸ ԵՎ ՓՈՓՈԽՈՒԹՅՈՒՆՆԵՐԸ 
</t>
  </si>
  <si>
    <t>Հանրակրթական հիմնական ծրագրեր իրականացնող ուսումնական հաստատությունների հերթական ատեստավորման ենթակա ուսուցիչների վերապատրաստման գործընթացի կազմակերպում և իրականացում</t>
  </si>
  <si>
    <t xml:space="preserve"> ՀԱՅԱՍՏԱՆԻ ՀԱՆՐԱՊԵՏՈՒԹՅԱՆ ԿԱՌԱՎԱՐՈՒԹՅԱՆ 2020 ԹՎԱԿԱՆԻ ԴԵԿՏԵՄԲԵՐԻ 30-Ի N 2215-Ն ՈՐՈՇՄԱՆ N 9 ՀԱՎԵԼՎԱԾԻ  N 9.14 ԵՎ  N 9.47 ԱՂՅՈՒՍԱԿՆԵՐՈՒՄ ԿԱՏԱՐՎՈՂ ԼՐԱՑՈՒՄՆԵՐԸ ԵՎ ՓՈՓՈԽՈՒԹՅՈՒՆՆԵՐԸ
</t>
  </si>
  <si>
    <t xml:space="preserve"> ՀԱՅԱՍՏԱՆԻ ՀԱՆՐԱՊԵՏՈՒԹՅԱՆ ԿԱՌԱՎԱՐՈՒԹՅԱՆ 2020 ԹՎԱԿԱՆԻ ԴԵԿՏԵՄԲԵՐԻ 30-Ի N 2215-Ն ՈՐՈՇՄԱՆ N 9.1  ՀԱՎԵԼՎԱԾԻ  N 9.1.8, 9.1.14, 9.1.48, 9.1.49, 9.1.50, 9.1.51, 9.1.52, 9.1.53, 9.1.54, 9.1.55, 9.1.56, 9.1.57 ԵՎ 9․1.58 ԱՂՅՈՒՍԱԿՆԵՐՈՒՄ ԿԱՏԱՐՎՈՂ ԼՐԱՑՈՒՄՆԵՐԸ ԵՎ ՓՈՓՈԽՈՒԹՅՈՒՆՆԵՐԸ
</t>
  </si>
  <si>
    <t xml:space="preserve"> ՀՀ տարածքային կառավարման և ենթակառուցվածքների նախարարություն </t>
  </si>
  <si>
    <t>Աղյուսակ 9.1.8</t>
  </si>
  <si>
    <t>Առաջին կիսամյակ</t>
  </si>
  <si>
    <t>Ինն ամիս</t>
  </si>
  <si>
    <t>Տարի</t>
  </si>
  <si>
    <t>Աղյուսակ 9.1.48</t>
  </si>
  <si>
    <t>Աղյուսակ 9.1.49</t>
  </si>
  <si>
    <t>Աղյուսակ 9.1.50</t>
  </si>
  <si>
    <t>Աղյուսակ 9.1.51</t>
  </si>
  <si>
    <t>Աղյուսակ 9.1.52</t>
  </si>
  <si>
    <t>Աղյուսակ 9.1.53</t>
  </si>
  <si>
    <t>Աղյուսակ 9.1.54</t>
  </si>
  <si>
    <t>Աղյուսակ 9.1.55</t>
  </si>
  <si>
    <t>Աղյուսակ 9.1.56</t>
  </si>
  <si>
    <t>Աղյուսակ 9.1.57</t>
  </si>
  <si>
    <t>9.1.58</t>
  </si>
  <si>
    <t>9.1.14</t>
  </si>
  <si>
    <t xml:space="preserve">Ծառայությունը մատուցող կազմակերպության(ների) անվանում(ներ)ը՛ </t>
  </si>
  <si>
    <t>Հավելված N 6</t>
  </si>
  <si>
    <t>Գործառական դասիչ</t>
  </si>
  <si>
    <t xml:space="preserve">Բյուջետային հատակացումների գլխավոր կարգադրիչներ, ծրագրերի, միջոցառումների և միջոցառումներն իրականացնող պետական մարմինների անվանումները </t>
  </si>
  <si>
    <t>Դաս</t>
  </si>
  <si>
    <t>Կրթությանը տրամադրվող օժանդակ ծառայություններ</t>
  </si>
  <si>
    <t xml:space="preserve"> ՀԱՅԱՍՏԱՆԻ ՀԱՆՐԱՊԵՏՈՒԹՅԱՆ ԿԱՌԱՎԱՐՈՒԹՅԱՆ 2020 ԹՎԱԿԱՆԻ ԴԵԿՏԵՄԲԵՐԻ 30-Ի N 2215-Ն ՈՐՈՇՄԱՆ
N 8 ՀԱՎԵԼՎԱԾԻ ՑԱՆԿՈՒՄ  ԿԱՏԱՐՎՈՂ 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</si>
</sst>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#,##0.0_);\(#,##0.0\)"/>
    <numFmt numFmtId="168" formatCode="_-* #,##0.00_-;\-* #,##0.00_-;_-* &quot;-&quot;??_-;_-@_-"/>
    <numFmt numFmtId="169" formatCode="0.0"/>
    <numFmt numFmtId="170" formatCode="_(* #,##0_);_(* \(#,##0\);_(* &quot;-&quot;??_);_(@_)"/>
    <numFmt numFmtId="171" formatCode="0.0_);\(0.0\)"/>
  </numFmts>
  <fonts count="46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12"/>
      <color theme="1"/>
      <name val="GHEA Grapalat"/>
      <family val="2"/>
    </font>
    <font>
      <sz val="12"/>
      <color theme="1"/>
      <name val="GHEA Grapalat"/>
      <family val="2"/>
    </font>
    <font>
      <b/>
      <i/>
      <sz val="12"/>
      <name val="GHEA Grapalat"/>
      <family val="3"/>
    </font>
    <font>
      <b/>
      <i/>
      <sz val="12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sz val="10"/>
      <name val="Arial Unicode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5">
    <xf numFmtId="0" fontId="0" fillId="0" borderId="0">
      <alignment horizontal="left" vertical="top" wrapText="1"/>
    </xf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164" fontId="21" fillId="0" borderId="0" applyFill="0" applyBorder="0" applyProtection="0">
      <alignment horizontal="right" vertical="top"/>
    </xf>
    <xf numFmtId="164" fontId="23" fillId="0" borderId="0" applyFill="0" applyBorder="0" applyProtection="0">
      <alignment horizontal="right" vertical="top"/>
    </xf>
    <xf numFmtId="164" fontId="22" fillId="0" borderId="0" applyFill="0" applyBorder="0" applyProtection="0">
      <alignment horizontal="right" vertical="top"/>
    </xf>
    <xf numFmtId="0" fontId="21" fillId="0" borderId="0">
      <alignment horizontal="left" vertical="top" wrapText="1"/>
    </xf>
    <xf numFmtId="0" fontId="25" fillId="0" borderId="0"/>
    <xf numFmtId="43" fontId="25" fillId="0" borderId="0" applyFont="0" applyFill="0" applyBorder="0" applyAlignment="0" applyProtection="0"/>
    <xf numFmtId="0" fontId="26" fillId="0" borderId="0"/>
    <xf numFmtId="168" fontId="24" fillId="0" borderId="0" applyFont="0" applyFill="0" applyBorder="0" applyAlignment="0" applyProtection="0"/>
    <xf numFmtId="0" fontId="24" fillId="0" borderId="0"/>
    <xf numFmtId="0" fontId="24" fillId="0" borderId="0"/>
    <xf numFmtId="0" fontId="27" fillId="0" borderId="0"/>
    <xf numFmtId="43" fontId="28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25" fillId="0" borderId="0"/>
    <xf numFmtId="0" fontId="21" fillId="0" borderId="0">
      <alignment horizontal="left" vertical="top" wrapText="1"/>
    </xf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21" fillId="0" borderId="0">
      <alignment horizontal="left" vertical="top" wrapText="1"/>
    </xf>
    <xf numFmtId="0" fontId="3" fillId="0" borderId="0"/>
    <xf numFmtId="0" fontId="3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27" fillId="0" borderId="0"/>
    <xf numFmtId="0" fontId="2" fillId="0" borderId="0"/>
    <xf numFmtId="0" fontId="2" fillId="0" borderId="0"/>
    <xf numFmtId="0" fontId="44" fillId="0" borderId="0"/>
    <xf numFmtId="0" fontId="45" fillId="0" borderId="0"/>
  </cellStyleXfs>
  <cellXfs count="333">
    <xf numFmtId="0" fontId="0" fillId="0" borderId="0" xfId="0">
      <alignment horizontal="left" vertical="top" wrapText="1"/>
    </xf>
    <xf numFmtId="0" fontId="29" fillId="0" borderId="0" xfId="0" applyFont="1" applyFill="1">
      <alignment horizontal="left" vertical="top" wrapText="1"/>
    </xf>
    <xf numFmtId="0" fontId="29" fillId="0" borderId="0" xfId="0" applyFont="1" applyFill="1" applyAlignment="1">
      <alignment horizontal="left" vertical="top" wrapText="1"/>
    </xf>
    <xf numFmtId="0" fontId="31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30" fillId="0" borderId="0" xfId="0" applyFont="1" applyFill="1" applyAlignment="1">
      <alignment horizontal="center" vertical="top" wrapText="1"/>
    </xf>
    <xf numFmtId="0" fontId="29" fillId="0" borderId="10" xfId="0" applyFont="1" applyFill="1" applyBorder="1" applyAlignment="1">
      <alignment horizontal="center" wrapText="1"/>
    </xf>
    <xf numFmtId="0" fontId="32" fillId="0" borderId="10" xfId="0" applyFont="1" applyFill="1" applyBorder="1" applyAlignment="1">
      <alignment horizontal="center" vertical="top" wrapText="1"/>
    </xf>
    <xf numFmtId="0" fontId="32" fillId="0" borderId="10" xfId="0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33" fillId="0" borderId="10" xfId="0" applyFont="1" applyFill="1" applyBorder="1" applyAlignment="1">
      <alignment horizontal="left" vertical="top" wrapText="1"/>
    </xf>
    <xf numFmtId="169" fontId="33" fillId="0" borderId="10" xfId="0" applyNumberFormat="1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left" vertical="top" wrapText="1"/>
    </xf>
    <xf numFmtId="169" fontId="34" fillId="0" borderId="10" xfId="52" applyNumberFormat="1" applyFont="1" applyFill="1" applyBorder="1"/>
    <xf numFmtId="0" fontId="32" fillId="0" borderId="0" xfId="0" applyFont="1" applyFill="1" applyAlignment="1">
      <alignment vertical="center"/>
    </xf>
    <xf numFmtId="0" fontId="35" fillId="0" borderId="15" xfId="61" applyFont="1" applyFill="1" applyBorder="1" applyAlignment="1">
      <alignment horizontal="left" vertical="top" wrapText="1"/>
    </xf>
    <xf numFmtId="0" fontId="32" fillId="0" borderId="10" xfId="0" applyFont="1" applyFill="1" applyBorder="1" applyAlignment="1"/>
    <xf numFmtId="0" fontId="32" fillId="0" borderId="0" xfId="0" applyFont="1" applyFill="1" applyAlignment="1"/>
    <xf numFmtId="0" fontId="33" fillId="0" borderId="15" xfId="61" applyFont="1" applyFill="1" applyBorder="1" applyAlignment="1">
      <alignment horizontal="left" vertical="top" wrapText="1"/>
    </xf>
    <xf numFmtId="0" fontId="35" fillId="0" borderId="15" xfId="62" applyFont="1" applyFill="1" applyBorder="1">
      <alignment horizontal="left" vertical="top" wrapText="1"/>
    </xf>
    <xf numFmtId="0" fontId="30" fillId="0" borderId="15" xfId="62" applyFont="1" applyFill="1" applyBorder="1" applyAlignment="1">
      <alignment horizontal="left" vertical="top" wrapText="1"/>
    </xf>
    <xf numFmtId="0" fontId="30" fillId="0" borderId="15" xfId="62" applyFont="1" applyFill="1" applyBorder="1" applyAlignment="1">
      <alignment horizontal="center" vertical="top"/>
    </xf>
    <xf numFmtId="0" fontId="35" fillId="0" borderId="10" xfId="62" applyFont="1" applyFill="1" applyBorder="1">
      <alignment horizontal="left" vertical="top" wrapText="1"/>
    </xf>
    <xf numFmtId="0" fontId="33" fillId="0" borderId="10" xfId="62" applyFont="1" applyFill="1" applyBorder="1" applyAlignment="1">
      <alignment horizontal="left" vertical="top" wrapText="1"/>
    </xf>
    <xf numFmtId="0" fontId="30" fillId="0" borderId="10" xfId="62" applyFont="1" applyFill="1" applyBorder="1" applyAlignment="1">
      <alignment horizontal="left" vertical="top" wrapText="1"/>
    </xf>
    <xf numFmtId="0" fontId="32" fillId="0" borderId="19" xfId="0" applyFont="1" applyFill="1" applyBorder="1" applyAlignment="1">
      <alignment horizontal="center" vertical="center"/>
    </xf>
    <xf numFmtId="166" fontId="33" fillId="0" borderId="10" xfId="0" applyNumberFormat="1" applyFont="1" applyFill="1" applyBorder="1" applyAlignment="1">
      <alignment horizontal="right" vertical="top" wrapText="1"/>
    </xf>
    <xf numFmtId="0" fontId="36" fillId="0" borderId="10" xfId="0" applyFont="1" applyFill="1" applyBorder="1">
      <alignment horizontal="left" vertical="top" wrapText="1"/>
    </xf>
    <xf numFmtId="164" fontId="29" fillId="0" borderId="10" xfId="42" applyNumberFormat="1" applyFont="1" applyFill="1" applyBorder="1" applyAlignment="1">
      <alignment horizontal="right" vertical="top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Fill="1" applyBorder="1" applyAlignment="1">
      <alignment horizontal="right" vertical="top" wrapText="1"/>
    </xf>
    <xf numFmtId="0" fontId="30" fillId="0" borderId="0" xfId="0" applyFont="1" applyFill="1" applyAlignment="1"/>
    <xf numFmtId="0" fontId="33" fillId="0" borderId="0" xfId="0" applyFont="1" applyFill="1" applyAlignment="1">
      <alignment horizontal="left" vertical="top" wrapText="1"/>
    </xf>
    <xf numFmtId="0" fontId="30" fillId="0" borderId="0" xfId="0" applyFont="1" applyFill="1" applyBorder="1" applyAlignment="1"/>
    <xf numFmtId="0" fontId="33" fillId="0" borderId="0" xfId="0" applyFont="1" applyFill="1" applyAlignment="1">
      <alignment horizontal="center" wrapText="1"/>
    </xf>
    <xf numFmtId="0" fontId="30" fillId="0" borderId="0" xfId="0" applyFont="1" applyFill="1" applyAlignment="1">
      <alignment horizontal="center" wrapText="1"/>
    </xf>
    <xf numFmtId="0" fontId="30" fillId="0" borderId="0" xfId="0" applyFont="1" applyFill="1">
      <alignment horizontal="left" vertical="top" wrapText="1"/>
    </xf>
    <xf numFmtId="0" fontId="30" fillId="0" borderId="10" xfId="45" applyFont="1" applyFill="1" applyBorder="1" applyAlignment="1">
      <alignment horizontal="center" vertical="center" wrapText="1"/>
    </xf>
    <xf numFmtId="0" fontId="32" fillId="33" borderId="10" xfId="0" applyFont="1" applyFill="1" applyBorder="1" applyAlignment="1">
      <alignment horizontal="center" vertical="top" wrapText="1"/>
    </xf>
    <xf numFmtId="0" fontId="32" fillId="0" borderId="10" xfId="0" applyFont="1" applyBorder="1" applyAlignment="1">
      <alignment horizontal="center" vertical="center" wrapText="1"/>
    </xf>
    <xf numFmtId="167" fontId="33" fillId="0" borderId="10" xfId="45" applyNumberFormat="1" applyFont="1" applyFill="1" applyBorder="1" applyAlignment="1">
      <alignment vertical="center" wrapText="1"/>
    </xf>
    <xf numFmtId="0" fontId="30" fillId="0" borderId="10" xfId="0" applyFont="1" applyFill="1" applyBorder="1">
      <alignment horizontal="left" vertical="top" wrapText="1"/>
    </xf>
    <xf numFmtId="0" fontId="30" fillId="0" borderId="10" xfId="0" applyFont="1" applyFill="1" applyBorder="1" applyAlignment="1">
      <alignment horizontal="left" vertical="top" wrapText="1"/>
    </xf>
    <xf numFmtId="0" fontId="30" fillId="0" borderId="10" xfId="0" applyFont="1" applyFill="1" applyBorder="1" applyAlignment="1">
      <alignment vertical="top" wrapText="1"/>
    </xf>
    <xf numFmtId="167" fontId="37" fillId="33" borderId="10" xfId="60" applyNumberFormat="1" applyFont="1" applyFill="1" applyBorder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37" fillId="0" borderId="10" xfId="0" applyFont="1" applyBorder="1" applyAlignment="1">
      <alignment wrapText="1"/>
    </xf>
    <xf numFmtId="0" fontId="29" fillId="0" borderId="0" xfId="0" applyFont="1" applyAlignment="1"/>
    <xf numFmtId="0" fontId="37" fillId="0" borderId="10" xfId="0" applyFont="1" applyBorder="1" applyAlignment="1">
      <alignment vertical="center"/>
    </xf>
    <xf numFmtId="0" fontId="37" fillId="33" borderId="12" xfId="0" applyFont="1" applyFill="1" applyBorder="1" applyAlignment="1">
      <alignment horizontal="center" vertical="center"/>
    </xf>
    <xf numFmtId="0" fontId="32" fillId="0" borderId="10" xfId="0" applyFont="1" applyBorder="1" applyAlignment="1"/>
    <xf numFmtId="0" fontId="37" fillId="33" borderId="10" xfId="0" applyFont="1" applyFill="1" applyBorder="1" applyAlignment="1">
      <alignment wrapText="1"/>
    </xf>
    <xf numFmtId="165" fontId="37" fillId="0" borderId="10" xfId="0" applyNumberFormat="1" applyFont="1" applyBorder="1" applyAlignment="1">
      <alignment vertical="center"/>
    </xf>
    <xf numFmtId="165" fontId="38" fillId="0" borderId="10" xfId="0" applyNumberFormat="1" applyFont="1" applyBorder="1" applyAlignment="1">
      <alignment vertical="center"/>
    </xf>
    <xf numFmtId="0" fontId="30" fillId="33" borderId="20" xfId="63" applyFont="1" applyFill="1" applyBorder="1" applyAlignment="1">
      <alignment horizontal="left" vertical="top" wrapText="1"/>
    </xf>
    <xf numFmtId="0" fontId="30" fillId="33" borderId="10" xfId="63" applyFont="1" applyFill="1" applyBorder="1" applyAlignment="1">
      <alignment vertical="top" wrapText="1"/>
    </xf>
    <xf numFmtId="165" fontId="32" fillId="0" borderId="10" xfId="0" applyNumberFormat="1" applyFont="1" applyBorder="1" applyAlignment="1">
      <alignment vertical="center"/>
    </xf>
    <xf numFmtId="0" fontId="32" fillId="33" borderId="10" xfId="64" applyFont="1" applyFill="1" applyBorder="1" applyAlignment="1">
      <alignment horizontal="left" vertical="top" wrapText="1"/>
    </xf>
    <xf numFmtId="165" fontId="32" fillId="0" borderId="10" xfId="0" applyNumberFormat="1" applyFont="1" applyBorder="1" applyAlignment="1"/>
    <xf numFmtId="0" fontId="30" fillId="33" borderId="10" xfId="64" applyFont="1" applyFill="1" applyBorder="1" applyAlignment="1">
      <alignment horizontal="left" vertical="top" wrapText="1"/>
    </xf>
    <xf numFmtId="49" fontId="37" fillId="0" borderId="11" xfId="0" applyNumberFormat="1" applyFont="1" applyBorder="1" applyAlignment="1">
      <alignment horizontal="center" vertical="top"/>
    </xf>
    <xf numFmtId="49" fontId="37" fillId="0" borderId="20" xfId="0" applyNumberFormat="1" applyFont="1" applyBorder="1" applyAlignment="1">
      <alignment horizontal="center" vertical="top"/>
    </xf>
    <xf numFmtId="0" fontId="37" fillId="0" borderId="20" xfId="0" applyFont="1" applyBorder="1" applyAlignment="1">
      <alignment horizontal="center" vertical="top"/>
    </xf>
    <xf numFmtId="0" fontId="32" fillId="33" borderId="20" xfId="0" applyFont="1" applyFill="1" applyBorder="1" applyAlignment="1">
      <alignment horizontal="center" vertical="top"/>
    </xf>
    <xf numFmtId="49" fontId="31" fillId="0" borderId="10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164" fontId="31" fillId="0" borderId="10" xfId="44" applyNumberFormat="1" applyFont="1" applyFill="1" applyBorder="1" applyAlignment="1">
      <alignment vertical="top"/>
    </xf>
    <xf numFmtId="0" fontId="29" fillId="0" borderId="10" xfId="0" applyFont="1" applyFill="1" applyBorder="1" applyAlignment="1">
      <alignment vertical="top" wrapText="1"/>
    </xf>
    <xf numFmtId="169" fontId="34" fillId="0" borderId="10" xfId="52" applyNumberFormat="1" applyFont="1" applyBorder="1" applyAlignment="1"/>
    <xf numFmtId="164" fontId="33" fillId="0" borderId="10" xfId="42" applyNumberFormat="1" applyFont="1" applyFill="1" applyBorder="1" applyAlignment="1">
      <alignment vertical="center"/>
    </xf>
    <xf numFmtId="164" fontId="30" fillId="0" borderId="10" xfId="42" applyNumberFormat="1" applyFont="1" applyFill="1" applyBorder="1" applyAlignment="1">
      <alignment vertical="center"/>
    </xf>
    <xf numFmtId="0" fontId="30" fillId="0" borderId="10" xfId="0" applyFont="1" applyBorder="1" applyAlignment="1">
      <alignment horizontal="left" vertical="top" wrapText="1"/>
    </xf>
    <xf numFmtId="0" fontId="30" fillId="0" borderId="10" xfId="0" applyFont="1" applyBorder="1" applyAlignment="1">
      <alignment vertical="top" wrapText="1"/>
    </xf>
    <xf numFmtId="164" fontId="30" fillId="0" borderId="10" xfId="43" applyNumberFormat="1" applyFont="1" applyBorder="1" applyAlignment="1">
      <alignment vertical="top"/>
    </xf>
    <xf numFmtId="164" fontId="30" fillId="0" borderId="10" xfId="42" applyNumberFormat="1" applyFont="1" applyBorder="1" applyAlignment="1">
      <alignment vertical="top"/>
    </xf>
    <xf numFmtId="0" fontId="39" fillId="0" borderId="10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horizontal="left" vertical="top" wrapText="1"/>
    </xf>
    <xf numFmtId="0" fontId="32" fillId="0" borderId="0" xfId="66" applyFont="1" applyFill="1" applyAlignment="1">
      <alignment horizontal="center" vertical="center"/>
    </xf>
    <xf numFmtId="0" fontId="32" fillId="0" borderId="0" xfId="66" applyFont="1" applyFill="1" applyAlignment="1">
      <alignment vertical="center"/>
    </xf>
    <xf numFmtId="166" fontId="33" fillId="0" borderId="0" xfId="66" applyNumberFormat="1" applyFont="1" applyFill="1" applyAlignment="1">
      <alignment horizontal="center" vertical="center"/>
    </xf>
    <xf numFmtId="0" fontId="32" fillId="0" borderId="0" xfId="66" applyFont="1" applyFill="1"/>
    <xf numFmtId="166" fontId="33" fillId="0" borderId="0" xfId="50" applyNumberFormat="1" applyFont="1" applyFill="1" applyAlignment="1">
      <alignment horizontal="center" vertical="center"/>
    </xf>
    <xf numFmtId="166" fontId="30" fillId="0" borderId="0" xfId="50" applyNumberFormat="1" applyFont="1" applyFill="1" applyAlignment="1">
      <alignment horizontal="center" vertical="center"/>
    </xf>
    <xf numFmtId="166" fontId="30" fillId="0" borderId="0" xfId="67" applyNumberFormat="1" applyFont="1" applyFill="1" applyAlignment="1">
      <alignment horizontal="right" vertical="center"/>
    </xf>
    <xf numFmtId="1" fontId="38" fillId="0" borderId="14" xfId="66" applyNumberFormat="1" applyFont="1" applyFill="1" applyBorder="1" applyAlignment="1">
      <alignment horizontal="center" vertical="center"/>
    </xf>
    <xf numFmtId="167" fontId="33" fillId="34" borderId="10" xfId="66" applyNumberFormat="1" applyFont="1" applyFill="1" applyBorder="1" applyAlignment="1">
      <alignment horizontal="right" vertical="center"/>
    </xf>
    <xf numFmtId="166" fontId="32" fillId="0" borderId="0" xfId="66" applyNumberFormat="1" applyFont="1" applyFill="1"/>
    <xf numFmtId="0" fontId="33" fillId="33" borderId="10" xfId="66" applyFont="1" applyFill="1" applyBorder="1" applyAlignment="1">
      <alignment horizontal="center" vertical="center" wrapText="1"/>
    </xf>
    <xf numFmtId="165" fontId="37" fillId="0" borderId="10" xfId="0" applyNumberFormat="1" applyFont="1" applyBorder="1" applyAlignment="1"/>
    <xf numFmtId="0" fontId="32" fillId="33" borderId="0" xfId="66" applyFont="1" applyFill="1"/>
    <xf numFmtId="0" fontId="33" fillId="33" borderId="14" xfId="66" applyFont="1" applyFill="1" applyBorder="1" applyAlignment="1">
      <alignment horizontal="center" vertical="center"/>
    </xf>
    <xf numFmtId="166" fontId="35" fillId="33" borderId="10" xfId="66" applyNumberFormat="1" applyFont="1" applyFill="1" applyBorder="1" applyAlignment="1">
      <alignment horizontal="left" vertical="center"/>
    </xf>
    <xf numFmtId="166" fontId="32" fillId="0" borderId="0" xfId="66" applyNumberFormat="1" applyFont="1" applyFill="1" applyAlignment="1">
      <alignment horizontal="center" vertical="center"/>
    </xf>
    <xf numFmtId="0" fontId="31" fillId="33" borderId="11" xfId="0" applyFont="1" applyFill="1" applyBorder="1" applyAlignment="1"/>
    <xf numFmtId="0" fontId="31" fillId="33" borderId="20" xfId="0" applyFont="1" applyFill="1" applyBorder="1" applyAlignment="1"/>
    <xf numFmtId="0" fontId="29" fillId="0" borderId="10" xfId="0" applyFont="1" applyBorder="1" applyAlignment="1"/>
    <xf numFmtId="0" fontId="31" fillId="33" borderId="10" xfId="0" applyFont="1" applyFill="1" applyBorder="1" applyAlignment="1">
      <alignment vertical="top" wrapText="1"/>
    </xf>
    <xf numFmtId="0" fontId="29" fillId="0" borderId="11" xfId="0" applyFont="1" applyBorder="1" applyAlignment="1">
      <alignment horizontal="left" vertical="top" wrapText="1"/>
    </xf>
    <xf numFmtId="0" fontId="41" fillId="0" borderId="10" xfId="0" applyFont="1" applyBorder="1" applyAlignment="1">
      <alignment vertical="top" wrapText="1"/>
    </xf>
    <xf numFmtId="0" fontId="29" fillId="0" borderId="10" xfId="0" applyFont="1" applyFill="1" applyBorder="1" applyAlignment="1">
      <alignment vertical="center" wrapText="1"/>
    </xf>
    <xf numFmtId="0" fontId="36" fillId="0" borderId="10" xfId="0" applyFont="1" applyFill="1" applyBorder="1" applyAlignment="1">
      <alignment horizontal="left" vertical="center" wrapText="1"/>
    </xf>
    <xf numFmtId="0" fontId="41" fillId="33" borderId="10" xfId="0" applyFont="1" applyFill="1" applyBorder="1" applyAlignment="1">
      <alignment horizontal="center" vertical="top" wrapText="1"/>
    </xf>
    <xf numFmtId="0" fontId="41" fillId="0" borderId="10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left" vertical="top" wrapText="1"/>
    </xf>
    <xf numFmtId="0" fontId="36" fillId="0" borderId="10" xfId="0" applyFont="1" applyBorder="1" applyAlignment="1">
      <alignment vertical="top" wrapText="1"/>
    </xf>
    <xf numFmtId="0" fontId="36" fillId="0" borderId="11" xfId="0" applyFont="1" applyBorder="1" applyAlignment="1">
      <alignment vertical="top" wrapText="1"/>
    </xf>
    <xf numFmtId="0" fontId="29" fillId="0" borderId="10" xfId="0" applyFont="1" applyFill="1" applyBorder="1" applyAlignment="1">
      <alignment horizontal="left" vertical="center" wrapText="1"/>
    </xf>
    <xf numFmtId="164" fontId="31" fillId="0" borderId="10" xfId="42" applyNumberFormat="1" applyFont="1" applyFill="1" applyBorder="1" applyAlignment="1">
      <alignment horizontal="center" vertical="center"/>
    </xf>
    <xf numFmtId="165" fontId="29" fillId="0" borderId="10" xfId="55" applyNumberFormat="1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vertical="top" wrapText="1"/>
    </xf>
    <xf numFmtId="165" fontId="31" fillId="0" borderId="10" xfId="55" applyNumberFormat="1" applyFont="1" applyFill="1" applyBorder="1" applyAlignment="1">
      <alignment horizontal="right" vertical="top"/>
    </xf>
    <xf numFmtId="0" fontId="36" fillId="33" borderId="10" xfId="0" applyFont="1" applyFill="1" applyBorder="1" applyAlignment="1">
      <alignment horizontal="left" vertical="top" wrapText="1"/>
    </xf>
    <xf numFmtId="164" fontId="31" fillId="0" borderId="10" xfId="42" applyNumberFormat="1" applyFont="1" applyFill="1" applyBorder="1" applyAlignment="1">
      <alignment horizontal="right" vertical="center"/>
    </xf>
    <xf numFmtId="165" fontId="29" fillId="0" borderId="0" xfId="55" applyNumberFormat="1" applyFont="1" applyFill="1" applyAlignment="1">
      <alignment horizontal="left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30" fillId="0" borderId="0" xfId="0" applyFont="1" applyFill="1" applyAlignment="1">
      <alignment vertical="top" wrapText="1"/>
    </xf>
    <xf numFmtId="0" fontId="33" fillId="0" borderId="10" xfId="0" applyFont="1" applyBorder="1" applyAlignment="1">
      <alignment horizontal="left" vertical="top" wrapText="1"/>
    </xf>
    <xf numFmtId="0" fontId="36" fillId="0" borderId="10" xfId="0" applyFont="1" applyBorder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3" fillId="0" borderId="10" xfId="0" applyFont="1" applyFill="1" applyBorder="1" applyAlignment="1">
      <alignment horizontal="center" vertical="top" wrapText="1"/>
    </xf>
    <xf numFmtId="0" fontId="33" fillId="33" borderId="10" xfId="0" applyFont="1" applyFill="1" applyBorder="1" applyAlignment="1">
      <alignment horizontal="right" vertical="top" wrapText="1"/>
    </xf>
    <xf numFmtId="43" fontId="29" fillId="0" borderId="0" xfId="0" applyNumberFormat="1" applyFont="1" applyFill="1">
      <alignment horizontal="left" vertical="top" wrapText="1"/>
    </xf>
    <xf numFmtId="170" fontId="29" fillId="0" borderId="0" xfId="0" applyNumberFormat="1" applyFont="1" applyFill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33" fillId="0" borderId="10" xfId="0" applyFont="1" applyFill="1" applyBorder="1" applyAlignment="1">
      <alignment horizontal="left" vertical="top" wrapText="1"/>
    </xf>
    <xf numFmtId="1" fontId="38" fillId="0" borderId="13" xfId="66" applyNumberFormat="1" applyFont="1" applyFill="1" applyBorder="1" applyAlignment="1">
      <alignment horizontal="center" vertical="center"/>
    </xf>
    <xf numFmtId="0" fontId="37" fillId="0" borderId="10" xfId="66" applyFont="1" applyFill="1" applyBorder="1" applyAlignment="1">
      <alignment horizontal="center" vertical="center" wrapText="1"/>
    </xf>
    <xf numFmtId="0" fontId="37" fillId="33" borderId="14" xfId="66" applyFont="1" applyFill="1" applyBorder="1" applyAlignment="1">
      <alignment horizontal="center" vertical="center"/>
    </xf>
    <xf numFmtId="0" fontId="31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/>
    </xf>
    <xf numFmtId="167" fontId="37" fillId="33" borderId="10" xfId="60" applyNumberFormat="1" applyFont="1" applyFill="1" applyBorder="1" applyAlignment="1">
      <alignment horizontal="center" vertical="center" wrapText="1"/>
    </xf>
    <xf numFmtId="0" fontId="32" fillId="0" borderId="0" xfId="0" applyFont="1" applyAlignment="1"/>
    <xf numFmtId="0" fontId="33" fillId="0" borderId="15" xfId="0" applyFont="1" applyBorder="1" applyAlignment="1">
      <alignment horizontal="left" vertical="top" wrapText="1"/>
    </xf>
    <xf numFmtId="0" fontId="32" fillId="0" borderId="20" xfId="63" applyFont="1" applyBorder="1" applyAlignment="1">
      <alignment horizontal="left" vertical="top" wrapText="1"/>
    </xf>
    <xf numFmtId="0" fontId="35" fillId="35" borderId="20" xfId="62" applyFont="1" applyFill="1" applyBorder="1" applyAlignment="1">
      <alignment horizontal="left" vertical="top" wrapText="1"/>
    </xf>
    <xf numFmtId="167" fontId="32" fillId="33" borderId="10" xfId="60" applyNumberFormat="1" applyFont="1" applyFill="1" applyBorder="1" applyAlignment="1">
      <alignment horizontal="center" vertical="center" wrapText="1"/>
    </xf>
    <xf numFmtId="0" fontId="30" fillId="0" borderId="20" xfId="63" applyFont="1" applyBorder="1" applyAlignment="1">
      <alignment horizontal="left" vertical="top" wrapText="1"/>
    </xf>
    <xf numFmtId="0" fontId="37" fillId="0" borderId="10" xfId="0" applyFont="1" applyBorder="1" applyAlignment="1">
      <alignment vertical="top"/>
    </xf>
    <xf numFmtId="0" fontId="37" fillId="33" borderId="10" xfId="0" applyFont="1" applyFill="1" applyBorder="1" applyAlignment="1">
      <alignment vertical="top"/>
    </xf>
    <xf numFmtId="0" fontId="33" fillId="33" borderId="14" xfId="0" applyFont="1" applyFill="1" applyBorder="1" applyAlignment="1">
      <alignment horizontal="center" vertical="center"/>
    </xf>
    <xf numFmtId="0" fontId="33" fillId="33" borderId="10" xfId="0" applyFont="1" applyFill="1" applyBorder="1" applyAlignment="1">
      <alignment horizontal="center" vertical="center" wrapText="1"/>
    </xf>
    <xf numFmtId="166" fontId="33" fillId="33" borderId="10" xfId="0" applyNumberFormat="1" applyFont="1" applyFill="1" applyBorder="1" applyAlignment="1">
      <alignment horizontal="center" vertical="center"/>
    </xf>
    <xf numFmtId="0" fontId="33" fillId="33" borderId="10" xfId="0" applyFont="1" applyFill="1" applyBorder="1" applyAlignment="1">
      <alignment horizontal="left" vertical="center" wrapText="1"/>
    </xf>
    <xf numFmtId="0" fontId="35" fillId="33" borderId="14" xfId="0" applyFont="1" applyFill="1" applyBorder="1" applyAlignment="1">
      <alignment horizontal="left" vertical="center" wrapText="1"/>
    </xf>
    <xf numFmtId="166" fontId="30" fillId="33" borderId="10" xfId="68" applyNumberFormat="1" applyFont="1" applyFill="1" applyBorder="1" applyAlignment="1">
      <alignment horizontal="center" vertical="center" wrapText="1"/>
    </xf>
    <xf numFmtId="166" fontId="33" fillId="33" borderId="10" xfId="68" applyNumberFormat="1" applyFont="1" applyFill="1" applyBorder="1" applyAlignment="1">
      <alignment horizontal="center" vertical="center" wrapText="1"/>
    </xf>
    <xf numFmtId="166" fontId="42" fillId="33" borderId="10" xfId="0" applyNumberFormat="1" applyFont="1" applyFill="1" applyBorder="1" applyAlignment="1">
      <alignment horizontal="center" vertical="center"/>
    </xf>
    <xf numFmtId="166" fontId="35" fillId="33" borderId="10" xfId="68" applyNumberFormat="1" applyFont="1" applyFill="1" applyBorder="1" applyAlignment="1">
      <alignment horizontal="center" vertical="center" wrapText="1"/>
    </xf>
    <xf numFmtId="0" fontId="37" fillId="33" borderId="0" xfId="65" applyFont="1" applyFill="1" applyBorder="1" applyAlignment="1">
      <alignment horizontal="left" vertical="top" wrapText="1"/>
    </xf>
    <xf numFmtId="0" fontId="37" fillId="33" borderId="0" xfId="65" applyFont="1" applyFill="1" applyBorder="1" applyAlignment="1">
      <alignment horizontal="center" vertical="top" wrapText="1"/>
    </xf>
    <xf numFmtId="0" fontId="32" fillId="33" borderId="0" xfId="65" applyFont="1" applyFill="1"/>
    <xf numFmtId="0" fontId="30" fillId="0" borderId="0" xfId="65" applyFont="1" applyBorder="1" applyAlignment="1">
      <alignment horizontal="left" vertical="top" wrapText="1"/>
    </xf>
    <xf numFmtId="0" fontId="32" fillId="0" borderId="0" xfId="0" applyFont="1" applyBorder="1" applyAlignment="1">
      <alignment vertical="center" wrapText="1"/>
    </xf>
    <xf numFmtId="0" fontId="30" fillId="0" borderId="10" xfId="65" applyFont="1" applyBorder="1" applyAlignment="1">
      <alignment horizontal="center" vertical="top" wrapText="1"/>
    </xf>
    <xf numFmtId="0" fontId="30" fillId="0" borderId="10" xfId="45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left" vertical="top" wrapText="1"/>
    </xf>
    <xf numFmtId="164" fontId="30" fillId="0" borderId="10" xfId="42" applyNumberFormat="1" applyFont="1" applyBorder="1" applyAlignment="1">
      <alignment horizontal="right" vertical="top"/>
    </xf>
    <xf numFmtId="0" fontId="38" fillId="33" borderId="14" xfId="65" applyFont="1" applyFill="1" applyBorder="1" applyAlignment="1">
      <alignment horizontal="center" vertical="top" wrapText="1"/>
    </xf>
    <xf numFmtId="0" fontId="40" fillId="33" borderId="20" xfId="0" applyFont="1" applyFill="1" applyBorder="1" applyAlignment="1">
      <alignment vertical="top" wrapText="1"/>
    </xf>
    <xf numFmtId="0" fontId="40" fillId="33" borderId="15" xfId="0" applyFont="1" applyFill="1" applyBorder="1" applyAlignment="1">
      <alignment vertical="top" wrapText="1"/>
    </xf>
    <xf numFmtId="0" fontId="31" fillId="0" borderId="11" xfId="0" applyFont="1" applyFill="1" applyBorder="1" applyAlignment="1">
      <alignment vertical="top"/>
    </xf>
    <xf numFmtId="0" fontId="31" fillId="0" borderId="20" xfId="0" applyFont="1" applyFill="1" applyBorder="1" applyAlignment="1">
      <alignment vertical="top"/>
    </xf>
    <xf numFmtId="0" fontId="31" fillId="0" borderId="15" xfId="0" applyFont="1" applyFill="1" applyBorder="1" applyAlignment="1">
      <alignment vertical="top"/>
    </xf>
    <xf numFmtId="164" fontId="31" fillId="0" borderId="11" xfId="42" applyNumberFormat="1" applyFont="1" applyFill="1" applyBorder="1" applyAlignment="1">
      <alignment horizontal="center" vertical="center"/>
    </xf>
    <xf numFmtId="164" fontId="31" fillId="0" borderId="20" xfId="42" applyNumberFormat="1" applyFont="1" applyFill="1" applyBorder="1" applyAlignment="1">
      <alignment horizontal="center" vertical="center"/>
    </xf>
    <xf numFmtId="164" fontId="31" fillId="0" borderId="15" xfId="42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left" vertical="center"/>
    </xf>
    <xf numFmtId="164" fontId="31" fillId="0" borderId="0" xfId="42" applyNumberFormat="1" applyFont="1" applyFill="1" applyBorder="1" applyAlignment="1">
      <alignment horizontal="center" vertical="center"/>
    </xf>
    <xf numFmtId="0" fontId="29" fillId="0" borderId="20" xfId="0" applyFont="1" applyFill="1" applyBorder="1">
      <alignment horizontal="left" vertical="top" wrapText="1"/>
    </xf>
    <xf numFmtId="0" fontId="29" fillId="0" borderId="0" xfId="0" applyFont="1" applyFill="1" applyBorder="1" applyAlignment="1">
      <alignment horizontal="left" vertical="top" wrapText="1"/>
    </xf>
    <xf numFmtId="164" fontId="31" fillId="0" borderId="0" xfId="42" applyNumberFormat="1" applyFont="1" applyFill="1" applyBorder="1" applyAlignment="1">
      <alignment horizontal="right" vertical="center"/>
    </xf>
    <xf numFmtId="0" fontId="32" fillId="0" borderId="0" xfId="72" applyFont="1"/>
    <xf numFmtId="0" fontId="32" fillId="0" borderId="0" xfId="73" applyFont="1"/>
    <xf numFmtId="0" fontId="30" fillId="0" borderId="0" xfId="73" applyFont="1" applyFill="1" applyAlignment="1">
      <alignment horizontal="left" vertical="top" wrapText="1"/>
    </xf>
    <xf numFmtId="0" fontId="30" fillId="0" borderId="0" xfId="73" applyFont="1" applyFill="1" applyAlignment="1">
      <alignment horizontal="center" vertical="center" wrapText="1"/>
    </xf>
    <xf numFmtId="0" fontId="33" fillId="0" borderId="0" xfId="74" applyFont="1" applyFill="1" applyAlignment="1">
      <alignment horizontal="right" vertical="center" wrapText="1"/>
    </xf>
    <xf numFmtId="0" fontId="30" fillId="0" borderId="0" xfId="74" applyFont="1" applyFill="1" applyAlignment="1">
      <alignment vertical="center" wrapText="1"/>
    </xf>
    <xf numFmtId="0" fontId="30" fillId="0" borderId="0" xfId="74" applyNumberFormat="1" applyFont="1" applyFill="1" applyBorder="1" applyAlignment="1">
      <alignment vertical="center" wrapText="1"/>
    </xf>
    <xf numFmtId="0" fontId="30" fillId="0" borderId="0" xfId="74" applyFont="1" applyFill="1" applyAlignment="1">
      <alignment horizontal="right" vertical="center" wrapText="1"/>
    </xf>
    <xf numFmtId="0" fontId="30" fillId="0" borderId="0" xfId="74" applyNumberFormat="1" applyFont="1" applyFill="1" applyBorder="1" applyAlignment="1">
      <alignment horizontal="center" vertical="center" wrapText="1"/>
    </xf>
    <xf numFmtId="0" fontId="32" fillId="0" borderId="10" xfId="73" applyFont="1" applyFill="1" applyBorder="1" applyAlignment="1">
      <alignment horizontal="center" vertical="center" wrapText="1"/>
    </xf>
    <xf numFmtId="0" fontId="33" fillId="0" borderId="10" xfId="73" applyNumberFormat="1" applyFont="1" applyFill="1" applyBorder="1" applyAlignment="1">
      <alignment horizontal="center" vertical="center"/>
    </xf>
    <xf numFmtId="0" fontId="33" fillId="0" borderId="10" xfId="73" applyNumberFormat="1" applyFont="1" applyFill="1" applyBorder="1" applyAlignment="1">
      <alignment horizontal="center" vertical="top"/>
    </xf>
    <xf numFmtId="0" fontId="37" fillId="0" borderId="10" xfId="73" applyFont="1" applyBorder="1" applyAlignment="1">
      <alignment vertical="center"/>
    </xf>
    <xf numFmtId="0" fontId="30" fillId="0" borderId="0" xfId="73" applyFont="1" applyFill="1" applyAlignment="1"/>
    <xf numFmtId="49" fontId="33" fillId="0" borderId="10" xfId="73" applyNumberFormat="1" applyFont="1" applyFill="1" applyBorder="1" applyAlignment="1">
      <alignment horizontal="center" vertical="center"/>
    </xf>
    <xf numFmtId="0" fontId="33" fillId="0" borderId="11" xfId="73" applyNumberFormat="1" applyFont="1" applyFill="1" applyBorder="1" applyAlignment="1">
      <alignment horizontal="center" vertical="top"/>
    </xf>
    <xf numFmtId="0" fontId="37" fillId="0" borderId="10" xfId="73" applyFont="1" applyBorder="1" applyAlignment="1">
      <alignment vertical="center" wrapText="1"/>
    </xf>
    <xf numFmtId="0" fontId="30" fillId="0" borderId="10" xfId="73" applyFont="1" applyFill="1" applyBorder="1" applyAlignment="1">
      <alignment horizontal="center" vertical="center" wrapText="1"/>
    </xf>
    <xf numFmtId="0" fontId="30" fillId="0" borderId="11" xfId="73" applyFont="1" applyFill="1" applyBorder="1" applyAlignment="1">
      <alignment horizontal="center" vertical="center" wrapText="1"/>
    </xf>
    <xf numFmtId="0" fontId="37" fillId="0" borderId="10" xfId="73" applyFont="1" applyBorder="1" applyAlignment="1">
      <alignment horizontal="left" vertical="center" wrapText="1"/>
    </xf>
    <xf numFmtId="0" fontId="37" fillId="0" borderId="0" xfId="73" applyFont="1" applyBorder="1" applyAlignment="1">
      <alignment vertical="center" wrapText="1"/>
    </xf>
    <xf numFmtId="0" fontId="30" fillId="0" borderId="15" xfId="73" applyFont="1" applyBorder="1" applyAlignment="1">
      <alignment horizontal="left" vertical="top" wrapText="1"/>
    </xf>
    <xf numFmtId="0" fontId="31" fillId="0" borderId="0" xfId="0" applyFont="1" applyFill="1" applyBorder="1" applyAlignment="1">
      <alignment vertical="top" wrapText="1"/>
    </xf>
    <xf numFmtId="0" fontId="29" fillId="0" borderId="0" xfId="0" applyFont="1" applyBorder="1" applyAlignment="1"/>
    <xf numFmtId="0" fontId="29" fillId="0" borderId="10" xfId="0" applyFont="1" applyFill="1" applyBorder="1" applyAlignment="1">
      <alignment horizontal="left" vertical="top" wrapText="1"/>
    </xf>
    <xf numFmtId="170" fontId="29" fillId="0" borderId="10" xfId="55" applyNumberFormat="1" applyFont="1" applyFill="1" applyBorder="1" applyAlignment="1">
      <alignment horizontal="right" vertical="top"/>
    </xf>
    <xf numFmtId="170" fontId="30" fillId="0" borderId="10" xfId="55" applyNumberFormat="1" applyFont="1" applyFill="1" applyBorder="1" applyAlignment="1">
      <alignment horizontal="right" vertical="top"/>
    </xf>
    <xf numFmtId="0" fontId="23" fillId="0" borderId="0" xfId="0" applyFont="1" applyAlignment="1">
      <alignment horizontal="right" vertical="top" wrapText="1"/>
    </xf>
    <xf numFmtId="0" fontId="29" fillId="0" borderId="10" xfId="0" applyFont="1" applyFill="1" applyBorder="1" applyAlignment="1">
      <alignment horizontal="center" vertical="top" wrapText="1"/>
    </xf>
    <xf numFmtId="164" fontId="33" fillId="0" borderId="10" xfId="42" applyNumberFormat="1" applyFont="1" applyFill="1" applyBorder="1" applyAlignment="1">
      <alignment horizontal="right" vertical="center"/>
    </xf>
    <xf numFmtId="167" fontId="32" fillId="0" borderId="0" xfId="0" applyNumberFormat="1" applyFont="1" applyAlignment="1"/>
    <xf numFmtId="165" fontId="32" fillId="0" borderId="10" xfId="0" applyNumberFormat="1" applyFont="1" applyFill="1" applyBorder="1" applyAlignment="1"/>
    <xf numFmtId="165" fontId="37" fillId="0" borderId="10" xfId="0" applyNumberFormat="1" applyFont="1" applyFill="1" applyBorder="1" applyAlignment="1"/>
    <xf numFmtId="167" fontId="33" fillId="0" borderId="10" xfId="66" applyNumberFormat="1" applyFont="1" applyFill="1" applyBorder="1" applyAlignment="1">
      <alignment horizontal="right" vertical="center"/>
    </xf>
    <xf numFmtId="171" fontId="36" fillId="0" borderId="10" xfId="0" applyNumberFormat="1" applyFont="1" applyFill="1" applyBorder="1" applyAlignment="1">
      <alignment horizontal="right" vertical="top" wrapText="1"/>
    </xf>
    <xf numFmtId="164" fontId="30" fillId="0" borderId="10" xfId="42" applyNumberFormat="1" applyFont="1" applyFill="1" applyBorder="1" applyAlignment="1">
      <alignment horizontal="right" vertical="center"/>
    </xf>
    <xf numFmtId="165" fontId="29" fillId="0" borderId="0" xfId="0" applyNumberFormat="1" applyFont="1" applyFill="1">
      <alignment horizontal="left" vertical="top" wrapText="1"/>
    </xf>
    <xf numFmtId="0" fontId="29" fillId="0" borderId="11" xfId="0" applyFont="1" applyFill="1" applyBorder="1" applyAlignment="1">
      <alignment horizontal="center" wrapText="1"/>
    </xf>
    <xf numFmtId="0" fontId="29" fillId="0" borderId="20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top" wrapText="1"/>
    </xf>
    <xf numFmtId="0" fontId="31" fillId="0" borderId="0" xfId="0" applyFont="1" applyFill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 wrapText="1"/>
    </xf>
    <xf numFmtId="0" fontId="33" fillId="0" borderId="11" xfId="59" applyFont="1" applyFill="1" applyBorder="1" applyAlignment="1">
      <alignment horizontal="center" vertical="center" wrapText="1"/>
    </xf>
    <xf numFmtId="0" fontId="33" fillId="0" borderId="20" xfId="59" applyFont="1" applyFill="1" applyBorder="1" applyAlignment="1">
      <alignment horizontal="center" vertical="center" wrapText="1"/>
    </xf>
    <xf numFmtId="0" fontId="33" fillId="0" borderId="15" xfId="59" applyFont="1" applyFill="1" applyBorder="1" applyAlignment="1">
      <alignment horizontal="center" vertical="center" wrapText="1"/>
    </xf>
    <xf numFmtId="0" fontId="37" fillId="0" borderId="12" xfId="0" applyFont="1" applyFill="1" applyBorder="1" applyAlignment="1">
      <alignment horizontal="center" vertical="center"/>
    </xf>
    <xf numFmtId="0" fontId="37" fillId="0" borderId="13" xfId="0" applyFont="1" applyFill="1" applyBorder="1" applyAlignment="1">
      <alignment horizontal="center" vertical="center"/>
    </xf>
    <xf numFmtId="0" fontId="32" fillId="0" borderId="12" xfId="0" applyFont="1" applyFill="1" applyBorder="1" applyAlignment="1">
      <alignment horizontal="center" vertical="center"/>
    </xf>
    <xf numFmtId="0" fontId="32" fillId="0" borderId="13" xfId="0" applyFont="1" applyFill="1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31" fillId="0" borderId="11" xfId="0" applyFont="1" applyFill="1" applyBorder="1" applyAlignment="1">
      <alignment horizontal="center" vertical="top" wrapText="1"/>
    </xf>
    <xf numFmtId="0" fontId="31" fillId="0" borderId="20" xfId="0" applyFont="1" applyFill="1" applyBorder="1" applyAlignment="1">
      <alignment horizontal="center" vertical="top" wrapText="1"/>
    </xf>
    <xf numFmtId="0" fontId="31" fillId="0" borderId="15" xfId="0" applyFont="1" applyFill="1" applyBorder="1" applyAlignment="1">
      <alignment horizontal="center" vertical="top" wrapText="1"/>
    </xf>
    <xf numFmtId="0" fontId="37" fillId="0" borderId="11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2" fillId="33" borderId="15" xfId="0" applyFont="1" applyFill="1" applyBorder="1" applyAlignment="1">
      <alignment horizontal="center" vertical="top"/>
    </xf>
    <xf numFmtId="49" fontId="37" fillId="0" borderId="10" xfId="0" applyNumberFormat="1" applyFont="1" applyBorder="1" applyAlignment="1">
      <alignment horizontal="center" vertical="top"/>
    </xf>
    <xf numFmtId="49" fontId="37" fillId="0" borderId="12" xfId="0" applyNumberFormat="1" applyFont="1" applyBorder="1" applyAlignment="1">
      <alignment horizontal="center"/>
    </xf>
    <xf numFmtId="49" fontId="37" fillId="0" borderId="14" xfId="0" applyNumberFormat="1" applyFont="1" applyBorder="1" applyAlignment="1">
      <alignment horizontal="center"/>
    </xf>
    <xf numFmtId="49" fontId="37" fillId="0" borderId="13" xfId="0" applyNumberFormat="1" applyFont="1" applyBorder="1" applyAlignment="1">
      <alignment horizontal="center"/>
    </xf>
    <xf numFmtId="0" fontId="32" fillId="0" borderId="12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3" fillId="0" borderId="0" xfId="0" applyFont="1" applyFill="1" applyAlignment="1">
      <alignment horizontal="center" wrapText="1"/>
    </xf>
    <xf numFmtId="0" fontId="30" fillId="0" borderId="16" xfId="45" applyFont="1" applyFill="1" applyBorder="1" applyAlignment="1">
      <alignment horizontal="center" vertical="center" wrapText="1"/>
    </xf>
    <xf numFmtId="0" fontId="30" fillId="0" borderId="18" xfId="45" applyFont="1" applyFill="1" applyBorder="1" applyAlignment="1">
      <alignment horizontal="center" vertical="center" wrapText="1"/>
    </xf>
    <xf numFmtId="0" fontId="30" fillId="0" borderId="17" xfId="45" applyFont="1" applyFill="1" applyBorder="1" applyAlignment="1">
      <alignment horizontal="center" vertical="center" wrapText="1"/>
    </xf>
    <xf numFmtId="0" fontId="30" fillId="0" borderId="12" xfId="45" applyFont="1" applyFill="1" applyBorder="1" applyAlignment="1">
      <alignment horizontal="center" vertical="center" wrapText="1"/>
    </xf>
    <xf numFmtId="0" fontId="30" fillId="0" borderId="14" xfId="45" applyFont="1" applyFill="1" applyBorder="1" applyAlignment="1">
      <alignment horizontal="center" vertical="center" wrapText="1"/>
    </xf>
    <xf numFmtId="0" fontId="30" fillId="0" borderId="11" xfId="45" applyFont="1" applyFill="1" applyBorder="1" applyAlignment="1">
      <alignment horizontal="center" vertical="center" wrapText="1"/>
    </xf>
    <xf numFmtId="0" fontId="30" fillId="0" borderId="20" xfId="45" applyFont="1" applyFill="1" applyBorder="1" applyAlignment="1">
      <alignment horizontal="center" vertical="center" wrapText="1"/>
    </xf>
    <xf numFmtId="0" fontId="30" fillId="0" borderId="15" xfId="45" applyFont="1" applyFill="1" applyBorder="1" applyAlignment="1">
      <alignment horizontal="center" vertical="center" wrapText="1"/>
    </xf>
    <xf numFmtId="0" fontId="37" fillId="0" borderId="10" xfId="0" applyFont="1" applyBorder="1" applyAlignment="1">
      <alignment horizontal="center" vertical="top"/>
    </xf>
    <xf numFmtId="0" fontId="37" fillId="0" borderId="20" xfId="0" applyFont="1" applyBorder="1" applyAlignment="1">
      <alignment horizontal="left" vertical="center" wrapText="1"/>
    </xf>
    <xf numFmtId="0" fontId="37" fillId="0" borderId="15" xfId="0" applyFont="1" applyBorder="1" applyAlignment="1">
      <alignment horizontal="left" vertical="center" wrapText="1"/>
    </xf>
    <xf numFmtId="0" fontId="33" fillId="0" borderId="10" xfId="0" applyFont="1" applyFill="1" applyBorder="1" applyAlignment="1">
      <alignment horizontal="left" vertical="top" wrapText="1"/>
    </xf>
    <xf numFmtId="0" fontId="33" fillId="0" borderId="0" xfId="66" applyFont="1" applyFill="1" applyAlignment="1">
      <alignment horizontal="center" vertical="center" wrapText="1"/>
    </xf>
    <xf numFmtId="0" fontId="37" fillId="0" borderId="11" xfId="66" applyFont="1" applyFill="1" applyBorder="1" applyAlignment="1">
      <alignment horizontal="center" vertical="center" wrapText="1"/>
    </xf>
    <xf numFmtId="0" fontId="37" fillId="0" borderId="15" xfId="66" applyFont="1" applyFill="1" applyBorder="1" applyAlignment="1">
      <alignment horizontal="center" vertical="center" wrapText="1"/>
    </xf>
    <xf numFmtId="0" fontId="37" fillId="0" borderId="10" xfId="66" applyFont="1" applyFill="1" applyBorder="1" applyAlignment="1">
      <alignment horizontal="center" vertical="center" wrapText="1"/>
    </xf>
    <xf numFmtId="166" fontId="37" fillId="0" borderId="10" xfId="66" applyNumberFormat="1" applyFont="1" applyFill="1" applyBorder="1" applyAlignment="1">
      <alignment horizontal="center" vertical="center" wrapText="1"/>
    </xf>
    <xf numFmtId="0" fontId="37" fillId="33" borderId="12" xfId="66" applyFont="1" applyFill="1" applyBorder="1" applyAlignment="1">
      <alignment horizontal="center" vertical="center"/>
    </xf>
    <xf numFmtId="0" fontId="37" fillId="33" borderId="14" xfId="66" applyFont="1" applyFill="1" applyBorder="1" applyAlignment="1">
      <alignment horizontal="center" vertical="center"/>
    </xf>
    <xf numFmtId="0" fontId="33" fillId="33" borderId="14" xfId="66" applyFont="1" applyFill="1" applyBorder="1" applyAlignment="1">
      <alignment horizontal="left" vertical="center" wrapText="1"/>
    </xf>
    <xf numFmtId="0" fontId="33" fillId="33" borderId="11" xfId="66" applyFont="1" applyFill="1" applyBorder="1" applyAlignment="1">
      <alignment horizontal="center" vertical="center" wrapText="1"/>
    </xf>
    <xf numFmtId="0" fontId="33" fillId="33" borderId="20" xfId="66" applyFont="1" applyFill="1" applyBorder="1" applyAlignment="1">
      <alignment horizontal="center" vertical="center" wrapText="1"/>
    </xf>
    <xf numFmtId="0" fontId="33" fillId="33" borderId="15" xfId="66" applyFont="1" applyFill="1" applyBorder="1" applyAlignment="1">
      <alignment horizontal="center" vertical="center" wrapText="1"/>
    </xf>
    <xf numFmtId="0" fontId="33" fillId="33" borderId="11" xfId="0" applyFont="1" applyFill="1" applyBorder="1" applyAlignment="1">
      <alignment horizontal="left" vertical="center" wrapText="1"/>
    </xf>
    <xf numFmtId="0" fontId="33" fillId="33" borderId="20" xfId="0" applyFont="1" applyFill="1" applyBorder="1" applyAlignment="1">
      <alignment horizontal="left" vertical="center" wrapText="1"/>
    </xf>
    <xf numFmtId="0" fontId="33" fillId="33" borderId="15" xfId="0" applyFont="1" applyFill="1" applyBorder="1" applyAlignment="1">
      <alignment horizontal="left" vertical="center" wrapText="1"/>
    </xf>
    <xf numFmtId="1" fontId="38" fillId="0" borderId="13" xfId="66" applyNumberFormat="1" applyFont="1" applyFill="1" applyBorder="1" applyAlignment="1">
      <alignment horizontal="center" vertical="center"/>
    </xf>
    <xf numFmtId="0" fontId="33" fillId="34" borderId="11" xfId="66" applyFont="1" applyFill="1" applyBorder="1" applyAlignment="1">
      <alignment horizontal="center" vertical="center"/>
    </xf>
    <xf numFmtId="0" fontId="33" fillId="34" borderId="20" xfId="66" applyFont="1" applyFill="1" applyBorder="1" applyAlignment="1">
      <alignment horizontal="center" vertical="center"/>
    </xf>
    <xf numFmtId="0" fontId="33" fillId="34" borderId="15" xfId="66" applyFont="1" applyFill="1" applyBorder="1" applyAlignment="1">
      <alignment horizontal="center" vertical="center"/>
    </xf>
    <xf numFmtId="165" fontId="29" fillId="0" borderId="11" xfId="55" applyNumberFormat="1" applyFont="1" applyFill="1" applyBorder="1" applyAlignment="1">
      <alignment horizontal="center" vertical="top" wrapText="1"/>
    </xf>
    <xf numFmtId="165" fontId="29" fillId="0" borderId="20" xfId="55" applyNumberFormat="1" applyFont="1" applyFill="1" applyBorder="1" applyAlignment="1">
      <alignment horizontal="center" vertical="top" wrapText="1"/>
    </xf>
    <xf numFmtId="165" fontId="29" fillId="0" borderId="15" xfId="55" applyNumberFormat="1" applyFont="1" applyFill="1" applyBorder="1" applyAlignment="1">
      <alignment horizontal="center" vertical="top" wrapText="1"/>
    </xf>
    <xf numFmtId="0" fontId="29" fillId="0" borderId="0" xfId="0" applyFont="1" applyBorder="1" applyAlignment="1">
      <alignment horizontal="center"/>
    </xf>
    <xf numFmtId="0" fontId="29" fillId="0" borderId="11" xfId="0" applyFont="1" applyFill="1" applyBorder="1" applyAlignment="1">
      <alignment horizontal="center" vertical="top" wrapText="1"/>
    </xf>
    <xf numFmtId="0" fontId="29" fillId="0" borderId="20" xfId="0" applyFont="1" applyFill="1" applyBorder="1" applyAlignment="1">
      <alignment horizontal="center" vertical="top" wrapText="1"/>
    </xf>
    <xf numFmtId="0" fontId="29" fillId="0" borderId="15" xfId="0" applyFont="1" applyFill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center"/>
    </xf>
    <xf numFmtId="0" fontId="31" fillId="0" borderId="10" xfId="0" applyFont="1" applyFill="1" applyBorder="1" applyAlignment="1">
      <alignment horizontal="left" vertical="top" wrapText="1"/>
    </xf>
    <xf numFmtId="0" fontId="36" fillId="0" borderId="10" xfId="0" applyFont="1" applyFill="1" applyBorder="1" applyAlignment="1">
      <alignment horizontal="left" vertical="top" wrapText="1"/>
    </xf>
    <xf numFmtId="165" fontId="29" fillId="0" borderId="0" xfId="55" applyNumberFormat="1" applyFont="1" applyFill="1" applyAlignment="1">
      <alignment horizontal="right" vertical="top" wrapText="1"/>
    </xf>
    <xf numFmtId="0" fontId="31" fillId="0" borderId="0" xfId="0" applyNumberFormat="1" applyFont="1" applyFill="1" applyBorder="1" applyAlignment="1">
      <alignment horizontal="center" vertical="center" wrapText="1"/>
    </xf>
    <xf numFmtId="165" fontId="29" fillId="0" borderId="0" xfId="55" applyNumberFormat="1" applyFont="1" applyFill="1" applyAlignment="1">
      <alignment horizontal="right"/>
    </xf>
    <xf numFmtId="0" fontId="31" fillId="33" borderId="20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center" vertical="top" wrapText="1"/>
    </xf>
    <xf numFmtId="0" fontId="29" fillId="0" borderId="20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31" fillId="33" borderId="20" xfId="0" applyFont="1" applyFill="1" applyBorder="1" applyAlignment="1">
      <alignment horizontal="center"/>
    </xf>
    <xf numFmtId="0" fontId="31" fillId="33" borderId="15" xfId="0" applyFont="1" applyFill="1" applyBorder="1" applyAlignment="1">
      <alignment horizontal="center"/>
    </xf>
    <xf numFmtId="0" fontId="29" fillId="0" borderId="21" xfId="0" applyNumberFormat="1" applyFont="1" applyFill="1" applyBorder="1" applyAlignment="1">
      <alignment horizontal="right" vertical="center" wrapText="1"/>
    </xf>
    <xf numFmtId="0" fontId="41" fillId="0" borderId="20" xfId="0" applyFont="1" applyBorder="1" applyAlignment="1">
      <alignment horizontal="center" vertical="top" wrapText="1"/>
    </xf>
    <xf numFmtId="0" fontId="41" fillId="0" borderId="15" xfId="0" applyFont="1" applyBorder="1" applyAlignment="1">
      <alignment horizontal="center" vertical="top" wrapText="1"/>
    </xf>
    <xf numFmtId="0" fontId="29" fillId="0" borderId="10" xfId="0" applyFont="1" applyFill="1" applyBorder="1" applyAlignment="1">
      <alignment horizontal="left" vertical="top" wrapText="1"/>
    </xf>
    <xf numFmtId="0" fontId="40" fillId="33" borderId="11" xfId="0" applyFont="1" applyFill="1" applyBorder="1" applyAlignment="1">
      <alignment horizontal="center" vertical="top" wrapText="1"/>
    </xf>
    <xf numFmtId="0" fontId="40" fillId="33" borderId="20" xfId="0" applyFont="1" applyFill="1" applyBorder="1" applyAlignment="1">
      <alignment horizontal="center" vertical="top" wrapText="1"/>
    </xf>
    <xf numFmtId="0" fontId="31" fillId="0" borderId="11" xfId="0" applyFont="1" applyFill="1" applyBorder="1" applyAlignment="1">
      <alignment horizontal="left" vertical="top"/>
    </xf>
    <xf numFmtId="0" fontId="31" fillId="0" borderId="15" xfId="0" applyFont="1" applyFill="1" applyBorder="1" applyAlignment="1">
      <alignment horizontal="left" vertical="top"/>
    </xf>
    <xf numFmtId="0" fontId="31" fillId="0" borderId="11" xfId="0" applyFont="1" applyFill="1" applyBorder="1" applyAlignment="1">
      <alignment horizontal="left" vertical="top" wrapText="1"/>
    </xf>
    <xf numFmtId="0" fontId="31" fillId="0" borderId="15" xfId="0" applyFont="1" applyFill="1" applyBorder="1" applyAlignment="1">
      <alignment horizontal="left" vertical="top" wrapText="1"/>
    </xf>
    <xf numFmtId="0" fontId="31" fillId="0" borderId="14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/>
    </xf>
    <xf numFmtId="0" fontId="36" fillId="0" borderId="12" xfId="0" applyFont="1" applyBorder="1" applyAlignment="1">
      <alignment horizontal="center" vertical="top" wrapText="1"/>
    </xf>
    <xf numFmtId="0" fontId="36" fillId="0" borderId="13" xfId="0" applyFont="1" applyBorder="1" applyAlignment="1">
      <alignment horizontal="center" vertical="top" wrapText="1"/>
    </xf>
    <xf numFmtId="0" fontId="36" fillId="0" borderId="14" xfId="0" applyFont="1" applyBorder="1" applyAlignment="1">
      <alignment horizontal="center" vertical="top" wrapText="1"/>
    </xf>
    <xf numFmtId="0" fontId="32" fillId="33" borderId="12" xfId="65" applyFont="1" applyFill="1" applyBorder="1" applyAlignment="1">
      <alignment horizontal="center" vertical="top" wrapText="1"/>
    </xf>
    <xf numFmtId="0" fontId="32" fillId="33" borderId="13" xfId="65" applyFont="1" applyFill="1" applyBorder="1" applyAlignment="1">
      <alignment horizontal="center" vertical="top" wrapText="1"/>
    </xf>
    <xf numFmtId="0" fontId="32" fillId="33" borderId="14" xfId="65" applyFont="1" applyFill="1" applyBorder="1" applyAlignment="1">
      <alignment horizontal="center" vertical="top" wrapText="1"/>
    </xf>
    <xf numFmtId="0" fontId="32" fillId="0" borderId="11" xfId="65" applyFont="1" applyBorder="1" applyAlignment="1">
      <alignment horizontal="center" vertical="center" wrapText="1"/>
    </xf>
    <xf numFmtId="0" fontId="32" fillId="0" borderId="20" xfId="65" applyFont="1" applyBorder="1" applyAlignment="1">
      <alignment horizontal="center" vertical="center" wrapText="1"/>
    </xf>
    <xf numFmtId="0" fontId="32" fillId="0" borderId="15" xfId="65" applyFont="1" applyBorder="1" applyAlignment="1">
      <alignment horizontal="center" vertical="center" wrapText="1"/>
    </xf>
    <xf numFmtId="0" fontId="36" fillId="0" borderId="11" xfId="0" applyFont="1" applyFill="1" applyBorder="1" applyAlignment="1">
      <alignment horizontal="left" vertical="top" wrapText="1"/>
    </xf>
    <xf numFmtId="0" fontId="36" fillId="0" borderId="15" xfId="0" applyFont="1" applyFill="1" applyBorder="1" applyAlignment="1">
      <alignment horizontal="left" vertical="top" wrapText="1"/>
    </xf>
    <xf numFmtId="0" fontId="37" fillId="33" borderId="0" xfId="65" applyFont="1" applyFill="1" applyBorder="1" applyAlignment="1">
      <alignment horizontal="left" vertical="top" wrapText="1"/>
    </xf>
    <xf numFmtId="0" fontId="29" fillId="0" borderId="11" xfId="0" applyFont="1" applyFill="1" applyBorder="1" applyAlignment="1">
      <alignment horizontal="left" vertical="top" wrapText="1"/>
    </xf>
    <xf numFmtId="0" fontId="29" fillId="0" borderId="15" xfId="0" applyFont="1" applyFill="1" applyBorder="1" applyAlignment="1">
      <alignment horizontal="left" vertical="top" wrapText="1"/>
    </xf>
    <xf numFmtId="0" fontId="37" fillId="33" borderId="21" xfId="65" applyFont="1" applyFill="1" applyBorder="1" applyAlignment="1">
      <alignment horizontal="left" vertical="top" wrapText="1"/>
    </xf>
    <xf numFmtId="0" fontId="43" fillId="0" borderId="0" xfId="71" applyFont="1" applyBorder="1" applyAlignment="1">
      <alignment horizontal="right" vertical="top" wrapText="1"/>
    </xf>
    <xf numFmtId="0" fontId="32" fillId="0" borderId="0" xfId="72" applyFont="1" applyAlignment="1">
      <alignment horizontal="center"/>
    </xf>
    <xf numFmtId="0" fontId="30" fillId="0" borderId="0" xfId="74" applyNumberFormat="1" applyFont="1" applyFill="1" applyBorder="1" applyAlignment="1">
      <alignment horizontal="center" vertical="center" wrapText="1"/>
    </xf>
    <xf numFmtId="0" fontId="32" fillId="0" borderId="10" xfId="73" applyFont="1" applyFill="1" applyBorder="1" applyAlignment="1">
      <alignment horizontal="center" vertical="center" wrapText="1"/>
    </xf>
    <xf numFmtId="0" fontId="32" fillId="0" borderId="10" xfId="73" applyFont="1" applyFill="1" applyBorder="1" applyAlignment="1">
      <alignment horizontal="center" vertical="center"/>
    </xf>
    <xf numFmtId="0" fontId="30" fillId="0" borderId="10" xfId="56" applyFont="1" applyFill="1" applyBorder="1" applyAlignment="1">
      <alignment horizontal="center" vertical="center" wrapText="1"/>
    </xf>
  </cellXfs>
  <cellStyles count="7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5" builtinId="3"/>
    <cellStyle name="Comma 2" xfId="54"/>
    <cellStyle name="Comma 2 3" xfId="53"/>
    <cellStyle name="Comma 3" xfId="67"/>
    <cellStyle name="Comma 4" xfId="47"/>
    <cellStyle name="Comma 7" xfId="49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6"/>
    <cellStyle name="Normal 12" xfId="62"/>
    <cellStyle name="Normal 2" xfId="50"/>
    <cellStyle name="Normal 2 2 2" xfId="68"/>
    <cellStyle name="Normal 2 4" xfId="48"/>
    <cellStyle name="Normal 3" xfId="57"/>
    <cellStyle name="Normal 4" xfId="58"/>
    <cellStyle name="Normal 4 2" xfId="51"/>
    <cellStyle name="Normal 5" xfId="56"/>
    <cellStyle name="Normal 6" xfId="66"/>
    <cellStyle name="Normal 7" xfId="73"/>
    <cellStyle name="Normal 8" xfId="45"/>
    <cellStyle name="Normal 8 2" xfId="74"/>
    <cellStyle name="Note" xfId="15" builtinId="10" customBuiltin="1"/>
    <cellStyle name="Output" xfId="10" builtinId="21" customBuiltin="1"/>
    <cellStyle name="Percent 2" xfId="69"/>
    <cellStyle name="SN_241" xfId="42"/>
    <cellStyle name="SN_b" xfId="44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3"/>
    <cellStyle name="Обычный 17" xfId="64"/>
    <cellStyle name="Обычный 2" xfId="52"/>
    <cellStyle name="Обычный 2 3" xfId="70"/>
    <cellStyle name="Обычный 24" xfId="71"/>
    <cellStyle name="Обычный 25" xfId="65"/>
    <cellStyle name="Обычный 32" xfId="72"/>
    <cellStyle name="Обычный 6" xfId="59"/>
    <cellStyle name="Обычный 7" xfId="61"/>
    <cellStyle name="Финансовый 16" xfId="6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zoomScale="110" zoomScaleNormal="110" zoomScaleSheetLayoutView="115" workbookViewId="0">
      <selection activeCell="A4" sqref="A4:F4"/>
    </sheetView>
  </sheetViews>
  <sheetFormatPr defaultColWidth="9.140625" defaultRowHeight="17.25"/>
  <cols>
    <col min="1" max="1" width="10.7109375" style="1" customWidth="1"/>
    <col min="2" max="2" width="15" style="1" customWidth="1"/>
    <col min="3" max="3" width="81" style="2" customWidth="1"/>
    <col min="4" max="4" width="16.7109375" style="2" customWidth="1"/>
    <col min="5" max="5" width="14" style="2" customWidth="1"/>
    <col min="6" max="6" width="14.85546875" style="2" customWidth="1"/>
    <col min="7" max="7" width="14.28515625" style="1" customWidth="1"/>
    <col min="8" max="16384" width="9.140625" style="1"/>
  </cols>
  <sheetData>
    <row r="1" spans="1:7" ht="18" customHeight="1">
      <c r="D1" s="116" t="s">
        <v>10</v>
      </c>
      <c r="F1" s="3"/>
    </row>
    <row r="2" spans="1:7">
      <c r="D2" s="4" t="s">
        <v>54</v>
      </c>
      <c r="F2" s="4"/>
    </row>
    <row r="3" spans="1:7">
      <c r="D3" s="4" t="s">
        <v>22</v>
      </c>
      <c r="F3" s="4"/>
    </row>
    <row r="4" spans="1:7" ht="73.5" customHeight="1">
      <c r="A4" s="224" t="s">
        <v>88</v>
      </c>
      <c r="B4" s="224"/>
      <c r="C4" s="224"/>
      <c r="D4" s="224"/>
      <c r="E4" s="224"/>
      <c r="F4" s="224"/>
    </row>
    <row r="5" spans="1:7" ht="26.25" customHeight="1">
      <c r="A5" s="114"/>
      <c r="B5" s="114"/>
      <c r="C5" s="114"/>
      <c r="D5" s="114"/>
      <c r="E5" s="114"/>
      <c r="F5" s="5" t="s">
        <v>98</v>
      </c>
    </row>
    <row r="6" spans="1:7" s="4" customFormat="1" ht="65.25" customHeight="1">
      <c r="A6" s="225" t="s">
        <v>11</v>
      </c>
      <c r="B6" s="226"/>
      <c r="C6" s="227" t="s">
        <v>12</v>
      </c>
      <c r="D6" s="220" t="s">
        <v>13</v>
      </c>
      <c r="E6" s="221"/>
      <c r="F6" s="222"/>
    </row>
    <row r="7" spans="1:7" s="4" customFormat="1" ht="37.5" customHeight="1">
      <c r="A7" s="6" t="s">
        <v>14</v>
      </c>
      <c r="B7" s="6" t="s">
        <v>15</v>
      </c>
      <c r="C7" s="228"/>
      <c r="D7" s="7" t="s">
        <v>66</v>
      </c>
      <c r="E7" s="8" t="s">
        <v>65</v>
      </c>
      <c r="F7" s="8" t="s">
        <v>18</v>
      </c>
    </row>
    <row r="8" spans="1:7">
      <c r="A8" s="9"/>
      <c r="B8" s="9"/>
      <c r="C8" s="10" t="s">
        <v>1</v>
      </c>
      <c r="D8" s="11">
        <f t="shared" ref="D8:E8" si="0">D10+D30</f>
        <v>0</v>
      </c>
      <c r="E8" s="11">
        <f t="shared" si="0"/>
        <v>0</v>
      </c>
      <c r="F8" s="11">
        <f>F10+F30</f>
        <v>0</v>
      </c>
    </row>
    <row r="9" spans="1:7">
      <c r="A9" s="9"/>
      <c r="B9" s="9"/>
      <c r="C9" s="115" t="s">
        <v>47</v>
      </c>
      <c r="D9" s="115"/>
      <c r="E9" s="115"/>
      <c r="F9" s="13"/>
    </row>
    <row r="10" spans="1:7" s="14" customFormat="1" ht="18" customHeight="1">
      <c r="A10" s="229" t="s">
        <v>48</v>
      </c>
      <c r="B10" s="230"/>
      <c r="C10" s="231"/>
      <c r="D10" s="11">
        <f t="shared" ref="D10:E10" si="1">+D12</f>
        <v>0</v>
      </c>
      <c r="E10" s="11">
        <f t="shared" si="1"/>
        <v>0</v>
      </c>
      <c r="F10" s="11">
        <f>+F12</f>
        <v>0</v>
      </c>
    </row>
    <row r="11" spans="1:7" s="17" customFormat="1">
      <c r="A11" s="232">
        <v>1139</v>
      </c>
      <c r="B11" s="234"/>
      <c r="C11" s="15" t="s">
        <v>2</v>
      </c>
      <c r="D11" s="15"/>
      <c r="E11" s="15"/>
      <c r="F11" s="16"/>
    </row>
    <row r="12" spans="1:7" s="17" customFormat="1">
      <c r="A12" s="233"/>
      <c r="B12" s="235"/>
      <c r="C12" s="18" t="s">
        <v>49</v>
      </c>
      <c r="D12" s="11">
        <f t="shared" ref="D12:F12" si="2">+D19+D25</f>
        <v>0</v>
      </c>
      <c r="E12" s="11">
        <f t="shared" si="2"/>
        <v>0</v>
      </c>
      <c r="F12" s="11">
        <f t="shared" si="2"/>
        <v>0</v>
      </c>
      <c r="G12" s="11"/>
    </row>
    <row r="13" spans="1:7" s="17" customFormat="1">
      <c r="A13" s="233"/>
      <c r="B13" s="235"/>
      <c r="C13" s="19" t="s">
        <v>3</v>
      </c>
      <c r="D13" s="19"/>
      <c r="E13" s="19"/>
      <c r="F13" s="16"/>
    </row>
    <row r="14" spans="1:7" s="17" customFormat="1" ht="34.5">
      <c r="A14" s="233"/>
      <c r="B14" s="235"/>
      <c r="C14" s="20" t="s">
        <v>50</v>
      </c>
      <c r="D14" s="20"/>
      <c r="E14" s="20"/>
      <c r="F14" s="16"/>
    </row>
    <row r="15" spans="1:7" s="17" customFormat="1">
      <c r="A15" s="233"/>
      <c r="B15" s="235"/>
      <c r="C15" s="19" t="s">
        <v>4</v>
      </c>
      <c r="D15" s="19"/>
      <c r="E15" s="19"/>
      <c r="F15" s="16"/>
    </row>
    <row r="16" spans="1:7" s="17" customFormat="1" ht="34.5">
      <c r="A16" s="233"/>
      <c r="B16" s="235"/>
      <c r="C16" s="20" t="s">
        <v>51</v>
      </c>
      <c r="D16" s="20"/>
      <c r="E16" s="20"/>
      <c r="F16" s="16"/>
    </row>
    <row r="17" spans="1:6" s="17" customFormat="1">
      <c r="A17" s="233"/>
      <c r="B17" s="236"/>
      <c r="C17" s="21" t="s">
        <v>5</v>
      </c>
      <c r="D17" s="21"/>
      <c r="E17" s="21"/>
      <c r="F17" s="16"/>
    </row>
    <row r="18" spans="1:6" s="17" customFormat="1">
      <c r="A18" s="233"/>
      <c r="B18" s="234">
        <v>11001</v>
      </c>
      <c r="C18" s="22" t="s">
        <v>6</v>
      </c>
      <c r="D18" s="22"/>
      <c r="E18" s="22"/>
      <c r="F18" s="16"/>
    </row>
    <row r="19" spans="1:6" s="17" customFormat="1">
      <c r="A19" s="233"/>
      <c r="B19" s="235"/>
      <c r="C19" s="23" t="s">
        <v>49</v>
      </c>
      <c r="D19" s="212">
        <f>D51</f>
        <v>0</v>
      </c>
      <c r="E19" s="212">
        <f t="shared" ref="E19:F19" si="3">E51</f>
        <v>100993.4</v>
      </c>
      <c r="F19" s="212">
        <f t="shared" si="3"/>
        <v>182712</v>
      </c>
    </row>
    <row r="20" spans="1:6" s="17" customFormat="1">
      <c r="A20" s="233"/>
      <c r="B20" s="235"/>
      <c r="C20" s="22" t="s">
        <v>7</v>
      </c>
      <c r="D20" s="22"/>
      <c r="E20" s="22"/>
      <c r="F20" s="16"/>
    </row>
    <row r="21" spans="1:6" s="17" customFormat="1" ht="69">
      <c r="A21" s="233"/>
      <c r="B21" s="235"/>
      <c r="C21" s="24" t="s">
        <v>52</v>
      </c>
      <c r="D21" s="24"/>
      <c r="E21" s="24"/>
      <c r="F21" s="16"/>
    </row>
    <row r="22" spans="1:6" s="17" customFormat="1">
      <c r="A22" s="233"/>
      <c r="B22" s="235"/>
      <c r="C22" s="22" t="s">
        <v>8</v>
      </c>
      <c r="D22" s="22"/>
      <c r="E22" s="22"/>
      <c r="F22" s="16"/>
    </row>
    <row r="23" spans="1:6" s="17" customFormat="1">
      <c r="A23" s="233"/>
      <c r="B23" s="236"/>
      <c r="C23" s="24" t="s">
        <v>53</v>
      </c>
      <c r="D23" s="24"/>
      <c r="E23" s="24"/>
      <c r="F23" s="16"/>
    </row>
    <row r="24" spans="1:6" s="17" customFormat="1">
      <c r="A24" s="25"/>
      <c r="B24" s="234">
        <v>11001</v>
      </c>
      <c r="C24" s="22" t="s">
        <v>6</v>
      </c>
      <c r="D24" s="22"/>
      <c r="E24" s="22"/>
      <c r="F24" s="16"/>
    </row>
    <row r="25" spans="1:6" s="17" customFormat="1">
      <c r="A25" s="25"/>
      <c r="B25" s="235"/>
      <c r="C25" s="23" t="s">
        <v>49</v>
      </c>
      <c r="D25" s="212">
        <f>D39+D45</f>
        <v>0</v>
      </c>
      <c r="E25" s="212">
        <f>E39+E45</f>
        <v>-100993.4</v>
      </c>
      <c r="F25" s="212">
        <f>F39+F45</f>
        <v>-182712</v>
      </c>
    </row>
    <row r="26" spans="1:6" s="17" customFormat="1">
      <c r="A26" s="25"/>
      <c r="B26" s="235"/>
      <c r="C26" s="22" t="s">
        <v>7</v>
      </c>
      <c r="D26" s="22"/>
      <c r="E26" s="22"/>
      <c r="F26" s="16"/>
    </row>
    <row r="27" spans="1:6" s="17" customFormat="1" ht="69">
      <c r="A27" s="25"/>
      <c r="B27" s="235"/>
      <c r="C27" s="24" t="s">
        <v>52</v>
      </c>
      <c r="D27" s="24"/>
      <c r="E27" s="24"/>
      <c r="F27" s="16"/>
    </row>
    <row r="28" spans="1:6" s="17" customFormat="1">
      <c r="A28" s="25"/>
      <c r="B28" s="235"/>
      <c r="C28" s="22" t="s">
        <v>8</v>
      </c>
      <c r="D28" s="22"/>
      <c r="E28" s="22"/>
      <c r="F28" s="16"/>
    </row>
    <row r="29" spans="1:6" s="17" customFormat="1">
      <c r="A29" s="25"/>
      <c r="B29" s="236"/>
      <c r="C29" s="24" t="s">
        <v>53</v>
      </c>
      <c r="D29" s="24"/>
      <c r="E29" s="24"/>
      <c r="F29" s="16"/>
    </row>
    <row r="30" spans="1:6" ht="16.149999999999999" customHeight="1">
      <c r="A30" s="237" t="s">
        <v>43</v>
      </c>
      <c r="B30" s="238"/>
      <c r="C30" s="239"/>
      <c r="D30" s="26">
        <f>D32</f>
        <v>0</v>
      </c>
      <c r="E30" s="26">
        <f t="shared" ref="E30:F30" si="4">E32</f>
        <v>0</v>
      </c>
      <c r="F30" s="26">
        <f t="shared" si="4"/>
        <v>0</v>
      </c>
    </row>
    <row r="31" spans="1:6">
      <c r="A31" s="10">
        <v>1192</v>
      </c>
      <c r="B31" s="9"/>
      <c r="C31" s="118" t="s">
        <v>2</v>
      </c>
      <c r="D31" s="27"/>
      <c r="E31" s="27"/>
      <c r="F31" s="28"/>
    </row>
    <row r="32" spans="1:6">
      <c r="A32" s="9"/>
      <c r="B32" s="9"/>
      <c r="C32" s="117" t="s">
        <v>99</v>
      </c>
      <c r="D32" s="26">
        <f>D39+D45+D51</f>
        <v>0</v>
      </c>
      <c r="E32" s="26">
        <f t="shared" ref="E32:F32" si="5">E39+E45+E51</f>
        <v>0</v>
      </c>
      <c r="F32" s="26">
        <f t="shared" si="5"/>
        <v>0</v>
      </c>
    </row>
    <row r="33" spans="1:6">
      <c r="A33" s="9"/>
      <c r="B33" s="9"/>
      <c r="C33" s="118" t="s">
        <v>3</v>
      </c>
      <c r="D33" s="27"/>
      <c r="E33" s="27"/>
      <c r="F33" s="115"/>
    </row>
    <row r="34" spans="1:6" ht="86.25">
      <c r="A34" s="9"/>
      <c r="B34" s="9"/>
      <c r="C34" s="119" t="s">
        <v>100</v>
      </c>
      <c r="D34" s="115"/>
      <c r="E34" s="115"/>
      <c r="F34" s="115"/>
    </row>
    <row r="35" spans="1:6">
      <c r="A35" s="9"/>
      <c r="B35" s="9"/>
      <c r="C35" s="118" t="s">
        <v>4</v>
      </c>
      <c r="D35" s="27"/>
      <c r="E35" s="27"/>
      <c r="F35" s="115"/>
    </row>
    <row r="36" spans="1:6" ht="69">
      <c r="A36" s="9"/>
      <c r="B36" s="9"/>
      <c r="C36" s="119" t="s">
        <v>101</v>
      </c>
      <c r="D36" s="115"/>
      <c r="E36" s="115"/>
      <c r="F36" s="115"/>
    </row>
    <row r="37" spans="1:6" ht="18.600000000000001" customHeight="1">
      <c r="A37" s="223" t="s">
        <v>5</v>
      </c>
      <c r="B37" s="223"/>
      <c r="C37" s="223"/>
      <c r="D37" s="223"/>
      <c r="E37" s="223"/>
      <c r="F37" s="223"/>
    </row>
    <row r="38" spans="1:6">
      <c r="A38" s="9"/>
      <c r="B38" s="10">
        <v>11010</v>
      </c>
      <c r="C38" s="118" t="s">
        <v>6</v>
      </c>
      <c r="D38" s="27"/>
      <c r="E38" s="27"/>
      <c r="F38" s="29"/>
    </row>
    <row r="39" spans="1:6" ht="34.5">
      <c r="A39" s="9"/>
      <c r="B39" s="9"/>
      <c r="C39" s="120" t="s">
        <v>104</v>
      </c>
      <c r="D39" s="212">
        <v>0</v>
      </c>
      <c r="E39" s="212">
        <v>-46711.7</v>
      </c>
      <c r="F39" s="212">
        <v>-100091.4</v>
      </c>
    </row>
    <row r="40" spans="1:6" ht="17.45" customHeight="1">
      <c r="A40" s="9"/>
      <c r="B40" s="9"/>
      <c r="C40" s="118" t="s">
        <v>7</v>
      </c>
      <c r="D40" s="27"/>
      <c r="E40" s="27"/>
      <c r="F40" s="30"/>
    </row>
    <row r="41" spans="1:6" ht="34.5">
      <c r="A41" s="9"/>
      <c r="B41" s="9"/>
      <c r="C41" s="119" t="s">
        <v>105</v>
      </c>
      <c r="D41" s="207"/>
      <c r="E41" s="207"/>
      <c r="F41" s="30"/>
    </row>
    <row r="42" spans="1:6">
      <c r="A42" s="9"/>
      <c r="B42" s="9"/>
      <c r="C42" s="118" t="s">
        <v>8</v>
      </c>
      <c r="D42" s="27"/>
      <c r="E42" s="27"/>
      <c r="F42" s="30"/>
    </row>
    <row r="43" spans="1:6" ht="20.25" customHeight="1">
      <c r="A43" s="9"/>
      <c r="B43" s="9"/>
      <c r="C43" s="119" t="s">
        <v>53</v>
      </c>
      <c r="D43" s="207"/>
      <c r="E43" s="207"/>
      <c r="F43" s="30"/>
    </row>
    <row r="44" spans="1:6">
      <c r="A44" s="9"/>
      <c r="B44" s="10">
        <v>11006</v>
      </c>
      <c r="C44" s="118" t="s">
        <v>6</v>
      </c>
      <c r="D44" s="27"/>
      <c r="E44" s="27"/>
      <c r="F44" s="29"/>
    </row>
    <row r="45" spans="1:6">
      <c r="A45" s="9"/>
      <c r="B45" s="9"/>
      <c r="C45" s="117" t="s">
        <v>102</v>
      </c>
      <c r="D45" s="212">
        <v>0</v>
      </c>
      <c r="E45" s="212">
        <v>-54281.7</v>
      </c>
      <c r="F45" s="212">
        <v>-82620.600000000006</v>
      </c>
    </row>
    <row r="46" spans="1:6" ht="17.45" customHeight="1">
      <c r="A46" s="9"/>
      <c r="B46" s="9"/>
      <c r="C46" s="118" t="s">
        <v>7</v>
      </c>
      <c r="D46" s="27"/>
      <c r="E46" s="27"/>
      <c r="F46" s="30"/>
    </row>
    <row r="47" spans="1:6" ht="34.5">
      <c r="A47" s="9"/>
      <c r="B47" s="9"/>
      <c r="C47" s="119" t="s">
        <v>103</v>
      </c>
      <c r="D47" s="207"/>
      <c r="E47" s="207"/>
      <c r="F47" s="30"/>
    </row>
    <row r="48" spans="1:6">
      <c r="A48" s="9"/>
      <c r="B48" s="9"/>
      <c r="C48" s="118" t="s">
        <v>8</v>
      </c>
      <c r="D48" s="27"/>
      <c r="E48" s="27"/>
      <c r="F48" s="30"/>
    </row>
    <row r="49" spans="1:6">
      <c r="A49" s="9"/>
      <c r="B49" s="9"/>
      <c r="C49" s="119" t="s">
        <v>53</v>
      </c>
      <c r="D49" s="207"/>
      <c r="E49" s="207"/>
      <c r="F49" s="30"/>
    </row>
    <row r="50" spans="1:6">
      <c r="A50" s="9"/>
      <c r="B50" s="133">
        <v>11022</v>
      </c>
      <c r="C50" s="27" t="s">
        <v>6</v>
      </c>
      <c r="D50" s="27"/>
      <c r="E50" s="27"/>
      <c r="F50" s="29"/>
    </row>
    <row r="51" spans="1:6" ht="51.75">
      <c r="A51" s="9"/>
      <c r="B51" s="9"/>
      <c r="C51" s="133" t="s">
        <v>143</v>
      </c>
      <c r="D51" s="212">
        <v>0</v>
      </c>
      <c r="E51" s="212">
        <f>54281.7+46711.7</f>
        <v>100993.4</v>
      </c>
      <c r="F51" s="212">
        <f>82620.6+100091.4</f>
        <v>182712</v>
      </c>
    </row>
    <row r="52" spans="1:6" ht="17.45" customHeight="1">
      <c r="A52" s="9"/>
      <c r="B52" s="9"/>
      <c r="C52" s="27" t="s">
        <v>7</v>
      </c>
      <c r="D52" s="27"/>
      <c r="E52" s="27"/>
      <c r="F52" s="30"/>
    </row>
    <row r="53" spans="1:6" ht="69">
      <c r="A53" s="9"/>
      <c r="B53" s="9"/>
      <c r="C53" s="139" t="s">
        <v>122</v>
      </c>
      <c r="D53" s="207"/>
      <c r="E53" s="207"/>
      <c r="F53" s="30"/>
    </row>
    <row r="54" spans="1:6">
      <c r="A54" s="9"/>
      <c r="B54" s="9"/>
      <c r="C54" s="27" t="s">
        <v>8</v>
      </c>
      <c r="D54" s="27"/>
      <c r="E54" s="27"/>
      <c r="F54" s="30"/>
    </row>
    <row r="55" spans="1:6">
      <c r="A55" s="9"/>
      <c r="B55" s="9"/>
      <c r="C55" s="139" t="s">
        <v>53</v>
      </c>
      <c r="D55" s="131"/>
      <c r="E55" s="131"/>
      <c r="F55" s="30"/>
    </row>
  </sheetData>
  <mergeCells count="11">
    <mergeCell ref="D6:F6"/>
    <mergeCell ref="A37:F37"/>
    <mergeCell ref="A4:F4"/>
    <mergeCell ref="A6:B6"/>
    <mergeCell ref="C6:C7"/>
    <mergeCell ref="A10:C10"/>
    <mergeCell ref="A11:A23"/>
    <mergeCell ref="B11:B17"/>
    <mergeCell ref="B18:B23"/>
    <mergeCell ref="A30:C30"/>
    <mergeCell ref="B24:B29"/>
  </mergeCells>
  <pageMargins left="0.75" right="0.75" top="1" bottom="1" header="0.5" footer="0.5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0"/>
  <sheetViews>
    <sheetView topLeftCell="A52" zoomScaleNormal="100" workbookViewId="0">
      <selection activeCell="J55" sqref="J55"/>
    </sheetView>
  </sheetViews>
  <sheetFormatPr defaultColWidth="9.140625" defaultRowHeight="17.25"/>
  <cols>
    <col min="1" max="1" width="8.42578125" style="36" customWidth="1"/>
    <col min="2" max="2" width="8.85546875" style="36" customWidth="1"/>
    <col min="3" max="3" width="7.5703125" style="36" customWidth="1"/>
    <col min="4" max="4" width="11" style="36" customWidth="1"/>
    <col min="5" max="5" width="15.140625" style="36" customWidth="1"/>
    <col min="6" max="6" width="77.7109375" style="76" customWidth="1"/>
    <col min="7" max="7" width="16.42578125" style="76" customWidth="1"/>
    <col min="8" max="9" width="15.7109375" style="76" customWidth="1"/>
    <col min="10" max="10" width="9.140625" style="36"/>
    <col min="11" max="11" width="12.140625" style="36" bestFit="1" customWidth="1"/>
    <col min="12" max="16384" width="9.140625" style="36"/>
  </cols>
  <sheetData>
    <row r="1" spans="1:14" s="31" customFormat="1" ht="18" customHeight="1">
      <c r="G1" s="116" t="s">
        <v>29</v>
      </c>
      <c r="I1" s="32"/>
      <c r="J1" s="33"/>
      <c r="K1" s="33"/>
      <c r="L1" s="33"/>
      <c r="M1" s="33"/>
      <c r="N1" s="33"/>
    </row>
    <row r="2" spans="1:14" s="31" customFormat="1">
      <c r="G2" s="31" t="s">
        <v>54</v>
      </c>
      <c r="J2" s="33"/>
      <c r="K2" s="33"/>
      <c r="L2" s="33"/>
      <c r="M2" s="33"/>
      <c r="N2" s="33"/>
    </row>
    <row r="3" spans="1:14" s="31" customFormat="1">
      <c r="G3" s="31" t="s">
        <v>22</v>
      </c>
      <c r="J3" s="33"/>
      <c r="K3" s="33"/>
      <c r="L3" s="33"/>
      <c r="M3" s="33"/>
      <c r="N3" s="33"/>
    </row>
    <row r="4" spans="1:14" s="31" customFormat="1" ht="65.25" customHeight="1">
      <c r="A4" s="250" t="s">
        <v>89</v>
      </c>
      <c r="B4" s="250"/>
      <c r="C4" s="250"/>
      <c r="D4" s="250"/>
      <c r="E4" s="250"/>
      <c r="F4" s="250"/>
      <c r="G4" s="250"/>
      <c r="H4" s="250"/>
      <c r="I4" s="250"/>
      <c r="J4" s="33"/>
      <c r="K4" s="33"/>
      <c r="L4" s="33"/>
      <c r="M4" s="33"/>
      <c r="N4" s="33"/>
    </row>
    <row r="5" spans="1:14" s="31" customFormat="1">
      <c r="A5" s="34"/>
      <c r="B5" s="34"/>
      <c r="C5" s="34"/>
      <c r="D5" s="34"/>
      <c r="E5" s="34"/>
      <c r="F5" s="34"/>
      <c r="G5" s="34"/>
      <c r="H5" s="34"/>
      <c r="I5" s="35" t="s">
        <v>98</v>
      </c>
      <c r="J5" s="33"/>
      <c r="K5" s="33"/>
      <c r="L5" s="33"/>
      <c r="M5" s="33"/>
      <c r="N5" s="33"/>
    </row>
    <row r="6" spans="1:14" ht="73.5" customHeight="1">
      <c r="A6" s="251" t="s">
        <v>16</v>
      </c>
      <c r="B6" s="252"/>
      <c r="C6" s="253"/>
      <c r="D6" s="251" t="s">
        <v>0</v>
      </c>
      <c r="E6" s="253"/>
      <c r="F6" s="254" t="s">
        <v>17</v>
      </c>
      <c r="G6" s="256" t="s">
        <v>95</v>
      </c>
      <c r="H6" s="257"/>
      <c r="I6" s="258"/>
    </row>
    <row r="7" spans="1:14" ht="34.5">
      <c r="A7" s="37" t="s">
        <v>23</v>
      </c>
      <c r="B7" s="37" t="s">
        <v>24</v>
      </c>
      <c r="C7" s="37" t="s">
        <v>19</v>
      </c>
      <c r="D7" s="37" t="s">
        <v>25</v>
      </c>
      <c r="E7" s="37" t="s">
        <v>42</v>
      </c>
      <c r="F7" s="255"/>
      <c r="G7" s="38" t="s">
        <v>66</v>
      </c>
      <c r="H7" s="39" t="s">
        <v>65</v>
      </c>
      <c r="I7" s="39" t="s">
        <v>18</v>
      </c>
    </row>
    <row r="8" spans="1:14">
      <c r="A8" s="37"/>
      <c r="B8" s="37"/>
      <c r="C8" s="37"/>
      <c r="D8" s="37"/>
      <c r="E8" s="37"/>
      <c r="F8" s="10" t="s">
        <v>1</v>
      </c>
      <c r="G8" s="40">
        <f t="shared" ref="G8:I8" si="0">G10+G28</f>
        <v>0</v>
      </c>
      <c r="H8" s="40">
        <f t="shared" si="0"/>
        <v>0</v>
      </c>
      <c r="I8" s="40">
        <f t="shared" si="0"/>
        <v>0</v>
      </c>
    </row>
    <row r="9" spans="1:14">
      <c r="A9" s="41"/>
      <c r="B9" s="41"/>
      <c r="C9" s="41"/>
      <c r="D9" s="41"/>
      <c r="E9" s="41"/>
      <c r="F9" s="42" t="s">
        <v>21</v>
      </c>
      <c r="G9" s="43"/>
      <c r="H9" s="43"/>
      <c r="I9" s="43"/>
    </row>
    <row r="10" spans="1:14" s="45" customFormat="1" ht="19.899999999999999" customHeight="1">
      <c r="A10" s="240" t="s">
        <v>48</v>
      </c>
      <c r="B10" s="241"/>
      <c r="C10" s="241"/>
      <c r="D10" s="241"/>
      <c r="E10" s="241"/>
      <c r="F10" s="242"/>
      <c r="G10" s="44">
        <f t="shared" ref="G10:H10" si="1">+G11</f>
        <v>0</v>
      </c>
      <c r="H10" s="44">
        <f t="shared" si="1"/>
        <v>0</v>
      </c>
      <c r="I10" s="44">
        <f>+I11</f>
        <v>0</v>
      </c>
    </row>
    <row r="11" spans="1:14" s="47" customFormat="1" ht="17.45" customHeight="1">
      <c r="A11" s="244" t="s">
        <v>55</v>
      </c>
      <c r="B11" s="245"/>
      <c r="C11" s="245"/>
      <c r="D11" s="248"/>
      <c r="E11" s="248"/>
      <c r="F11" s="46" t="s">
        <v>56</v>
      </c>
      <c r="G11" s="44">
        <f t="shared" ref="G11:H11" si="2">+G13</f>
        <v>0</v>
      </c>
      <c r="H11" s="44">
        <f t="shared" si="2"/>
        <v>0</v>
      </c>
      <c r="I11" s="44">
        <f>+I13</f>
        <v>0</v>
      </c>
    </row>
    <row r="12" spans="1:14" s="47" customFormat="1">
      <c r="A12" s="244"/>
      <c r="B12" s="246"/>
      <c r="C12" s="247"/>
      <c r="D12" s="249"/>
      <c r="E12" s="249"/>
      <c r="F12" s="42" t="s">
        <v>57</v>
      </c>
      <c r="G12" s="43"/>
      <c r="H12" s="43"/>
      <c r="I12" s="44"/>
    </row>
    <row r="13" spans="1:14" s="47" customFormat="1" ht="16.149999999999999" customHeight="1">
      <c r="A13" s="244"/>
      <c r="B13" s="244" t="s">
        <v>58</v>
      </c>
      <c r="C13" s="247"/>
      <c r="D13" s="249"/>
      <c r="E13" s="249"/>
      <c r="F13" s="48" t="s">
        <v>59</v>
      </c>
      <c r="G13" s="44">
        <f t="shared" ref="G13:H13" si="3">+G15</f>
        <v>0</v>
      </c>
      <c r="H13" s="44">
        <f t="shared" si="3"/>
        <v>0</v>
      </c>
      <c r="I13" s="44">
        <f>+I15</f>
        <v>0</v>
      </c>
    </row>
    <row r="14" spans="1:14" s="47" customFormat="1">
      <c r="A14" s="244"/>
      <c r="B14" s="244"/>
      <c r="C14" s="246"/>
      <c r="D14" s="249"/>
      <c r="E14" s="249"/>
      <c r="F14" s="42" t="s">
        <v>57</v>
      </c>
      <c r="G14" s="43"/>
      <c r="H14" s="43"/>
      <c r="I14" s="44"/>
    </row>
    <row r="15" spans="1:14" s="47" customFormat="1">
      <c r="A15" s="244"/>
      <c r="B15" s="244"/>
      <c r="C15" s="244" t="s">
        <v>58</v>
      </c>
      <c r="D15" s="249"/>
      <c r="E15" s="249"/>
      <c r="F15" s="46" t="s">
        <v>49</v>
      </c>
      <c r="G15" s="44">
        <f t="shared" ref="G15:H15" si="4">+G17</f>
        <v>0</v>
      </c>
      <c r="H15" s="44">
        <f t="shared" si="4"/>
        <v>0</v>
      </c>
      <c r="I15" s="44">
        <f>+I17</f>
        <v>0</v>
      </c>
    </row>
    <row r="16" spans="1:14" s="47" customFormat="1">
      <c r="A16" s="244"/>
      <c r="B16" s="244"/>
      <c r="C16" s="244"/>
      <c r="D16" s="249"/>
      <c r="E16" s="249"/>
      <c r="F16" s="42" t="s">
        <v>57</v>
      </c>
      <c r="G16" s="43"/>
      <c r="H16" s="43"/>
      <c r="I16" s="44"/>
    </row>
    <row r="17" spans="1:9" s="47" customFormat="1">
      <c r="A17" s="244"/>
      <c r="B17" s="244"/>
      <c r="C17" s="244"/>
      <c r="D17" s="259">
        <v>1139</v>
      </c>
      <c r="E17" s="260" t="s">
        <v>60</v>
      </c>
      <c r="F17" s="261"/>
      <c r="G17" s="44">
        <f t="shared" ref="G17:H17" si="5">+G19</f>
        <v>0</v>
      </c>
      <c r="H17" s="44">
        <f t="shared" si="5"/>
        <v>0</v>
      </c>
      <c r="I17" s="44">
        <f>+I19</f>
        <v>0</v>
      </c>
    </row>
    <row r="18" spans="1:9" s="47" customFormat="1">
      <c r="A18" s="244"/>
      <c r="B18" s="244"/>
      <c r="C18" s="244"/>
      <c r="D18" s="259"/>
      <c r="E18" s="49"/>
      <c r="F18" s="42" t="s">
        <v>21</v>
      </c>
      <c r="G18" s="43"/>
      <c r="H18" s="43"/>
      <c r="I18" s="50"/>
    </row>
    <row r="19" spans="1:9" s="47" customFormat="1">
      <c r="A19" s="244"/>
      <c r="B19" s="244"/>
      <c r="C19" s="244"/>
      <c r="D19" s="259"/>
      <c r="E19" s="49">
        <v>11001</v>
      </c>
      <c r="F19" s="51" t="s">
        <v>49</v>
      </c>
      <c r="G19" s="52">
        <f t="shared" ref="G19:H19" si="6">+G21</f>
        <v>0</v>
      </c>
      <c r="H19" s="52">
        <f t="shared" si="6"/>
        <v>0</v>
      </c>
      <c r="I19" s="52">
        <f>+I21</f>
        <v>0</v>
      </c>
    </row>
    <row r="20" spans="1:9" s="47" customFormat="1">
      <c r="A20" s="244"/>
      <c r="B20" s="244"/>
      <c r="C20" s="244"/>
      <c r="D20" s="259"/>
      <c r="E20" s="243"/>
      <c r="F20" s="42" t="s">
        <v>26</v>
      </c>
      <c r="G20" s="43"/>
      <c r="H20" s="43"/>
      <c r="I20" s="50"/>
    </row>
    <row r="21" spans="1:9" s="47" customFormat="1">
      <c r="A21" s="244"/>
      <c r="B21" s="244"/>
      <c r="C21" s="244"/>
      <c r="D21" s="259"/>
      <c r="E21" s="243"/>
      <c r="F21" s="146" t="s">
        <v>48</v>
      </c>
      <c r="G21" s="53">
        <f t="shared" ref="G21:H21" si="7">+G23</f>
        <v>0</v>
      </c>
      <c r="H21" s="53">
        <f t="shared" si="7"/>
        <v>0</v>
      </c>
      <c r="I21" s="53">
        <f>+I23</f>
        <v>0</v>
      </c>
    </row>
    <row r="22" spans="1:9" s="47" customFormat="1" ht="15" customHeight="1">
      <c r="A22" s="244"/>
      <c r="B22" s="244"/>
      <c r="C22" s="244"/>
      <c r="D22" s="259"/>
      <c r="E22" s="243"/>
      <c r="F22" s="54" t="s">
        <v>61</v>
      </c>
      <c r="G22" s="55"/>
      <c r="H22" s="55"/>
      <c r="I22" s="50"/>
    </row>
    <row r="23" spans="1:9" s="47" customFormat="1">
      <c r="A23" s="244"/>
      <c r="B23" s="244"/>
      <c r="C23" s="244"/>
      <c r="D23" s="259"/>
      <c r="E23" s="243"/>
      <c r="F23" s="54" t="s">
        <v>20</v>
      </c>
      <c r="G23" s="56">
        <f t="shared" ref="G23:H23" si="8">+G24</f>
        <v>0</v>
      </c>
      <c r="H23" s="56">
        <f t="shared" si="8"/>
        <v>0</v>
      </c>
      <c r="I23" s="56">
        <f t="shared" ref="I23:I24" si="9">+I24</f>
        <v>0</v>
      </c>
    </row>
    <row r="24" spans="1:9" s="47" customFormat="1">
      <c r="A24" s="244"/>
      <c r="B24" s="244"/>
      <c r="C24" s="244"/>
      <c r="D24" s="259"/>
      <c r="E24" s="243"/>
      <c r="F24" s="57" t="s">
        <v>28</v>
      </c>
      <c r="G24" s="58">
        <f t="shared" ref="G24:H24" si="10">+G25</f>
        <v>0</v>
      </c>
      <c r="H24" s="58">
        <f t="shared" si="10"/>
        <v>0</v>
      </c>
      <c r="I24" s="58">
        <f t="shared" si="9"/>
        <v>0</v>
      </c>
    </row>
    <row r="25" spans="1:9" s="47" customFormat="1">
      <c r="A25" s="244"/>
      <c r="B25" s="244"/>
      <c r="C25" s="244"/>
      <c r="D25" s="259"/>
      <c r="E25" s="243"/>
      <c r="F25" s="57" t="s">
        <v>62</v>
      </c>
      <c r="G25" s="58">
        <f t="shared" ref="G25:I25" si="11">+G26+G27</f>
        <v>0</v>
      </c>
      <c r="H25" s="58">
        <f t="shared" si="11"/>
        <v>0</v>
      </c>
      <c r="I25" s="58">
        <f t="shared" si="11"/>
        <v>0</v>
      </c>
    </row>
    <row r="26" spans="1:9" s="47" customFormat="1">
      <c r="A26" s="244"/>
      <c r="B26" s="244"/>
      <c r="C26" s="244"/>
      <c r="D26" s="259"/>
      <c r="E26" s="243"/>
      <c r="F26" s="59" t="s">
        <v>63</v>
      </c>
      <c r="G26" s="58">
        <f>'Հավելված N 1'!D19</f>
        <v>0</v>
      </c>
      <c r="H26" s="58">
        <f>'Հավելված N 1'!E19</f>
        <v>100993.4</v>
      </c>
      <c r="I26" s="58">
        <f>'Հավելված N 1'!F19</f>
        <v>182712</v>
      </c>
    </row>
    <row r="27" spans="1:9" s="47" customFormat="1">
      <c r="A27" s="60"/>
      <c r="B27" s="61"/>
      <c r="C27" s="61"/>
      <c r="D27" s="62"/>
      <c r="E27" s="63"/>
      <c r="F27" s="59" t="s">
        <v>63</v>
      </c>
      <c r="G27" s="58">
        <f>'Հավելված N 1'!D25</f>
        <v>0</v>
      </c>
      <c r="H27" s="58">
        <f>'Հավելված N 1'!E25</f>
        <v>-100993.4</v>
      </c>
      <c r="I27" s="58">
        <f>'Հավելված N 1'!F25</f>
        <v>-182712</v>
      </c>
    </row>
    <row r="28" spans="1:9" s="45" customFormat="1" ht="21" customHeight="1">
      <c r="A28" s="240" t="s">
        <v>64</v>
      </c>
      <c r="B28" s="241"/>
      <c r="C28" s="241"/>
      <c r="D28" s="241"/>
      <c r="E28" s="241"/>
      <c r="F28" s="242"/>
      <c r="G28" s="44">
        <f>G29</f>
        <v>0</v>
      </c>
      <c r="H28" s="44">
        <f t="shared" ref="H28:I28" si="12">H29</f>
        <v>0</v>
      </c>
      <c r="I28" s="44">
        <f t="shared" si="12"/>
        <v>0</v>
      </c>
    </row>
    <row r="29" spans="1:9">
      <c r="A29" s="64" t="s">
        <v>45</v>
      </c>
      <c r="B29" s="9"/>
      <c r="C29" s="9"/>
      <c r="D29" s="9"/>
      <c r="E29" s="9"/>
      <c r="F29" s="65" t="s">
        <v>90</v>
      </c>
      <c r="G29" s="66">
        <f t="shared" ref="G29:I29" si="13">G31</f>
        <v>0</v>
      </c>
      <c r="H29" s="66">
        <f t="shared" si="13"/>
        <v>0</v>
      </c>
      <c r="I29" s="66">
        <f t="shared" si="13"/>
        <v>0</v>
      </c>
    </row>
    <row r="30" spans="1:9">
      <c r="A30" s="9"/>
      <c r="B30" s="9"/>
      <c r="C30" s="9"/>
      <c r="D30" s="9"/>
      <c r="E30" s="9"/>
      <c r="F30" s="12" t="s">
        <v>21</v>
      </c>
      <c r="G30" s="67"/>
      <c r="H30" s="67"/>
      <c r="I30" s="68"/>
    </row>
    <row r="31" spans="1:9">
      <c r="A31" s="9"/>
      <c r="B31" s="64" t="s">
        <v>106</v>
      </c>
      <c r="C31" s="9"/>
      <c r="D31" s="9"/>
      <c r="E31" s="9"/>
      <c r="F31" s="65" t="s">
        <v>107</v>
      </c>
      <c r="G31" s="69">
        <f t="shared" ref="G31:I31" si="14">G33</f>
        <v>0</v>
      </c>
      <c r="H31" s="69">
        <f t="shared" si="14"/>
        <v>0</v>
      </c>
      <c r="I31" s="69">
        <f t="shared" si="14"/>
        <v>0</v>
      </c>
    </row>
    <row r="32" spans="1:9">
      <c r="A32" s="9"/>
      <c r="B32" s="9"/>
      <c r="C32" s="9"/>
      <c r="D32" s="9"/>
      <c r="E32" s="9"/>
      <c r="F32" s="12" t="s">
        <v>21</v>
      </c>
      <c r="G32" s="67"/>
      <c r="H32" s="67"/>
      <c r="I32" s="67"/>
    </row>
    <row r="33" spans="1:9">
      <c r="A33" s="9"/>
      <c r="B33" s="9"/>
      <c r="C33" s="64" t="s">
        <v>58</v>
      </c>
      <c r="D33" s="9"/>
      <c r="E33" s="9"/>
      <c r="F33" s="65" t="s">
        <v>107</v>
      </c>
      <c r="G33" s="69">
        <f>G35</f>
        <v>0</v>
      </c>
      <c r="H33" s="69">
        <f t="shared" ref="H33:I33" si="15">H35</f>
        <v>0</v>
      </c>
      <c r="I33" s="69">
        <f t="shared" si="15"/>
        <v>0</v>
      </c>
    </row>
    <row r="34" spans="1:9">
      <c r="A34" s="9"/>
      <c r="B34" s="9"/>
      <c r="C34" s="9"/>
      <c r="D34" s="9"/>
      <c r="E34" s="9"/>
      <c r="F34" s="12" t="s">
        <v>46</v>
      </c>
      <c r="G34" s="67"/>
      <c r="H34" s="67"/>
      <c r="I34" s="67"/>
    </row>
    <row r="35" spans="1:9">
      <c r="A35" s="9"/>
      <c r="B35" s="9"/>
      <c r="C35" s="9"/>
      <c r="D35" s="122">
        <v>1192</v>
      </c>
      <c r="E35" s="262" t="s">
        <v>110</v>
      </c>
      <c r="F35" s="262"/>
      <c r="G35" s="70">
        <f>G37+G46+G55</f>
        <v>0</v>
      </c>
      <c r="H35" s="70">
        <f t="shared" ref="H35:I35" si="16">H37+H46+H55</f>
        <v>0</v>
      </c>
      <c r="I35" s="70">
        <f t="shared" si="16"/>
        <v>0</v>
      </c>
    </row>
    <row r="36" spans="1:9">
      <c r="A36" s="9"/>
      <c r="B36" s="9"/>
      <c r="C36" s="9"/>
      <c r="D36" s="122"/>
      <c r="E36" s="123"/>
      <c r="F36" s="121" t="s">
        <v>46</v>
      </c>
      <c r="G36" s="70"/>
      <c r="H36" s="70"/>
      <c r="I36" s="70"/>
    </row>
    <row r="37" spans="1:9">
      <c r="A37" s="9"/>
      <c r="B37" s="9"/>
      <c r="C37" s="9"/>
      <c r="D37" s="122"/>
      <c r="E37" s="123">
        <v>11006</v>
      </c>
      <c r="F37" s="75" t="s">
        <v>108</v>
      </c>
      <c r="G37" s="70">
        <f>G39</f>
        <v>0</v>
      </c>
      <c r="H37" s="70">
        <f t="shared" ref="H37:I37" si="17">H39</f>
        <v>-54281.7</v>
      </c>
      <c r="I37" s="70">
        <f t="shared" si="17"/>
        <v>-82620.600000000006</v>
      </c>
    </row>
    <row r="38" spans="1:9">
      <c r="A38" s="9"/>
      <c r="B38" s="9"/>
      <c r="C38" s="9"/>
      <c r="D38" s="9"/>
      <c r="E38" s="9"/>
      <c r="F38" s="71" t="s">
        <v>26</v>
      </c>
      <c r="G38" s="72"/>
      <c r="H38" s="72"/>
      <c r="I38" s="72"/>
    </row>
    <row r="39" spans="1:9" ht="24" customHeight="1">
      <c r="A39" s="41"/>
      <c r="B39" s="41"/>
      <c r="C39" s="41"/>
      <c r="D39" s="41"/>
      <c r="E39" s="41"/>
      <c r="F39" s="146" t="s">
        <v>9</v>
      </c>
      <c r="G39" s="73">
        <f t="shared" ref="G39:I39" si="18">G41</f>
        <v>0</v>
      </c>
      <c r="H39" s="73">
        <f t="shared" si="18"/>
        <v>-54281.7</v>
      </c>
      <c r="I39" s="73">
        <f t="shared" si="18"/>
        <v>-82620.600000000006</v>
      </c>
    </row>
    <row r="40" spans="1:9" ht="34.5">
      <c r="A40" s="41"/>
      <c r="B40" s="41"/>
      <c r="C40" s="41"/>
      <c r="D40" s="41"/>
      <c r="E40" s="41"/>
      <c r="F40" s="71" t="s">
        <v>27</v>
      </c>
      <c r="G40" s="72"/>
      <c r="H40" s="72"/>
      <c r="I40" s="72"/>
    </row>
    <row r="41" spans="1:9">
      <c r="A41" s="41"/>
      <c r="B41" s="41"/>
      <c r="C41" s="41"/>
      <c r="D41" s="41"/>
      <c r="E41" s="41"/>
      <c r="F41" s="42" t="s">
        <v>20</v>
      </c>
      <c r="G41" s="74">
        <f t="shared" ref="G41:H41" si="19">G42</f>
        <v>0</v>
      </c>
      <c r="H41" s="74">
        <f t="shared" si="19"/>
        <v>-54281.7</v>
      </c>
      <c r="I41" s="74">
        <f>I42</f>
        <v>-82620.600000000006</v>
      </c>
    </row>
    <row r="42" spans="1:9">
      <c r="A42" s="41"/>
      <c r="B42" s="41"/>
      <c r="C42" s="41"/>
      <c r="D42" s="41"/>
      <c r="E42" s="41"/>
      <c r="F42" s="42" t="s">
        <v>28</v>
      </c>
      <c r="G42" s="74">
        <f t="shared" ref="G42:H42" si="20">G43</f>
        <v>0</v>
      </c>
      <c r="H42" s="74">
        <f t="shared" si="20"/>
        <v>-54281.7</v>
      </c>
      <c r="I42" s="74">
        <f>I43</f>
        <v>-82620.600000000006</v>
      </c>
    </row>
    <row r="43" spans="1:9">
      <c r="A43" s="41"/>
      <c r="B43" s="41"/>
      <c r="C43" s="41"/>
      <c r="D43" s="41"/>
      <c r="E43" s="41"/>
      <c r="F43" s="42" t="s">
        <v>91</v>
      </c>
      <c r="G43" s="74">
        <f t="shared" ref="G43:H43" si="21">G44</f>
        <v>0</v>
      </c>
      <c r="H43" s="74">
        <f t="shared" si="21"/>
        <v>-54281.7</v>
      </c>
      <c r="I43" s="74">
        <f>I44</f>
        <v>-82620.600000000006</v>
      </c>
    </row>
    <row r="44" spans="1:9" ht="18" customHeight="1">
      <c r="A44" s="41"/>
      <c r="B44" s="41"/>
      <c r="C44" s="41"/>
      <c r="D44" s="41"/>
      <c r="E44" s="41"/>
      <c r="F44" s="42" t="s">
        <v>92</v>
      </c>
      <c r="G44" s="74">
        <f t="shared" ref="G44:H44" si="22">G45</f>
        <v>0</v>
      </c>
      <c r="H44" s="74">
        <f t="shared" si="22"/>
        <v>-54281.7</v>
      </c>
      <c r="I44" s="74">
        <f>I45</f>
        <v>-82620.600000000006</v>
      </c>
    </row>
    <row r="45" spans="1:9">
      <c r="A45" s="41"/>
      <c r="B45" s="41"/>
      <c r="C45" s="41"/>
      <c r="D45" s="41"/>
      <c r="E45" s="41"/>
      <c r="F45" s="42" t="s">
        <v>80</v>
      </c>
      <c r="G45" s="74">
        <f>'Հավելված N 1'!D45</f>
        <v>0</v>
      </c>
      <c r="H45" s="74">
        <f>'Հավելված N 1'!E45</f>
        <v>-54281.7</v>
      </c>
      <c r="I45" s="74">
        <f>'Հավելված N 1'!F45</f>
        <v>-82620.600000000006</v>
      </c>
    </row>
    <row r="46" spans="1:9" ht="34.5">
      <c r="A46" s="9"/>
      <c r="B46" s="9"/>
      <c r="C46" s="9"/>
      <c r="D46" s="122"/>
      <c r="E46" s="123">
        <v>11010</v>
      </c>
      <c r="F46" s="75" t="s">
        <v>109</v>
      </c>
      <c r="G46" s="70">
        <f t="shared" ref="G46:I46" si="23">G48</f>
        <v>0</v>
      </c>
      <c r="H46" s="70">
        <f t="shared" si="23"/>
        <v>-46711.7</v>
      </c>
      <c r="I46" s="70">
        <f t="shared" si="23"/>
        <v>-100091.4</v>
      </c>
    </row>
    <row r="47" spans="1:9">
      <c r="A47" s="9"/>
      <c r="B47" s="9"/>
      <c r="C47" s="9"/>
      <c r="D47" s="9"/>
      <c r="E47" s="9"/>
      <c r="F47" s="71" t="s">
        <v>26</v>
      </c>
      <c r="G47" s="72"/>
      <c r="H47" s="72"/>
      <c r="I47" s="72"/>
    </row>
    <row r="48" spans="1:9" ht="22.5" customHeight="1">
      <c r="A48" s="41"/>
      <c r="B48" s="41"/>
      <c r="C48" s="41"/>
      <c r="D48" s="41"/>
      <c r="E48" s="41"/>
      <c r="F48" s="146" t="s">
        <v>9</v>
      </c>
      <c r="G48" s="73">
        <f t="shared" ref="G48:H48" si="24">G50</f>
        <v>0</v>
      </c>
      <c r="H48" s="73">
        <f t="shared" si="24"/>
        <v>-46711.7</v>
      </c>
      <c r="I48" s="73">
        <f>I50</f>
        <v>-100091.4</v>
      </c>
    </row>
    <row r="49" spans="1:11" ht="34.5">
      <c r="A49" s="41"/>
      <c r="B49" s="41"/>
      <c r="C49" s="41"/>
      <c r="D49" s="41"/>
      <c r="E49" s="41"/>
      <c r="F49" s="71" t="s">
        <v>27</v>
      </c>
      <c r="G49" s="72"/>
      <c r="H49" s="72"/>
      <c r="I49" s="72"/>
    </row>
    <row r="50" spans="1:11">
      <c r="A50" s="41"/>
      <c r="B50" s="41"/>
      <c r="C50" s="41"/>
      <c r="D50" s="41"/>
      <c r="E50" s="41"/>
      <c r="F50" s="121" t="s">
        <v>20</v>
      </c>
      <c r="G50" s="74">
        <f t="shared" ref="G50:H53" si="25">G51</f>
        <v>0</v>
      </c>
      <c r="H50" s="74">
        <f t="shared" si="25"/>
        <v>-46711.7</v>
      </c>
      <c r="I50" s="74">
        <f>I51</f>
        <v>-100091.4</v>
      </c>
    </row>
    <row r="51" spans="1:11">
      <c r="A51" s="41"/>
      <c r="B51" s="41"/>
      <c r="C51" s="41"/>
      <c r="D51" s="41"/>
      <c r="E51" s="41"/>
      <c r="F51" s="121" t="s">
        <v>28</v>
      </c>
      <c r="G51" s="74">
        <f t="shared" si="25"/>
        <v>0</v>
      </c>
      <c r="H51" s="74">
        <f t="shared" si="25"/>
        <v>-46711.7</v>
      </c>
      <c r="I51" s="74">
        <f>I52</f>
        <v>-100091.4</v>
      </c>
    </row>
    <row r="52" spans="1:11">
      <c r="A52" s="41"/>
      <c r="B52" s="41"/>
      <c r="C52" s="41"/>
      <c r="D52" s="41"/>
      <c r="E52" s="41"/>
      <c r="F52" s="121" t="s">
        <v>91</v>
      </c>
      <c r="G52" s="74">
        <f t="shared" si="25"/>
        <v>0</v>
      </c>
      <c r="H52" s="74">
        <f t="shared" si="25"/>
        <v>-46711.7</v>
      </c>
      <c r="I52" s="74">
        <f>I53</f>
        <v>-100091.4</v>
      </c>
    </row>
    <row r="53" spans="1:11" ht="18" customHeight="1">
      <c r="A53" s="41"/>
      <c r="B53" s="41"/>
      <c r="C53" s="41"/>
      <c r="D53" s="41"/>
      <c r="E53" s="41"/>
      <c r="F53" s="121" t="s">
        <v>92</v>
      </c>
      <c r="G53" s="74">
        <f t="shared" si="25"/>
        <v>0</v>
      </c>
      <c r="H53" s="74">
        <f t="shared" si="25"/>
        <v>-46711.7</v>
      </c>
      <c r="I53" s="74">
        <f>I54</f>
        <v>-100091.4</v>
      </c>
    </row>
    <row r="54" spans="1:11" ht="34.5">
      <c r="A54" s="41"/>
      <c r="B54" s="41"/>
      <c r="C54" s="41"/>
      <c r="D54" s="41"/>
      <c r="E54" s="41"/>
      <c r="F54" s="121" t="s">
        <v>94</v>
      </c>
      <c r="G54" s="74">
        <f>'Հավելված N 1'!D39</f>
        <v>0</v>
      </c>
      <c r="H54" s="74">
        <f>'Հավելված N 1'!E39</f>
        <v>-46711.7</v>
      </c>
      <c r="I54" s="74">
        <f>'Հավելված N 1'!F39</f>
        <v>-100091.4</v>
      </c>
    </row>
    <row r="55" spans="1:11" s="143" customFormat="1" ht="54" customHeight="1">
      <c r="A55" s="41"/>
      <c r="B55" s="41"/>
      <c r="C55" s="41"/>
      <c r="D55" s="149"/>
      <c r="E55" s="150">
        <v>11022</v>
      </c>
      <c r="F55" s="144" t="s">
        <v>121</v>
      </c>
      <c r="G55" s="142">
        <f>G57+G64+G71+G78+G85+G92+G99+G106+G113+G120+G127+G134</f>
        <v>0</v>
      </c>
      <c r="H55" s="142">
        <f>H57+H64+H71+H78+H85+H92+H99+H106+H113+H120+H127+H134</f>
        <v>100993.4</v>
      </c>
      <c r="I55" s="142">
        <f>I57+I64+I71+I78+I85+I92+I99+I106+I113+I120+I127+I134</f>
        <v>182712</v>
      </c>
      <c r="K55" s="213"/>
    </row>
    <row r="56" spans="1:11" s="143" customFormat="1">
      <c r="A56" s="41"/>
      <c r="B56" s="41"/>
      <c r="C56" s="41"/>
      <c r="D56" s="149"/>
      <c r="E56" s="150"/>
      <c r="F56" s="145" t="s">
        <v>26</v>
      </c>
      <c r="G56" s="145"/>
      <c r="H56" s="142"/>
      <c r="I56" s="142"/>
    </row>
    <row r="57" spans="1:11" s="143" customFormat="1" ht="34.5">
      <c r="A57" s="41"/>
      <c r="B57" s="41"/>
      <c r="C57" s="41"/>
      <c r="D57" s="149"/>
      <c r="E57" s="150"/>
      <c r="F57" s="146" t="s">
        <v>123</v>
      </c>
      <c r="G57" s="147">
        <f>+G59</f>
        <v>0</v>
      </c>
      <c r="H57" s="147">
        <f>+H59</f>
        <v>18943.2</v>
      </c>
      <c r="I57" s="147">
        <f>+I59</f>
        <v>34272</v>
      </c>
    </row>
    <row r="58" spans="1:11" s="143" customFormat="1" ht="32.25" customHeight="1">
      <c r="A58" s="41"/>
      <c r="B58" s="41"/>
      <c r="C58" s="41"/>
      <c r="D58" s="149"/>
      <c r="E58" s="150"/>
      <c r="F58" s="148" t="s">
        <v>61</v>
      </c>
      <c r="G58" s="142"/>
      <c r="H58" s="142"/>
      <c r="I58" s="142"/>
    </row>
    <row r="59" spans="1:11" s="143" customFormat="1" ht="15" customHeight="1">
      <c r="A59" s="41"/>
      <c r="B59" s="41"/>
      <c r="C59" s="41"/>
      <c r="D59" s="149"/>
      <c r="E59" s="150"/>
      <c r="F59" s="148" t="s">
        <v>124</v>
      </c>
      <c r="G59" s="147">
        <f t="shared" ref="G59:I62" si="26">+G60</f>
        <v>0</v>
      </c>
      <c r="H59" s="147">
        <f t="shared" si="26"/>
        <v>18943.2</v>
      </c>
      <c r="I59" s="147">
        <f t="shared" si="26"/>
        <v>34272</v>
      </c>
    </row>
    <row r="60" spans="1:11" s="143" customFormat="1" ht="15" customHeight="1">
      <c r="A60" s="41"/>
      <c r="B60" s="41"/>
      <c r="C60" s="41"/>
      <c r="D60" s="149"/>
      <c r="E60" s="150"/>
      <c r="F60" s="148" t="s">
        <v>125</v>
      </c>
      <c r="G60" s="147">
        <f t="shared" si="26"/>
        <v>0</v>
      </c>
      <c r="H60" s="147">
        <f t="shared" si="26"/>
        <v>18943.2</v>
      </c>
      <c r="I60" s="147">
        <f t="shared" si="26"/>
        <v>34272</v>
      </c>
    </row>
    <row r="61" spans="1:11" s="143" customFormat="1" ht="15" customHeight="1">
      <c r="A61" s="41"/>
      <c r="B61" s="41"/>
      <c r="C61" s="41"/>
      <c r="D61" s="149"/>
      <c r="E61" s="150"/>
      <c r="F61" s="148" t="s">
        <v>126</v>
      </c>
      <c r="G61" s="147">
        <f t="shared" si="26"/>
        <v>0</v>
      </c>
      <c r="H61" s="147">
        <f t="shared" si="26"/>
        <v>18943.2</v>
      </c>
      <c r="I61" s="147">
        <f t="shared" si="26"/>
        <v>34272</v>
      </c>
    </row>
    <row r="62" spans="1:11" s="143" customFormat="1" ht="15" customHeight="1">
      <c r="A62" s="41"/>
      <c r="B62" s="41"/>
      <c r="C62" s="41"/>
      <c r="D62" s="149"/>
      <c r="E62" s="150"/>
      <c r="F62" s="148" t="s">
        <v>127</v>
      </c>
      <c r="G62" s="147">
        <f t="shared" si="26"/>
        <v>0</v>
      </c>
      <c r="H62" s="147">
        <f t="shared" si="26"/>
        <v>18943.2</v>
      </c>
      <c r="I62" s="147">
        <f t="shared" si="26"/>
        <v>34272</v>
      </c>
    </row>
    <row r="63" spans="1:11" s="143" customFormat="1" ht="34.5" customHeight="1">
      <c r="A63" s="41"/>
      <c r="B63" s="41"/>
      <c r="C63" s="41"/>
      <c r="D63" s="149"/>
      <c r="E63" s="150"/>
      <c r="F63" s="148" t="s">
        <v>94</v>
      </c>
      <c r="G63" s="147">
        <v>0</v>
      </c>
      <c r="H63" s="147">
        <v>18943.2</v>
      </c>
      <c r="I63" s="147">
        <v>34272</v>
      </c>
    </row>
    <row r="64" spans="1:11" s="143" customFormat="1">
      <c r="A64" s="41"/>
      <c r="B64" s="41"/>
      <c r="C64" s="41"/>
      <c r="D64" s="149"/>
      <c r="E64" s="150"/>
      <c r="F64" s="146" t="s">
        <v>128</v>
      </c>
      <c r="G64" s="147">
        <f>+G66</f>
        <v>0</v>
      </c>
      <c r="H64" s="147">
        <f>+H66</f>
        <v>11488.4</v>
      </c>
      <c r="I64" s="147">
        <f>+I66</f>
        <v>20784</v>
      </c>
    </row>
    <row r="65" spans="1:9" s="143" customFormat="1" ht="33" customHeight="1">
      <c r="A65" s="41"/>
      <c r="B65" s="41"/>
      <c r="C65" s="41"/>
      <c r="D65" s="149"/>
      <c r="E65" s="150"/>
      <c r="F65" s="148" t="s">
        <v>61</v>
      </c>
      <c r="G65" s="142"/>
      <c r="H65" s="142"/>
      <c r="I65" s="142"/>
    </row>
    <row r="66" spans="1:9" s="143" customFormat="1" ht="15" customHeight="1">
      <c r="A66" s="41"/>
      <c r="B66" s="41"/>
      <c r="C66" s="41"/>
      <c r="D66" s="149"/>
      <c r="E66" s="150"/>
      <c r="F66" s="148" t="s">
        <v>124</v>
      </c>
      <c r="G66" s="147">
        <f t="shared" ref="G66:I69" si="27">+G67</f>
        <v>0</v>
      </c>
      <c r="H66" s="147">
        <f t="shared" si="27"/>
        <v>11488.4</v>
      </c>
      <c r="I66" s="147">
        <f t="shared" si="27"/>
        <v>20784</v>
      </c>
    </row>
    <row r="67" spans="1:9" s="143" customFormat="1" ht="15" customHeight="1">
      <c r="A67" s="41"/>
      <c r="B67" s="41"/>
      <c r="C67" s="41"/>
      <c r="D67" s="149"/>
      <c r="E67" s="150"/>
      <c r="F67" s="148" t="s">
        <v>125</v>
      </c>
      <c r="G67" s="147">
        <f t="shared" si="27"/>
        <v>0</v>
      </c>
      <c r="H67" s="147">
        <f t="shared" si="27"/>
        <v>11488.4</v>
      </c>
      <c r="I67" s="147">
        <f t="shared" si="27"/>
        <v>20784</v>
      </c>
    </row>
    <row r="68" spans="1:9" s="143" customFormat="1" ht="15" customHeight="1">
      <c r="A68" s="41"/>
      <c r="B68" s="41"/>
      <c r="C68" s="41"/>
      <c r="D68" s="149"/>
      <c r="E68" s="150"/>
      <c r="F68" s="148" t="s">
        <v>126</v>
      </c>
      <c r="G68" s="147">
        <f t="shared" si="27"/>
        <v>0</v>
      </c>
      <c r="H68" s="147">
        <f t="shared" si="27"/>
        <v>11488.4</v>
      </c>
      <c r="I68" s="147">
        <f t="shared" si="27"/>
        <v>20784</v>
      </c>
    </row>
    <row r="69" spans="1:9" s="143" customFormat="1" ht="15" customHeight="1">
      <c r="A69" s="41"/>
      <c r="B69" s="41"/>
      <c r="C69" s="41"/>
      <c r="D69" s="149"/>
      <c r="E69" s="150"/>
      <c r="F69" s="148" t="s">
        <v>127</v>
      </c>
      <c r="G69" s="147">
        <f t="shared" si="27"/>
        <v>0</v>
      </c>
      <c r="H69" s="147">
        <f t="shared" si="27"/>
        <v>11488.4</v>
      </c>
      <c r="I69" s="147">
        <f t="shared" si="27"/>
        <v>20784</v>
      </c>
    </row>
    <row r="70" spans="1:9" s="143" customFormat="1" ht="34.5">
      <c r="A70" s="41"/>
      <c r="B70" s="41"/>
      <c r="C70" s="41"/>
      <c r="D70" s="149"/>
      <c r="E70" s="150"/>
      <c r="F70" s="148" t="s">
        <v>94</v>
      </c>
      <c r="G70" s="147">
        <v>0</v>
      </c>
      <c r="H70" s="147">
        <v>11488.4</v>
      </c>
      <c r="I70" s="147">
        <v>20784</v>
      </c>
    </row>
    <row r="71" spans="1:9" s="143" customFormat="1">
      <c r="A71" s="41"/>
      <c r="B71" s="41"/>
      <c r="C71" s="41"/>
      <c r="D71" s="149"/>
      <c r="E71" s="150"/>
      <c r="F71" s="146" t="s">
        <v>129</v>
      </c>
      <c r="G71" s="147">
        <f>+G73</f>
        <v>0</v>
      </c>
      <c r="H71" s="147">
        <f>+H73</f>
        <v>6341.1</v>
      </c>
      <c r="I71" s="147">
        <f>+I73</f>
        <v>11472</v>
      </c>
    </row>
    <row r="72" spans="1:9" s="143" customFormat="1" ht="31.5" customHeight="1">
      <c r="A72" s="41"/>
      <c r="B72" s="41"/>
      <c r="C72" s="41"/>
      <c r="D72" s="149"/>
      <c r="E72" s="150"/>
      <c r="F72" s="148" t="s">
        <v>61</v>
      </c>
      <c r="G72" s="142"/>
      <c r="H72" s="142"/>
      <c r="I72" s="142"/>
    </row>
    <row r="73" spans="1:9" s="143" customFormat="1" ht="15" customHeight="1">
      <c r="A73" s="41"/>
      <c r="B73" s="41"/>
      <c r="C73" s="41"/>
      <c r="D73" s="149"/>
      <c r="E73" s="150"/>
      <c r="F73" s="148" t="s">
        <v>124</v>
      </c>
      <c r="G73" s="147">
        <f t="shared" ref="G73:I76" si="28">+G74</f>
        <v>0</v>
      </c>
      <c r="H73" s="147">
        <f t="shared" si="28"/>
        <v>6341.1</v>
      </c>
      <c r="I73" s="147">
        <f t="shared" si="28"/>
        <v>11472</v>
      </c>
    </row>
    <row r="74" spans="1:9" s="143" customFormat="1" ht="15" customHeight="1">
      <c r="A74" s="41"/>
      <c r="B74" s="41"/>
      <c r="C74" s="41"/>
      <c r="D74" s="149"/>
      <c r="E74" s="150"/>
      <c r="F74" s="148" t="s">
        <v>125</v>
      </c>
      <c r="G74" s="147">
        <f t="shared" si="28"/>
        <v>0</v>
      </c>
      <c r="H74" s="147">
        <f t="shared" si="28"/>
        <v>6341.1</v>
      </c>
      <c r="I74" s="147">
        <f t="shared" si="28"/>
        <v>11472</v>
      </c>
    </row>
    <row r="75" spans="1:9" s="143" customFormat="1" ht="15" customHeight="1">
      <c r="A75" s="41"/>
      <c r="B75" s="41"/>
      <c r="C75" s="41"/>
      <c r="D75" s="149"/>
      <c r="E75" s="150"/>
      <c r="F75" s="148" t="s">
        <v>126</v>
      </c>
      <c r="G75" s="147">
        <f t="shared" si="28"/>
        <v>0</v>
      </c>
      <c r="H75" s="147">
        <f t="shared" si="28"/>
        <v>6341.1</v>
      </c>
      <c r="I75" s="147">
        <f t="shared" si="28"/>
        <v>11472</v>
      </c>
    </row>
    <row r="76" spans="1:9" s="143" customFormat="1" ht="15" customHeight="1">
      <c r="A76" s="41"/>
      <c r="B76" s="41"/>
      <c r="C76" s="41"/>
      <c r="D76" s="149"/>
      <c r="E76" s="150"/>
      <c r="F76" s="148" t="s">
        <v>127</v>
      </c>
      <c r="G76" s="147">
        <f t="shared" si="28"/>
        <v>0</v>
      </c>
      <c r="H76" s="147">
        <f t="shared" si="28"/>
        <v>6341.1</v>
      </c>
      <c r="I76" s="147">
        <f t="shared" si="28"/>
        <v>11472</v>
      </c>
    </row>
    <row r="77" spans="1:9" s="143" customFormat="1" ht="34.5">
      <c r="A77" s="41"/>
      <c r="B77" s="41"/>
      <c r="C77" s="41"/>
      <c r="D77" s="149"/>
      <c r="E77" s="150"/>
      <c r="F77" s="148" t="s">
        <v>94</v>
      </c>
      <c r="G77" s="147">
        <v>0</v>
      </c>
      <c r="H77" s="147">
        <v>6341.1</v>
      </c>
      <c r="I77" s="147">
        <v>11472</v>
      </c>
    </row>
    <row r="78" spans="1:9" s="143" customFormat="1">
      <c r="A78" s="41"/>
      <c r="B78" s="41"/>
      <c r="C78" s="41"/>
      <c r="D78" s="149"/>
      <c r="E78" s="150"/>
      <c r="F78" s="146" t="s">
        <v>130</v>
      </c>
      <c r="G78" s="147">
        <f>+G80</f>
        <v>0</v>
      </c>
      <c r="H78" s="147">
        <f>+H80</f>
        <v>8583.1</v>
      </c>
      <c r="I78" s="147">
        <f>+I80</f>
        <v>15528</v>
      </c>
    </row>
    <row r="79" spans="1:9" s="143" customFormat="1" ht="33" customHeight="1">
      <c r="A79" s="41"/>
      <c r="B79" s="41"/>
      <c r="C79" s="41"/>
      <c r="D79" s="149"/>
      <c r="E79" s="150"/>
      <c r="F79" s="148" t="s">
        <v>61</v>
      </c>
      <c r="G79" s="142"/>
      <c r="H79" s="142"/>
      <c r="I79" s="142"/>
    </row>
    <row r="80" spans="1:9" s="143" customFormat="1" ht="15" customHeight="1">
      <c r="A80" s="41"/>
      <c r="B80" s="41"/>
      <c r="C80" s="41"/>
      <c r="D80" s="149"/>
      <c r="E80" s="150"/>
      <c r="F80" s="148" t="s">
        <v>124</v>
      </c>
      <c r="G80" s="147">
        <f t="shared" ref="G80:I83" si="29">+G81</f>
        <v>0</v>
      </c>
      <c r="H80" s="147">
        <f t="shared" si="29"/>
        <v>8583.1</v>
      </c>
      <c r="I80" s="147">
        <f t="shared" si="29"/>
        <v>15528</v>
      </c>
    </row>
    <row r="81" spans="1:9" s="143" customFormat="1" ht="15" customHeight="1">
      <c r="A81" s="41"/>
      <c r="B81" s="41"/>
      <c r="C81" s="41"/>
      <c r="D81" s="149"/>
      <c r="E81" s="150"/>
      <c r="F81" s="148" t="s">
        <v>125</v>
      </c>
      <c r="G81" s="147">
        <f t="shared" si="29"/>
        <v>0</v>
      </c>
      <c r="H81" s="147">
        <f t="shared" si="29"/>
        <v>8583.1</v>
      </c>
      <c r="I81" s="147">
        <f t="shared" si="29"/>
        <v>15528</v>
      </c>
    </row>
    <row r="82" spans="1:9" s="143" customFormat="1" ht="15" customHeight="1">
      <c r="A82" s="41"/>
      <c r="B82" s="41"/>
      <c r="C82" s="41"/>
      <c r="D82" s="149"/>
      <c r="E82" s="150"/>
      <c r="F82" s="148" t="s">
        <v>126</v>
      </c>
      <c r="G82" s="147">
        <f t="shared" si="29"/>
        <v>0</v>
      </c>
      <c r="H82" s="147">
        <f t="shared" si="29"/>
        <v>8583.1</v>
      </c>
      <c r="I82" s="147">
        <f t="shared" si="29"/>
        <v>15528</v>
      </c>
    </row>
    <row r="83" spans="1:9" s="143" customFormat="1" ht="15" customHeight="1">
      <c r="A83" s="41"/>
      <c r="B83" s="41"/>
      <c r="C83" s="41"/>
      <c r="D83" s="149"/>
      <c r="E83" s="150"/>
      <c r="F83" s="148" t="s">
        <v>127</v>
      </c>
      <c r="G83" s="147">
        <f t="shared" si="29"/>
        <v>0</v>
      </c>
      <c r="H83" s="147">
        <f t="shared" si="29"/>
        <v>8583.1</v>
      </c>
      <c r="I83" s="147">
        <f t="shared" si="29"/>
        <v>15528</v>
      </c>
    </row>
    <row r="84" spans="1:9" s="143" customFormat="1" ht="34.5">
      <c r="A84" s="41"/>
      <c r="B84" s="41"/>
      <c r="C84" s="41"/>
      <c r="D84" s="149"/>
      <c r="E84" s="150"/>
      <c r="F84" s="148" t="s">
        <v>94</v>
      </c>
      <c r="G84" s="147">
        <v>0</v>
      </c>
      <c r="H84" s="147">
        <v>8583.1</v>
      </c>
      <c r="I84" s="147">
        <v>15528</v>
      </c>
    </row>
    <row r="85" spans="1:9" s="143" customFormat="1">
      <c r="A85" s="41"/>
      <c r="B85" s="41"/>
      <c r="C85" s="41"/>
      <c r="D85" s="149"/>
      <c r="E85" s="150"/>
      <c r="F85" s="146" t="s">
        <v>131</v>
      </c>
      <c r="G85" s="147">
        <f>+G87</f>
        <v>0</v>
      </c>
      <c r="H85" s="147">
        <f>+H87</f>
        <v>8530</v>
      </c>
      <c r="I85" s="147">
        <f>+I87</f>
        <v>15432</v>
      </c>
    </row>
    <row r="86" spans="1:9" s="143" customFormat="1" ht="34.5" customHeight="1">
      <c r="A86" s="41"/>
      <c r="B86" s="41"/>
      <c r="C86" s="41"/>
      <c r="D86" s="149"/>
      <c r="E86" s="150"/>
      <c r="F86" s="148" t="s">
        <v>61</v>
      </c>
      <c r="G86" s="142"/>
      <c r="H86" s="142"/>
      <c r="I86" s="142"/>
    </row>
    <row r="87" spans="1:9" s="143" customFormat="1" ht="15" customHeight="1">
      <c r="A87" s="41"/>
      <c r="B87" s="41"/>
      <c r="C87" s="41"/>
      <c r="D87" s="149"/>
      <c r="E87" s="150"/>
      <c r="F87" s="148" t="s">
        <v>124</v>
      </c>
      <c r="G87" s="147">
        <f t="shared" ref="G87:I90" si="30">+G88</f>
        <v>0</v>
      </c>
      <c r="H87" s="147">
        <f t="shared" si="30"/>
        <v>8530</v>
      </c>
      <c r="I87" s="147">
        <f t="shared" si="30"/>
        <v>15432</v>
      </c>
    </row>
    <row r="88" spans="1:9" s="143" customFormat="1" ht="15" customHeight="1">
      <c r="A88" s="41"/>
      <c r="B88" s="41"/>
      <c r="C88" s="41"/>
      <c r="D88" s="149"/>
      <c r="E88" s="150"/>
      <c r="F88" s="148" t="s">
        <v>125</v>
      </c>
      <c r="G88" s="147">
        <f t="shared" si="30"/>
        <v>0</v>
      </c>
      <c r="H88" s="147">
        <f t="shared" si="30"/>
        <v>8530</v>
      </c>
      <c r="I88" s="147">
        <f t="shared" si="30"/>
        <v>15432</v>
      </c>
    </row>
    <row r="89" spans="1:9" s="143" customFormat="1" ht="15" customHeight="1">
      <c r="A89" s="41"/>
      <c r="B89" s="41"/>
      <c r="C89" s="41"/>
      <c r="D89" s="149"/>
      <c r="E89" s="150"/>
      <c r="F89" s="148" t="s">
        <v>126</v>
      </c>
      <c r="G89" s="147">
        <f t="shared" si="30"/>
        <v>0</v>
      </c>
      <c r="H89" s="147">
        <f t="shared" si="30"/>
        <v>8530</v>
      </c>
      <c r="I89" s="147">
        <f t="shared" si="30"/>
        <v>15432</v>
      </c>
    </row>
    <row r="90" spans="1:9" s="143" customFormat="1" ht="15" customHeight="1">
      <c r="A90" s="41"/>
      <c r="B90" s="41"/>
      <c r="C90" s="41"/>
      <c r="D90" s="149"/>
      <c r="E90" s="150"/>
      <c r="F90" s="148" t="s">
        <v>127</v>
      </c>
      <c r="G90" s="147">
        <f t="shared" si="30"/>
        <v>0</v>
      </c>
      <c r="H90" s="147">
        <f t="shared" si="30"/>
        <v>8530</v>
      </c>
      <c r="I90" s="147">
        <f t="shared" si="30"/>
        <v>15432</v>
      </c>
    </row>
    <row r="91" spans="1:9" s="143" customFormat="1" ht="34.5">
      <c r="A91" s="41"/>
      <c r="B91" s="41"/>
      <c r="C91" s="41"/>
      <c r="D91" s="149"/>
      <c r="E91" s="150"/>
      <c r="F91" s="148" t="s">
        <v>94</v>
      </c>
      <c r="G91" s="147">
        <v>0</v>
      </c>
      <c r="H91" s="147">
        <v>8530</v>
      </c>
      <c r="I91" s="147">
        <v>15432</v>
      </c>
    </row>
    <row r="92" spans="1:9" s="143" customFormat="1">
      <c r="A92" s="41"/>
      <c r="B92" s="41"/>
      <c r="C92" s="41"/>
      <c r="D92" s="149"/>
      <c r="E92" s="150"/>
      <c r="F92" s="146" t="s">
        <v>132</v>
      </c>
      <c r="G92" s="147">
        <f>+G94</f>
        <v>0</v>
      </c>
      <c r="H92" s="147">
        <f>+H94</f>
        <v>8171.9</v>
      </c>
      <c r="I92" s="147">
        <f>+I94</f>
        <v>14784</v>
      </c>
    </row>
    <row r="93" spans="1:9" s="143" customFormat="1" ht="33" customHeight="1">
      <c r="A93" s="41"/>
      <c r="B93" s="41"/>
      <c r="C93" s="41"/>
      <c r="D93" s="149"/>
      <c r="E93" s="150"/>
      <c r="F93" s="148" t="s">
        <v>61</v>
      </c>
      <c r="G93" s="142"/>
      <c r="H93" s="142"/>
      <c r="I93" s="142"/>
    </row>
    <row r="94" spans="1:9" s="143" customFormat="1" ht="15" customHeight="1">
      <c r="A94" s="41"/>
      <c r="B94" s="41"/>
      <c r="C94" s="41"/>
      <c r="D94" s="149"/>
      <c r="E94" s="150"/>
      <c r="F94" s="148" t="s">
        <v>124</v>
      </c>
      <c r="G94" s="147">
        <f t="shared" ref="G94:I97" si="31">+G95</f>
        <v>0</v>
      </c>
      <c r="H94" s="147">
        <f t="shared" si="31"/>
        <v>8171.9</v>
      </c>
      <c r="I94" s="147">
        <f t="shared" si="31"/>
        <v>14784</v>
      </c>
    </row>
    <row r="95" spans="1:9" s="143" customFormat="1" ht="15" customHeight="1">
      <c r="A95" s="41"/>
      <c r="B95" s="41"/>
      <c r="C95" s="41"/>
      <c r="D95" s="149"/>
      <c r="E95" s="150"/>
      <c r="F95" s="148" t="s">
        <v>125</v>
      </c>
      <c r="G95" s="147">
        <f t="shared" si="31"/>
        <v>0</v>
      </c>
      <c r="H95" s="147">
        <f t="shared" si="31"/>
        <v>8171.9</v>
      </c>
      <c r="I95" s="147">
        <f t="shared" si="31"/>
        <v>14784</v>
      </c>
    </row>
    <row r="96" spans="1:9" s="143" customFormat="1" ht="15" customHeight="1">
      <c r="A96" s="41"/>
      <c r="B96" s="41"/>
      <c r="C96" s="41"/>
      <c r="D96" s="149"/>
      <c r="E96" s="150"/>
      <c r="F96" s="148" t="s">
        <v>126</v>
      </c>
      <c r="G96" s="147">
        <f t="shared" si="31"/>
        <v>0</v>
      </c>
      <c r="H96" s="147">
        <f t="shared" si="31"/>
        <v>8171.9</v>
      </c>
      <c r="I96" s="147">
        <f t="shared" si="31"/>
        <v>14784</v>
      </c>
    </row>
    <row r="97" spans="1:9" s="143" customFormat="1" ht="15" customHeight="1">
      <c r="A97" s="41"/>
      <c r="B97" s="41"/>
      <c r="C97" s="41"/>
      <c r="D97" s="149"/>
      <c r="E97" s="150"/>
      <c r="F97" s="148" t="s">
        <v>127</v>
      </c>
      <c r="G97" s="147">
        <f t="shared" si="31"/>
        <v>0</v>
      </c>
      <c r="H97" s="147">
        <f t="shared" si="31"/>
        <v>8171.9</v>
      </c>
      <c r="I97" s="147">
        <f t="shared" si="31"/>
        <v>14784</v>
      </c>
    </row>
    <row r="98" spans="1:9" s="143" customFormat="1" ht="34.5">
      <c r="A98" s="41"/>
      <c r="B98" s="41"/>
      <c r="C98" s="41"/>
      <c r="D98" s="149"/>
      <c r="E98" s="150"/>
      <c r="F98" s="148" t="s">
        <v>94</v>
      </c>
      <c r="G98" s="147">
        <v>0</v>
      </c>
      <c r="H98" s="147">
        <v>8171.9</v>
      </c>
      <c r="I98" s="147">
        <v>14784</v>
      </c>
    </row>
    <row r="99" spans="1:9" s="143" customFormat="1">
      <c r="A99" s="41"/>
      <c r="B99" s="41"/>
      <c r="C99" s="41"/>
      <c r="D99" s="149"/>
      <c r="E99" s="150"/>
      <c r="F99" s="146" t="s">
        <v>133</v>
      </c>
      <c r="G99" s="147">
        <f>+G101</f>
        <v>0</v>
      </c>
      <c r="H99" s="147">
        <f>+H101</f>
        <v>8636.2000000000007</v>
      </c>
      <c r="I99" s="147">
        <f>+I101</f>
        <v>15624</v>
      </c>
    </row>
    <row r="100" spans="1:9" s="143" customFormat="1" ht="32.25" customHeight="1">
      <c r="A100" s="41"/>
      <c r="B100" s="41"/>
      <c r="C100" s="41"/>
      <c r="D100" s="149"/>
      <c r="E100" s="150"/>
      <c r="F100" s="148" t="s">
        <v>61</v>
      </c>
      <c r="G100" s="142"/>
      <c r="H100" s="142"/>
      <c r="I100" s="142"/>
    </row>
    <row r="101" spans="1:9" s="143" customFormat="1" ht="15" customHeight="1">
      <c r="A101" s="41"/>
      <c r="B101" s="41"/>
      <c r="C101" s="41"/>
      <c r="D101" s="149"/>
      <c r="E101" s="150"/>
      <c r="F101" s="148" t="s">
        <v>124</v>
      </c>
      <c r="G101" s="147">
        <f t="shared" ref="G101:I104" si="32">+G102</f>
        <v>0</v>
      </c>
      <c r="H101" s="147">
        <f t="shared" si="32"/>
        <v>8636.2000000000007</v>
      </c>
      <c r="I101" s="147">
        <f t="shared" si="32"/>
        <v>15624</v>
      </c>
    </row>
    <row r="102" spans="1:9" s="143" customFormat="1" ht="15" customHeight="1">
      <c r="A102" s="41"/>
      <c r="B102" s="41"/>
      <c r="C102" s="41"/>
      <c r="D102" s="149"/>
      <c r="E102" s="150"/>
      <c r="F102" s="148" t="s">
        <v>125</v>
      </c>
      <c r="G102" s="147">
        <f t="shared" si="32"/>
        <v>0</v>
      </c>
      <c r="H102" s="147">
        <f t="shared" si="32"/>
        <v>8636.2000000000007</v>
      </c>
      <c r="I102" s="147">
        <f t="shared" si="32"/>
        <v>15624</v>
      </c>
    </row>
    <row r="103" spans="1:9" s="143" customFormat="1" ht="15" customHeight="1">
      <c r="A103" s="41"/>
      <c r="B103" s="41"/>
      <c r="C103" s="41"/>
      <c r="D103" s="149"/>
      <c r="E103" s="150"/>
      <c r="F103" s="148" t="s">
        <v>126</v>
      </c>
      <c r="G103" s="147">
        <f t="shared" si="32"/>
        <v>0</v>
      </c>
      <c r="H103" s="147">
        <f t="shared" si="32"/>
        <v>8636.2000000000007</v>
      </c>
      <c r="I103" s="147">
        <f t="shared" si="32"/>
        <v>15624</v>
      </c>
    </row>
    <row r="104" spans="1:9" s="143" customFormat="1" ht="15" customHeight="1">
      <c r="A104" s="41"/>
      <c r="B104" s="41"/>
      <c r="C104" s="41"/>
      <c r="D104" s="149"/>
      <c r="E104" s="150"/>
      <c r="F104" s="148" t="s">
        <v>127</v>
      </c>
      <c r="G104" s="147">
        <f t="shared" si="32"/>
        <v>0</v>
      </c>
      <c r="H104" s="147">
        <f t="shared" si="32"/>
        <v>8636.2000000000007</v>
      </c>
      <c r="I104" s="147">
        <f t="shared" si="32"/>
        <v>15624</v>
      </c>
    </row>
    <row r="105" spans="1:9" s="143" customFormat="1" ht="34.5">
      <c r="A105" s="41"/>
      <c r="B105" s="41"/>
      <c r="C105" s="41"/>
      <c r="D105" s="149"/>
      <c r="E105" s="150"/>
      <c r="F105" s="148" t="s">
        <v>94</v>
      </c>
      <c r="G105" s="147">
        <v>0</v>
      </c>
      <c r="H105" s="147">
        <v>8636.2000000000007</v>
      </c>
      <c r="I105" s="147">
        <v>15624</v>
      </c>
    </row>
    <row r="106" spans="1:9" s="143" customFormat="1">
      <c r="A106" s="41"/>
      <c r="B106" s="41"/>
      <c r="C106" s="41"/>
      <c r="D106" s="149"/>
      <c r="E106" s="150"/>
      <c r="F106" s="146" t="s">
        <v>134</v>
      </c>
      <c r="G106" s="147">
        <f>+G108</f>
        <v>0</v>
      </c>
      <c r="H106" s="147">
        <f>+H108</f>
        <v>7415.7</v>
      </c>
      <c r="I106" s="147">
        <f>+I108</f>
        <v>13416</v>
      </c>
    </row>
    <row r="107" spans="1:9" s="143" customFormat="1" ht="33.75" customHeight="1">
      <c r="A107" s="41"/>
      <c r="B107" s="41"/>
      <c r="C107" s="41"/>
      <c r="D107" s="149"/>
      <c r="E107" s="150"/>
      <c r="F107" s="148" t="s">
        <v>61</v>
      </c>
      <c r="G107" s="142"/>
      <c r="H107" s="142"/>
      <c r="I107" s="142"/>
    </row>
    <row r="108" spans="1:9" s="143" customFormat="1" ht="15" customHeight="1">
      <c r="A108" s="41"/>
      <c r="B108" s="41"/>
      <c r="C108" s="41"/>
      <c r="D108" s="149"/>
      <c r="E108" s="150"/>
      <c r="F108" s="148" t="s">
        <v>124</v>
      </c>
      <c r="G108" s="147">
        <f t="shared" ref="G108:I111" si="33">+G109</f>
        <v>0</v>
      </c>
      <c r="H108" s="147">
        <f t="shared" si="33"/>
        <v>7415.7</v>
      </c>
      <c r="I108" s="147">
        <f t="shared" si="33"/>
        <v>13416</v>
      </c>
    </row>
    <row r="109" spans="1:9" s="143" customFormat="1" ht="15" customHeight="1">
      <c r="A109" s="41"/>
      <c r="B109" s="41"/>
      <c r="C109" s="41"/>
      <c r="D109" s="149"/>
      <c r="E109" s="150"/>
      <c r="F109" s="148" t="s">
        <v>125</v>
      </c>
      <c r="G109" s="147">
        <f t="shared" si="33"/>
        <v>0</v>
      </c>
      <c r="H109" s="147">
        <f t="shared" si="33"/>
        <v>7415.7</v>
      </c>
      <c r="I109" s="147">
        <f t="shared" si="33"/>
        <v>13416</v>
      </c>
    </row>
    <row r="110" spans="1:9" s="143" customFormat="1" ht="15" customHeight="1">
      <c r="A110" s="41"/>
      <c r="B110" s="41"/>
      <c r="C110" s="41"/>
      <c r="D110" s="149"/>
      <c r="E110" s="150"/>
      <c r="F110" s="148" t="s">
        <v>126</v>
      </c>
      <c r="G110" s="147">
        <f t="shared" si="33"/>
        <v>0</v>
      </c>
      <c r="H110" s="147">
        <f t="shared" si="33"/>
        <v>7415.7</v>
      </c>
      <c r="I110" s="147">
        <f t="shared" si="33"/>
        <v>13416</v>
      </c>
    </row>
    <row r="111" spans="1:9" s="143" customFormat="1" ht="15" customHeight="1">
      <c r="A111" s="41"/>
      <c r="B111" s="41"/>
      <c r="C111" s="41"/>
      <c r="D111" s="149"/>
      <c r="E111" s="150"/>
      <c r="F111" s="148" t="s">
        <v>127</v>
      </c>
      <c r="G111" s="147">
        <f t="shared" si="33"/>
        <v>0</v>
      </c>
      <c r="H111" s="147">
        <f t="shared" si="33"/>
        <v>7415.7</v>
      </c>
      <c r="I111" s="147">
        <f t="shared" si="33"/>
        <v>13416</v>
      </c>
    </row>
    <row r="112" spans="1:9" s="143" customFormat="1" ht="34.5">
      <c r="A112" s="41"/>
      <c r="B112" s="41"/>
      <c r="C112" s="41"/>
      <c r="D112" s="149"/>
      <c r="E112" s="150"/>
      <c r="F112" s="148" t="s">
        <v>94</v>
      </c>
      <c r="G112" s="147">
        <v>0</v>
      </c>
      <c r="H112" s="147">
        <v>7415.7</v>
      </c>
      <c r="I112" s="147">
        <v>13416</v>
      </c>
    </row>
    <row r="113" spans="1:9" s="143" customFormat="1">
      <c r="A113" s="41"/>
      <c r="B113" s="41"/>
      <c r="C113" s="41"/>
      <c r="D113" s="149"/>
      <c r="E113" s="150"/>
      <c r="F113" s="146" t="s">
        <v>135</v>
      </c>
      <c r="G113" s="147">
        <f>+G115</f>
        <v>0</v>
      </c>
      <c r="H113" s="147">
        <f>+H115</f>
        <v>9604.6</v>
      </c>
      <c r="I113" s="147">
        <f>+I115</f>
        <v>17376</v>
      </c>
    </row>
    <row r="114" spans="1:9" s="143" customFormat="1" ht="33" customHeight="1">
      <c r="A114" s="41"/>
      <c r="B114" s="41"/>
      <c r="C114" s="41"/>
      <c r="D114" s="149"/>
      <c r="E114" s="150"/>
      <c r="F114" s="148" t="s">
        <v>61</v>
      </c>
      <c r="G114" s="142"/>
      <c r="H114" s="142"/>
      <c r="I114" s="142"/>
    </row>
    <row r="115" spans="1:9" s="143" customFormat="1" ht="15" customHeight="1">
      <c r="A115" s="41"/>
      <c r="B115" s="41"/>
      <c r="C115" s="41"/>
      <c r="D115" s="149"/>
      <c r="E115" s="150"/>
      <c r="F115" s="148" t="s">
        <v>124</v>
      </c>
      <c r="G115" s="147">
        <f t="shared" ref="G115:I118" si="34">+G116</f>
        <v>0</v>
      </c>
      <c r="H115" s="147">
        <f t="shared" si="34"/>
        <v>9604.6</v>
      </c>
      <c r="I115" s="147">
        <f t="shared" si="34"/>
        <v>17376</v>
      </c>
    </row>
    <row r="116" spans="1:9" s="143" customFormat="1" ht="15" customHeight="1">
      <c r="A116" s="41"/>
      <c r="B116" s="41"/>
      <c r="C116" s="41"/>
      <c r="D116" s="149"/>
      <c r="E116" s="150"/>
      <c r="F116" s="148" t="s">
        <v>125</v>
      </c>
      <c r="G116" s="147">
        <f t="shared" si="34"/>
        <v>0</v>
      </c>
      <c r="H116" s="147">
        <f t="shared" si="34"/>
        <v>9604.6</v>
      </c>
      <c r="I116" s="147">
        <f t="shared" si="34"/>
        <v>17376</v>
      </c>
    </row>
    <row r="117" spans="1:9" s="143" customFormat="1" ht="15" customHeight="1">
      <c r="A117" s="41"/>
      <c r="B117" s="41"/>
      <c r="C117" s="41"/>
      <c r="D117" s="149"/>
      <c r="E117" s="150"/>
      <c r="F117" s="148" t="s">
        <v>126</v>
      </c>
      <c r="G117" s="147">
        <f t="shared" si="34"/>
        <v>0</v>
      </c>
      <c r="H117" s="147">
        <f t="shared" si="34"/>
        <v>9604.6</v>
      </c>
      <c r="I117" s="147">
        <f t="shared" si="34"/>
        <v>17376</v>
      </c>
    </row>
    <row r="118" spans="1:9" s="143" customFormat="1" ht="15" customHeight="1">
      <c r="A118" s="41"/>
      <c r="B118" s="41"/>
      <c r="C118" s="41"/>
      <c r="D118" s="149"/>
      <c r="E118" s="150"/>
      <c r="F118" s="148" t="s">
        <v>127</v>
      </c>
      <c r="G118" s="147">
        <f t="shared" si="34"/>
        <v>0</v>
      </c>
      <c r="H118" s="147">
        <f t="shared" si="34"/>
        <v>9604.6</v>
      </c>
      <c r="I118" s="147">
        <f t="shared" si="34"/>
        <v>17376</v>
      </c>
    </row>
    <row r="119" spans="1:9" s="143" customFormat="1" ht="34.5">
      <c r="A119" s="41"/>
      <c r="B119" s="41"/>
      <c r="C119" s="41"/>
      <c r="D119" s="149"/>
      <c r="E119" s="150"/>
      <c r="F119" s="148" t="s">
        <v>94</v>
      </c>
      <c r="G119" s="147">
        <v>0</v>
      </c>
      <c r="H119" s="147">
        <v>9604.6</v>
      </c>
      <c r="I119" s="147">
        <v>17376</v>
      </c>
    </row>
    <row r="120" spans="1:9" s="143" customFormat="1">
      <c r="A120" s="41"/>
      <c r="B120" s="41"/>
      <c r="C120" s="41"/>
      <c r="D120" s="149"/>
      <c r="E120" s="150"/>
      <c r="F120" s="146" t="s">
        <v>136</v>
      </c>
      <c r="G120" s="147">
        <f>+G122</f>
        <v>0</v>
      </c>
      <c r="H120" s="147">
        <f>+H122</f>
        <v>5850.3</v>
      </c>
      <c r="I120" s="147">
        <f>+I122</f>
        <v>10584</v>
      </c>
    </row>
    <row r="121" spans="1:9" s="143" customFormat="1" ht="34.5" customHeight="1">
      <c r="A121" s="41"/>
      <c r="B121" s="41"/>
      <c r="C121" s="41"/>
      <c r="D121" s="149"/>
      <c r="E121" s="150"/>
      <c r="F121" s="148" t="s">
        <v>61</v>
      </c>
      <c r="G121" s="142"/>
      <c r="H121" s="142"/>
      <c r="I121" s="142"/>
    </row>
    <row r="122" spans="1:9" s="143" customFormat="1" ht="15" customHeight="1">
      <c r="A122" s="41"/>
      <c r="B122" s="41"/>
      <c r="C122" s="41"/>
      <c r="D122" s="149"/>
      <c r="E122" s="150"/>
      <c r="F122" s="148" t="s">
        <v>124</v>
      </c>
      <c r="G122" s="147">
        <f t="shared" ref="G122:I125" si="35">+G123</f>
        <v>0</v>
      </c>
      <c r="H122" s="147">
        <f t="shared" si="35"/>
        <v>5850.3</v>
      </c>
      <c r="I122" s="147">
        <f t="shared" si="35"/>
        <v>10584</v>
      </c>
    </row>
    <row r="123" spans="1:9" s="143" customFormat="1" ht="15" customHeight="1">
      <c r="A123" s="41"/>
      <c r="B123" s="41"/>
      <c r="C123" s="41"/>
      <c r="D123" s="149"/>
      <c r="E123" s="150"/>
      <c r="F123" s="148" t="s">
        <v>125</v>
      </c>
      <c r="G123" s="147">
        <f t="shared" si="35"/>
        <v>0</v>
      </c>
      <c r="H123" s="147">
        <f t="shared" si="35"/>
        <v>5850.3</v>
      </c>
      <c r="I123" s="147">
        <f t="shared" si="35"/>
        <v>10584</v>
      </c>
    </row>
    <row r="124" spans="1:9" s="143" customFormat="1" ht="15" customHeight="1">
      <c r="A124" s="41"/>
      <c r="B124" s="41"/>
      <c r="C124" s="41"/>
      <c r="D124" s="149"/>
      <c r="E124" s="150"/>
      <c r="F124" s="148" t="s">
        <v>126</v>
      </c>
      <c r="G124" s="147">
        <f t="shared" si="35"/>
        <v>0</v>
      </c>
      <c r="H124" s="147">
        <f t="shared" si="35"/>
        <v>5850.3</v>
      </c>
      <c r="I124" s="147">
        <f t="shared" si="35"/>
        <v>10584</v>
      </c>
    </row>
    <row r="125" spans="1:9" s="143" customFormat="1" ht="15" customHeight="1">
      <c r="A125" s="41"/>
      <c r="B125" s="41"/>
      <c r="C125" s="41"/>
      <c r="D125" s="149"/>
      <c r="E125" s="150"/>
      <c r="F125" s="148" t="s">
        <v>127</v>
      </c>
      <c r="G125" s="147">
        <f t="shared" si="35"/>
        <v>0</v>
      </c>
      <c r="H125" s="147">
        <f t="shared" si="35"/>
        <v>5850.3</v>
      </c>
      <c r="I125" s="147">
        <f t="shared" si="35"/>
        <v>10584</v>
      </c>
    </row>
    <row r="126" spans="1:9" s="143" customFormat="1" ht="34.5">
      <c r="A126" s="41"/>
      <c r="B126" s="41"/>
      <c r="C126" s="41"/>
      <c r="D126" s="149"/>
      <c r="E126" s="150"/>
      <c r="F126" s="148" t="s">
        <v>94</v>
      </c>
      <c r="G126" s="147">
        <v>0</v>
      </c>
      <c r="H126" s="147">
        <v>5850.3</v>
      </c>
      <c r="I126" s="147">
        <v>10584</v>
      </c>
    </row>
    <row r="127" spans="1:9" s="143" customFormat="1">
      <c r="A127" s="41"/>
      <c r="B127" s="41"/>
      <c r="C127" s="41"/>
      <c r="D127" s="149"/>
      <c r="E127" s="150"/>
      <c r="F127" s="146" t="s">
        <v>137</v>
      </c>
      <c r="G127" s="147">
        <f>+G129</f>
        <v>0</v>
      </c>
      <c r="H127" s="147">
        <f>+H129</f>
        <v>2454.1999999999998</v>
      </c>
      <c r="I127" s="147">
        <f>+I129</f>
        <v>4440</v>
      </c>
    </row>
    <row r="128" spans="1:9" s="143" customFormat="1" ht="34.5" customHeight="1">
      <c r="A128" s="41"/>
      <c r="B128" s="41"/>
      <c r="C128" s="41"/>
      <c r="D128" s="149"/>
      <c r="E128" s="150"/>
      <c r="F128" s="148" t="s">
        <v>61</v>
      </c>
      <c r="G128" s="142"/>
      <c r="H128" s="142"/>
      <c r="I128" s="142"/>
    </row>
    <row r="129" spans="1:9" s="143" customFormat="1" ht="15" customHeight="1">
      <c r="A129" s="41"/>
      <c r="B129" s="41"/>
      <c r="C129" s="41"/>
      <c r="D129" s="149"/>
      <c r="E129" s="150"/>
      <c r="F129" s="148" t="s">
        <v>124</v>
      </c>
      <c r="G129" s="147">
        <f t="shared" ref="G129:I132" si="36">+G130</f>
        <v>0</v>
      </c>
      <c r="H129" s="147">
        <f t="shared" si="36"/>
        <v>2454.1999999999998</v>
      </c>
      <c r="I129" s="147">
        <f t="shared" si="36"/>
        <v>4440</v>
      </c>
    </row>
    <row r="130" spans="1:9" s="143" customFormat="1" ht="15" customHeight="1">
      <c r="A130" s="41"/>
      <c r="B130" s="41"/>
      <c r="C130" s="41"/>
      <c r="D130" s="149"/>
      <c r="E130" s="150"/>
      <c r="F130" s="148" t="s">
        <v>125</v>
      </c>
      <c r="G130" s="147">
        <f t="shared" si="36"/>
        <v>0</v>
      </c>
      <c r="H130" s="147">
        <f t="shared" si="36"/>
        <v>2454.1999999999998</v>
      </c>
      <c r="I130" s="147">
        <f t="shared" si="36"/>
        <v>4440</v>
      </c>
    </row>
    <row r="131" spans="1:9" s="143" customFormat="1" ht="15" customHeight="1">
      <c r="A131" s="41"/>
      <c r="B131" s="41"/>
      <c r="C131" s="41"/>
      <c r="D131" s="149"/>
      <c r="E131" s="150"/>
      <c r="F131" s="148" t="s">
        <v>126</v>
      </c>
      <c r="G131" s="147">
        <f t="shared" si="36"/>
        <v>0</v>
      </c>
      <c r="H131" s="147">
        <f t="shared" si="36"/>
        <v>2454.1999999999998</v>
      </c>
      <c r="I131" s="147">
        <f t="shared" si="36"/>
        <v>4440</v>
      </c>
    </row>
    <row r="132" spans="1:9" s="143" customFormat="1" ht="15" customHeight="1">
      <c r="A132" s="41"/>
      <c r="B132" s="41"/>
      <c r="C132" s="41"/>
      <c r="D132" s="149"/>
      <c r="E132" s="150"/>
      <c r="F132" s="148" t="s">
        <v>127</v>
      </c>
      <c r="G132" s="147">
        <f t="shared" si="36"/>
        <v>0</v>
      </c>
      <c r="H132" s="147">
        <f t="shared" si="36"/>
        <v>2454.1999999999998</v>
      </c>
      <c r="I132" s="147">
        <f t="shared" si="36"/>
        <v>4440</v>
      </c>
    </row>
    <row r="133" spans="1:9" s="143" customFormat="1" ht="34.5">
      <c r="A133" s="41"/>
      <c r="B133" s="41"/>
      <c r="C133" s="41"/>
      <c r="D133" s="149"/>
      <c r="E133" s="150"/>
      <c r="F133" s="148" t="s">
        <v>94</v>
      </c>
      <c r="G133" s="147">
        <v>0</v>
      </c>
      <c r="H133" s="147">
        <v>2454.1999999999998</v>
      </c>
      <c r="I133" s="147">
        <v>4440</v>
      </c>
    </row>
    <row r="134" spans="1:9" s="143" customFormat="1">
      <c r="A134" s="41"/>
      <c r="B134" s="41"/>
      <c r="C134" s="41"/>
      <c r="D134" s="149"/>
      <c r="E134" s="150"/>
      <c r="F134" s="146" t="s">
        <v>138</v>
      </c>
      <c r="G134" s="147">
        <f>+G136</f>
        <v>0</v>
      </c>
      <c r="H134" s="147">
        <f>+H136</f>
        <v>4974.7</v>
      </c>
      <c r="I134" s="147">
        <f>+I136</f>
        <v>9000</v>
      </c>
    </row>
    <row r="135" spans="1:9" s="143" customFormat="1" ht="39.75" customHeight="1">
      <c r="A135" s="41"/>
      <c r="B135" s="41"/>
      <c r="C135" s="41"/>
      <c r="D135" s="149"/>
      <c r="E135" s="150"/>
      <c r="F135" s="148" t="s">
        <v>61</v>
      </c>
      <c r="G135" s="142"/>
      <c r="H135" s="142"/>
      <c r="I135" s="142"/>
    </row>
    <row r="136" spans="1:9" s="143" customFormat="1" ht="15" customHeight="1">
      <c r="A136" s="41"/>
      <c r="B136" s="41"/>
      <c r="C136" s="41"/>
      <c r="D136" s="149"/>
      <c r="E136" s="150"/>
      <c r="F136" s="148" t="s">
        <v>124</v>
      </c>
      <c r="G136" s="147">
        <f t="shared" ref="G136:I139" si="37">+G137</f>
        <v>0</v>
      </c>
      <c r="H136" s="147">
        <f t="shared" si="37"/>
        <v>4974.7</v>
      </c>
      <c r="I136" s="147">
        <f t="shared" si="37"/>
        <v>9000</v>
      </c>
    </row>
    <row r="137" spans="1:9" s="143" customFormat="1" ht="15" customHeight="1">
      <c r="A137" s="41"/>
      <c r="B137" s="41"/>
      <c r="C137" s="41"/>
      <c r="D137" s="149"/>
      <c r="E137" s="150"/>
      <c r="F137" s="148" t="s">
        <v>125</v>
      </c>
      <c r="G137" s="147">
        <f t="shared" si="37"/>
        <v>0</v>
      </c>
      <c r="H137" s="147">
        <f t="shared" si="37"/>
        <v>4974.7</v>
      </c>
      <c r="I137" s="147">
        <f t="shared" si="37"/>
        <v>9000</v>
      </c>
    </row>
    <row r="138" spans="1:9" s="143" customFormat="1" ht="15" customHeight="1">
      <c r="A138" s="41"/>
      <c r="B138" s="41"/>
      <c r="C138" s="41"/>
      <c r="D138" s="149"/>
      <c r="E138" s="150"/>
      <c r="F138" s="148" t="s">
        <v>126</v>
      </c>
      <c r="G138" s="147">
        <f t="shared" si="37"/>
        <v>0</v>
      </c>
      <c r="H138" s="147">
        <f t="shared" si="37"/>
        <v>4974.7</v>
      </c>
      <c r="I138" s="147">
        <f t="shared" si="37"/>
        <v>9000</v>
      </c>
    </row>
    <row r="139" spans="1:9" s="143" customFormat="1" ht="15" customHeight="1">
      <c r="A139" s="41"/>
      <c r="B139" s="41"/>
      <c r="C139" s="41"/>
      <c r="D139" s="149"/>
      <c r="E139" s="150"/>
      <c r="F139" s="148" t="s">
        <v>127</v>
      </c>
      <c r="G139" s="147">
        <f t="shared" si="37"/>
        <v>0</v>
      </c>
      <c r="H139" s="147">
        <f t="shared" si="37"/>
        <v>4974.7</v>
      </c>
      <c r="I139" s="147">
        <f t="shared" si="37"/>
        <v>9000</v>
      </c>
    </row>
    <row r="140" spans="1:9" s="143" customFormat="1" ht="34.5">
      <c r="A140" s="41"/>
      <c r="B140" s="41"/>
      <c r="C140" s="41"/>
      <c r="D140" s="149"/>
      <c r="E140" s="150"/>
      <c r="F140" s="148" t="s">
        <v>94</v>
      </c>
      <c r="G140" s="147">
        <v>0</v>
      </c>
      <c r="H140" s="147">
        <v>4974.7</v>
      </c>
      <c r="I140" s="147">
        <v>9000</v>
      </c>
    </row>
  </sheetData>
  <mergeCells count="18">
    <mergeCell ref="E35:F35"/>
    <mergeCell ref="A4:I4"/>
    <mergeCell ref="A6:C6"/>
    <mergeCell ref="D6:E6"/>
    <mergeCell ref="F6:F7"/>
    <mergeCell ref="G6:I6"/>
    <mergeCell ref="A10:F10"/>
    <mergeCell ref="A28:F28"/>
    <mergeCell ref="E20:E26"/>
    <mergeCell ref="A11:A26"/>
    <mergeCell ref="B11:B12"/>
    <mergeCell ref="C11:C14"/>
    <mergeCell ref="D11:D16"/>
    <mergeCell ref="E11:E16"/>
    <mergeCell ref="B13:B26"/>
    <mergeCell ref="C15:C26"/>
    <mergeCell ref="D17:D26"/>
    <mergeCell ref="E17:F17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31" zoomScaleNormal="100" workbookViewId="0">
      <selection activeCell="G11" sqref="G11"/>
    </sheetView>
  </sheetViews>
  <sheetFormatPr defaultColWidth="9.140625" defaultRowHeight="17.25"/>
  <cols>
    <col min="1" max="1" width="10.140625" style="77" customWidth="1"/>
    <col min="2" max="2" width="15.140625" style="77" customWidth="1"/>
    <col min="3" max="3" width="7.140625" style="78" customWidth="1"/>
    <col min="4" max="4" width="6.42578125" style="78" customWidth="1"/>
    <col min="5" max="5" width="40.85546875" style="78" customWidth="1"/>
    <col min="6" max="6" width="89.7109375" style="77" customWidth="1"/>
    <col min="7" max="7" width="25" style="92" customWidth="1"/>
    <col min="8" max="8" width="15.5703125" style="80" customWidth="1"/>
    <col min="9" max="16384" width="9.140625" style="80"/>
  </cols>
  <sheetData>
    <row r="1" spans="1:8">
      <c r="G1" s="79" t="s">
        <v>93</v>
      </c>
    </row>
    <row r="2" spans="1:8">
      <c r="G2" s="81" t="s">
        <v>54</v>
      </c>
    </row>
    <row r="3" spans="1:8">
      <c r="G3" s="82" t="s">
        <v>22</v>
      </c>
    </row>
    <row r="4" spans="1:8" ht="23.25" customHeight="1">
      <c r="G4" s="82"/>
    </row>
    <row r="5" spans="1:8" ht="57.75" customHeight="1">
      <c r="A5" s="263" t="s">
        <v>145</v>
      </c>
      <c r="B5" s="263"/>
      <c r="C5" s="263"/>
      <c r="D5" s="263"/>
      <c r="E5" s="263"/>
      <c r="F5" s="263"/>
      <c r="G5" s="263"/>
    </row>
    <row r="6" spans="1:8" ht="26.25" customHeight="1">
      <c r="G6" s="83" t="s">
        <v>98</v>
      </c>
    </row>
    <row r="7" spans="1:8" ht="34.5" customHeight="1">
      <c r="A7" s="264" t="s">
        <v>83</v>
      </c>
      <c r="B7" s="265"/>
      <c r="C7" s="266" t="s">
        <v>84</v>
      </c>
      <c r="D7" s="266"/>
      <c r="E7" s="266"/>
      <c r="F7" s="266" t="s">
        <v>85</v>
      </c>
      <c r="G7" s="267" t="s">
        <v>117</v>
      </c>
    </row>
    <row r="8" spans="1:8" ht="118.5" customHeight="1">
      <c r="A8" s="135" t="s">
        <v>25</v>
      </c>
      <c r="B8" s="135" t="s">
        <v>42</v>
      </c>
      <c r="C8" s="266"/>
      <c r="D8" s="266"/>
      <c r="E8" s="266"/>
      <c r="F8" s="266"/>
      <c r="G8" s="267"/>
    </row>
    <row r="9" spans="1:8" ht="12.75" customHeight="1">
      <c r="A9" s="134">
        <v>1</v>
      </c>
      <c r="B9" s="134">
        <v>2</v>
      </c>
      <c r="C9" s="277">
        <v>3</v>
      </c>
      <c r="D9" s="277"/>
      <c r="E9" s="277"/>
      <c r="F9" s="134">
        <v>4</v>
      </c>
      <c r="G9" s="84">
        <v>5</v>
      </c>
    </row>
    <row r="10" spans="1:8" ht="31.5" customHeight="1">
      <c r="A10" s="278" t="s">
        <v>87</v>
      </c>
      <c r="B10" s="279"/>
      <c r="C10" s="279"/>
      <c r="D10" s="279"/>
      <c r="E10" s="279"/>
      <c r="F10" s="280"/>
      <c r="G10" s="85">
        <f>G11</f>
        <v>0</v>
      </c>
      <c r="H10" s="86"/>
    </row>
    <row r="11" spans="1:8" s="89" customFormat="1" ht="39.75" customHeight="1">
      <c r="A11" s="136">
        <v>1192</v>
      </c>
      <c r="B11" s="271" t="s">
        <v>110</v>
      </c>
      <c r="C11" s="272"/>
      <c r="D11" s="272"/>
      <c r="E11" s="273"/>
      <c r="F11" s="87"/>
      <c r="G11" s="216">
        <f>G12+G14+G16</f>
        <v>0</v>
      </c>
    </row>
    <row r="12" spans="1:8" s="89" customFormat="1" ht="39.75" customHeight="1">
      <c r="A12" s="268"/>
      <c r="B12" s="90">
        <v>11006</v>
      </c>
      <c r="C12" s="270" t="s">
        <v>111</v>
      </c>
      <c r="D12" s="270"/>
      <c r="E12" s="270"/>
      <c r="F12" s="87" t="s">
        <v>86</v>
      </c>
      <c r="G12" s="88">
        <f>G13</f>
        <v>-82620.600000000006</v>
      </c>
    </row>
    <row r="13" spans="1:8" s="89" customFormat="1" ht="39.75" customHeight="1">
      <c r="A13" s="269"/>
      <c r="B13" s="90"/>
      <c r="C13" s="271"/>
      <c r="D13" s="272"/>
      <c r="E13" s="273"/>
      <c r="F13" s="91" t="s">
        <v>112</v>
      </c>
      <c r="G13" s="214">
        <v>-82620.600000000006</v>
      </c>
    </row>
    <row r="14" spans="1:8" s="89" customFormat="1" ht="39.75" customHeight="1">
      <c r="A14" s="268"/>
      <c r="B14" s="90">
        <v>11010</v>
      </c>
      <c r="C14" s="270" t="s">
        <v>139</v>
      </c>
      <c r="D14" s="270"/>
      <c r="E14" s="270"/>
      <c r="F14" s="87" t="s">
        <v>86</v>
      </c>
      <c r="G14" s="215">
        <f>G15</f>
        <v>-100091.4</v>
      </c>
    </row>
    <row r="15" spans="1:8" s="89" customFormat="1" ht="39.75" customHeight="1">
      <c r="A15" s="269"/>
      <c r="B15" s="90"/>
      <c r="C15" s="271"/>
      <c r="D15" s="272"/>
      <c r="E15" s="273"/>
      <c r="F15" s="91" t="s">
        <v>140</v>
      </c>
      <c r="G15" s="214">
        <v>-100091.4</v>
      </c>
    </row>
    <row r="16" spans="1:8" ht="96" customHeight="1">
      <c r="B16" s="151">
        <v>11022</v>
      </c>
      <c r="C16" s="274" t="s">
        <v>143</v>
      </c>
      <c r="D16" s="275"/>
      <c r="E16" s="276"/>
      <c r="F16" s="152" t="s">
        <v>141</v>
      </c>
      <c r="G16" s="153">
        <f>SUM(G17,G19,G21,G23,G25,G27,G29,G31,G33,G35,G37,G39)</f>
        <v>182712</v>
      </c>
    </row>
    <row r="17" spans="2:7">
      <c r="B17" s="151"/>
      <c r="C17" s="154"/>
      <c r="D17" s="154"/>
      <c r="E17" s="154"/>
      <c r="F17" s="152" t="s">
        <v>123</v>
      </c>
      <c r="G17" s="153">
        <f>G18</f>
        <v>34272</v>
      </c>
    </row>
    <row r="18" spans="2:7" ht="34.5">
      <c r="B18" s="151"/>
      <c r="C18" s="154"/>
      <c r="D18" s="154"/>
      <c r="E18" s="154"/>
      <c r="F18" s="155" t="s">
        <v>144</v>
      </c>
      <c r="G18" s="156">
        <f>'Հավելված N 2'!I63</f>
        <v>34272</v>
      </c>
    </row>
    <row r="19" spans="2:7">
      <c r="B19" s="151"/>
      <c r="C19" s="154"/>
      <c r="D19" s="154"/>
      <c r="E19" s="154"/>
      <c r="F19" s="152" t="s">
        <v>86</v>
      </c>
      <c r="G19" s="153">
        <f>G20</f>
        <v>20784</v>
      </c>
    </row>
    <row r="20" spans="2:7" ht="34.5">
      <c r="B20" s="151"/>
      <c r="C20" s="154"/>
      <c r="D20" s="154"/>
      <c r="E20" s="154"/>
      <c r="F20" s="155" t="s">
        <v>144</v>
      </c>
      <c r="G20" s="156">
        <f>'Հավելված N 2'!I70</f>
        <v>20784</v>
      </c>
    </row>
    <row r="21" spans="2:7">
      <c r="B21" s="151"/>
      <c r="C21" s="154"/>
      <c r="D21" s="154"/>
      <c r="E21" s="154"/>
      <c r="F21" s="152" t="s">
        <v>129</v>
      </c>
      <c r="G21" s="157">
        <f>G22</f>
        <v>11472</v>
      </c>
    </row>
    <row r="22" spans="2:7" ht="34.5">
      <c r="B22" s="151"/>
      <c r="C22" s="154"/>
      <c r="D22" s="154"/>
      <c r="E22" s="154"/>
      <c r="F22" s="155" t="s">
        <v>144</v>
      </c>
      <c r="G22" s="156">
        <f>'Հավելված N 2'!I77</f>
        <v>11472</v>
      </c>
    </row>
    <row r="23" spans="2:7">
      <c r="B23" s="151"/>
      <c r="C23" s="154"/>
      <c r="D23" s="154"/>
      <c r="E23" s="154"/>
      <c r="F23" s="152" t="s">
        <v>130</v>
      </c>
      <c r="G23" s="157">
        <f>G24</f>
        <v>15528</v>
      </c>
    </row>
    <row r="24" spans="2:7" ht="34.5">
      <c r="B24" s="151"/>
      <c r="C24" s="154"/>
      <c r="D24" s="154"/>
      <c r="E24" s="154"/>
      <c r="F24" s="155" t="s">
        <v>144</v>
      </c>
      <c r="G24" s="156">
        <f>'Հավելված N 2'!I84</f>
        <v>15528</v>
      </c>
    </row>
    <row r="25" spans="2:7">
      <c r="B25" s="151"/>
      <c r="C25" s="154"/>
      <c r="D25" s="154"/>
      <c r="E25" s="154"/>
      <c r="F25" s="152" t="s">
        <v>131</v>
      </c>
      <c r="G25" s="157">
        <f>G26</f>
        <v>15432</v>
      </c>
    </row>
    <row r="26" spans="2:7" ht="34.5">
      <c r="B26" s="151"/>
      <c r="C26" s="154"/>
      <c r="D26" s="154"/>
      <c r="E26" s="154"/>
      <c r="F26" s="155" t="s">
        <v>144</v>
      </c>
      <c r="G26" s="156">
        <f>'Հավելված N 2'!I91</f>
        <v>15432</v>
      </c>
    </row>
    <row r="27" spans="2:7">
      <c r="B27" s="151"/>
      <c r="C27" s="154"/>
      <c r="D27" s="154"/>
      <c r="E27" s="154"/>
      <c r="F27" s="152" t="s">
        <v>132</v>
      </c>
      <c r="G27" s="153">
        <f>G28</f>
        <v>14784</v>
      </c>
    </row>
    <row r="28" spans="2:7" ht="34.5">
      <c r="B28" s="151"/>
      <c r="C28" s="154"/>
      <c r="D28" s="154"/>
      <c r="E28" s="154"/>
      <c r="F28" s="155" t="s">
        <v>144</v>
      </c>
      <c r="G28" s="156">
        <f>'Հավելված N 2'!I98</f>
        <v>14784</v>
      </c>
    </row>
    <row r="29" spans="2:7">
      <c r="B29" s="151"/>
      <c r="C29" s="154"/>
      <c r="D29" s="154"/>
      <c r="E29" s="154"/>
      <c r="F29" s="152" t="s">
        <v>133</v>
      </c>
      <c r="G29" s="153">
        <f>G30</f>
        <v>15624</v>
      </c>
    </row>
    <row r="30" spans="2:7" ht="34.5">
      <c r="B30" s="151"/>
      <c r="C30" s="154"/>
      <c r="D30" s="154"/>
      <c r="E30" s="154"/>
      <c r="F30" s="155" t="s">
        <v>144</v>
      </c>
      <c r="G30" s="156">
        <f>'Հավելված N 2'!I105</f>
        <v>15624</v>
      </c>
    </row>
    <row r="31" spans="2:7">
      <c r="B31" s="151"/>
      <c r="C31" s="154"/>
      <c r="D31" s="154"/>
      <c r="E31" s="154"/>
      <c r="F31" s="152" t="s">
        <v>134</v>
      </c>
      <c r="G31" s="153">
        <f>G32</f>
        <v>13416</v>
      </c>
    </row>
    <row r="32" spans="2:7" ht="34.5">
      <c r="B32" s="151"/>
      <c r="C32" s="154"/>
      <c r="D32" s="154"/>
      <c r="E32" s="154"/>
      <c r="F32" s="155" t="s">
        <v>144</v>
      </c>
      <c r="G32" s="156">
        <f>'Հավելված N 2'!I112</f>
        <v>13416</v>
      </c>
    </row>
    <row r="33" spans="2:7">
      <c r="B33" s="151"/>
      <c r="C33" s="154"/>
      <c r="D33" s="154"/>
      <c r="E33" s="154"/>
      <c r="F33" s="152" t="s">
        <v>135</v>
      </c>
      <c r="G33" s="153">
        <f>G34</f>
        <v>17376</v>
      </c>
    </row>
    <row r="34" spans="2:7" ht="34.5">
      <c r="B34" s="151"/>
      <c r="C34" s="154"/>
      <c r="D34" s="154"/>
      <c r="E34" s="154"/>
      <c r="F34" s="155" t="s">
        <v>144</v>
      </c>
      <c r="G34" s="156">
        <f>'Հավելված N 2'!I119</f>
        <v>17376</v>
      </c>
    </row>
    <row r="35" spans="2:7">
      <c r="B35" s="151"/>
      <c r="C35" s="154"/>
      <c r="D35" s="154"/>
      <c r="E35" s="154"/>
      <c r="F35" s="152" t="s">
        <v>136</v>
      </c>
      <c r="G35" s="153">
        <f>G36</f>
        <v>10584</v>
      </c>
    </row>
    <row r="36" spans="2:7" ht="34.5">
      <c r="B36" s="151"/>
      <c r="C36" s="154"/>
      <c r="D36" s="154"/>
      <c r="E36" s="154"/>
      <c r="F36" s="155" t="s">
        <v>144</v>
      </c>
      <c r="G36" s="156">
        <f>'Հավելված N 2'!I126</f>
        <v>10584</v>
      </c>
    </row>
    <row r="37" spans="2:7">
      <c r="B37" s="151"/>
      <c r="C37" s="154"/>
      <c r="D37" s="154"/>
      <c r="E37" s="154"/>
      <c r="F37" s="152" t="s">
        <v>137</v>
      </c>
      <c r="G37" s="153">
        <f>G38</f>
        <v>4440</v>
      </c>
    </row>
    <row r="38" spans="2:7" ht="34.5">
      <c r="B38" s="151"/>
      <c r="C38" s="154"/>
      <c r="D38" s="154"/>
      <c r="E38" s="154"/>
      <c r="F38" s="155" t="s">
        <v>144</v>
      </c>
      <c r="G38" s="156">
        <f>'Հավելված N 2'!I133</f>
        <v>4440</v>
      </c>
    </row>
    <row r="39" spans="2:7">
      <c r="B39" s="151"/>
      <c r="C39" s="154"/>
      <c r="D39" s="154"/>
      <c r="E39" s="154"/>
      <c r="F39" s="152" t="s">
        <v>142</v>
      </c>
      <c r="G39" s="158">
        <f t="shared" ref="G39" si="0">G40</f>
        <v>9000</v>
      </c>
    </row>
    <row r="40" spans="2:7" ht="34.5">
      <c r="B40" s="151"/>
      <c r="C40" s="154"/>
      <c r="D40" s="154"/>
      <c r="E40" s="154"/>
      <c r="F40" s="155" t="s">
        <v>144</v>
      </c>
      <c r="G40" s="159">
        <f>'Հավելված N 2'!I140</f>
        <v>9000</v>
      </c>
    </row>
  </sheetData>
  <mergeCells count="15">
    <mergeCell ref="A14:A15"/>
    <mergeCell ref="C14:E14"/>
    <mergeCell ref="C15:E15"/>
    <mergeCell ref="C16:E16"/>
    <mergeCell ref="C9:E9"/>
    <mergeCell ref="B11:E11"/>
    <mergeCell ref="A12:A13"/>
    <mergeCell ref="C12:E12"/>
    <mergeCell ref="C13:E13"/>
    <mergeCell ref="A10:F10"/>
    <mergeCell ref="A5:G5"/>
    <mergeCell ref="A7:B7"/>
    <mergeCell ref="C7:E8"/>
    <mergeCell ref="F7:F8"/>
    <mergeCell ref="G7:G8"/>
  </mergeCells>
  <pageMargins left="0.27559055118110198" right="0.196850393700787" top="0.31496062992126" bottom="0.43307086614173201" header="0.2" footer="0.23622047244094499"/>
  <pageSetup paperSize="9" scale="75" firstPageNumber="630" orientation="landscape" useFirstPageNumber="1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opLeftCell="A64" zoomScale="110" zoomScaleNormal="110" workbookViewId="0">
      <selection activeCell="D6" sqref="D6:E6"/>
    </sheetView>
  </sheetViews>
  <sheetFormatPr defaultColWidth="9.140625" defaultRowHeight="17.25"/>
  <cols>
    <col min="1" max="1" width="28.5703125" style="1" customWidth="1"/>
    <col min="2" max="2" width="68.42578125" style="1" customWidth="1"/>
    <col min="3" max="3" width="13.28515625" style="1" customWidth="1"/>
    <col min="4" max="4" width="15.140625" style="1" customWidth="1"/>
    <col min="5" max="5" width="15" style="113" bestFit="1" customWidth="1"/>
    <col min="6" max="6" width="9.140625" style="1"/>
    <col min="7" max="7" width="12.28515625" style="1" bestFit="1" customWidth="1"/>
    <col min="8" max="8" width="15" style="1" bestFit="1" customWidth="1"/>
    <col min="9" max="16384" width="9.140625" style="1"/>
  </cols>
  <sheetData>
    <row r="1" spans="1:5">
      <c r="B1" s="291" t="s">
        <v>82</v>
      </c>
      <c r="C1" s="291"/>
      <c r="D1" s="291"/>
      <c r="E1" s="291"/>
    </row>
    <row r="2" spans="1:5" s="4" customFormat="1">
      <c r="B2" s="293" t="s">
        <v>54</v>
      </c>
      <c r="C2" s="293"/>
      <c r="D2" s="293"/>
      <c r="E2" s="293"/>
    </row>
    <row r="3" spans="1:5" s="4" customFormat="1">
      <c r="B3" s="293" t="s">
        <v>22</v>
      </c>
      <c r="C3" s="293"/>
      <c r="D3" s="293"/>
      <c r="E3" s="293"/>
    </row>
    <row r="4" spans="1:5" s="4" customFormat="1">
      <c r="A4" s="292"/>
      <c r="B4" s="292"/>
      <c r="C4" s="292"/>
      <c r="D4" s="292"/>
      <c r="E4" s="292"/>
    </row>
    <row r="5" spans="1:5" ht="66.75" customHeight="1">
      <c r="A5" s="292" t="s">
        <v>147</v>
      </c>
      <c r="B5" s="292"/>
      <c r="C5" s="292"/>
      <c r="D5" s="292"/>
      <c r="E5" s="292"/>
    </row>
    <row r="6" spans="1:5">
      <c r="A6" s="140"/>
      <c r="B6" s="140"/>
      <c r="C6" s="140"/>
      <c r="D6" s="300"/>
      <c r="E6" s="300"/>
    </row>
    <row r="7" spans="1:5" ht="18" customHeight="1">
      <c r="A7" s="304" t="s">
        <v>48</v>
      </c>
      <c r="B7" s="305"/>
      <c r="C7" s="305"/>
      <c r="D7" s="180"/>
      <c r="E7" s="171">
        <v>9.4700000000000006</v>
      </c>
    </row>
    <row r="8" spans="1:5" ht="23.25" customHeight="1">
      <c r="A8" s="93" t="s">
        <v>67</v>
      </c>
      <c r="B8" s="94"/>
      <c r="C8" s="94"/>
      <c r="D8" s="298"/>
      <c r="E8" s="299"/>
    </row>
    <row r="9" spans="1:5" ht="10.15" customHeight="1">
      <c r="A9" s="95"/>
      <c r="B9" s="95"/>
      <c r="C9" s="296"/>
      <c r="D9" s="296"/>
      <c r="E9" s="297"/>
    </row>
    <row r="10" spans="1:5" ht="20.45" customHeight="1">
      <c r="A10" s="96" t="s">
        <v>68</v>
      </c>
      <c r="B10" s="96" t="s">
        <v>69</v>
      </c>
      <c r="C10" s="294"/>
      <c r="D10" s="294"/>
      <c r="E10" s="295"/>
    </row>
    <row r="11" spans="1:5" ht="16.149999999999999" customHeight="1">
      <c r="A11" s="97">
        <v>1139</v>
      </c>
      <c r="B11" s="98" t="s">
        <v>60</v>
      </c>
      <c r="C11" s="301"/>
      <c r="D11" s="301"/>
      <c r="E11" s="302"/>
    </row>
    <row r="12" spans="1:5" ht="21.75" customHeight="1">
      <c r="A12" s="308" t="s">
        <v>70</v>
      </c>
      <c r="B12" s="309"/>
      <c r="C12" s="296"/>
      <c r="D12" s="296"/>
      <c r="E12" s="297"/>
    </row>
    <row r="13" spans="1:5" ht="58.5" customHeight="1">
      <c r="A13" s="67" t="s">
        <v>71</v>
      </c>
      <c r="B13" s="139">
        <v>1139</v>
      </c>
      <c r="C13" s="281" t="s">
        <v>97</v>
      </c>
      <c r="D13" s="282"/>
      <c r="E13" s="283"/>
    </row>
    <row r="14" spans="1:5" ht="44.25" customHeight="1">
      <c r="A14" s="99" t="s">
        <v>72</v>
      </c>
      <c r="B14" s="100">
        <v>11001</v>
      </c>
      <c r="C14" s="101" t="s">
        <v>66</v>
      </c>
      <c r="D14" s="102" t="s">
        <v>65</v>
      </c>
      <c r="E14" s="102" t="s">
        <v>18</v>
      </c>
    </row>
    <row r="15" spans="1:5" ht="38.25" customHeight="1">
      <c r="A15" s="99" t="s">
        <v>73</v>
      </c>
      <c r="B15" s="103" t="s">
        <v>60</v>
      </c>
      <c r="C15" s="104"/>
      <c r="D15" s="104"/>
      <c r="E15" s="104"/>
    </row>
    <row r="16" spans="1:5" ht="77.25" customHeight="1">
      <c r="A16" s="99" t="s">
        <v>74</v>
      </c>
      <c r="B16" s="103" t="s">
        <v>75</v>
      </c>
      <c r="C16" s="104"/>
      <c r="D16" s="104"/>
      <c r="E16" s="104"/>
    </row>
    <row r="17" spans="1:5" ht="18.600000000000001" customHeight="1">
      <c r="A17" s="99" t="s">
        <v>76</v>
      </c>
      <c r="B17" s="105" t="s">
        <v>44</v>
      </c>
      <c r="C17" s="104"/>
      <c r="D17" s="104"/>
      <c r="E17" s="104"/>
    </row>
    <row r="18" spans="1:5" ht="31.9" customHeight="1">
      <c r="A18" s="106" t="s">
        <v>77</v>
      </c>
      <c r="B18" s="105" t="s">
        <v>48</v>
      </c>
      <c r="C18" s="104"/>
      <c r="D18" s="104"/>
      <c r="E18" s="104"/>
    </row>
    <row r="19" spans="1:5" ht="16.899999999999999" customHeight="1">
      <c r="A19" s="285" t="s">
        <v>78</v>
      </c>
      <c r="B19" s="286"/>
      <c r="C19" s="286"/>
      <c r="D19" s="286"/>
      <c r="E19" s="287"/>
    </row>
    <row r="20" spans="1:5" ht="18" customHeight="1">
      <c r="A20" s="288" t="s">
        <v>79</v>
      </c>
      <c r="B20" s="288"/>
      <c r="C20" s="107">
        <f>'Հավելված N 2'!G27</f>
        <v>0</v>
      </c>
      <c r="D20" s="107">
        <f>'Հավելված N 2'!H27</f>
        <v>-100993.4</v>
      </c>
      <c r="E20" s="107">
        <f>'Հավելված N 2'!I27</f>
        <v>-182712</v>
      </c>
    </row>
    <row r="21" spans="1:5" ht="29.25" customHeight="1">
      <c r="A21" s="205"/>
      <c r="B21" s="206"/>
      <c r="C21" s="284"/>
      <c r="D21" s="284"/>
      <c r="E21" s="284"/>
    </row>
    <row r="22" spans="1:5" ht="53.25" customHeight="1">
      <c r="A22" s="67" t="s">
        <v>71</v>
      </c>
      <c r="B22" s="139">
        <v>1139</v>
      </c>
      <c r="C22" s="281" t="s">
        <v>96</v>
      </c>
      <c r="D22" s="282"/>
      <c r="E22" s="283"/>
    </row>
    <row r="23" spans="1:5" ht="37.5" customHeight="1">
      <c r="A23" s="99" t="s">
        <v>72</v>
      </c>
      <c r="B23" s="100">
        <v>11001</v>
      </c>
      <c r="C23" s="101" t="s">
        <v>66</v>
      </c>
      <c r="D23" s="102" t="s">
        <v>65</v>
      </c>
      <c r="E23" s="102" t="s">
        <v>18</v>
      </c>
    </row>
    <row r="24" spans="1:5" ht="29.25" customHeight="1">
      <c r="A24" s="99" t="s">
        <v>73</v>
      </c>
      <c r="B24" s="103" t="s">
        <v>60</v>
      </c>
      <c r="C24" s="104"/>
      <c r="D24" s="104"/>
      <c r="E24" s="104"/>
    </row>
    <row r="25" spans="1:5" ht="75" customHeight="1">
      <c r="A25" s="99" t="s">
        <v>74</v>
      </c>
      <c r="B25" s="103" t="s">
        <v>75</v>
      </c>
      <c r="C25" s="104"/>
      <c r="D25" s="104"/>
      <c r="E25" s="104"/>
    </row>
    <row r="26" spans="1:5" ht="18.600000000000001" customHeight="1">
      <c r="A26" s="99" t="s">
        <v>76</v>
      </c>
      <c r="B26" s="105" t="s">
        <v>44</v>
      </c>
      <c r="C26" s="104"/>
      <c r="D26" s="104"/>
      <c r="E26" s="104"/>
    </row>
    <row r="27" spans="1:5" ht="31.9" customHeight="1">
      <c r="A27" s="106" t="s">
        <v>77</v>
      </c>
      <c r="B27" s="105" t="s">
        <v>48</v>
      </c>
      <c r="C27" s="104"/>
      <c r="D27" s="104"/>
      <c r="E27" s="104"/>
    </row>
    <row r="28" spans="1:5" ht="16.899999999999999" customHeight="1">
      <c r="A28" s="285" t="s">
        <v>78</v>
      </c>
      <c r="B28" s="286"/>
      <c r="C28" s="286"/>
      <c r="D28" s="286"/>
      <c r="E28" s="287"/>
    </row>
    <row r="29" spans="1:5" ht="18" customHeight="1">
      <c r="A29" s="288" t="s">
        <v>79</v>
      </c>
      <c r="B29" s="288"/>
      <c r="C29" s="107">
        <f>'Հավելված N 2'!G26</f>
        <v>0</v>
      </c>
      <c r="D29" s="107">
        <f>'Հավելված N 2'!H26</f>
        <v>100993.4</v>
      </c>
      <c r="E29" s="107">
        <f>'Հավելված N 2'!I26</f>
        <v>182712</v>
      </c>
    </row>
    <row r="30" spans="1:5" ht="18" customHeight="1">
      <c r="A30" s="178"/>
      <c r="B30" s="178"/>
      <c r="C30" s="179"/>
      <c r="D30" s="179"/>
      <c r="E30" s="179"/>
    </row>
    <row r="31" spans="1:5" ht="19.899999999999999" customHeight="1">
      <c r="A31" s="306" t="s">
        <v>41</v>
      </c>
      <c r="B31" s="307"/>
      <c r="C31" s="172"/>
      <c r="D31" s="173"/>
      <c r="E31" s="174">
        <v>9.14</v>
      </c>
    </row>
    <row r="32" spans="1:5">
      <c r="A32" s="289" t="s">
        <v>30</v>
      </c>
      <c r="B32" s="289"/>
      <c r="C32" s="289"/>
      <c r="D32" s="289"/>
      <c r="E32" s="289"/>
    </row>
    <row r="33" spans="1:8" ht="10.15" customHeight="1">
      <c r="A33" s="285"/>
      <c r="B33" s="286"/>
      <c r="C33" s="286"/>
      <c r="D33" s="286"/>
      <c r="E33" s="287"/>
    </row>
    <row r="34" spans="1:8">
      <c r="A34" s="137" t="s">
        <v>31</v>
      </c>
      <c r="B34" s="289" t="s">
        <v>32</v>
      </c>
      <c r="C34" s="289"/>
      <c r="D34" s="289"/>
      <c r="E34" s="289"/>
    </row>
    <row r="35" spans="1:8">
      <c r="A35" s="138">
        <v>1192</v>
      </c>
      <c r="B35" s="290" t="s">
        <v>99</v>
      </c>
      <c r="C35" s="290"/>
      <c r="D35" s="290"/>
      <c r="E35" s="290"/>
    </row>
    <row r="36" spans="1:8">
      <c r="A36" s="285"/>
      <c r="B36" s="286"/>
      <c r="C36" s="286"/>
      <c r="D36" s="286"/>
      <c r="E36" s="287"/>
    </row>
    <row r="37" spans="1:8">
      <c r="A37" s="289" t="s">
        <v>33</v>
      </c>
      <c r="B37" s="289"/>
      <c r="C37" s="289"/>
      <c r="D37" s="289"/>
      <c r="E37" s="289"/>
    </row>
    <row r="38" spans="1:8">
      <c r="A38" s="285"/>
      <c r="B38" s="286"/>
      <c r="C38" s="286"/>
      <c r="D38" s="286"/>
      <c r="E38" s="287"/>
    </row>
    <row r="39" spans="1:8" ht="55.5" customHeight="1">
      <c r="A39" s="139" t="s">
        <v>34</v>
      </c>
      <c r="B39" s="138">
        <v>1192</v>
      </c>
      <c r="C39" s="281" t="s">
        <v>97</v>
      </c>
      <c r="D39" s="282"/>
      <c r="E39" s="283"/>
    </row>
    <row r="40" spans="1:8" ht="34.5">
      <c r="A40" s="139" t="s">
        <v>35</v>
      </c>
      <c r="B40" s="138">
        <v>11010</v>
      </c>
      <c r="C40" s="101" t="s">
        <v>66</v>
      </c>
      <c r="D40" s="102" t="s">
        <v>65</v>
      </c>
      <c r="E40" s="102" t="s">
        <v>18</v>
      </c>
    </row>
    <row r="41" spans="1:8" ht="34.5">
      <c r="A41" s="139" t="s">
        <v>36</v>
      </c>
      <c r="B41" s="138" t="s">
        <v>109</v>
      </c>
      <c r="C41" s="138"/>
      <c r="D41" s="138"/>
      <c r="E41" s="108"/>
    </row>
    <row r="42" spans="1:8" ht="51.75">
      <c r="A42" s="139" t="s">
        <v>37</v>
      </c>
      <c r="B42" s="139" t="s">
        <v>113</v>
      </c>
      <c r="C42" s="139"/>
      <c r="D42" s="139"/>
      <c r="E42" s="108"/>
    </row>
    <row r="43" spans="1:8">
      <c r="A43" s="139" t="s">
        <v>38</v>
      </c>
      <c r="B43" s="139" t="s">
        <v>44</v>
      </c>
      <c r="C43" s="138"/>
      <c r="D43" s="138"/>
      <c r="E43" s="108"/>
    </row>
    <row r="44" spans="1:8" ht="69">
      <c r="A44" s="139" t="s">
        <v>81</v>
      </c>
      <c r="B44" s="109" t="s">
        <v>114</v>
      </c>
      <c r="C44" s="109"/>
      <c r="D44" s="109"/>
      <c r="E44" s="108"/>
    </row>
    <row r="45" spans="1:8">
      <c r="A45" s="285" t="s">
        <v>39</v>
      </c>
      <c r="B45" s="286"/>
      <c r="C45" s="286"/>
      <c r="D45" s="286"/>
      <c r="E45" s="287"/>
    </row>
    <row r="46" spans="1:8">
      <c r="A46" s="290" t="s">
        <v>115</v>
      </c>
      <c r="B46" s="290"/>
      <c r="C46" s="217">
        <v>-340</v>
      </c>
      <c r="D46" s="217">
        <v>-340</v>
      </c>
      <c r="E46" s="217">
        <v>-340</v>
      </c>
    </row>
    <row r="47" spans="1:8" ht="39.75" customHeight="1">
      <c r="A47" s="290" t="s">
        <v>118</v>
      </c>
      <c r="B47" s="290"/>
      <c r="C47" s="217">
        <v>-277</v>
      </c>
      <c r="D47" s="217">
        <v>-277</v>
      </c>
      <c r="E47" s="217">
        <v>-277</v>
      </c>
    </row>
    <row r="48" spans="1:8">
      <c r="A48" s="303" t="s">
        <v>40</v>
      </c>
      <c r="B48" s="303"/>
      <c r="C48" s="110">
        <f>'Հավելված N 1'!D39</f>
        <v>0</v>
      </c>
      <c r="D48" s="110">
        <f>'Հավելված N 1'!E39</f>
        <v>-46711.7</v>
      </c>
      <c r="E48" s="110">
        <f>'Հավելված N 1'!F39</f>
        <v>-100091.4</v>
      </c>
      <c r="G48" s="210"/>
      <c r="H48" s="125"/>
    </row>
    <row r="49" spans="1:8">
      <c r="A49" s="285"/>
      <c r="B49" s="286"/>
      <c r="C49" s="286"/>
      <c r="D49" s="286"/>
      <c r="E49" s="287"/>
      <c r="H49" s="124"/>
    </row>
    <row r="50" spans="1:8" ht="60" customHeight="1">
      <c r="A50" s="139" t="s">
        <v>34</v>
      </c>
      <c r="B50" s="138">
        <v>1192</v>
      </c>
      <c r="C50" s="281" t="s">
        <v>97</v>
      </c>
      <c r="D50" s="282"/>
      <c r="E50" s="283"/>
    </row>
    <row r="51" spans="1:8" ht="34.5">
      <c r="A51" s="139" t="s">
        <v>35</v>
      </c>
      <c r="B51" s="111">
        <v>11006</v>
      </c>
      <c r="C51" s="101" t="s">
        <v>66</v>
      </c>
      <c r="D51" s="102" t="s">
        <v>65</v>
      </c>
      <c r="E51" s="102" t="s">
        <v>18</v>
      </c>
    </row>
    <row r="52" spans="1:8" ht="34.5">
      <c r="A52" s="139" t="s">
        <v>36</v>
      </c>
      <c r="B52" s="138" t="s">
        <v>111</v>
      </c>
      <c r="C52" s="138"/>
      <c r="D52" s="138"/>
      <c r="E52" s="108"/>
    </row>
    <row r="53" spans="1:8" ht="34.5">
      <c r="A53" s="139" t="s">
        <v>37</v>
      </c>
      <c r="B53" s="139" t="s">
        <v>116</v>
      </c>
      <c r="C53" s="139"/>
      <c r="D53" s="139"/>
      <c r="E53" s="108"/>
    </row>
    <row r="54" spans="1:8">
      <c r="A54" s="139" t="s">
        <v>38</v>
      </c>
      <c r="B54" s="139" t="s">
        <v>44</v>
      </c>
      <c r="C54" s="138"/>
      <c r="D54" s="138"/>
      <c r="E54" s="108"/>
    </row>
    <row r="55" spans="1:8" ht="69">
      <c r="A55" s="139" t="s">
        <v>81</v>
      </c>
      <c r="B55" s="109" t="s">
        <v>114</v>
      </c>
      <c r="C55" s="109"/>
      <c r="D55" s="109"/>
      <c r="E55" s="108"/>
    </row>
    <row r="56" spans="1:8">
      <c r="A56" s="223" t="s">
        <v>39</v>
      </c>
      <c r="B56" s="223"/>
      <c r="C56" s="132"/>
      <c r="D56" s="132"/>
      <c r="E56" s="108"/>
    </row>
    <row r="57" spans="1:8">
      <c r="A57" s="290" t="s">
        <v>119</v>
      </c>
      <c r="B57" s="290"/>
      <c r="C57" s="208">
        <v>0</v>
      </c>
      <c r="D57" s="208">
        <v>-300</v>
      </c>
      <c r="E57" s="208">
        <v>-300</v>
      </c>
    </row>
    <row r="58" spans="1:8">
      <c r="A58" s="303" t="s">
        <v>40</v>
      </c>
      <c r="B58" s="303"/>
      <c r="C58" s="112">
        <f>'Հավելված N 1'!D45</f>
        <v>0</v>
      </c>
      <c r="D58" s="112">
        <f>'Հավելված N 1'!E45</f>
        <v>-54281.7</v>
      </c>
      <c r="E58" s="112">
        <f>'Հավելված N 1'!F45</f>
        <v>-82620.600000000006</v>
      </c>
    </row>
    <row r="59" spans="1:8">
      <c r="A59" s="285"/>
      <c r="B59" s="286"/>
      <c r="C59" s="286"/>
      <c r="D59" s="286"/>
      <c r="E59" s="287"/>
    </row>
    <row r="60" spans="1:8" ht="60" customHeight="1">
      <c r="A60" s="139" t="s">
        <v>34</v>
      </c>
      <c r="B60" s="138">
        <v>1192</v>
      </c>
      <c r="C60" s="281" t="s">
        <v>96</v>
      </c>
      <c r="D60" s="282"/>
      <c r="E60" s="283"/>
    </row>
    <row r="61" spans="1:8" ht="34.5">
      <c r="A61" s="139" t="s">
        <v>35</v>
      </c>
      <c r="B61" s="111">
        <v>11022</v>
      </c>
      <c r="C61" s="101" t="s">
        <v>66</v>
      </c>
      <c r="D61" s="102" t="s">
        <v>65</v>
      </c>
      <c r="E61" s="102" t="s">
        <v>18</v>
      </c>
    </row>
    <row r="62" spans="1:8" ht="51.75">
      <c r="A62" s="139" t="s">
        <v>36</v>
      </c>
      <c r="B62" s="138" t="s">
        <v>143</v>
      </c>
      <c r="C62" s="138"/>
      <c r="D62" s="138"/>
      <c r="E62" s="108"/>
    </row>
    <row r="63" spans="1:8" ht="86.25">
      <c r="A63" s="139" t="s">
        <v>37</v>
      </c>
      <c r="B63" s="139" t="s">
        <v>146</v>
      </c>
      <c r="C63" s="139"/>
      <c r="D63" s="139"/>
      <c r="E63" s="108"/>
    </row>
    <row r="64" spans="1:8">
      <c r="A64" s="139" t="s">
        <v>38</v>
      </c>
      <c r="B64" s="139" t="s">
        <v>44</v>
      </c>
      <c r="C64" s="138"/>
      <c r="D64" s="138"/>
      <c r="E64" s="108"/>
    </row>
    <row r="65" spans="1:5" ht="69">
      <c r="A65" s="139" t="s">
        <v>81</v>
      </c>
      <c r="B65" s="109" t="s">
        <v>144</v>
      </c>
      <c r="C65" s="109"/>
      <c r="D65" s="109"/>
      <c r="E65" s="108"/>
    </row>
    <row r="66" spans="1:5">
      <c r="A66" s="223" t="s">
        <v>39</v>
      </c>
      <c r="B66" s="223"/>
      <c r="C66" s="211"/>
      <c r="D66" s="211"/>
      <c r="E66" s="108"/>
    </row>
    <row r="67" spans="1:5">
      <c r="A67" s="290" t="s">
        <v>119</v>
      </c>
      <c r="B67" s="290"/>
      <c r="C67" s="208">
        <v>0</v>
      </c>
      <c r="D67" s="208">
        <v>4208</v>
      </c>
      <c r="E67" s="208">
        <v>7613</v>
      </c>
    </row>
    <row r="68" spans="1:5">
      <c r="A68" s="303" t="s">
        <v>40</v>
      </c>
      <c r="B68" s="303"/>
      <c r="C68" s="112">
        <f>'Հավելված N 1'!D51</f>
        <v>0</v>
      </c>
      <c r="D68" s="112">
        <f>'Հավելված N 1'!E51</f>
        <v>100993.4</v>
      </c>
      <c r="E68" s="112">
        <f>'Հավելված N 1'!F51</f>
        <v>182712</v>
      </c>
    </row>
  </sheetData>
  <autoFilter ref="A1:A48"/>
  <mergeCells count="43">
    <mergeCell ref="A68:B68"/>
    <mergeCell ref="A7:C7"/>
    <mergeCell ref="A31:B31"/>
    <mergeCell ref="A12:B12"/>
    <mergeCell ref="A59:E59"/>
    <mergeCell ref="C60:E60"/>
    <mergeCell ref="A66:B66"/>
    <mergeCell ref="A67:B67"/>
    <mergeCell ref="A32:E32"/>
    <mergeCell ref="B34:E34"/>
    <mergeCell ref="B35:E35"/>
    <mergeCell ref="A48:B48"/>
    <mergeCell ref="A46:B46"/>
    <mergeCell ref="A47:B47"/>
    <mergeCell ref="A58:B58"/>
    <mergeCell ref="A56:B56"/>
    <mergeCell ref="A57:B57"/>
    <mergeCell ref="B1:E1"/>
    <mergeCell ref="A4:E4"/>
    <mergeCell ref="A5:E5"/>
    <mergeCell ref="B2:E2"/>
    <mergeCell ref="B3:E3"/>
    <mergeCell ref="A20:B20"/>
    <mergeCell ref="C10:E10"/>
    <mergeCell ref="C9:E9"/>
    <mergeCell ref="D8:E8"/>
    <mergeCell ref="D6:E6"/>
    <mergeCell ref="C11:E11"/>
    <mergeCell ref="C12:E12"/>
    <mergeCell ref="A19:E19"/>
    <mergeCell ref="C13:E13"/>
    <mergeCell ref="C22:E22"/>
    <mergeCell ref="C39:E39"/>
    <mergeCell ref="C50:E50"/>
    <mergeCell ref="C21:E21"/>
    <mergeCell ref="A28:E28"/>
    <mergeCell ref="A29:B29"/>
    <mergeCell ref="A49:E49"/>
    <mergeCell ref="A38:E38"/>
    <mergeCell ref="A45:E45"/>
    <mergeCell ref="A37:E37"/>
    <mergeCell ref="A33:E33"/>
    <mergeCell ref="A36:E36"/>
  </mergeCells>
  <pageMargins left="0.7" right="0.7" top="0.75" bottom="0.75" header="0.3" footer="0.3"/>
  <pageSetup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8"/>
  <sheetViews>
    <sheetView topLeftCell="A64" zoomScale="110" zoomScaleNormal="110" workbookViewId="0">
      <selection activeCell="A8" sqref="A8"/>
    </sheetView>
  </sheetViews>
  <sheetFormatPr defaultColWidth="9.140625" defaultRowHeight="17.25"/>
  <cols>
    <col min="1" max="1" width="28.5703125" style="1" customWidth="1"/>
    <col min="2" max="2" width="68.42578125" style="1" customWidth="1"/>
    <col min="3" max="3" width="13.28515625" style="1" customWidth="1"/>
    <col min="4" max="4" width="15.140625" style="1" customWidth="1"/>
    <col min="5" max="5" width="15" style="113" bestFit="1" customWidth="1"/>
    <col min="6" max="6" width="9.140625" style="1"/>
    <col min="7" max="7" width="13.5703125" style="1" bestFit="1" customWidth="1"/>
    <col min="8" max="8" width="13.28515625" style="1" customWidth="1"/>
    <col min="9" max="16384" width="9.140625" style="1"/>
  </cols>
  <sheetData>
    <row r="1" spans="1:5">
      <c r="B1" s="291" t="s">
        <v>120</v>
      </c>
      <c r="C1" s="291"/>
      <c r="D1" s="291"/>
      <c r="E1" s="291"/>
    </row>
    <row r="2" spans="1:5" s="4" customFormat="1">
      <c r="B2" s="293" t="s">
        <v>54</v>
      </c>
      <c r="C2" s="293"/>
      <c r="D2" s="293"/>
      <c r="E2" s="293"/>
    </row>
    <row r="3" spans="1:5" s="4" customFormat="1">
      <c r="B3" s="293" t="s">
        <v>22</v>
      </c>
      <c r="C3" s="293"/>
      <c r="D3" s="293"/>
      <c r="E3" s="293"/>
    </row>
    <row r="4" spans="1:5" s="4" customFormat="1">
      <c r="A4" s="292"/>
      <c r="B4" s="292"/>
      <c r="C4" s="292"/>
      <c r="D4" s="292"/>
      <c r="E4" s="292"/>
    </row>
    <row r="5" spans="1:5" ht="82.5" customHeight="1">
      <c r="A5" s="292" t="s">
        <v>148</v>
      </c>
      <c r="B5" s="292"/>
      <c r="C5" s="292"/>
      <c r="D5" s="292"/>
      <c r="E5" s="292"/>
    </row>
    <row r="6" spans="1:5" ht="13.5" customHeight="1">
      <c r="A6" s="130"/>
      <c r="B6" s="130"/>
      <c r="C6" s="130"/>
      <c r="D6" s="300"/>
      <c r="E6" s="300"/>
    </row>
    <row r="7" spans="1:5" ht="20.25" customHeight="1">
      <c r="A7" s="304" t="s">
        <v>48</v>
      </c>
      <c r="B7" s="305"/>
      <c r="C7" s="170"/>
      <c r="D7" s="170"/>
      <c r="E7" s="171" t="s">
        <v>164</v>
      </c>
    </row>
    <row r="8" spans="1:5" ht="23.25" customHeight="1">
      <c r="A8" s="93" t="s">
        <v>67</v>
      </c>
      <c r="B8" s="94"/>
      <c r="C8" s="94"/>
      <c r="D8" s="298"/>
      <c r="E8" s="299"/>
    </row>
    <row r="9" spans="1:5" ht="10.15" customHeight="1">
      <c r="A9" s="95"/>
      <c r="B9" s="95"/>
      <c r="C9" s="296"/>
      <c r="D9" s="296"/>
      <c r="E9" s="297"/>
    </row>
    <row r="10" spans="1:5" ht="20.45" customHeight="1">
      <c r="A10" s="96" t="s">
        <v>68</v>
      </c>
      <c r="B10" s="96" t="s">
        <v>69</v>
      </c>
      <c r="C10" s="294"/>
      <c r="D10" s="294"/>
      <c r="E10" s="295"/>
    </row>
    <row r="11" spans="1:5" ht="16.149999999999999" customHeight="1">
      <c r="A11" s="97">
        <v>1139</v>
      </c>
      <c r="B11" s="98" t="s">
        <v>60</v>
      </c>
      <c r="C11" s="301"/>
      <c r="D11" s="301"/>
      <c r="E11" s="302"/>
    </row>
    <row r="12" spans="1:5" ht="23.25" customHeight="1">
      <c r="A12" s="308" t="s">
        <v>70</v>
      </c>
      <c r="B12" s="309"/>
      <c r="C12" s="296"/>
      <c r="D12" s="296"/>
      <c r="E12" s="297"/>
    </row>
    <row r="13" spans="1:5" ht="58.5" customHeight="1">
      <c r="A13" s="67" t="s">
        <v>71</v>
      </c>
      <c r="B13" s="129">
        <v>1139</v>
      </c>
      <c r="C13" s="281" t="s">
        <v>97</v>
      </c>
      <c r="D13" s="282"/>
      <c r="E13" s="283"/>
    </row>
    <row r="14" spans="1:5" ht="44.25" customHeight="1">
      <c r="A14" s="99" t="s">
        <v>72</v>
      </c>
      <c r="B14" s="100">
        <v>11001</v>
      </c>
      <c r="C14" s="101" t="s">
        <v>66</v>
      </c>
      <c r="D14" s="102" t="s">
        <v>65</v>
      </c>
      <c r="E14" s="102" t="s">
        <v>18</v>
      </c>
    </row>
    <row r="15" spans="1:5" ht="38.25" customHeight="1">
      <c r="A15" s="99" t="s">
        <v>73</v>
      </c>
      <c r="B15" s="103" t="s">
        <v>60</v>
      </c>
      <c r="C15" s="104"/>
      <c r="D15" s="104"/>
      <c r="E15" s="104"/>
    </row>
    <row r="16" spans="1:5" ht="77.25" customHeight="1">
      <c r="A16" s="99" t="s">
        <v>74</v>
      </c>
      <c r="B16" s="103" t="s">
        <v>75</v>
      </c>
      <c r="C16" s="104"/>
      <c r="D16" s="104"/>
      <c r="E16" s="104"/>
    </row>
    <row r="17" spans="1:5" ht="18.600000000000001" customHeight="1">
      <c r="A17" s="99" t="s">
        <v>76</v>
      </c>
      <c r="B17" s="105" t="s">
        <v>44</v>
      </c>
      <c r="C17" s="104"/>
      <c r="D17" s="104"/>
      <c r="E17" s="104"/>
    </row>
    <row r="18" spans="1:5" ht="31.9" customHeight="1">
      <c r="A18" s="106" t="s">
        <v>77</v>
      </c>
      <c r="B18" s="105" t="s">
        <v>48</v>
      </c>
      <c r="C18" s="104"/>
      <c r="D18" s="104"/>
      <c r="E18" s="104"/>
    </row>
    <row r="19" spans="1:5" ht="16.899999999999999" customHeight="1">
      <c r="A19" s="285" t="s">
        <v>78</v>
      </c>
      <c r="B19" s="286"/>
      <c r="C19" s="286"/>
      <c r="D19" s="286"/>
      <c r="E19" s="287"/>
    </row>
    <row r="20" spans="1:5" ht="18" customHeight="1">
      <c r="A20" s="288" t="s">
        <v>79</v>
      </c>
      <c r="B20" s="288"/>
      <c r="C20" s="107">
        <f>'Հավելված N 2'!G27</f>
        <v>0</v>
      </c>
      <c r="D20" s="107">
        <f>'Հավելված N 2'!H27</f>
        <v>-100993.4</v>
      </c>
      <c r="E20" s="107">
        <f>'Հավելված N 2'!I27</f>
        <v>-182712</v>
      </c>
    </row>
    <row r="21" spans="1:5" ht="31.5" customHeight="1">
      <c r="A21" s="141"/>
      <c r="B21" s="141"/>
      <c r="C21" s="175"/>
      <c r="D21" s="176"/>
      <c r="E21" s="177"/>
    </row>
    <row r="22" spans="1:5" ht="53.25" customHeight="1">
      <c r="A22" s="67" t="s">
        <v>71</v>
      </c>
      <c r="B22" s="129">
        <v>1139</v>
      </c>
      <c r="C22" s="281" t="s">
        <v>96</v>
      </c>
      <c r="D22" s="282"/>
      <c r="E22" s="283"/>
    </row>
    <row r="23" spans="1:5" ht="37.5" customHeight="1">
      <c r="A23" s="99" t="s">
        <v>72</v>
      </c>
      <c r="B23" s="100">
        <v>11001</v>
      </c>
      <c r="C23" s="101" t="s">
        <v>66</v>
      </c>
      <c r="D23" s="102" t="s">
        <v>65</v>
      </c>
      <c r="E23" s="102" t="s">
        <v>18</v>
      </c>
    </row>
    <row r="24" spans="1:5" ht="29.25" customHeight="1">
      <c r="A24" s="99" t="s">
        <v>73</v>
      </c>
      <c r="B24" s="103" t="s">
        <v>60</v>
      </c>
      <c r="C24" s="104"/>
      <c r="D24" s="104"/>
      <c r="E24" s="104"/>
    </row>
    <row r="25" spans="1:5" ht="75" customHeight="1">
      <c r="A25" s="99" t="s">
        <v>74</v>
      </c>
      <c r="B25" s="103" t="s">
        <v>75</v>
      </c>
      <c r="C25" s="104"/>
      <c r="D25" s="104"/>
      <c r="E25" s="104"/>
    </row>
    <row r="26" spans="1:5" ht="18.600000000000001" customHeight="1">
      <c r="A26" s="99" t="s">
        <v>76</v>
      </c>
      <c r="B26" s="105" t="s">
        <v>44</v>
      </c>
      <c r="C26" s="104"/>
      <c r="D26" s="104"/>
      <c r="E26" s="104"/>
    </row>
    <row r="27" spans="1:5" ht="31.9" customHeight="1">
      <c r="A27" s="106" t="s">
        <v>77</v>
      </c>
      <c r="B27" s="105" t="s">
        <v>48</v>
      </c>
      <c r="C27" s="104"/>
      <c r="D27" s="104"/>
      <c r="E27" s="104"/>
    </row>
    <row r="28" spans="1:5" ht="16.899999999999999" customHeight="1">
      <c r="A28" s="285" t="s">
        <v>78</v>
      </c>
      <c r="B28" s="286"/>
      <c r="C28" s="286"/>
      <c r="D28" s="286"/>
      <c r="E28" s="287"/>
    </row>
    <row r="29" spans="1:5" ht="18" customHeight="1">
      <c r="A29" s="288" t="s">
        <v>79</v>
      </c>
      <c r="B29" s="288"/>
      <c r="C29" s="107">
        <f>'Հավելված N 2'!G26</f>
        <v>0</v>
      </c>
      <c r="D29" s="107">
        <f>'Հավելված N 2'!H26</f>
        <v>100993.4</v>
      </c>
      <c r="E29" s="107">
        <f>'Հավելված N 2'!I26</f>
        <v>182712</v>
      </c>
    </row>
    <row r="30" spans="1:5" s="180" customFormat="1" ht="18" customHeight="1">
      <c r="A30" s="178"/>
      <c r="B30" s="178"/>
      <c r="C30" s="179"/>
      <c r="D30" s="179"/>
      <c r="E30" s="179"/>
    </row>
    <row r="31" spans="1:5" ht="27" customHeight="1">
      <c r="A31" s="311" t="s">
        <v>41</v>
      </c>
      <c r="B31" s="306"/>
      <c r="C31" s="173"/>
      <c r="D31" s="173"/>
      <c r="E31" s="174" t="s">
        <v>165</v>
      </c>
    </row>
    <row r="32" spans="1:5">
      <c r="A32" s="310" t="s">
        <v>30</v>
      </c>
      <c r="B32" s="310"/>
      <c r="C32" s="310"/>
      <c r="D32" s="310"/>
      <c r="E32" s="310"/>
    </row>
    <row r="33" spans="1:7">
      <c r="A33" s="127" t="s">
        <v>31</v>
      </c>
      <c r="B33" s="289" t="s">
        <v>32</v>
      </c>
      <c r="C33" s="289"/>
      <c r="D33" s="289"/>
      <c r="E33" s="289"/>
    </row>
    <row r="34" spans="1:7">
      <c r="A34" s="128">
        <v>1192</v>
      </c>
      <c r="B34" s="290" t="s">
        <v>99</v>
      </c>
      <c r="C34" s="290"/>
      <c r="D34" s="290"/>
      <c r="E34" s="290"/>
    </row>
    <row r="35" spans="1:7">
      <c r="A35" s="289" t="s">
        <v>33</v>
      </c>
      <c r="B35" s="289"/>
      <c r="C35" s="289"/>
      <c r="D35" s="289"/>
      <c r="E35" s="289"/>
    </row>
    <row r="36" spans="1:7">
      <c r="A36" s="285"/>
      <c r="B36" s="286"/>
      <c r="C36" s="286"/>
      <c r="D36" s="286"/>
      <c r="E36" s="287"/>
    </row>
    <row r="37" spans="1:7" ht="55.5" customHeight="1">
      <c r="A37" s="129" t="s">
        <v>34</v>
      </c>
      <c r="B37" s="128">
        <v>1192</v>
      </c>
      <c r="C37" s="281" t="s">
        <v>97</v>
      </c>
      <c r="D37" s="282"/>
      <c r="E37" s="283"/>
    </row>
    <row r="38" spans="1:7" ht="34.5">
      <c r="A38" s="129" t="s">
        <v>35</v>
      </c>
      <c r="B38" s="128">
        <v>11010</v>
      </c>
      <c r="C38" s="101" t="s">
        <v>66</v>
      </c>
      <c r="D38" s="102" t="s">
        <v>65</v>
      </c>
      <c r="E38" s="102" t="s">
        <v>18</v>
      </c>
    </row>
    <row r="39" spans="1:7" ht="34.5">
      <c r="A39" s="129" t="s">
        <v>36</v>
      </c>
      <c r="B39" s="128" t="s">
        <v>109</v>
      </c>
      <c r="C39" s="128"/>
      <c r="D39" s="128"/>
      <c r="E39" s="108"/>
    </row>
    <row r="40" spans="1:7" ht="51.75">
      <c r="A40" s="129" t="s">
        <v>37</v>
      </c>
      <c r="B40" s="129" t="s">
        <v>113</v>
      </c>
      <c r="C40" s="129"/>
      <c r="D40" s="129"/>
      <c r="E40" s="108"/>
    </row>
    <row r="41" spans="1:7">
      <c r="A41" s="129" t="s">
        <v>38</v>
      </c>
      <c r="B41" s="129" t="s">
        <v>44</v>
      </c>
      <c r="C41" s="128"/>
      <c r="D41" s="128"/>
      <c r="E41" s="108"/>
    </row>
    <row r="42" spans="1:7" ht="69">
      <c r="A42" s="129" t="s">
        <v>81</v>
      </c>
      <c r="B42" s="109" t="s">
        <v>114</v>
      </c>
      <c r="C42" s="109"/>
      <c r="D42" s="109"/>
      <c r="E42" s="108"/>
    </row>
    <row r="43" spans="1:7">
      <c r="A43" s="285" t="s">
        <v>39</v>
      </c>
      <c r="B43" s="286"/>
      <c r="C43" s="286"/>
      <c r="D43" s="286"/>
      <c r="E43" s="287"/>
    </row>
    <row r="44" spans="1:7">
      <c r="A44" s="290" t="s">
        <v>115</v>
      </c>
      <c r="B44" s="290"/>
      <c r="C44" s="217">
        <v>-340</v>
      </c>
      <c r="D44" s="217">
        <v>-340</v>
      </c>
      <c r="E44" s="217">
        <v>-340</v>
      </c>
    </row>
    <row r="45" spans="1:7" ht="39.75" customHeight="1">
      <c r="A45" s="290" t="s">
        <v>118</v>
      </c>
      <c r="B45" s="290"/>
      <c r="C45" s="217">
        <v>-277</v>
      </c>
      <c r="D45" s="217">
        <v>-277</v>
      </c>
      <c r="E45" s="217">
        <v>-277</v>
      </c>
      <c r="F45" s="124"/>
    </row>
    <row r="46" spans="1:7">
      <c r="A46" s="303" t="s">
        <v>40</v>
      </c>
      <c r="B46" s="303"/>
      <c r="C46" s="110">
        <f>'Հավելված N 1'!D39</f>
        <v>0</v>
      </c>
      <c r="D46" s="110">
        <f>'Հավելված N 1'!E39</f>
        <v>-46711.7</v>
      </c>
      <c r="E46" s="110">
        <f>'Հավելված N 1'!F39</f>
        <v>-100091.4</v>
      </c>
      <c r="G46" s="125"/>
    </row>
    <row r="47" spans="1:7">
      <c r="A47" s="285"/>
      <c r="B47" s="286"/>
      <c r="C47" s="286"/>
      <c r="D47" s="286"/>
      <c r="E47" s="287"/>
      <c r="G47" s="124"/>
    </row>
    <row r="48" spans="1:7" ht="60" customHeight="1">
      <c r="A48" s="129" t="s">
        <v>34</v>
      </c>
      <c r="B48" s="128">
        <v>1192</v>
      </c>
      <c r="C48" s="281" t="s">
        <v>97</v>
      </c>
      <c r="D48" s="282"/>
      <c r="E48" s="283"/>
    </row>
    <row r="49" spans="1:5" ht="34.5">
      <c r="A49" s="129" t="s">
        <v>35</v>
      </c>
      <c r="B49" s="111">
        <v>11006</v>
      </c>
      <c r="C49" s="101" t="s">
        <v>66</v>
      </c>
      <c r="D49" s="102" t="s">
        <v>65</v>
      </c>
      <c r="E49" s="102" t="s">
        <v>18</v>
      </c>
    </row>
    <row r="50" spans="1:5" ht="34.5">
      <c r="A50" s="129" t="s">
        <v>36</v>
      </c>
      <c r="B50" s="128" t="s">
        <v>111</v>
      </c>
      <c r="C50" s="128"/>
      <c r="D50" s="128"/>
      <c r="E50" s="108"/>
    </row>
    <row r="51" spans="1:5" ht="34.5">
      <c r="A51" s="129" t="s">
        <v>37</v>
      </c>
      <c r="B51" s="129" t="s">
        <v>116</v>
      </c>
      <c r="C51" s="129"/>
      <c r="D51" s="129"/>
      <c r="E51" s="108"/>
    </row>
    <row r="52" spans="1:5">
      <c r="A52" s="129" t="s">
        <v>38</v>
      </c>
      <c r="B52" s="129" t="s">
        <v>44</v>
      </c>
      <c r="C52" s="128"/>
      <c r="D52" s="128"/>
      <c r="E52" s="108"/>
    </row>
    <row r="53" spans="1:5" ht="69">
      <c r="A53" s="129" t="s">
        <v>81</v>
      </c>
      <c r="B53" s="109" t="s">
        <v>114</v>
      </c>
      <c r="C53" s="109"/>
      <c r="D53" s="109"/>
      <c r="E53" s="108"/>
    </row>
    <row r="54" spans="1:5">
      <c r="A54" s="223" t="s">
        <v>39</v>
      </c>
      <c r="B54" s="223"/>
      <c r="C54" s="126"/>
      <c r="D54" s="126"/>
      <c r="E54" s="108"/>
    </row>
    <row r="55" spans="1:5">
      <c r="A55" s="290" t="s">
        <v>119</v>
      </c>
      <c r="B55" s="290"/>
      <c r="C55" s="209">
        <v>0</v>
      </c>
      <c r="D55" s="209">
        <v>-300</v>
      </c>
      <c r="E55" s="209">
        <v>-300</v>
      </c>
    </row>
    <row r="56" spans="1:5">
      <c r="A56" s="303" t="s">
        <v>40</v>
      </c>
      <c r="B56" s="303"/>
      <c r="C56" s="112">
        <f>'Հավելված N 1'!D45</f>
        <v>0</v>
      </c>
      <c r="D56" s="112">
        <f>'Հավելված N 1'!E45</f>
        <v>-54281.7</v>
      </c>
      <c r="E56" s="112">
        <f>'Հավելված N 1'!F45</f>
        <v>-82620.600000000006</v>
      </c>
    </row>
    <row r="57" spans="1:5">
      <c r="A57" s="129"/>
      <c r="B57" s="129"/>
      <c r="C57" s="112"/>
      <c r="D57" s="112"/>
      <c r="E57" s="112"/>
    </row>
    <row r="58" spans="1:5" ht="60" customHeight="1">
      <c r="A58" s="139" t="s">
        <v>34</v>
      </c>
      <c r="B58" s="138">
        <v>1192</v>
      </c>
      <c r="C58" s="281" t="s">
        <v>96</v>
      </c>
      <c r="D58" s="282"/>
      <c r="E58" s="283"/>
    </row>
    <row r="59" spans="1:5" ht="34.5">
      <c r="A59" s="139" t="s">
        <v>35</v>
      </c>
      <c r="B59" s="111">
        <v>11022</v>
      </c>
      <c r="C59" s="101" t="s">
        <v>66</v>
      </c>
      <c r="D59" s="102" t="s">
        <v>65</v>
      </c>
      <c r="E59" s="102" t="s">
        <v>18</v>
      </c>
    </row>
    <row r="60" spans="1:5" ht="51.75">
      <c r="A60" s="139" t="s">
        <v>36</v>
      </c>
      <c r="B60" s="138" t="s">
        <v>143</v>
      </c>
      <c r="C60" s="138"/>
      <c r="D60" s="138"/>
      <c r="E60" s="108"/>
    </row>
    <row r="61" spans="1:5" ht="86.25">
      <c r="A61" s="139" t="s">
        <v>37</v>
      </c>
      <c r="B61" s="139" t="s">
        <v>146</v>
      </c>
      <c r="C61" s="139"/>
      <c r="D61" s="139"/>
      <c r="E61" s="108"/>
    </row>
    <row r="62" spans="1:5">
      <c r="A62" s="139" t="s">
        <v>38</v>
      </c>
      <c r="B62" s="139" t="s">
        <v>44</v>
      </c>
      <c r="C62" s="138"/>
      <c r="D62" s="138"/>
      <c r="E62" s="108"/>
    </row>
    <row r="63" spans="1:5" ht="69">
      <c r="A63" s="139" t="s">
        <v>166</v>
      </c>
      <c r="B63" s="109" t="s">
        <v>144</v>
      </c>
      <c r="C63" s="109"/>
      <c r="D63" s="109"/>
      <c r="E63" s="108"/>
    </row>
    <row r="64" spans="1:5" ht="17.25" customHeight="1">
      <c r="A64" s="285" t="s">
        <v>39</v>
      </c>
      <c r="B64" s="287"/>
      <c r="C64" s="132"/>
      <c r="D64" s="132"/>
      <c r="E64" s="108"/>
    </row>
    <row r="65" spans="1:8" ht="17.25" customHeight="1">
      <c r="A65" s="321" t="s">
        <v>119</v>
      </c>
      <c r="B65" s="322"/>
      <c r="C65" s="209"/>
      <c r="D65" s="209">
        <v>480</v>
      </c>
      <c r="E65" s="209">
        <v>866</v>
      </c>
      <c r="G65" s="219"/>
      <c r="H65" s="219"/>
    </row>
    <row r="66" spans="1:8" ht="17.25" customHeight="1">
      <c r="A66" s="324" t="s">
        <v>40</v>
      </c>
      <c r="B66" s="325"/>
      <c r="C66" s="112">
        <f>'Հավելված N 2'!G70</f>
        <v>0</v>
      </c>
      <c r="D66" s="218">
        <f>'Հավելված N 2'!H70</f>
        <v>11488.4</v>
      </c>
      <c r="E66" s="218">
        <f>'Հավելված N 2'!I70</f>
        <v>20784</v>
      </c>
      <c r="G66" s="219"/>
      <c r="H66" s="219"/>
    </row>
    <row r="67" spans="1:8">
      <c r="A67" s="181"/>
      <c r="B67" s="181"/>
      <c r="C67" s="182"/>
      <c r="D67" s="182"/>
      <c r="E67" s="182"/>
    </row>
    <row r="68" spans="1:8" s="143" customFormat="1" ht="24" customHeight="1">
      <c r="A68" s="323" t="s">
        <v>149</v>
      </c>
      <c r="B68" s="323"/>
      <c r="C68" s="160"/>
      <c r="D68" s="161"/>
      <c r="E68" s="162" t="s">
        <v>150</v>
      </c>
    </row>
    <row r="69" spans="1:8" s="143" customFormat="1" ht="48" customHeight="1">
      <c r="A69" s="139" t="s">
        <v>34</v>
      </c>
      <c r="B69" s="138">
        <v>1192</v>
      </c>
      <c r="C69" s="318" t="s">
        <v>96</v>
      </c>
      <c r="D69" s="319"/>
      <c r="E69" s="320"/>
    </row>
    <row r="70" spans="1:8" s="143" customFormat="1" ht="34.5">
      <c r="A70" s="139" t="s">
        <v>35</v>
      </c>
      <c r="B70" s="111">
        <v>11022</v>
      </c>
      <c r="C70" s="165" t="s">
        <v>151</v>
      </c>
      <c r="D70" s="165" t="s">
        <v>152</v>
      </c>
      <c r="E70" s="166" t="s">
        <v>153</v>
      </c>
    </row>
    <row r="71" spans="1:8" s="143" customFormat="1" ht="51.75">
      <c r="A71" s="139" t="s">
        <v>36</v>
      </c>
      <c r="B71" s="138" t="s">
        <v>143</v>
      </c>
      <c r="C71" s="312"/>
      <c r="D71" s="312"/>
      <c r="E71" s="315"/>
    </row>
    <row r="72" spans="1:8" s="143" customFormat="1" ht="86.25">
      <c r="A72" s="139" t="s">
        <v>37</v>
      </c>
      <c r="B72" s="139" t="s">
        <v>146</v>
      </c>
      <c r="C72" s="313"/>
      <c r="D72" s="313"/>
      <c r="E72" s="316"/>
    </row>
    <row r="73" spans="1:8" s="143" customFormat="1">
      <c r="A73" s="139" t="s">
        <v>38</v>
      </c>
      <c r="B73" s="139" t="s">
        <v>44</v>
      </c>
      <c r="C73" s="313"/>
      <c r="D73" s="313"/>
      <c r="E73" s="316"/>
    </row>
    <row r="74" spans="1:8" s="143" customFormat="1" ht="69">
      <c r="A74" s="139" t="s">
        <v>166</v>
      </c>
      <c r="B74" s="109" t="s">
        <v>144</v>
      </c>
      <c r="C74" s="313"/>
      <c r="D74" s="313"/>
      <c r="E74" s="316"/>
    </row>
    <row r="75" spans="1:8" s="143" customFormat="1" ht="17.25" customHeight="1">
      <c r="A75" s="223" t="s">
        <v>39</v>
      </c>
      <c r="B75" s="223"/>
      <c r="C75" s="314"/>
      <c r="D75" s="314"/>
      <c r="E75" s="317"/>
    </row>
    <row r="76" spans="1:8" s="143" customFormat="1" ht="16.5" customHeight="1">
      <c r="A76" s="290" t="s">
        <v>119</v>
      </c>
      <c r="B76" s="290"/>
      <c r="C76" s="167"/>
      <c r="D76" s="209">
        <v>789</v>
      </c>
      <c r="E76" s="209">
        <v>1428</v>
      </c>
    </row>
    <row r="77" spans="1:8" s="143" customFormat="1">
      <c r="A77" s="303" t="s">
        <v>40</v>
      </c>
      <c r="B77" s="303"/>
      <c r="C77" s="168">
        <f>'Հավելված N 2'!G63</f>
        <v>0</v>
      </c>
      <c r="D77" s="168">
        <f>'Հավելված N 2'!H63</f>
        <v>18943.2</v>
      </c>
      <c r="E77" s="168">
        <f>'Հավելված N 2'!I63</f>
        <v>34272</v>
      </c>
    </row>
    <row r="78" spans="1:8" s="143" customFormat="1">
      <c r="A78" s="163"/>
      <c r="B78" s="164"/>
      <c r="C78" s="164"/>
      <c r="D78" s="164"/>
      <c r="E78" s="164"/>
    </row>
    <row r="79" spans="1:8" s="143" customFormat="1">
      <c r="A79" s="326" t="s">
        <v>129</v>
      </c>
      <c r="B79" s="326"/>
      <c r="C79" s="160"/>
      <c r="D79" s="161"/>
      <c r="E79" s="162" t="s">
        <v>154</v>
      </c>
    </row>
    <row r="80" spans="1:8" s="143" customFormat="1" ht="48" customHeight="1">
      <c r="A80" s="139" t="s">
        <v>34</v>
      </c>
      <c r="B80" s="138">
        <v>1192</v>
      </c>
      <c r="C80" s="318" t="s">
        <v>96</v>
      </c>
      <c r="D80" s="319"/>
      <c r="E80" s="320"/>
    </row>
    <row r="81" spans="1:5" s="143" customFormat="1" ht="34.5">
      <c r="A81" s="139" t="s">
        <v>35</v>
      </c>
      <c r="B81" s="111">
        <v>11022</v>
      </c>
      <c r="C81" s="165" t="s">
        <v>151</v>
      </c>
      <c r="D81" s="165" t="s">
        <v>152</v>
      </c>
      <c r="E81" s="166" t="s">
        <v>153</v>
      </c>
    </row>
    <row r="82" spans="1:5" s="143" customFormat="1" ht="51.75">
      <c r="A82" s="139" t="s">
        <v>36</v>
      </c>
      <c r="B82" s="138" t="s">
        <v>143</v>
      </c>
      <c r="C82" s="312"/>
      <c r="D82" s="312"/>
      <c r="E82" s="315"/>
    </row>
    <row r="83" spans="1:5" s="143" customFormat="1" ht="86.25">
      <c r="A83" s="139" t="s">
        <v>37</v>
      </c>
      <c r="B83" s="139" t="s">
        <v>146</v>
      </c>
      <c r="C83" s="313"/>
      <c r="D83" s="313"/>
      <c r="E83" s="316"/>
    </row>
    <row r="84" spans="1:5" s="143" customFormat="1">
      <c r="A84" s="139" t="s">
        <v>38</v>
      </c>
      <c r="B84" s="139" t="s">
        <v>44</v>
      </c>
      <c r="C84" s="313"/>
      <c r="D84" s="313"/>
      <c r="E84" s="316"/>
    </row>
    <row r="85" spans="1:5" s="143" customFormat="1" ht="69">
      <c r="A85" s="139" t="s">
        <v>166</v>
      </c>
      <c r="B85" s="109" t="s">
        <v>144</v>
      </c>
      <c r="C85" s="313"/>
      <c r="D85" s="313"/>
      <c r="E85" s="316"/>
    </row>
    <row r="86" spans="1:5" s="143" customFormat="1" ht="17.25" customHeight="1">
      <c r="A86" s="223" t="s">
        <v>39</v>
      </c>
      <c r="B86" s="223"/>
      <c r="C86" s="314"/>
      <c r="D86" s="314"/>
      <c r="E86" s="317"/>
    </row>
    <row r="87" spans="1:5" s="143" customFormat="1" ht="16.5" customHeight="1">
      <c r="A87" s="290" t="s">
        <v>119</v>
      </c>
      <c r="B87" s="290"/>
      <c r="C87" s="169"/>
      <c r="D87" s="209">
        <v>264</v>
      </c>
      <c r="E87" s="209">
        <v>478</v>
      </c>
    </row>
    <row r="88" spans="1:5" s="143" customFormat="1">
      <c r="A88" s="303" t="s">
        <v>40</v>
      </c>
      <c r="B88" s="303"/>
      <c r="C88" s="168">
        <f>'Հավելված N 2'!G77</f>
        <v>0</v>
      </c>
      <c r="D88" s="168">
        <f>'Հավելված N 2'!H77</f>
        <v>6341.1</v>
      </c>
      <c r="E88" s="168">
        <f>'Հավելված N 2'!I77</f>
        <v>11472</v>
      </c>
    </row>
    <row r="89" spans="1:5" s="143" customFormat="1" ht="16.5" customHeight="1">
      <c r="A89" s="327"/>
      <c r="B89" s="327"/>
      <c r="C89" s="327"/>
      <c r="D89" s="327"/>
      <c r="E89" s="327"/>
    </row>
    <row r="90" spans="1:5" s="143" customFormat="1">
      <c r="A90" s="326" t="s">
        <v>130</v>
      </c>
      <c r="B90" s="326"/>
      <c r="C90" s="160"/>
      <c r="D90" s="161"/>
      <c r="E90" s="162" t="s">
        <v>155</v>
      </c>
    </row>
    <row r="91" spans="1:5" s="143" customFormat="1" ht="48" customHeight="1">
      <c r="A91" s="139" t="s">
        <v>34</v>
      </c>
      <c r="B91" s="138">
        <v>1192</v>
      </c>
      <c r="C91" s="318" t="s">
        <v>96</v>
      </c>
      <c r="D91" s="319"/>
      <c r="E91" s="320"/>
    </row>
    <row r="92" spans="1:5" s="143" customFormat="1" ht="34.5">
      <c r="A92" s="139" t="s">
        <v>35</v>
      </c>
      <c r="B92" s="111">
        <v>11022</v>
      </c>
      <c r="C92" s="165" t="s">
        <v>151</v>
      </c>
      <c r="D92" s="165" t="s">
        <v>152</v>
      </c>
      <c r="E92" s="166" t="s">
        <v>153</v>
      </c>
    </row>
    <row r="93" spans="1:5" s="143" customFormat="1" ht="51.75">
      <c r="A93" s="139" t="s">
        <v>36</v>
      </c>
      <c r="B93" s="138" t="s">
        <v>143</v>
      </c>
      <c r="C93" s="312"/>
      <c r="D93" s="312"/>
      <c r="E93" s="315"/>
    </row>
    <row r="94" spans="1:5" s="143" customFormat="1" ht="86.25">
      <c r="A94" s="139" t="s">
        <v>37</v>
      </c>
      <c r="B94" s="139" t="s">
        <v>146</v>
      </c>
      <c r="C94" s="313"/>
      <c r="D94" s="313"/>
      <c r="E94" s="316"/>
    </row>
    <row r="95" spans="1:5" s="143" customFormat="1">
      <c r="A95" s="139" t="s">
        <v>38</v>
      </c>
      <c r="B95" s="139" t="s">
        <v>44</v>
      </c>
      <c r="C95" s="313"/>
      <c r="D95" s="313"/>
      <c r="E95" s="316"/>
    </row>
    <row r="96" spans="1:5" s="143" customFormat="1" ht="69">
      <c r="A96" s="139" t="s">
        <v>166</v>
      </c>
      <c r="B96" s="109" t="s">
        <v>144</v>
      </c>
      <c r="C96" s="313"/>
      <c r="D96" s="313"/>
      <c r="E96" s="316"/>
    </row>
    <row r="97" spans="1:5" s="143" customFormat="1" ht="17.25" customHeight="1">
      <c r="A97" s="223" t="s">
        <v>39</v>
      </c>
      <c r="B97" s="223"/>
      <c r="C97" s="314"/>
      <c r="D97" s="314"/>
      <c r="E97" s="317"/>
    </row>
    <row r="98" spans="1:5" s="143" customFormat="1" ht="16.5" customHeight="1">
      <c r="A98" s="290" t="s">
        <v>119</v>
      </c>
      <c r="B98" s="290"/>
      <c r="C98" s="169"/>
      <c r="D98" s="209">
        <v>358</v>
      </c>
      <c r="E98" s="209">
        <v>647</v>
      </c>
    </row>
    <row r="99" spans="1:5" s="143" customFormat="1">
      <c r="A99" s="303" t="s">
        <v>40</v>
      </c>
      <c r="B99" s="303"/>
      <c r="C99" s="168">
        <f>'Հավելված N 2'!G84</f>
        <v>0</v>
      </c>
      <c r="D99" s="168">
        <f>'Հավելված N 2'!H84</f>
        <v>8583.1</v>
      </c>
      <c r="E99" s="168">
        <f>'Հավելված N 2'!I84</f>
        <v>15528</v>
      </c>
    </row>
    <row r="100" spans="1:5" s="143" customFormat="1"/>
    <row r="101" spans="1:5" s="143" customFormat="1">
      <c r="A101" s="326" t="s">
        <v>131</v>
      </c>
      <c r="B101" s="326"/>
      <c r="C101" s="160"/>
      <c r="D101" s="161"/>
      <c r="E101" s="162" t="s">
        <v>156</v>
      </c>
    </row>
    <row r="102" spans="1:5" s="143" customFormat="1" ht="48" customHeight="1">
      <c r="A102" s="139" t="s">
        <v>34</v>
      </c>
      <c r="B102" s="138">
        <v>1192</v>
      </c>
      <c r="C102" s="318" t="s">
        <v>96</v>
      </c>
      <c r="D102" s="319"/>
      <c r="E102" s="320"/>
    </row>
    <row r="103" spans="1:5" s="143" customFormat="1" ht="34.5">
      <c r="A103" s="139" t="s">
        <v>35</v>
      </c>
      <c r="B103" s="111">
        <v>11022</v>
      </c>
      <c r="C103" s="165" t="s">
        <v>151</v>
      </c>
      <c r="D103" s="165" t="s">
        <v>152</v>
      </c>
      <c r="E103" s="166" t="s">
        <v>153</v>
      </c>
    </row>
    <row r="104" spans="1:5" s="143" customFormat="1" ht="51.75">
      <c r="A104" s="139" t="s">
        <v>36</v>
      </c>
      <c r="B104" s="138" t="s">
        <v>143</v>
      </c>
      <c r="C104" s="312"/>
      <c r="D104" s="312"/>
      <c r="E104" s="315"/>
    </row>
    <row r="105" spans="1:5" s="143" customFormat="1" ht="86.25">
      <c r="A105" s="139" t="s">
        <v>37</v>
      </c>
      <c r="B105" s="139" t="s">
        <v>146</v>
      </c>
      <c r="C105" s="313"/>
      <c r="D105" s="313"/>
      <c r="E105" s="316"/>
    </row>
    <row r="106" spans="1:5" s="143" customFormat="1">
      <c r="A106" s="139" t="s">
        <v>38</v>
      </c>
      <c r="B106" s="139" t="s">
        <v>44</v>
      </c>
      <c r="C106" s="313"/>
      <c r="D106" s="313"/>
      <c r="E106" s="316"/>
    </row>
    <row r="107" spans="1:5" s="143" customFormat="1" ht="69">
      <c r="A107" s="139" t="s">
        <v>166</v>
      </c>
      <c r="B107" s="109" t="s">
        <v>144</v>
      </c>
      <c r="C107" s="313"/>
      <c r="D107" s="313"/>
      <c r="E107" s="316"/>
    </row>
    <row r="108" spans="1:5" s="143" customFormat="1" ht="17.25" customHeight="1">
      <c r="A108" s="223" t="s">
        <v>39</v>
      </c>
      <c r="B108" s="223"/>
      <c r="C108" s="314"/>
      <c r="D108" s="314"/>
      <c r="E108" s="317"/>
    </row>
    <row r="109" spans="1:5" s="143" customFormat="1" ht="16.5" customHeight="1">
      <c r="A109" s="290" t="s">
        <v>119</v>
      </c>
      <c r="B109" s="290"/>
      <c r="C109" s="169"/>
      <c r="D109" s="209">
        <v>355</v>
      </c>
      <c r="E109" s="209">
        <v>643</v>
      </c>
    </row>
    <row r="110" spans="1:5" s="143" customFormat="1">
      <c r="A110" s="303" t="s">
        <v>40</v>
      </c>
      <c r="B110" s="303"/>
      <c r="C110" s="168">
        <f>'Հավելված N 2'!G91</f>
        <v>0</v>
      </c>
      <c r="D110" s="168">
        <f>'Հավելված N 2'!H91</f>
        <v>8530</v>
      </c>
      <c r="E110" s="168">
        <f>'Հավելված N 2'!I91</f>
        <v>15432</v>
      </c>
    </row>
    <row r="111" spans="1:5" s="143" customFormat="1"/>
    <row r="112" spans="1:5" s="143" customFormat="1">
      <c r="A112" s="326" t="s">
        <v>132</v>
      </c>
      <c r="B112" s="326"/>
      <c r="C112" s="160"/>
      <c r="D112" s="161"/>
      <c r="E112" s="162" t="s">
        <v>157</v>
      </c>
    </row>
    <row r="113" spans="1:5" s="143" customFormat="1" ht="48" customHeight="1">
      <c r="A113" s="139" t="s">
        <v>34</v>
      </c>
      <c r="B113" s="138">
        <v>1192</v>
      </c>
      <c r="C113" s="318" t="s">
        <v>96</v>
      </c>
      <c r="D113" s="319"/>
      <c r="E113" s="320"/>
    </row>
    <row r="114" spans="1:5" s="143" customFormat="1" ht="34.5">
      <c r="A114" s="139" t="s">
        <v>35</v>
      </c>
      <c r="B114" s="111">
        <v>11022</v>
      </c>
      <c r="C114" s="165" t="s">
        <v>151</v>
      </c>
      <c r="D114" s="165" t="s">
        <v>152</v>
      </c>
      <c r="E114" s="166" t="s">
        <v>153</v>
      </c>
    </row>
    <row r="115" spans="1:5" s="143" customFormat="1" ht="51.75">
      <c r="A115" s="139" t="s">
        <v>36</v>
      </c>
      <c r="B115" s="138" t="s">
        <v>143</v>
      </c>
      <c r="C115" s="312"/>
      <c r="D115" s="312"/>
      <c r="E115" s="315"/>
    </row>
    <row r="116" spans="1:5" s="143" customFormat="1" ht="86.25">
      <c r="A116" s="139" t="s">
        <v>37</v>
      </c>
      <c r="B116" s="139" t="s">
        <v>146</v>
      </c>
      <c r="C116" s="313"/>
      <c r="D116" s="313"/>
      <c r="E116" s="316"/>
    </row>
    <row r="117" spans="1:5" s="143" customFormat="1">
      <c r="A117" s="139" t="s">
        <v>38</v>
      </c>
      <c r="B117" s="139" t="s">
        <v>44</v>
      </c>
      <c r="C117" s="313"/>
      <c r="D117" s="313"/>
      <c r="E117" s="316"/>
    </row>
    <row r="118" spans="1:5" s="143" customFormat="1" ht="69">
      <c r="A118" s="139" t="s">
        <v>166</v>
      </c>
      <c r="B118" s="109" t="s">
        <v>144</v>
      </c>
      <c r="C118" s="313"/>
      <c r="D118" s="313"/>
      <c r="E118" s="316"/>
    </row>
    <row r="119" spans="1:5" s="143" customFormat="1" ht="17.25" customHeight="1">
      <c r="A119" s="223" t="s">
        <v>39</v>
      </c>
      <c r="B119" s="223"/>
      <c r="C119" s="314"/>
      <c r="D119" s="314"/>
      <c r="E119" s="317"/>
    </row>
    <row r="120" spans="1:5" s="143" customFormat="1" ht="16.5" customHeight="1">
      <c r="A120" s="290" t="s">
        <v>119</v>
      </c>
      <c r="B120" s="290"/>
      <c r="C120" s="169"/>
      <c r="D120" s="209">
        <v>340</v>
      </c>
      <c r="E120" s="209">
        <v>616</v>
      </c>
    </row>
    <row r="121" spans="1:5" s="143" customFormat="1">
      <c r="A121" s="303" t="s">
        <v>40</v>
      </c>
      <c r="B121" s="303"/>
      <c r="C121" s="168">
        <f>'Հավելված N 2'!G98</f>
        <v>0</v>
      </c>
      <c r="D121" s="168">
        <f>'Հավելված N 2'!H98</f>
        <v>8171.9</v>
      </c>
      <c r="E121" s="168">
        <f>'Հավելված N 2'!I98</f>
        <v>14784</v>
      </c>
    </row>
    <row r="122" spans="1:5" s="143" customFormat="1"/>
    <row r="123" spans="1:5" s="143" customFormat="1">
      <c r="A123" s="326" t="s">
        <v>133</v>
      </c>
      <c r="B123" s="326"/>
      <c r="C123" s="160"/>
      <c r="D123" s="161"/>
      <c r="E123" s="162" t="s">
        <v>158</v>
      </c>
    </row>
    <row r="124" spans="1:5" s="143" customFormat="1" ht="48" customHeight="1">
      <c r="A124" s="139" t="s">
        <v>34</v>
      </c>
      <c r="B124" s="138">
        <v>1192</v>
      </c>
      <c r="C124" s="318" t="s">
        <v>96</v>
      </c>
      <c r="D124" s="319"/>
      <c r="E124" s="320"/>
    </row>
    <row r="125" spans="1:5" s="143" customFormat="1" ht="34.5">
      <c r="A125" s="139" t="s">
        <v>35</v>
      </c>
      <c r="B125" s="111">
        <v>11022</v>
      </c>
      <c r="C125" s="165" t="s">
        <v>151</v>
      </c>
      <c r="D125" s="165" t="s">
        <v>152</v>
      </c>
      <c r="E125" s="166" t="s">
        <v>153</v>
      </c>
    </row>
    <row r="126" spans="1:5" s="143" customFormat="1" ht="51.75">
      <c r="A126" s="139" t="s">
        <v>36</v>
      </c>
      <c r="B126" s="138" t="s">
        <v>143</v>
      </c>
      <c r="C126" s="312"/>
      <c r="D126" s="312"/>
      <c r="E126" s="315"/>
    </row>
    <row r="127" spans="1:5" s="143" customFormat="1" ht="86.25">
      <c r="A127" s="139" t="s">
        <v>37</v>
      </c>
      <c r="B127" s="139" t="s">
        <v>146</v>
      </c>
      <c r="C127" s="313"/>
      <c r="D127" s="313"/>
      <c r="E127" s="316"/>
    </row>
    <row r="128" spans="1:5" s="143" customFormat="1">
      <c r="A128" s="139" t="s">
        <v>38</v>
      </c>
      <c r="B128" s="139" t="s">
        <v>44</v>
      </c>
      <c r="C128" s="313"/>
      <c r="D128" s="313"/>
      <c r="E128" s="316"/>
    </row>
    <row r="129" spans="1:5" s="143" customFormat="1" ht="69">
      <c r="A129" s="139" t="s">
        <v>166</v>
      </c>
      <c r="B129" s="109" t="s">
        <v>144</v>
      </c>
      <c r="C129" s="313"/>
      <c r="D129" s="313"/>
      <c r="E129" s="316"/>
    </row>
    <row r="130" spans="1:5" s="143" customFormat="1" ht="17.25" customHeight="1">
      <c r="A130" s="223" t="s">
        <v>39</v>
      </c>
      <c r="B130" s="223"/>
      <c r="C130" s="314"/>
      <c r="D130" s="314"/>
      <c r="E130" s="317"/>
    </row>
    <row r="131" spans="1:5" s="143" customFormat="1" ht="16.5" customHeight="1">
      <c r="A131" s="290" t="s">
        <v>119</v>
      </c>
      <c r="B131" s="290"/>
      <c r="C131" s="169"/>
      <c r="D131" s="209">
        <v>360</v>
      </c>
      <c r="E131" s="209">
        <v>651</v>
      </c>
    </row>
    <row r="132" spans="1:5" s="143" customFormat="1">
      <c r="A132" s="303" t="s">
        <v>40</v>
      </c>
      <c r="B132" s="303"/>
      <c r="C132" s="168">
        <f>'Հավելված N 2'!G105</f>
        <v>0</v>
      </c>
      <c r="D132" s="168">
        <f>'Հավելված N 2'!H105</f>
        <v>8636.2000000000007</v>
      </c>
      <c r="E132" s="168">
        <f>'Հավելված N 2'!I105</f>
        <v>15624</v>
      </c>
    </row>
    <row r="133" spans="1:5" s="143" customFormat="1"/>
    <row r="134" spans="1:5" s="143" customFormat="1">
      <c r="A134" s="326" t="s">
        <v>134</v>
      </c>
      <c r="B134" s="326"/>
      <c r="C134" s="160"/>
      <c r="D134" s="161"/>
      <c r="E134" s="162" t="s">
        <v>159</v>
      </c>
    </row>
    <row r="135" spans="1:5" s="143" customFormat="1" ht="48" customHeight="1">
      <c r="A135" s="139" t="s">
        <v>34</v>
      </c>
      <c r="B135" s="138">
        <v>1192</v>
      </c>
      <c r="C135" s="318" t="s">
        <v>96</v>
      </c>
      <c r="D135" s="319"/>
      <c r="E135" s="320"/>
    </row>
    <row r="136" spans="1:5" s="143" customFormat="1" ht="34.5">
      <c r="A136" s="139" t="s">
        <v>35</v>
      </c>
      <c r="B136" s="111">
        <v>11022</v>
      </c>
      <c r="C136" s="165" t="s">
        <v>151</v>
      </c>
      <c r="D136" s="165" t="s">
        <v>152</v>
      </c>
      <c r="E136" s="166" t="s">
        <v>153</v>
      </c>
    </row>
    <row r="137" spans="1:5" s="143" customFormat="1" ht="51.75">
      <c r="A137" s="139" t="s">
        <v>36</v>
      </c>
      <c r="B137" s="138" t="s">
        <v>143</v>
      </c>
      <c r="C137" s="312"/>
      <c r="D137" s="312"/>
      <c r="E137" s="315"/>
    </row>
    <row r="138" spans="1:5" s="143" customFormat="1" ht="86.25">
      <c r="A138" s="139" t="s">
        <v>37</v>
      </c>
      <c r="B138" s="139" t="s">
        <v>146</v>
      </c>
      <c r="C138" s="313"/>
      <c r="D138" s="313"/>
      <c r="E138" s="316"/>
    </row>
    <row r="139" spans="1:5" s="143" customFormat="1">
      <c r="A139" s="139" t="s">
        <v>38</v>
      </c>
      <c r="B139" s="139" t="s">
        <v>44</v>
      </c>
      <c r="C139" s="313"/>
      <c r="D139" s="313"/>
      <c r="E139" s="316"/>
    </row>
    <row r="140" spans="1:5" s="143" customFormat="1" ht="69">
      <c r="A140" s="139" t="s">
        <v>166</v>
      </c>
      <c r="B140" s="109" t="s">
        <v>144</v>
      </c>
      <c r="C140" s="313"/>
      <c r="D140" s="313"/>
      <c r="E140" s="316"/>
    </row>
    <row r="141" spans="1:5" s="143" customFormat="1" ht="17.25" customHeight="1">
      <c r="A141" s="223" t="s">
        <v>39</v>
      </c>
      <c r="B141" s="223"/>
      <c r="C141" s="314"/>
      <c r="D141" s="314"/>
      <c r="E141" s="317"/>
    </row>
    <row r="142" spans="1:5" s="143" customFormat="1" ht="16.5" customHeight="1">
      <c r="A142" s="290" t="s">
        <v>119</v>
      </c>
      <c r="B142" s="290"/>
      <c r="C142" s="169"/>
      <c r="D142" s="209">
        <v>309</v>
      </c>
      <c r="E142" s="209">
        <v>559</v>
      </c>
    </row>
    <row r="143" spans="1:5" s="143" customFormat="1">
      <c r="A143" s="303" t="s">
        <v>40</v>
      </c>
      <c r="B143" s="303"/>
      <c r="C143" s="168">
        <f>'Հավելված N 2'!G112</f>
        <v>0</v>
      </c>
      <c r="D143" s="168">
        <f>'Հավելված N 2'!H112</f>
        <v>7415.7</v>
      </c>
      <c r="E143" s="168">
        <f>'Հավելված N 2'!I112</f>
        <v>13416</v>
      </c>
    </row>
    <row r="144" spans="1:5" s="143" customFormat="1"/>
    <row r="145" spans="1:5" s="143" customFormat="1">
      <c r="A145" s="326" t="s">
        <v>135</v>
      </c>
      <c r="B145" s="326"/>
      <c r="C145" s="160"/>
      <c r="D145" s="161"/>
      <c r="E145" s="162" t="s">
        <v>160</v>
      </c>
    </row>
    <row r="146" spans="1:5" s="143" customFormat="1" ht="48" customHeight="1">
      <c r="A146" s="139" t="s">
        <v>34</v>
      </c>
      <c r="B146" s="138">
        <v>1192</v>
      </c>
      <c r="C146" s="318" t="s">
        <v>96</v>
      </c>
      <c r="D146" s="319"/>
      <c r="E146" s="320"/>
    </row>
    <row r="147" spans="1:5" s="143" customFormat="1" ht="34.5">
      <c r="A147" s="139" t="s">
        <v>35</v>
      </c>
      <c r="B147" s="111">
        <v>11022</v>
      </c>
      <c r="C147" s="165" t="s">
        <v>151</v>
      </c>
      <c r="D147" s="165" t="s">
        <v>152</v>
      </c>
      <c r="E147" s="166" t="s">
        <v>153</v>
      </c>
    </row>
    <row r="148" spans="1:5" s="143" customFormat="1" ht="51.75">
      <c r="A148" s="139" t="s">
        <v>36</v>
      </c>
      <c r="B148" s="138" t="s">
        <v>143</v>
      </c>
      <c r="C148" s="312"/>
      <c r="D148" s="312"/>
      <c r="E148" s="315"/>
    </row>
    <row r="149" spans="1:5" s="143" customFormat="1" ht="86.25">
      <c r="A149" s="139" t="s">
        <v>37</v>
      </c>
      <c r="B149" s="139" t="s">
        <v>146</v>
      </c>
      <c r="C149" s="313"/>
      <c r="D149" s="313"/>
      <c r="E149" s="316"/>
    </row>
    <row r="150" spans="1:5" s="143" customFormat="1">
      <c r="A150" s="139" t="s">
        <v>38</v>
      </c>
      <c r="B150" s="139" t="s">
        <v>44</v>
      </c>
      <c r="C150" s="313"/>
      <c r="D150" s="313"/>
      <c r="E150" s="316"/>
    </row>
    <row r="151" spans="1:5" s="143" customFormat="1" ht="69">
      <c r="A151" s="139" t="s">
        <v>166</v>
      </c>
      <c r="B151" s="109" t="s">
        <v>144</v>
      </c>
      <c r="C151" s="313"/>
      <c r="D151" s="313"/>
      <c r="E151" s="316"/>
    </row>
    <row r="152" spans="1:5" s="143" customFormat="1" ht="17.25" customHeight="1">
      <c r="A152" s="223" t="s">
        <v>39</v>
      </c>
      <c r="B152" s="223"/>
      <c r="C152" s="314"/>
      <c r="D152" s="314"/>
      <c r="E152" s="317"/>
    </row>
    <row r="153" spans="1:5" s="143" customFormat="1" ht="16.5" customHeight="1">
      <c r="A153" s="290" t="s">
        <v>119</v>
      </c>
      <c r="B153" s="290"/>
      <c r="C153" s="169"/>
      <c r="D153" s="209">
        <v>400</v>
      </c>
      <c r="E153" s="209">
        <v>724</v>
      </c>
    </row>
    <row r="154" spans="1:5" s="143" customFormat="1">
      <c r="A154" s="303" t="s">
        <v>40</v>
      </c>
      <c r="B154" s="303"/>
      <c r="C154" s="168">
        <f>'Հավելված N 2'!G119</f>
        <v>0</v>
      </c>
      <c r="D154" s="168">
        <f>'Հավելված N 2'!H119</f>
        <v>9604.6</v>
      </c>
      <c r="E154" s="168">
        <f>'Հավելված N 2'!I119</f>
        <v>17376</v>
      </c>
    </row>
    <row r="155" spans="1:5" s="143" customFormat="1"/>
    <row r="156" spans="1:5" s="143" customFormat="1">
      <c r="A156" s="326" t="s">
        <v>136</v>
      </c>
      <c r="B156" s="326"/>
      <c r="C156" s="160"/>
      <c r="D156" s="161"/>
      <c r="E156" s="162" t="s">
        <v>161</v>
      </c>
    </row>
    <row r="157" spans="1:5" s="143" customFormat="1" ht="48" customHeight="1">
      <c r="A157" s="139" t="s">
        <v>34</v>
      </c>
      <c r="B157" s="138">
        <v>1192</v>
      </c>
      <c r="C157" s="318" t="s">
        <v>96</v>
      </c>
      <c r="D157" s="319"/>
      <c r="E157" s="320"/>
    </row>
    <row r="158" spans="1:5" s="143" customFormat="1" ht="34.5">
      <c r="A158" s="139" t="s">
        <v>35</v>
      </c>
      <c r="B158" s="111">
        <v>11022</v>
      </c>
      <c r="C158" s="165" t="s">
        <v>151</v>
      </c>
      <c r="D158" s="165" t="s">
        <v>152</v>
      </c>
      <c r="E158" s="166" t="s">
        <v>153</v>
      </c>
    </row>
    <row r="159" spans="1:5" s="143" customFormat="1" ht="51.75">
      <c r="A159" s="139" t="s">
        <v>36</v>
      </c>
      <c r="B159" s="138" t="s">
        <v>143</v>
      </c>
      <c r="C159" s="312"/>
      <c r="D159" s="312"/>
      <c r="E159" s="315"/>
    </row>
    <row r="160" spans="1:5" s="143" customFormat="1" ht="86.25">
      <c r="A160" s="139" t="s">
        <v>37</v>
      </c>
      <c r="B160" s="139" t="s">
        <v>146</v>
      </c>
      <c r="C160" s="313"/>
      <c r="D160" s="313"/>
      <c r="E160" s="316"/>
    </row>
    <row r="161" spans="1:5" s="143" customFormat="1">
      <c r="A161" s="139" t="s">
        <v>38</v>
      </c>
      <c r="B161" s="139" t="s">
        <v>44</v>
      </c>
      <c r="C161" s="313"/>
      <c r="D161" s="313"/>
      <c r="E161" s="316"/>
    </row>
    <row r="162" spans="1:5" s="143" customFormat="1" ht="69">
      <c r="A162" s="139" t="s">
        <v>166</v>
      </c>
      <c r="B162" s="109" t="s">
        <v>144</v>
      </c>
      <c r="C162" s="313"/>
      <c r="D162" s="313"/>
      <c r="E162" s="316"/>
    </row>
    <row r="163" spans="1:5" s="143" customFormat="1" ht="17.25" customHeight="1">
      <c r="A163" s="223" t="s">
        <v>39</v>
      </c>
      <c r="B163" s="223"/>
      <c r="C163" s="314"/>
      <c r="D163" s="314"/>
      <c r="E163" s="317"/>
    </row>
    <row r="164" spans="1:5" s="143" customFormat="1" ht="16.5" customHeight="1">
      <c r="A164" s="290" t="s">
        <v>119</v>
      </c>
      <c r="B164" s="290"/>
      <c r="C164" s="169"/>
      <c r="D164" s="209">
        <v>244</v>
      </c>
      <c r="E164" s="209">
        <v>441</v>
      </c>
    </row>
    <row r="165" spans="1:5" s="143" customFormat="1">
      <c r="A165" s="303" t="s">
        <v>40</v>
      </c>
      <c r="B165" s="303"/>
      <c r="C165" s="168">
        <f>'Հավելված N 2'!G126</f>
        <v>0</v>
      </c>
      <c r="D165" s="168">
        <f>'Հավելված N 2'!H126</f>
        <v>5850.3</v>
      </c>
      <c r="E165" s="168">
        <f>'Հավելված N 2'!I126</f>
        <v>10584</v>
      </c>
    </row>
    <row r="166" spans="1:5" s="143" customFormat="1"/>
    <row r="167" spans="1:5" s="143" customFormat="1">
      <c r="A167" s="326" t="s">
        <v>137</v>
      </c>
      <c r="B167" s="326"/>
      <c r="C167" s="160"/>
      <c r="D167" s="161"/>
      <c r="E167" s="162" t="s">
        <v>162</v>
      </c>
    </row>
    <row r="168" spans="1:5" s="143" customFormat="1" ht="48" customHeight="1">
      <c r="A168" s="139" t="s">
        <v>34</v>
      </c>
      <c r="B168" s="138">
        <v>1192</v>
      </c>
      <c r="C168" s="318" t="s">
        <v>96</v>
      </c>
      <c r="D168" s="319"/>
      <c r="E168" s="320"/>
    </row>
    <row r="169" spans="1:5" s="143" customFormat="1" ht="34.5">
      <c r="A169" s="139" t="s">
        <v>35</v>
      </c>
      <c r="B169" s="111">
        <v>11022</v>
      </c>
      <c r="C169" s="165" t="s">
        <v>151</v>
      </c>
      <c r="D169" s="165" t="s">
        <v>152</v>
      </c>
      <c r="E169" s="166" t="s">
        <v>153</v>
      </c>
    </row>
    <row r="170" spans="1:5" s="143" customFormat="1" ht="51.75">
      <c r="A170" s="139" t="s">
        <v>36</v>
      </c>
      <c r="B170" s="138" t="s">
        <v>143</v>
      </c>
      <c r="C170" s="312"/>
      <c r="D170" s="312"/>
      <c r="E170" s="315"/>
    </row>
    <row r="171" spans="1:5" s="143" customFormat="1" ht="86.25">
      <c r="A171" s="139" t="s">
        <v>37</v>
      </c>
      <c r="B171" s="139" t="s">
        <v>146</v>
      </c>
      <c r="C171" s="313"/>
      <c r="D171" s="313"/>
      <c r="E171" s="316"/>
    </row>
    <row r="172" spans="1:5" s="143" customFormat="1">
      <c r="A172" s="139" t="s">
        <v>38</v>
      </c>
      <c r="B172" s="139" t="s">
        <v>44</v>
      </c>
      <c r="C172" s="313"/>
      <c r="D172" s="313"/>
      <c r="E172" s="316"/>
    </row>
    <row r="173" spans="1:5" s="143" customFormat="1" ht="69">
      <c r="A173" s="139" t="s">
        <v>166</v>
      </c>
      <c r="B173" s="109" t="s">
        <v>144</v>
      </c>
      <c r="C173" s="313"/>
      <c r="D173" s="313"/>
      <c r="E173" s="316"/>
    </row>
    <row r="174" spans="1:5" s="143" customFormat="1" ht="17.25" customHeight="1">
      <c r="A174" s="223" t="s">
        <v>39</v>
      </c>
      <c r="B174" s="223"/>
      <c r="C174" s="314"/>
      <c r="D174" s="314"/>
      <c r="E174" s="317"/>
    </row>
    <row r="175" spans="1:5" s="143" customFormat="1" ht="16.5" customHeight="1">
      <c r="A175" s="290" t="s">
        <v>119</v>
      </c>
      <c r="B175" s="290"/>
      <c r="C175" s="169"/>
      <c r="D175" s="209">
        <v>102</v>
      </c>
      <c r="E175" s="209">
        <v>185</v>
      </c>
    </row>
    <row r="176" spans="1:5" s="143" customFormat="1">
      <c r="A176" s="303" t="s">
        <v>40</v>
      </c>
      <c r="B176" s="303"/>
      <c r="C176" s="168">
        <f>'Հավելված N 2'!G133</f>
        <v>0</v>
      </c>
      <c r="D176" s="168">
        <f>'Հավելված N 2'!H133</f>
        <v>2454.1999999999998</v>
      </c>
      <c r="E176" s="168">
        <f>'Հավելված N 2'!I133</f>
        <v>4440</v>
      </c>
    </row>
    <row r="177" spans="1:5" s="143" customFormat="1"/>
    <row r="178" spans="1:5" s="143" customFormat="1">
      <c r="A178" s="326" t="s">
        <v>138</v>
      </c>
      <c r="B178" s="326"/>
      <c r="C178" s="160"/>
      <c r="D178" s="161"/>
      <c r="E178" s="162" t="s">
        <v>163</v>
      </c>
    </row>
    <row r="179" spans="1:5" s="143" customFormat="1" ht="48" customHeight="1">
      <c r="A179" s="139" t="s">
        <v>34</v>
      </c>
      <c r="B179" s="138">
        <v>1192</v>
      </c>
      <c r="C179" s="318" t="s">
        <v>96</v>
      </c>
      <c r="D179" s="319"/>
      <c r="E179" s="320"/>
    </row>
    <row r="180" spans="1:5" s="143" customFormat="1" ht="34.5">
      <c r="A180" s="139" t="s">
        <v>35</v>
      </c>
      <c r="B180" s="111">
        <v>11022</v>
      </c>
      <c r="C180" s="165" t="s">
        <v>151</v>
      </c>
      <c r="D180" s="165" t="s">
        <v>152</v>
      </c>
      <c r="E180" s="166" t="s">
        <v>153</v>
      </c>
    </row>
    <row r="181" spans="1:5" s="143" customFormat="1" ht="51.75">
      <c r="A181" s="139" t="s">
        <v>36</v>
      </c>
      <c r="B181" s="138" t="s">
        <v>143</v>
      </c>
      <c r="C181" s="312"/>
      <c r="D181" s="312"/>
      <c r="E181" s="315"/>
    </row>
    <row r="182" spans="1:5" s="143" customFormat="1" ht="86.25">
      <c r="A182" s="139" t="s">
        <v>37</v>
      </c>
      <c r="B182" s="139" t="s">
        <v>146</v>
      </c>
      <c r="C182" s="313"/>
      <c r="D182" s="313"/>
      <c r="E182" s="316"/>
    </row>
    <row r="183" spans="1:5" s="143" customFormat="1">
      <c r="A183" s="139" t="s">
        <v>38</v>
      </c>
      <c r="B183" s="139" t="s">
        <v>44</v>
      </c>
      <c r="C183" s="313"/>
      <c r="D183" s="313"/>
      <c r="E183" s="316"/>
    </row>
    <row r="184" spans="1:5" s="143" customFormat="1" ht="69">
      <c r="A184" s="139" t="s">
        <v>166</v>
      </c>
      <c r="B184" s="109" t="s">
        <v>144</v>
      </c>
      <c r="C184" s="313"/>
      <c r="D184" s="313"/>
      <c r="E184" s="316"/>
    </row>
    <row r="185" spans="1:5" s="143" customFormat="1" ht="17.25" customHeight="1">
      <c r="A185" s="223" t="s">
        <v>39</v>
      </c>
      <c r="B185" s="223"/>
      <c r="C185" s="314"/>
      <c r="D185" s="314"/>
      <c r="E185" s="317"/>
    </row>
    <row r="186" spans="1:5" s="143" customFormat="1" ht="16.5" customHeight="1">
      <c r="A186" s="290" t="s">
        <v>119</v>
      </c>
      <c r="B186" s="290"/>
      <c r="C186" s="169"/>
      <c r="D186" s="209">
        <v>207</v>
      </c>
      <c r="E186" s="209">
        <v>375</v>
      </c>
    </row>
    <row r="187" spans="1:5" s="143" customFormat="1">
      <c r="A187" s="303" t="s">
        <v>40</v>
      </c>
      <c r="B187" s="303"/>
      <c r="C187" s="168">
        <f>'Հավելված N 2'!G140</f>
        <v>0</v>
      </c>
      <c r="D187" s="168">
        <f>'Հավելված N 2'!H140</f>
        <v>4974.7</v>
      </c>
      <c r="E187" s="168">
        <f>'Հավելված N 2'!I140</f>
        <v>9000</v>
      </c>
    </row>
    <row r="188" spans="1:5" s="143" customFormat="1"/>
  </sheetData>
  <autoFilter ref="A1:A46"/>
  <mergeCells count="128">
    <mergeCell ref="A178:B178"/>
    <mergeCell ref="C179:E179"/>
    <mergeCell ref="C181:C185"/>
    <mergeCell ref="A185:B185"/>
    <mergeCell ref="A176:B176"/>
    <mergeCell ref="A187:B187"/>
    <mergeCell ref="D170:D174"/>
    <mergeCell ref="E170:E174"/>
    <mergeCell ref="A164:B164"/>
    <mergeCell ref="A167:B167"/>
    <mergeCell ref="C168:E168"/>
    <mergeCell ref="C170:C174"/>
    <mergeCell ref="A174:B174"/>
    <mergeCell ref="A165:B165"/>
    <mergeCell ref="A186:B186"/>
    <mergeCell ref="D181:D185"/>
    <mergeCell ref="E181:E185"/>
    <mergeCell ref="A175:B175"/>
    <mergeCell ref="D159:D163"/>
    <mergeCell ref="E159:E163"/>
    <mergeCell ref="A153:B153"/>
    <mergeCell ref="A156:B156"/>
    <mergeCell ref="C157:E157"/>
    <mergeCell ref="C159:C163"/>
    <mergeCell ref="A163:B163"/>
    <mergeCell ref="A154:B154"/>
    <mergeCell ref="D148:D152"/>
    <mergeCell ref="E148:E152"/>
    <mergeCell ref="A142:B142"/>
    <mergeCell ref="A145:B145"/>
    <mergeCell ref="C146:E146"/>
    <mergeCell ref="C148:C152"/>
    <mergeCell ref="A152:B152"/>
    <mergeCell ref="D137:D141"/>
    <mergeCell ref="E137:E141"/>
    <mergeCell ref="A131:B131"/>
    <mergeCell ref="A134:B134"/>
    <mergeCell ref="C135:E135"/>
    <mergeCell ref="C137:C141"/>
    <mergeCell ref="A141:B141"/>
    <mergeCell ref="A132:B132"/>
    <mergeCell ref="A143:B143"/>
    <mergeCell ref="D126:D130"/>
    <mergeCell ref="E126:E130"/>
    <mergeCell ref="A120:B120"/>
    <mergeCell ref="A123:B123"/>
    <mergeCell ref="C124:E124"/>
    <mergeCell ref="C126:C130"/>
    <mergeCell ref="A130:B130"/>
    <mergeCell ref="D115:D119"/>
    <mergeCell ref="E115:E119"/>
    <mergeCell ref="A121:B121"/>
    <mergeCell ref="A112:B112"/>
    <mergeCell ref="C113:E113"/>
    <mergeCell ref="C115:C119"/>
    <mergeCell ref="A119:B119"/>
    <mergeCell ref="D104:D108"/>
    <mergeCell ref="E104:E108"/>
    <mergeCell ref="C104:C108"/>
    <mergeCell ref="A108:B108"/>
    <mergeCell ref="A109:B109"/>
    <mergeCell ref="A110:B110"/>
    <mergeCell ref="A101:B101"/>
    <mergeCell ref="C102:E102"/>
    <mergeCell ref="D93:D97"/>
    <mergeCell ref="E93:E97"/>
    <mergeCell ref="C93:C97"/>
    <mergeCell ref="A97:B97"/>
    <mergeCell ref="A98:B98"/>
    <mergeCell ref="A87:B87"/>
    <mergeCell ref="A89:E89"/>
    <mergeCell ref="A90:B90"/>
    <mergeCell ref="C91:E91"/>
    <mergeCell ref="A88:B88"/>
    <mergeCell ref="A99:B99"/>
    <mergeCell ref="D82:D86"/>
    <mergeCell ref="E82:E86"/>
    <mergeCell ref="C80:E80"/>
    <mergeCell ref="C82:C86"/>
    <mergeCell ref="A86:B86"/>
    <mergeCell ref="D71:D75"/>
    <mergeCell ref="E71:E75"/>
    <mergeCell ref="A55:B55"/>
    <mergeCell ref="A56:B56"/>
    <mergeCell ref="C58:E58"/>
    <mergeCell ref="A64:B64"/>
    <mergeCell ref="A65:B65"/>
    <mergeCell ref="A77:B77"/>
    <mergeCell ref="A68:B68"/>
    <mergeCell ref="C69:E69"/>
    <mergeCell ref="C71:C75"/>
    <mergeCell ref="A75:B75"/>
    <mergeCell ref="A76:B76"/>
    <mergeCell ref="A66:B66"/>
    <mergeCell ref="A79:B79"/>
    <mergeCell ref="C48:E48"/>
    <mergeCell ref="A54:B54"/>
    <mergeCell ref="B33:E33"/>
    <mergeCell ref="B34:E34"/>
    <mergeCell ref="A35:E35"/>
    <mergeCell ref="A36:E36"/>
    <mergeCell ref="C37:E37"/>
    <mergeCell ref="A43:E43"/>
    <mergeCell ref="A44:B44"/>
    <mergeCell ref="A45:B45"/>
    <mergeCell ref="A46:B46"/>
    <mergeCell ref="A47:E47"/>
    <mergeCell ref="C13:E13"/>
    <mergeCell ref="A19:E19"/>
    <mergeCell ref="A20:B20"/>
    <mergeCell ref="C22:E22"/>
    <mergeCell ref="A28:E28"/>
    <mergeCell ref="A29:B29"/>
    <mergeCell ref="A32:E32"/>
    <mergeCell ref="C12:E12"/>
    <mergeCell ref="B1:E1"/>
    <mergeCell ref="B2:E2"/>
    <mergeCell ref="B3:E3"/>
    <mergeCell ref="A4:E4"/>
    <mergeCell ref="A5:E5"/>
    <mergeCell ref="D6:E6"/>
    <mergeCell ref="D8:E8"/>
    <mergeCell ref="C9:E9"/>
    <mergeCell ref="C10:E10"/>
    <mergeCell ref="C11:E11"/>
    <mergeCell ref="A7:B7"/>
    <mergeCell ref="A31:B31"/>
    <mergeCell ref="A12:B12"/>
  </mergeCells>
  <pageMargins left="0.7" right="0.7" top="0.75" bottom="0.75" header="0.3" footer="0.3"/>
  <pageSetup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13"/>
  <sheetViews>
    <sheetView workbookViewId="0">
      <selection activeCell="F10" sqref="F10"/>
    </sheetView>
  </sheetViews>
  <sheetFormatPr defaultColWidth="9.140625" defaultRowHeight="17.25"/>
  <cols>
    <col min="1" max="1" width="10.28515625" style="185" customWidth="1"/>
    <col min="2" max="3" width="8" style="185" customWidth="1"/>
    <col min="4" max="4" width="12.42578125" style="186" customWidth="1"/>
    <col min="5" max="5" width="15.85546875" style="186" customWidth="1"/>
    <col min="6" max="6" width="88.7109375" style="185" customWidth="1"/>
    <col min="7" max="7" width="12.7109375" style="185" customWidth="1"/>
    <col min="8" max="16384" width="9.140625" style="185"/>
  </cols>
  <sheetData>
    <row r="1" spans="1:14" s="184" customFormat="1">
      <c r="A1" s="183"/>
      <c r="B1" s="183"/>
      <c r="C1" s="183"/>
      <c r="D1" s="183"/>
      <c r="E1" s="183"/>
      <c r="F1" s="328" t="s">
        <v>167</v>
      </c>
      <c r="G1" s="328"/>
      <c r="H1" s="328"/>
      <c r="I1" s="328"/>
    </row>
    <row r="2" spans="1:14" s="184" customFormat="1">
      <c r="A2" s="183"/>
      <c r="B2" s="183"/>
      <c r="C2" s="183"/>
      <c r="D2" s="183"/>
      <c r="E2" s="183"/>
      <c r="F2" s="328" t="s">
        <v>54</v>
      </c>
      <c r="G2" s="328"/>
      <c r="H2" s="328"/>
      <c r="I2" s="328"/>
    </row>
    <row r="3" spans="1:14" s="184" customFormat="1">
      <c r="A3" s="183"/>
      <c r="B3" s="183"/>
      <c r="C3" s="183"/>
      <c r="D3" s="183"/>
      <c r="E3" s="183"/>
      <c r="F3" s="328" t="s">
        <v>22</v>
      </c>
      <c r="G3" s="328"/>
      <c r="H3" s="328"/>
      <c r="I3" s="328"/>
    </row>
    <row r="4" spans="1:14" ht="26.25" customHeight="1">
      <c r="F4" s="187"/>
      <c r="G4" s="188"/>
      <c r="H4" s="188"/>
    </row>
    <row r="5" spans="1:14" ht="78" customHeight="1">
      <c r="A5" s="329" t="s">
        <v>172</v>
      </c>
      <c r="B5" s="329"/>
      <c r="C5" s="329"/>
      <c r="D5" s="329"/>
      <c r="E5" s="329"/>
      <c r="F5" s="329"/>
      <c r="G5" s="189"/>
      <c r="H5" s="189"/>
      <c r="I5" s="189"/>
      <c r="J5" s="188"/>
      <c r="K5" s="188"/>
      <c r="L5" s="188"/>
      <c r="M5" s="188"/>
      <c r="N5" s="190"/>
    </row>
    <row r="6" spans="1:14">
      <c r="A6" s="191"/>
      <c r="B6" s="191"/>
      <c r="C6" s="191"/>
      <c r="D6" s="191"/>
      <c r="E6" s="191"/>
      <c r="F6" s="191"/>
      <c r="G6" s="189"/>
      <c r="H6" s="189"/>
      <c r="I6" s="189"/>
      <c r="J6" s="188"/>
      <c r="K6" s="188"/>
      <c r="L6" s="188"/>
      <c r="M6" s="188"/>
      <c r="N6" s="190"/>
    </row>
    <row r="7" spans="1:14" ht="30" customHeight="1">
      <c r="A7" s="330" t="s">
        <v>168</v>
      </c>
      <c r="B7" s="330"/>
      <c r="C7" s="330"/>
      <c r="D7" s="331" t="s">
        <v>11</v>
      </c>
      <c r="E7" s="331"/>
      <c r="F7" s="332" t="s">
        <v>169</v>
      </c>
      <c r="G7" s="189"/>
      <c r="H7" s="189"/>
      <c r="I7" s="189"/>
      <c r="J7" s="188"/>
      <c r="K7" s="188"/>
      <c r="L7" s="188"/>
      <c r="M7" s="188"/>
      <c r="N7" s="190"/>
    </row>
    <row r="8" spans="1:14" ht="25.5" customHeight="1">
      <c r="A8" s="192" t="s">
        <v>23</v>
      </c>
      <c r="B8" s="192" t="s">
        <v>24</v>
      </c>
      <c r="C8" s="192" t="s">
        <v>170</v>
      </c>
      <c r="D8" s="192" t="s">
        <v>25</v>
      </c>
      <c r="E8" s="192" t="s">
        <v>42</v>
      </c>
      <c r="F8" s="332"/>
      <c r="G8" s="189"/>
      <c r="H8" s="189"/>
      <c r="I8" s="189"/>
      <c r="J8" s="188"/>
      <c r="K8" s="188"/>
      <c r="L8" s="188"/>
      <c r="M8" s="188"/>
      <c r="N8" s="190"/>
    </row>
    <row r="9" spans="1:14" s="196" customFormat="1" ht="25.5" customHeight="1">
      <c r="A9" s="197" t="s">
        <v>45</v>
      </c>
      <c r="B9" s="193"/>
      <c r="C9" s="193"/>
      <c r="D9" s="194"/>
      <c r="E9" s="194"/>
      <c r="F9" s="195" t="s">
        <v>90</v>
      </c>
    </row>
    <row r="10" spans="1:14" s="196" customFormat="1" ht="42" customHeight="1">
      <c r="A10" s="193"/>
      <c r="B10" s="197" t="s">
        <v>106</v>
      </c>
      <c r="C10" s="193"/>
      <c r="D10" s="194"/>
      <c r="E10" s="198"/>
      <c r="F10" s="199" t="s">
        <v>171</v>
      </c>
    </row>
    <row r="11" spans="1:14" s="196" customFormat="1" ht="45" customHeight="1">
      <c r="A11" s="193"/>
      <c r="B11" s="193"/>
      <c r="C11" s="197" t="s">
        <v>58</v>
      </c>
      <c r="D11" s="194"/>
      <c r="E11" s="198"/>
      <c r="F11" s="199" t="s">
        <v>107</v>
      </c>
    </row>
    <row r="12" spans="1:14" ht="36.75" customHeight="1">
      <c r="A12" s="193"/>
      <c r="B12" s="193"/>
      <c r="C12" s="193"/>
      <c r="D12" s="200">
        <v>1192</v>
      </c>
      <c r="E12" s="201"/>
      <c r="F12" s="202" t="s">
        <v>110</v>
      </c>
      <c r="G12" s="203"/>
    </row>
    <row r="13" spans="1:14" ht="67.5" customHeight="1">
      <c r="A13" s="193"/>
      <c r="B13" s="193"/>
      <c r="C13" s="193"/>
      <c r="D13" s="200"/>
      <c r="E13" s="200">
        <v>11022</v>
      </c>
      <c r="F13" s="204" t="s">
        <v>143</v>
      </c>
    </row>
  </sheetData>
  <mergeCells count="10">
    <mergeCell ref="A5:F5"/>
    <mergeCell ref="A7:C7"/>
    <mergeCell ref="D7:E7"/>
    <mergeCell ref="F7:F8"/>
    <mergeCell ref="F1:G1"/>
    <mergeCell ref="H1:I1"/>
    <mergeCell ref="F2:G2"/>
    <mergeCell ref="H2:I2"/>
    <mergeCell ref="F3:G3"/>
    <mergeCell ref="H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Հավելված N 1</vt:lpstr>
      <vt:lpstr>Հավելված N 2</vt:lpstr>
      <vt:lpstr>Հավելված3</vt:lpstr>
      <vt:lpstr>Հավելված N4</vt:lpstr>
      <vt:lpstr>Հավելված N5</vt:lpstr>
      <vt:lpstr>հավելված 6</vt:lpstr>
      <vt:lpstr>Հավելված3!Print_Area</vt:lpstr>
      <vt:lpstr>Հավելված3!Print_Titles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https:/mul2-minfin.gov.am/tasks/255383/oneclick/Havelvac.xlsx?token=95193b4b9f29597c6c3c79ea9a591c85</cp:keywords>
  <cp:lastModifiedBy>Liana Chanakhchyan</cp:lastModifiedBy>
  <cp:lastPrinted>2021-02-26T07:19:44Z</cp:lastPrinted>
  <dcterms:created xsi:type="dcterms:W3CDTF">2020-09-30T13:27:08Z</dcterms:created>
  <dcterms:modified xsi:type="dcterms:W3CDTF">2021-06-11T08:15:15Z</dcterms:modified>
</cp:coreProperties>
</file>