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ՏԿԵՆ - Երևանի կառուցապատման ներդրումային ԾԻԳ Աշտարակ և Շիրակ ճանապարհներ - 31166\"/>
    </mc:Choice>
  </mc:AlternateContent>
  <bookViews>
    <workbookView xWindow="0" yWindow="0" windowWidth="28800" windowHeight="11130" activeTab="5"/>
  </bookViews>
  <sheets>
    <sheet name="1" sheetId="1" r:id="rId1"/>
    <sheet name="2" sheetId="2" r:id="rId2"/>
    <sheet name="3" sheetId="3" r:id="rId3"/>
    <sheet name="4" sheetId="10" r:id="rId4"/>
    <sheet name="5" sheetId="11" r:id="rId5"/>
    <sheet name="6" sheetId="13" r:id="rId6"/>
  </sheets>
  <definedNames>
    <definedName name="_xlnm._FilterDatabase" localSheetId="1" hidden="1">'2'!$A$6:$C$42</definedName>
    <definedName name="_xlnm._FilterDatabase" localSheetId="2" hidden="1">'3'!$A$6:$C$28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 localSheetId="5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5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5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5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5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5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5">#REF!</definedName>
    <definedName name="PerformanceType">#REF!</definedName>
    <definedName name="_xlnm.Print_Area" localSheetId="1">'2'!$A$1:$L$42</definedName>
    <definedName name="_xlnm.Print_Area" localSheetId="2">'3'!$A$1:$L$28</definedName>
    <definedName name="_xlnm.Print_Titles" localSheetId="0">'1'!$8:$9</definedName>
    <definedName name="_xlnm.Print_Titles" localSheetId="3">'4'!$8:$9</definedName>
    <definedName name="Z_13F89C80_AA0B_41F9_AFF5_A3FBF32B4839_.wvu.FilterData" localSheetId="1" hidden="1">'2'!$A$6:$C$42</definedName>
    <definedName name="Z_13F89C80_AA0B_41F9_AFF5_A3FBF32B4839_.wvu.FilterData" localSheetId="2" hidden="1">'3'!$A$6:$C$28</definedName>
    <definedName name="Z_1CB3FA93_3343_416F_A16D_FC41F2ED2B6F_.wvu.FilterData" localSheetId="1" hidden="1">'2'!$A$6:$C$42</definedName>
    <definedName name="Z_1CB3FA93_3343_416F_A16D_FC41F2ED2B6F_.wvu.FilterData" localSheetId="2" hidden="1">'3'!$A$6:$C$28</definedName>
    <definedName name="Z_248D826A_AAF4_4217_A881_FEB0316B1F31_.wvu.FilterData" localSheetId="1" hidden="1">'2'!$A$6:$C$42</definedName>
    <definedName name="Z_248D826A_AAF4_4217_A881_FEB0316B1F31_.wvu.FilterData" localSheetId="2" hidden="1">'3'!$A$6:$C$28</definedName>
    <definedName name="Z_45FFAC33_4AB9_414D_B043_692D128792D7_.wvu.FilterData" localSheetId="1" hidden="1">'2'!$A$6:$C$42</definedName>
    <definedName name="Z_45FFAC33_4AB9_414D_B043_692D128792D7_.wvu.FilterData" localSheetId="2" hidden="1">'3'!$A$6:$C$28</definedName>
    <definedName name="Z_4B089989_DDCD_487B_9353_2C02A02C4B79_.wvu.FilterData" localSheetId="1" hidden="1">'2'!$A$6:$C$42</definedName>
    <definedName name="Z_4B089989_DDCD_487B_9353_2C02A02C4B79_.wvu.FilterData" localSheetId="2" hidden="1">'3'!$A$6:$C$28</definedName>
    <definedName name="Z_4E7D02B5_6AED_41E0_B144_33AB5BF8890B_.wvu.Cols" localSheetId="1" hidden="1">'2'!#REF!,'2'!#REF!,'2'!#REF!</definedName>
    <definedName name="Z_4E7D02B5_6AED_41E0_B144_33AB5BF8890B_.wvu.Cols" localSheetId="2" hidden="1">'3'!#REF!,'3'!#REF!,'3'!#REF!</definedName>
    <definedName name="Z_4E7D02B5_6AED_41E0_B144_33AB5BF8890B_.wvu.FilterData" localSheetId="1" hidden="1">'2'!$A$6:$C$42</definedName>
    <definedName name="Z_4E7D02B5_6AED_41E0_B144_33AB5BF8890B_.wvu.FilterData" localSheetId="2" hidden="1">'3'!$A$6:$C$28</definedName>
    <definedName name="Z_4E7D02B5_6AED_41E0_B144_33AB5BF8890B_.wvu.PrintArea" localSheetId="1" hidden="1">'2'!$A$5:$C$42</definedName>
    <definedName name="Z_4E7D02B5_6AED_41E0_B144_33AB5BF8890B_.wvu.PrintArea" localSheetId="2" hidden="1">'3'!$A$5:$C$28</definedName>
    <definedName name="Z_4E7D02B5_6AED_41E0_B144_33AB5BF8890B_.wvu.PrintTitles" localSheetId="1" hidden="1">'2'!#REF!</definedName>
    <definedName name="Z_4E7D02B5_6AED_41E0_B144_33AB5BF8890B_.wvu.PrintTitles" localSheetId="2" hidden="1">'3'!#REF!</definedName>
    <definedName name="Z_4E7D02B5_6AED_41E0_B144_33AB5BF8890B_.wvu.Rows" localSheetId="1" hidden="1">'2'!#REF!</definedName>
    <definedName name="Z_4E7D02B5_6AED_41E0_B144_33AB5BF8890B_.wvu.Rows" localSheetId="2" hidden="1">'3'!#REF!</definedName>
    <definedName name="Z_53DFD68B_2825_4372_8279_65A2CDD3C0A6_.wvu.FilterData" localSheetId="1" hidden="1">'2'!$A$6:$C$42</definedName>
    <definedName name="Z_53DFD68B_2825_4372_8279_65A2CDD3C0A6_.wvu.FilterData" localSheetId="2" hidden="1">'3'!$A$6:$C$28</definedName>
    <definedName name="Z_88C8AD42_4A54_471A_AC21_23DEE75E6A61_.wvu.FilterData" localSheetId="1" hidden="1">'2'!$A$6:$C$42</definedName>
    <definedName name="Z_88C8AD42_4A54_471A_AC21_23DEE75E6A61_.wvu.FilterData" localSheetId="2" hidden="1">'3'!$A$6:$C$28</definedName>
    <definedName name="Z_B6E8E17E_50D9_4F6F_8FA3_EAEA1E227C90_.wvu.FilterData" localSheetId="1" hidden="1">'2'!$A$6:$C$42</definedName>
    <definedName name="Z_B6E8E17E_50D9_4F6F_8FA3_EAEA1E227C90_.wvu.FilterData" localSheetId="2" hidden="1">'3'!$A$6:$C$28</definedName>
    <definedName name="Z_C0EFFDBC_9EA1_4BE6_8AC1_F7AA5D1FC08E_.wvu.FilterData" localSheetId="1" hidden="1">'2'!$A$6:$C$42</definedName>
    <definedName name="Z_C0EFFDBC_9EA1_4BE6_8AC1_F7AA5D1FC08E_.wvu.FilterData" localSheetId="2" hidden="1">'3'!$A$6:$C$28</definedName>
    <definedName name="Z_F0E30E7C_80B0_462A_AB4D_B336442D4E37_.wvu.FilterData" localSheetId="1" hidden="1">'2'!$A$6:$C$42</definedName>
    <definedName name="Z_F0E30E7C_80B0_462A_AB4D_B336442D4E37_.wvu.FilterData" localSheetId="2" hidden="1">'3'!$A$6:$C$28</definedName>
    <definedName name="Z_FC3AB22F_E31D_4E23_B844_075681CC734D_.wvu.FilterData" localSheetId="1" hidden="1">'2'!$A$6:$C$42</definedName>
    <definedName name="Z_FC3AB22F_E31D_4E23_B844_075681CC734D_.wvu.FilterData" localSheetId="2" hidden="1">'3'!$A$6:$C$28</definedName>
    <definedName name="Z_FD6BFED4_3296_451F_BEE8_BDA0B24F27D3_.wvu.FilterData" localSheetId="1" hidden="1">'2'!$A$6:$C$42</definedName>
    <definedName name="Z_FD6BFED4_3296_451F_BEE8_BDA0B24F27D3_.wvu.FilterData" localSheetId="2" hidden="1">'3'!$A$6:$C$28</definedName>
  </definedNames>
  <calcPr calcId="162913"/>
</workbook>
</file>

<file path=xl/calcChain.xml><?xml version="1.0" encoding="utf-8"?>
<calcChain xmlns="http://schemas.openxmlformats.org/spreadsheetml/2006/main">
  <c r="G27" i="10" l="1"/>
  <c r="G26" i="10" s="1"/>
  <c r="G25" i="10" s="1"/>
  <c r="G24" i="10" s="1"/>
  <c r="G22" i="10" s="1"/>
  <c r="G20" i="10" s="1"/>
  <c r="G18" i="10" s="1"/>
  <c r="H27" i="10"/>
  <c r="H26" i="10" s="1"/>
  <c r="H25" i="10" s="1"/>
  <c r="H24" i="10" s="1"/>
  <c r="H22" i="10" s="1"/>
  <c r="H20" i="10" s="1"/>
  <c r="H18" i="10" s="1"/>
  <c r="I27" i="10"/>
  <c r="I26" i="10" s="1"/>
  <c r="I25" i="10" s="1"/>
  <c r="I24" i="10" s="1"/>
  <c r="I22" i="10" s="1"/>
  <c r="I20" i="10" s="1"/>
  <c r="I18" i="10" s="1"/>
  <c r="J22" i="2"/>
  <c r="J21" i="2" s="1"/>
  <c r="J19" i="2" s="1"/>
  <c r="J17" i="2" s="1"/>
  <c r="J15" i="2" s="1"/>
  <c r="G22" i="2"/>
  <c r="G21" i="2" s="1"/>
  <c r="G19" i="2" s="1"/>
  <c r="G17" i="2" s="1"/>
  <c r="G15" i="2" s="1"/>
  <c r="D22" i="2"/>
  <c r="D21" i="2" s="1"/>
  <c r="L21" i="2"/>
  <c r="L19" i="2" s="1"/>
  <c r="L17" i="2" s="1"/>
  <c r="L15" i="2" s="1"/>
  <c r="K21" i="2"/>
  <c r="I21" i="2"/>
  <c r="I19" i="2" s="1"/>
  <c r="I17" i="2" s="1"/>
  <c r="I15" i="2" s="1"/>
  <c r="H21" i="2"/>
  <c r="H19" i="2" s="1"/>
  <c r="H17" i="2" s="1"/>
  <c r="H15" i="2" s="1"/>
  <c r="F21" i="2"/>
  <c r="F19" i="2" s="1"/>
  <c r="F17" i="2" s="1"/>
  <c r="F15" i="2" s="1"/>
  <c r="E21" i="2"/>
  <c r="E19" i="2" s="1"/>
  <c r="E17" i="2" s="1"/>
  <c r="E15" i="2" s="1"/>
  <c r="K19" i="2"/>
  <c r="K17" i="2" s="1"/>
  <c r="K15" i="2" s="1"/>
  <c r="D19" i="2" l="1"/>
  <c r="D17" i="2" s="1"/>
  <c r="D15" i="2" s="1"/>
  <c r="F13" i="1"/>
  <c r="D13" i="1"/>
  <c r="E13" i="1"/>
  <c r="I49" i="10" l="1"/>
  <c r="I48" i="10" s="1"/>
  <c r="I47" i="10" s="1"/>
  <c r="I46" i="10" s="1"/>
  <c r="I44" i="10" s="1"/>
  <c r="I42" i="10" s="1"/>
  <c r="H50" i="10"/>
  <c r="H49" i="10" s="1"/>
  <c r="H48" i="10" s="1"/>
  <c r="H47" i="10" s="1"/>
  <c r="H46" i="10" s="1"/>
  <c r="H44" i="10" s="1"/>
  <c r="H42" i="10" s="1"/>
  <c r="G50" i="10"/>
  <c r="G49" i="10" s="1"/>
  <c r="G48" i="10" s="1"/>
  <c r="G47" i="10" s="1"/>
  <c r="G46" i="10" s="1"/>
  <c r="G44" i="10" s="1"/>
  <c r="G42" i="10" s="1"/>
  <c r="I40" i="10"/>
  <c r="I39" i="10" s="1"/>
  <c r="I37" i="10" s="1"/>
  <c r="I35" i="10" s="1"/>
  <c r="H40" i="10"/>
  <c r="H39" i="10" s="1"/>
  <c r="H37" i="10" s="1"/>
  <c r="H35" i="10" s="1"/>
  <c r="G40" i="10"/>
  <c r="G39" i="10" s="1"/>
  <c r="G37" i="10" s="1"/>
  <c r="G35" i="10" s="1"/>
  <c r="I58" i="10"/>
  <c r="I57" i="10" s="1"/>
  <c r="I56" i="10" s="1"/>
  <c r="I55" i="10" s="1"/>
  <c r="I53" i="10" s="1"/>
  <c r="I51" i="10" s="1"/>
  <c r="H58" i="10"/>
  <c r="H57" i="10" s="1"/>
  <c r="H56" i="10" s="1"/>
  <c r="H55" i="10" s="1"/>
  <c r="H53" i="10" s="1"/>
  <c r="H51" i="10" s="1"/>
  <c r="G58" i="10"/>
  <c r="G57" i="10" s="1"/>
  <c r="G56" i="10" s="1"/>
  <c r="G55" i="10" s="1"/>
  <c r="G53" i="10" s="1"/>
  <c r="G51" i="10" s="1"/>
  <c r="I75" i="10"/>
  <c r="I74" i="10" s="1"/>
  <c r="I73" i="10" s="1"/>
  <c r="I72" i="10" s="1"/>
  <c r="I70" i="10" s="1"/>
  <c r="I68" i="10" s="1"/>
  <c r="H75" i="10"/>
  <c r="H74" i="10" s="1"/>
  <c r="H73" i="10" s="1"/>
  <c r="H72" i="10" s="1"/>
  <c r="H70" i="10" s="1"/>
  <c r="H68" i="10" s="1"/>
  <c r="G75" i="10"/>
  <c r="G74" i="10" s="1"/>
  <c r="G73" i="10" s="1"/>
  <c r="G72" i="10" s="1"/>
  <c r="G70" i="10" s="1"/>
  <c r="G68" i="10" s="1"/>
  <c r="I84" i="10"/>
  <c r="I83" i="10" s="1"/>
  <c r="I82" i="10" s="1"/>
  <c r="I81" i="10" s="1"/>
  <c r="I79" i="10" s="1"/>
  <c r="I77" i="10" s="1"/>
  <c r="H84" i="10"/>
  <c r="H83" i="10" s="1"/>
  <c r="H82" i="10" s="1"/>
  <c r="H81" i="10" s="1"/>
  <c r="H79" i="10" s="1"/>
  <c r="H77" i="10" s="1"/>
  <c r="G84" i="10"/>
  <c r="G83" i="10" s="1"/>
  <c r="G82" i="10" s="1"/>
  <c r="G81" i="10" s="1"/>
  <c r="G79" i="10" s="1"/>
  <c r="G77" i="10" s="1"/>
  <c r="I66" i="10" l="1"/>
  <c r="I64" i="10" s="1"/>
  <c r="I62" i="10" s="1"/>
  <c r="I60" i="10" s="1"/>
  <c r="H33" i="10"/>
  <c r="H31" i="10" s="1"/>
  <c r="H29" i="10" s="1"/>
  <c r="H16" i="10" s="1"/>
  <c r="H14" i="10" s="1"/>
  <c r="H12" i="10" s="1"/>
  <c r="I33" i="10"/>
  <c r="I31" i="10" s="1"/>
  <c r="I29" i="10" s="1"/>
  <c r="I16" i="10" s="1"/>
  <c r="I14" i="10" s="1"/>
  <c r="I12" i="10" s="1"/>
  <c r="G33" i="10"/>
  <c r="G31" i="10" s="1"/>
  <c r="G29" i="10" s="1"/>
  <c r="G16" i="10" s="1"/>
  <c r="G14" i="10" s="1"/>
  <c r="G12" i="10" s="1"/>
  <c r="H66" i="10"/>
  <c r="H64" i="10" s="1"/>
  <c r="H62" i="10" s="1"/>
  <c r="H60" i="10" s="1"/>
  <c r="G66" i="10"/>
  <c r="G64" i="10" s="1"/>
  <c r="G62" i="10" s="1"/>
  <c r="G60" i="10" s="1"/>
  <c r="I28" i="3"/>
  <c r="I27" i="3" s="1"/>
  <c r="I25" i="3" s="1"/>
  <c r="I23" i="3" s="1"/>
  <c r="I22" i="3"/>
  <c r="G22" i="3" s="1"/>
  <c r="D28" i="3"/>
  <c r="D27" i="3" s="1"/>
  <c r="D25" i="3" s="1"/>
  <c r="D23" i="3" s="1"/>
  <c r="E21" i="3"/>
  <c r="E19" i="3" s="1"/>
  <c r="E17" i="3" s="1"/>
  <c r="G28" i="3"/>
  <c r="J22" i="3"/>
  <c r="J21" i="3" s="1"/>
  <c r="J19" i="3" s="1"/>
  <c r="J17" i="3" s="1"/>
  <c r="F21" i="3"/>
  <c r="F19" i="3" s="1"/>
  <c r="F17" i="3" s="1"/>
  <c r="L21" i="3"/>
  <c r="L19" i="3" s="1"/>
  <c r="L17" i="3" s="1"/>
  <c r="K21" i="3"/>
  <c r="K19" i="3" s="1"/>
  <c r="K17" i="3" s="1"/>
  <c r="I21" i="3"/>
  <c r="I19" i="3" s="1"/>
  <c r="I17" i="3" s="1"/>
  <c r="J28" i="3"/>
  <c r="J27" i="3" s="1"/>
  <c r="J25" i="3" s="1"/>
  <c r="J23" i="3" s="1"/>
  <c r="L27" i="3"/>
  <c r="L25" i="3" s="1"/>
  <c r="L23" i="3" s="1"/>
  <c r="K27" i="3"/>
  <c r="K25" i="3" s="1"/>
  <c r="K23" i="3" s="1"/>
  <c r="F27" i="3"/>
  <c r="E27" i="3"/>
  <c r="E25" i="3" s="1"/>
  <c r="E23" i="3" s="1"/>
  <c r="G10" i="10" l="1"/>
  <c r="H10" i="10"/>
  <c r="I10" i="10"/>
  <c r="L15" i="3"/>
  <c r="L14" i="3" s="1"/>
  <c r="L13" i="3"/>
  <c r="L11" i="3" s="1"/>
  <c r="I15" i="3"/>
  <c r="I14" i="3" s="1"/>
  <c r="I13" i="3"/>
  <c r="I11" i="3" s="1"/>
  <c r="F13" i="3"/>
  <c r="F11" i="3" s="1"/>
  <c r="F25" i="3"/>
  <c r="F23" i="3" s="1"/>
  <c r="F15" i="3" s="1"/>
  <c r="F14" i="3" s="1"/>
  <c r="E15" i="3"/>
  <c r="E14" i="3" s="1"/>
  <c r="D22" i="3"/>
  <c r="D21" i="3" s="1"/>
  <c r="D19" i="3" s="1"/>
  <c r="D17" i="3" s="1"/>
  <c r="D15" i="3" s="1"/>
  <c r="D14" i="3" s="1"/>
  <c r="J15" i="3"/>
  <c r="J14" i="3" s="1"/>
  <c r="K15" i="3"/>
  <c r="K14" i="3" s="1"/>
  <c r="K13" i="3"/>
  <c r="K11" i="3" s="1"/>
  <c r="J13" i="3"/>
  <c r="J11" i="3" s="1"/>
  <c r="G21" i="3"/>
  <c r="G19" i="3" s="1"/>
  <c r="G17" i="3" s="1"/>
  <c r="G27" i="3"/>
  <c r="G25" i="3" s="1"/>
  <c r="G23" i="3" s="1"/>
  <c r="E13" i="3"/>
  <c r="E11" i="3" s="1"/>
  <c r="H21" i="3"/>
  <c r="H27" i="3"/>
  <c r="H25" i="3" s="1"/>
  <c r="H23" i="3" s="1"/>
  <c r="D13" i="3" l="1"/>
  <c r="D11" i="3" s="1"/>
  <c r="H19" i="3"/>
  <c r="H17" i="3" s="1"/>
  <c r="H15" i="3" s="1"/>
  <c r="H14" i="3" s="1"/>
  <c r="H13" i="3"/>
  <c r="H11" i="3" s="1"/>
  <c r="G15" i="3"/>
  <c r="G14" i="3" s="1"/>
  <c r="G13" i="3"/>
  <c r="G11" i="3" s="1"/>
  <c r="I42" i="2" l="1"/>
  <c r="I41" i="2" s="1"/>
  <c r="I39" i="2" s="1"/>
  <c r="I37" i="2" s="1"/>
  <c r="G30" i="2"/>
  <c r="G29" i="2" s="1"/>
  <c r="G12" i="2" s="1"/>
  <c r="H42" i="2"/>
  <c r="H41" i="2" s="1"/>
  <c r="H39" i="2" s="1"/>
  <c r="H37" i="2" s="1"/>
  <c r="F42" i="2"/>
  <c r="F41" i="2" s="1"/>
  <c r="F39" i="2" s="1"/>
  <c r="F37" i="2" s="1"/>
  <c r="E42" i="2"/>
  <c r="H36" i="2"/>
  <c r="G36" i="2" s="1"/>
  <c r="G35" i="2" s="1"/>
  <c r="I36" i="2"/>
  <c r="E36" i="2"/>
  <c r="E35" i="2" s="1"/>
  <c r="F36" i="2"/>
  <c r="J42" i="2"/>
  <c r="J41" i="2" s="1"/>
  <c r="J39" i="2" s="1"/>
  <c r="J37" i="2" s="1"/>
  <c r="L41" i="2"/>
  <c r="L39" i="2" s="1"/>
  <c r="L37" i="2" s="1"/>
  <c r="K41" i="2"/>
  <c r="K39" i="2" s="1"/>
  <c r="K37" i="2" s="1"/>
  <c r="E41" i="2"/>
  <c r="E39" i="2" s="1"/>
  <c r="E37" i="2" s="1"/>
  <c r="J36" i="2"/>
  <c r="J35" i="2" s="1"/>
  <c r="L35" i="2"/>
  <c r="K35" i="2"/>
  <c r="F35" i="2"/>
  <c r="E29" i="2"/>
  <c r="E12" i="2" s="1"/>
  <c r="F29" i="2"/>
  <c r="F12" i="2" s="1"/>
  <c r="H29" i="2"/>
  <c r="H12" i="2" s="1"/>
  <c r="I29" i="2"/>
  <c r="I27" i="2" s="1"/>
  <c r="I25" i="2" s="1"/>
  <c r="K29" i="2"/>
  <c r="K12" i="2" s="1"/>
  <c r="L29" i="2"/>
  <c r="L12" i="2" s="1"/>
  <c r="J30" i="2"/>
  <c r="J29" i="2" s="1"/>
  <c r="D30" i="2"/>
  <c r="D29" i="2" s="1"/>
  <c r="D12" i="2" s="1"/>
  <c r="D36" i="2" l="1"/>
  <c r="D35" i="2" s="1"/>
  <c r="L13" i="2"/>
  <c r="L11" i="2" s="1"/>
  <c r="L33" i="2"/>
  <c r="L31" i="2" s="1"/>
  <c r="F33" i="2"/>
  <c r="F31" i="2" s="1"/>
  <c r="F13" i="2"/>
  <c r="K33" i="2"/>
  <c r="K31" i="2" s="1"/>
  <c r="K13" i="2"/>
  <c r="J33" i="2"/>
  <c r="J31" i="2" s="1"/>
  <c r="J13" i="2"/>
  <c r="L27" i="2"/>
  <c r="L25" i="2" s="1"/>
  <c r="L23" i="2" s="1"/>
  <c r="L14" i="2" s="1"/>
  <c r="F27" i="2"/>
  <c r="F25" i="2" s="1"/>
  <c r="H35" i="2"/>
  <c r="D33" i="2"/>
  <c r="D31" i="2" s="1"/>
  <c r="E33" i="2"/>
  <c r="E31" i="2" s="1"/>
  <c r="E13" i="2"/>
  <c r="E11" i="2" s="1"/>
  <c r="G33" i="2"/>
  <c r="G31" i="2" s="1"/>
  <c r="K27" i="2"/>
  <c r="K25" i="2" s="1"/>
  <c r="H27" i="2"/>
  <c r="H25" i="2" s="1"/>
  <c r="J27" i="2"/>
  <c r="J25" i="2" s="1"/>
  <c r="J12" i="2"/>
  <c r="F11" i="2"/>
  <c r="I12" i="2"/>
  <c r="K11" i="2"/>
  <c r="G42" i="2"/>
  <c r="G41" i="2" s="1"/>
  <c r="G39" i="2" s="1"/>
  <c r="G37" i="2" s="1"/>
  <c r="G27" i="2"/>
  <c r="G25" i="2" s="1"/>
  <c r="D27" i="2"/>
  <c r="D25" i="2" s="1"/>
  <c r="E27" i="2"/>
  <c r="E25" i="2" s="1"/>
  <c r="D42" i="2"/>
  <c r="D41" i="2" s="1"/>
  <c r="D39" i="2" s="1"/>
  <c r="D37" i="2" s="1"/>
  <c r="I35" i="2"/>
  <c r="E23" i="2" l="1"/>
  <c r="E14" i="2" s="1"/>
  <c r="G23" i="2"/>
  <c r="G14" i="2" s="1"/>
  <c r="J23" i="2"/>
  <c r="J14" i="2" s="1"/>
  <c r="K23" i="2"/>
  <c r="K14" i="2" s="1"/>
  <c r="F23" i="2"/>
  <c r="F14" i="2" s="1"/>
  <c r="I33" i="2"/>
  <c r="I31" i="2" s="1"/>
  <c r="I23" i="2" s="1"/>
  <c r="I14" i="2" s="1"/>
  <c r="I13" i="2"/>
  <c r="I11" i="2" s="1"/>
  <c r="H33" i="2"/>
  <c r="H31" i="2" s="1"/>
  <c r="H23" i="2" s="1"/>
  <c r="H14" i="2" s="1"/>
  <c r="H13" i="2"/>
  <c r="H11" i="2" s="1"/>
  <c r="D23" i="2"/>
  <c r="D14" i="2" s="1"/>
  <c r="G13" i="2"/>
  <c r="G11" i="2" s="1"/>
  <c r="D13" i="2"/>
  <c r="D11" i="2" s="1"/>
  <c r="J11" i="2"/>
  <c r="E64" i="1" l="1"/>
  <c r="E58" i="1"/>
  <c r="D64" i="1" l="1"/>
  <c r="D58" i="1"/>
  <c r="E26" i="1"/>
  <c r="F26" i="1"/>
  <c r="D26" i="1"/>
  <c r="F45" i="1" l="1"/>
  <c r="E45" i="1"/>
  <c r="D45" i="1"/>
  <c r="E12" i="1" l="1"/>
  <c r="E10" i="1" s="1"/>
  <c r="D12" i="1"/>
  <c r="D10" i="1" s="1"/>
  <c r="F12" i="1"/>
  <c r="F10" i="1" s="1"/>
</calcChain>
</file>

<file path=xl/sharedStrings.xml><?xml version="1.0" encoding="utf-8"?>
<sst xmlns="http://schemas.openxmlformats.org/spreadsheetml/2006/main" count="689" uniqueCount="197">
  <si>
    <t xml:space="preserve">ՀՀ կառավարության  2021 թվականի </t>
  </si>
  <si>
    <t>______________ ի    ___Ն որոշման</t>
  </si>
  <si>
    <t>հազար դրամներով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</si>
  <si>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</si>
  <si>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</si>
  <si>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 
(ավելացումները նշված են դրական նշանով, իսկ նվազեցումները` փակագծերում)</t>
  </si>
  <si>
    <t xml:space="preserve"> Ծրագիր</t>
  </si>
  <si>
    <t xml:space="preserve"> Միջոցա ռում</t>
  </si>
  <si>
    <t>Առաջին կիսամյակ</t>
  </si>
  <si>
    <t xml:space="preserve"> Ինն ամիս</t>
  </si>
  <si>
    <t xml:space="preserve"> Տարի</t>
  </si>
  <si>
    <t xml:space="preserve"> ԸՆԴԱՄԵՆԸ ԾԱԽՍԵՐ</t>
  </si>
  <si>
    <t xml:space="preserve"> այդ թվում`</t>
  </si>
  <si>
    <t xml:space="preserve"> ՀՀ տարածքային կառավարման և ենթակառուցվածքների նախարարություն</t>
  </si>
  <si>
    <t xml:space="preserve"> 1040</t>
  </si>
  <si>
    <t xml:space="preserve"> Ծրագրի անվանումը`</t>
  </si>
  <si>
    <t xml:space="preserve"> Կոշտ թափոնների կառավարում</t>
  </si>
  <si>
    <t xml:space="preserve"> Ծրագրի նպատակը`</t>
  </si>
  <si>
    <t xml:space="preserve"> Կենցաղային թափոնների արդյունավետ կառավարում սոցիալական և բնապահպանական խնդիրների լուծում</t>
  </si>
  <si>
    <t xml:space="preserve"> Վերջնական արդյունքի նկարագրությունը`</t>
  </si>
  <si>
    <t xml:space="preserve"> Կենցաղային թափոնների արդյունավետ կառավարում</t>
  </si>
  <si>
    <t xml:space="preserve"> Ծրագրի միջոցառումներ</t>
  </si>
  <si>
    <t xml:space="preserve"> 32006</t>
  </si>
  <si>
    <t xml:space="preserve"> Միջոցառման անվանումը`</t>
  </si>
  <si>
    <t xml:space="preserve"> 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</si>
  <si>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 xml:space="preserve"> Միջոցառման նկարագրությունը`</t>
  </si>
  <si>
    <t xml:space="preserve"> Կոշտ թափոնների կառավարման համակարգի բարելավում և նոր աղբավայրի ստեղծում</t>
  </si>
  <si>
    <t xml:space="preserve"> Միջոցառման տեսակը</t>
  </si>
  <si>
    <t xml:space="preserve"> Այլ պետական կազմակերպությունների կողմից օգտագործվող ոչ ֆինանսական ակտիվների հետ գործառնություններ</t>
  </si>
  <si>
    <t xml:space="preserve"> 1157</t>
  </si>
  <si>
    <t xml:space="preserve"> Քաղաքային զարգացում</t>
  </si>
  <si>
    <t xml:space="preserve"> Քաղաքային ենթակառուցվածքների զարգացում</t>
  </si>
  <si>
    <t xml:space="preserve"> Քաղաքային ենթակառուցվածքների արդիականացում և բարելավում</t>
  </si>
  <si>
    <t xml:space="preserve"> Տրանսֆերտների տրամադրում</t>
  </si>
  <si>
    <t xml:space="preserve"> 12021</t>
  </si>
  <si>
    <t xml:space="preserve"> 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</t>
  </si>
  <si>
    <t xml:space="preserve"> ՀՀ համայնքներին տրանսպորտի և երթևեկության բարելավման համար տրամադրվող աջակցություն </t>
  </si>
  <si>
    <t>Հավելված N2</t>
  </si>
  <si>
    <t>ՀՀ կառավարության 2021 թվականի</t>
  </si>
  <si>
    <t xml:space="preserve"> ______________N______-Ն որոշման </t>
  </si>
  <si>
    <t>Ծրագրային դասիչը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</si>
  <si>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</si>
  <si>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Ինն ամիս</t>
  </si>
  <si>
    <t xml:space="preserve">Տարի </t>
  </si>
  <si>
    <t>Ծրագիր</t>
  </si>
  <si>
    <t>Միջո
ց_x000D_առում</t>
  </si>
  <si>
    <t xml:space="preserve"> Ընդամենը </t>
  </si>
  <si>
    <t xml:space="preserve"> այդ թվում </t>
  </si>
  <si>
    <t xml:space="preserve"> Վարկային
միջոցներ </t>
  </si>
  <si>
    <t xml:space="preserve"> Համաֆինան
սավորում </t>
  </si>
  <si>
    <t>ԸՆԴԱՄԵՆԸ_x000D_
այդ թվում`</t>
  </si>
  <si>
    <t xml:space="preserve"> - ԸՆԹԱՑԻԿ ԾԱԽՍԵՐ </t>
  </si>
  <si>
    <t xml:space="preserve"> - ՈՉ ՖԻՆԱՆՍԱԿԱՆ ԱԿՏԻՎՆԵՐԻ ԳԾՈՎ ԾԱԽՍԵՐ </t>
  </si>
  <si>
    <t>ՀՀ ՏԱՐԱԾՔԱՅԻՆ ԿԱՌԱՎԱՐՄԱՆ ԵՎ ԵՆԹԱԿԱՌՈՒՑՎԱԾՔՆԵՐԻ ՆԱԽԱՐԱՐՈՒԹՅՈՒՆ_x000D_
այդ թվում`</t>
  </si>
  <si>
    <t>Քաղաքային զարգացում</t>
  </si>
  <si>
    <t>այդ թվում`</t>
  </si>
  <si>
    <t>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</t>
  </si>
  <si>
    <t>այդ թվում` ըստ կատարողների</t>
  </si>
  <si>
    <t>ՀՀ տարածքային կառավարման և ենթակառուցվածքների նախարարություն</t>
  </si>
  <si>
    <t>այդ թվում` բյուջետային ծախսերի տնտեսագիտական դասակարգման հոդվածներ</t>
  </si>
  <si>
    <t>ՈՉ ՖԻՆԱՆՍԱԿԱՆ ԱԿՏԻՎՆԵՐԻ ԳԾՈՎ ԾԱԽՍԵՐ</t>
  </si>
  <si>
    <t>- Շենքերի և շինությունների շինարարություն</t>
  </si>
  <si>
    <t>Կիսամյակ</t>
  </si>
  <si>
    <t>Միջոց_x000D_
առում</t>
  </si>
  <si>
    <t xml:space="preserve"> Դրամաշնոր_x000D_
հային միջոցներ </t>
  </si>
  <si>
    <t>Համաֆինանս
ավորում</t>
  </si>
  <si>
    <t>Կոշտ թափոնների կառավարում</t>
  </si>
  <si>
    <t>Եվրոպական միության հարևանության  ներդրումային գործիքի աջակցությամբ իրականացվող_x000D_ «Երևանի կոշտ թափոնների կառավարման» դրամաշնորհային ծրագիր</t>
  </si>
  <si>
    <t>ՀՀ տարածքային կառավարման և ենթակառուցվածքների  նախարարություն</t>
  </si>
  <si>
    <t>Հավելված N3</t>
  </si>
  <si>
    <t>«ՀԱՅԱՍՏԱՆԻ  ՀԱՆՐԱՊԵՏՈՒԹՅԱՆ 2021 ԹՎԱԿԱՆԻ ՊԵՏԱԿԱՆ ԲՅՈՒՋԵԻ ՄԱՍԻՆ» ՕՐԵՆՔԻ N 1 ՀԱՎԵԼՎԱԾԻ N 5 ԱՂՅՈՒՍԱԿՈՒՄ ԵՎ ՀԱՅԱՍՏԱՆԻ ՀԱՆՐԱՊԵՏՈՒԹՅԱՆ ԿԱՌԱՎԱՐՈՒԹՅԱՆ 2020 ԹՎԱԿԱՆԻ ԴԵԿՏԵՄԲԵՐԻ 30-Ի N 2215-Ն ՈՐՈՇՄԱՆ N 5 ՀԱՎԵԼՎԱԾԻ N 4 ԱՂՅՈՒՍԱԿՈՒՄ ԿԱՏԱՐՎՈՂ ՓՈՓՈԽՈՒԹՅՈՒՆՆԵՐԸ</t>
  </si>
  <si>
    <t xml:space="preserve"> այդ թվում` ըստ կատարողների</t>
  </si>
  <si>
    <t>Հավելված N4</t>
  </si>
  <si>
    <t>Հավելված N5</t>
  </si>
  <si>
    <t>Հավելված N6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</si>
  <si>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</si>
  <si>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</si>
  <si>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</si>
  <si>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</si>
  <si>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04</t>
  </si>
  <si>
    <t xml:space="preserve"> ՏՆՏԵՍԱԿԱՆ ՀԱՐԱԲԵՐՈՒԹՅՈՒՆՆԵՐ</t>
  </si>
  <si>
    <t xml:space="preserve"> 05</t>
  </si>
  <si>
    <t xml:space="preserve"> Տրանսպորտ</t>
  </si>
  <si>
    <t xml:space="preserve"> 01</t>
  </si>
  <si>
    <t xml:space="preserve"> Ճանապարհային տրանսպորտ</t>
  </si>
  <si>
    <t xml:space="preserve"> այդ թվում` բյուջետային ծախսերի տնտեսագիտական դասակարգման հոդվածներ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</si>
  <si>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</si>
  <si>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</si>
  <si>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</si>
  <si>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- Շենքերի և շինությունների շինարարություն</t>
  </si>
  <si>
    <t xml:space="preserve"> ԸՆԹԱՑԻԿ ԾԱԽՍԵՐ</t>
  </si>
  <si>
    <t xml:space="preserve"> ՇՐՋԱԿԱ  ՄԻՋԱՎԱՅՐԻ ՊԱՇՏՊԱՆՈՒԹՅՈՒՆ</t>
  </si>
  <si>
    <t xml:space="preserve"> Աղբահանում</t>
  </si>
  <si>
    <t xml:space="preserve"> ՀՀ տարածքային կառավարման և ենթակառուցվածքների նախարարություն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</si>
  <si>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</si>
  <si>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</si>
  <si>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</si>
  <si>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1040 </t>
  </si>
  <si>
    <t xml:space="preserve"> Կոշտ թափոնների կառավարում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</si>
  <si>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</si>
  <si>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</si>
  <si>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</si>
  <si>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32006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</si>
  <si>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</si>
  <si>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</si>
  <si>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</si>
  <si>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</si>
  <si>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Եվրոպական միության հարևանության  ներդրումային գործիքի աջակցությամբ իրականացվող «Երևանի կոշտ թափոնների կառավարման» դրամաշնորհային ծրագիր </t>
  </si>
  <si>
    <t xml:space="preserve"> Նկարագրությունը` </t>
  </si>
  <si>
    <t xml:space="preserve"> Կոշտ թափոնների կառավարման համակարգի բարելավում և նոր աղբավայրի ստեղծում </t>
  </si>
  <si>
    <t xml:space="preserve"> Միջոցառման տեսակը`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</si>
  <si>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</si>
  <si>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Միջոցառումն իրականացնողի անվանումը՛ </t>
  </si>
  <si>
    <t xml:space="preserve">  Մասնագիտացված միավոր </t>
  </si>
  <si>
    <t xml:space="preserve"> Արդյունքի չափորոշիչներ </t>
  </si>
  <si>
    <t xml:space="preserve"> Եվրոպական չափորոշիչներով 29 հա տարածքում նոր քաղաքային աղբավայրի կառուցում, տոկոս </t>
  </si>
  <si>
    <t xml:space="preserve">  </t>
  </si>
  <si>
    <t xml:space="preserve"> Գործող թվով 2 աղբանոցների(Նուբարաշեն և Աջափնյակ) մեկուսացման վերջնական նախագիծ, հատ </t>
  </si>
  <si>
    <t xml:space="preserve"> Քաղաքային նոր աղբավայրի կառուցման վերջնական նախագիծ, հատ </t>
  </si>
  <si>
    <t xml:space="preserve"> Աղբանոցներում առաջացող գազերի բռնկման հնարավորության նվազեցում, տոկոս </t>
  </si>
  <si>
    <t xml:space="preserve"> Աղբահանություն իրականացնող կազմակերպությունների մեքենաների համար աղբի տեղադրման հնարավորությունների ստեղծում, մեք/օր </t>
  </si>
  <si>
    <t xml:space="preserve"> Շրջական միջավայրը աղտոտող աղբից առաջացող ստորգետնյա ջրերի ծավալի կրճատում, տոկոս </t>
  </si>
  <si>
    <t xml:space="preserve"> Միջոցառման վրա կատարվող ծախսը (հազար դրամ) </t>
  </si>
  <si>
    <t xml:space="preserve"> 1157 </t>
  </si>
  <si>
    <t xml:space="preserve"> Քաղաքային զարգացում </t>
  </si>
  <si>
    <t xml:space="preserve"> Տրանսֆերտների տրամադրում </t>
  </si>
  <si>
    <t xml:space="preserve"> Շահառուների ընտրության չափանիշները </t>
  </si>
  <si>
    <t xml:space="preserve"> 12021 </t>
  </si>
  <si>
    <t xml:space="preserve"> 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 </t>
  </si>
  <si>
    <t xml:space="preserve"> ՀՀ համայնքներին տրանսպորտի և երթևեկության բարելավման համար տրամադրվող աջակցություն  </t>
  </si>
  <si>
    <t xml:space="preserve">  ՀՀ բնակչություն </t>
  </si>
  <si>
    <t xml:space="preserve"> Բաբաջանյան-Աշտարակի խճուղի 9.4 կմ երկարությամբ և 24 մ միջին լայնությամբ նոր ճանապարհահատվածի կառուցում, տոկոս </t>
  </si>
  <si>
    <t xml:space="preserve"> Արգավանդ -Շիրակ ճանապարհահատվածի 2.7 կմ երկարությամբ /ներառյալ Հրազդան գետի վրա կամուրջի/ կառուցում, տոկոս </t>
  </si>
  <si>
    <t xml:space="preserve"> ՄԱՍ 1. ՊԵՏԱԿԱՆ ՄԱՐՄՆԻ ԳԾՈՎ ԱՐԴՅՈՒՆՔԱՅԻՆ (ԿԱՏԱՐՈՂԱԿԱՆ) ՑՈՒՑԱՆԻՇՆԵՐԸ </t>
  </si>
  <si>
    <t xml:space="preserve"> 32007</t>
  </si>
  <si>
    <t xml:space="preserve"> 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</si>
  <si>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 xml:space="preserve"> Ասիական զարգացման բանկի աջակցությամբ իրականացվող քաղաքային ենթակառուցվածքների և քաղաքի կայուն զարգացման ներդրումային երկրորդ ծրագրի համակարգում և կառավարում</t>
  </si>
  <si>
    <t xml:space="preserve"> ՀՀ համայնքներին տրանսպորտի և երթևեկության բարելավման համար տրամադրվող աջակցության համակարգում</t>
  </si>
  <si>
    <t xml:space="preserve"> 12013</t>
  </si>
  <si>
    <t xml:space="preserve"> 12020</t>
  </si>
  <si>
    <t xml:space="preserve"> Ասիական զարգացման բանկի աջակցությամբ իրականացվող քաղաքային ենթակառուցվածքների և քաղաքի կայուն զարգացման ներդրումային ծրագրի շրջանակներում ճանապարհային շինարարություն</t>
  </si>
  <si>
    <t>Ասիական զարգացման բանկի աջակցությամբ իրականացվող քաղաքային ենթակառուցվածքների և քաղաքի կայուն զարգացման ներդրումային ծրագրի շրջանակներում ճանապարհային շինարարություն</t>
  </si>
  <si>
    <t>Ասիական զարգացման բանկի աջակցությամբ իրականացվող քաղաքային ենթակառուցվածքների և քաղաքի կայուն զարգացման ներդրումային երկրորդ ծրագրի համակարգում և կառավարում</t>
  </si>
  <si>
    <t>ԸՆԹԱՑԻԿ ԾԱԽՍԵՐ</t>
  </si>
  <si>
    <t>- Այլ ծախսեր</t>
  </si>
  <si>
    <t>Արևելյան եվրոպայի էներգախնայողության և բնապահպանական գործընկերության ֆոնդի_x000D_ աջակցությամբ իրականացվող «Երևանի կոշտ թափոնների կառավարման» դրամաշնորհային ծրագիր</t>
  </si>
  <si>
    <t xml:space="preserve"> ԱՅԼ  ԾԱԽՍԵՐ</t>
  </si>
  <si>
    <t xml:space="preserve"> 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</t>
  </si>
  <si>
    <t xml:space="preserve"> 12013 </t>
  </si>
  <si>
    <t xml:space="preserve"> Ասիական զարգացման բանկի աջակցությամբ իրականացվող քաղաքային ենթակառուցվածքների և քաղաքի կայուն զարգացման ներդրումային երկրորդ ծրագրի համակարգում և կառավարում </t>
  </si>
  <si>
    <t xml:space="preserve"> ՀՀ համայնքներին տրանսպորտի և երթևեկության բարելավման համար տրամադրվող աջակցության համակարգում </t>
  </si>
  <si>
    <t xml:space="preserve">  Տրանսֆերտների տրամադրում </t>
  </si>
  <si>
    <t xml:space="preserve"> Բաբաջանյան-Աշտարակի խճուղի 9.4 կմ երկարությամբ և  24 մ. միջին լայնությամբ նոր ճանապարհահատվածի կառուցման տեխնիկական հսկողություն,ամիս </t>
  </si>
  <si>
    <t xml:space="preserve"> Հողի օտարում և տարաբնակեցման ծրագիր (չնախատեսված ծախսեր՛ բողոքներ, իրավաբանական ծառայությունների մատուցում), ամիս </t>
  </si>
  <si>
    <t xml:space="preserve"> Ծրագրի ֆինանսական աուդիտ, հատ </t>
  </si>
  <si>
    <t xml:space="preserve"> 12020 </t>
  </si>
  <si>
    <t xml:space="preserve"> Ասիական զարգացման բանկի աջակցությամբ իրականացվող քաղաքային ենթակառուցվածքների և քաղաքի կայուն զարգացման ներդրումային ծրագրի շրջանակներում ճանապարհային շինարարություն </t>
  </si>
  <si>
    <t xml:space="preserve">  Դեպոների կառուցում, տոկոս </t>
  </si>
  <si>
    <t>Հավելված N1</t>
  </si>
  <si>
    <t xml:space="preserve"> Սոցիալական ներդրումների և տեղական զարգացման ծրագիր</t>
  </si>
  <si>
    <t xml:space="preserve"> Նպաստել տարածքներում բնակչության նյութական և ոչ նյութական բարեկեցության աճին</t>
  </si>
  <si>
    <t xml:space="preserve"> Համայնքային և միջհամայնքային ենթակառուցվածքների և որակի հասանելիության բարելավում, ինստիտուցիոնալ և ֆինանասական կարողությունների հզորացում</t>
  </si>
  <si>
    <t xml:space="preserve"> 12001</t>
  </si>
  <si>
    <t xml:space="preserve"> 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 աշխատանքներ</t>
  </si>
  <si>
    <t xml:space="preserve"> Տարածքային զարգացման հիմնադրամի ծրագրով նախատեսված ՀՀ տարածքներում ջրագծերի, առողջապահության, կրթության օբյեկտների, մշակույթային տների, ծերանոցների, մանկատների, հատուկ դպրոցների, մանկապարտեզների և կոյուղու օբյեկտների հիմնանորոգում և շինարարություն</t>
  </si>
  <si>
    <t>Սոցիալական ներդրումների և տեղական զարգացման ծրագիր</t>
  </si>
  <si>
    <t>1019</t>
  </si>
  <si>
    <t>12001</t>
  </si>
  <si>
    <t>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շինարարության_x000D_ աշխատանքներ</t>
  </si>
  <si>
    <t xml:space="preserve"> Տնտեսական հարաբերություններ (այլ դասերին չպատկանող)</t>
  </si>
  <si>
    <t>09</t>
  </si>
  <si>
    <t xml:space="preserve"> Սոցիալական ներդրումների և տեղական զարգացման ծրագիր </t>
  </si>
  <si>
    <t xml:space="preserve"> 1019 </t>
  </si>
  <si>
    <t xml:space="preserve"> 12001 </t>
  </si>
  <si>
    <t xml:space="preserve"> 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 աշխատանքներ </t>
  </si>
  <si>
    <t xml:space="preserve"> Տարածքային զարգացման հիմնադրամի ծրագրով նախատեսված ՀՀ տարածքներում ջրագծերի, առողջապահության, կրթության օբյեկտների, մշակույթային տների, ծերանոցների, մանկատների, հատուկ դպրոցների, մանկապարտեզների և կոյուղու օբյեկտների հիմնանորոգում և շինարարություն </t>
  </si>
  <si>
    <t xml:space="preserve">  Համաձայն ՏԶՀ Ղեկավար ձեռնարկի, որը ֆինանսավորման համաձայնագրի մաս է կազմում </t>
  </si>
  <si>
    <t xml:space="preserve"> Խմելու ջրի ջրամատակարարման ենթածրագրերի թիվը </t>
  </si>
  <si>
    <t xml:space="preserve"> Ոռոգման համակարգի ենթածրագրերի թիվը </t>
  </si>
  <si>
    <t xml:space="preserve"> Դպրոցների և մանկապարտեզների թիվը, որոնց կահույք է տրամադրվել </t>
  </si>
  <si>
    <t xml:space="preserve"> Համայնքների թիվը, որոնց տրամադրվել են սարքավորումներ և տեխնիկա </t>
  </si>
  <si>
    <t xml:space="preserve"> Համայնքների թիվը, որտեղ տեղադրվելու են արևային կայաններ </t>
  </si>
  <si>
    <t xml:space="preserve"> Հիմնանորոգված և  նոր կառուցված ջրագծերի, առողջապահության, կրթության, մշակույթի, հատուկ խնամքի և  ենթակառուցվածքների ոլորտի օբյեկտներից օգտվող համայնքներ, համայնքների թիվ, հատ </t>
  </si>
  <si>
    <t xml:space="preserve"> Հիմնանորոգված և  նոր կառուցված ջրագծերից և ոռոգման համակարգերից օգտվող համայնքներ, համայնքների թիվ, հատ </t>
  </si>
  <si>
    <t xml:space="preserve"> Հիմնանորոգված և  նոր կառուցված ջրագծերից և ոռոգման համակարգերի քանակ, թիվ </t>
  </si>
  <si>
    <t xml:space="preserve"> Ավարտման ենթակա միկրոծրագրերի թիվ, հատ </t>
  </si>
  <si>
    <t xml:space="preserve"> Ծրագրի շահառուների թիվ </t>
  </si>
  <si>
    <t>Ցուցանիշների փոփոխությունը
( նվազեցումները նշված են  փակագծերում)</t>
  </si>
  <si>
    <t>Ցուցանիշների փոփոխությունը
(ավելացումները նշված են դրական նշանով)</t>
  </si>
  <si>
    <t xml:space="preserve">ՀԱՅԱՍՏԱՆԻ ՀԱՆՐԱՊԵՏՈՒԹՅԱՆ ԿԱՌԱՎԱՐՈՒԹՅԱՆ 2020 ԹՎԱԿԱՆԻ ԴԵԿՏԵՄԲԵՐԻ 30-Ի N 2215-Ն ՈՐՈՇՄԱՆ N 3 ԵՎ N 4 ՀԱՎԵԼՎԱԾՆԵՐՈՒՄ ԿԱՏԱՐՎՈՂ ՓՈՓՈԽՈՒԹՅՈՒՆՆԵՐԸ </t>
  </si>
  <si>
    <t xml:space="preserve"> ՀԱՅԱՍՏԱՆԻ ՀԱՆՐԱՊԵՏՈՒԹՅԱՆ ԿԱՌԱՎԱՐՈՒԹՅԱՆ 2020 ԹՎԱԿԱՆԻ ԴԵԿՏԵՄԲԵՐԻ 30-Ի N 2215-Ն ՈՐՈՇՄԱՆ N 9 ՀԱՎԵԼՎԱԾԻ N 9.8 ԱՂՅՈՒՍԱԿՈՒՄ ԿԱՏԱՐՎՈՂ ՓՈՓՈԽՈՒԹՅՈՒՆՆԵՐԸ </t>
  </si>
  <si>
    <t xml:space="preserve">ՀԱՅԱՍՏԱՆԻ ՀԱՆՐԱՊԵՏՈՒԹՅԱՆ ԿԱՌԱՎԱՐՈՒԹՅԱՆ 2020 ԹՎԱԿԱՆԻ ԴԵԿՏԵՄԲԵՐԻ 30-Ի N 2215-Ն ՈՐՈՇՄԱՆ N 9.1 ՀԱՎԵԼՎԱԾԻ N 9.1.8 ԱՂՅՈՒՍԱԿՈՒՄ ԿԱՏԱՐՎՈՂ ՓՈՓՈԽՈՒԹՅՈՒՆՆԵՐԸ </t>
  </si>
  <si>
    <t xml:space="preserve">Շահառուների ընտրության չափանիշները </t>
  </si>
  <si>
    <t xml:space="preserve">Շահառուների ընտրության չափանիշները  </t>
  </si>
  <si>
    <t>Ցուցանիշների փոփոխությունը 
(նվազեցումները նշված են փակագծերում)</t>
  </si>
  <si>
    <t xml:space="preserve">«ՀԱՅԱՍՏԱՆԻ ՀԱՆՐԱՊԵՏՈՒԹՅԱՆ 2021 ԹՎԱԿԱՆԻ ՊԵՏԱԿԱՆ ԲՅՈՒՋԵԻ ՄԱՍԻՆ» ՕՐԵՆՔԻ N 1 ՀԱՎԵԼՎԱԾԻ N 2 ԱՂՅՈՒՍԱԿՈՒՄ ԿԱՏԱՐՎՈՂ ՎԵՐԱԲԱՇԽՈՒՄԸ ԵՎ ՀԱՅԱՍՏԱՆԻ ՀԱՆՐԱՊԵՏՈՒԹՅԱՆ ԿԱՌԱՎԱՐՈՒԹՅԱՆ 2020 ԹՎԱԿԱՆԻ ԴԵԿՏԵՄԲԵՐԻ 30-Ի N 2215-Ն ՈՐՈՇՄԱՆ  N 5 ՀԱՎԵԼՎԱԾԻ N 1 ԱՂՅՈՒՍԱԿՈՒՄ ԿԱՏԱՐՎՈՂ ՓՈՓՈԽՈՒԹՅՈՒՆՆԵՐԸ </t>
  </si>
  <si>
    <t>«ՀԱՅԱՍՏԱՆԻ  ՀԱՆՐԱՊԵՏՈՒԹՅԱՆ 2021 ԹՎԱԿԱՆԻ ՊԵՏԱԿԱՆ ԲՅՈՒՋԵԻ ՄԱՍԻՆ» ՕՐԵՆՔԻ N 1 ՀԱՎԵԼՎԱԾԻ N 4 ԱՂՅՈՒՍԱԿՈՒՄ ԿԱՏԱՐՎՈՂ ՎԵՐԱԲԱՇԽՈՒՄԸ ԵՎ ՀԱՅԱՍՏԱՆԻ ՀԱՆՐԱՊԵՏՈՒԹՅԱՆ ԿԱՌԱՎԱՐՈՒԹՅԱՆ 2020 ԹՎԱԿԱՆԻ ԴԵԿՏԵՄԲԵՐԻ 30-Ի N 2215-Ն ՈՐՈՇՄԱՆ N 5 ՀԱՎԵԼՎԱԾԻ N 3 ԱՂՅՈՒՍԱԿՈՒՄ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</si>
</sst>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֏_-;\-* #,##0.00\ _֏_-;_-* &quot;-&quot;??\ _֏_-;_-@_-"/>
    <numFmt numFmtId="164" formatCode="_-* #,##0.00\ _₽_-;\-* #,##0.00\ _₽_-;_-* &quot;-&quot;??\ _₽_-;_-@_-"/>
    <numFmt numFmtId="165" formatCode="_-* #,##0.00\ _դ_ր_._-;\-* #,##0.00\ _դ_ր_._-;_-* &quot;-&quot;??\ _դ_ր_._-;_-@_-"/>
    <numFmt numFmtId="166" formatCode="_ * #,##0.00_)_€_ ;_ * \(#,##0.00\)_€_ ;_ * &quot;-&quot;??_)_€_ ;_ @_ "/>
    <numFmt numFmtId="167" formatCode="_(* #,##0.00_);_(* \(#,##0.00\);_(* &quot;-&quot;??_);_(@_)"/>
    <numFmt numFmtId="168" formatCode="_(* #,##0.0_);_(* \(#,##0.0\);_(* &quot;-&quot;??_);_(@_)"/>
    <numFmt numFmtId="169" formatCode="##,##0.0;\(##,##0.0\);\-"/>
    <numFmt numFmtId="170" formatCode="_-* #,##0.00_-;\-* #,##0.00_-;_-* &quot;-&quot;??_-;_-@_-"/>
    <numFmt numFmtId="171" formatCode="_-* #,##0.00_р_._-;\-* #,##0.00_р_._-;_-* &quot;-&quot;??_р_._-;_-@_-"/>
    <numFmt numFmtId="172" formatCode="_ * #,##0.00_)\ _ _ ;_ * \(#,##0.00\)\ _ _ ;_ * &quot;-&quot;??_)\ _ _ ;_ @_ "/>
    <numFmt numFmtId="173" formatCode="General_)"/>
    <numFmt numFmtId="174" formatCode="_(* #,##0.0_);_(* \(#,##0.0\);_(* &quot;-&quot;?_);_(@_)"/>
    <numFmt numFmtId="175" formatCode="#,##0.0_);\(#,##0.0\)"/>
    <numFmt numFmtId="176" formatCode="#,##0_);\(#,##0\)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2"/>
    </font>
    <font>
      <sz val="12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8"/>
      <name val="GHEA Grapalat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Armenian"/>
      <family val="2"/>
    </font>
    <font>
      <sz val="11"/>
      <color indexed="8"/>
      <name val="Calibri"/>
      <family val="2"/>
    </font>
    <font>
      <sz val="11"/>
      <color indexed="8"/>
      <name val="Times Armenian"/>
      <family val="2"/>
    </font>
    <font>
      <sz val="11"/>
      <color theme="0"/>
      <name val="Times Armenian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sz val="11"/>
      <color rgb="FF9C0006"/>
      <name val="Times Armenian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charset val="1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Times Armenian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Times Armenian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sz val="10"/>
      <name val="Arial Armenian"/>
      <family val="2"/>
    </font>
    <font>
      <sz val="10"/>
      <name val="Times Armenian"/>
      <family val="1"/>
    </font>
    <font>
      <sz val="11"/>
      <color indexed="8"/>
      <name val="Calibri"/>
      <family val="2"/>
      <charset val="1"/>
    </font>
    <font>
      <sz val="12"/>
      <color indexed="8"/>
      <name val="Times Armenian"/>
      <family val="2"/>
    </font>
    <font>
      <i/>
      <sz val="11"/>
      <color rgb="FF7F7F7F"/>
      <name val="Times Armenian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Times Armenian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charset val="1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Times Armeni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Times Armeni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Times Armeni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Times Armenian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"/>
      <scheme val="minor"/>
    </font>
    <font>
      <sz val="11"/>
      <color rgb="FF3F3F76"/>
      <name val="Calibri"/>
      <family val="2"/>
      <scheme val="minor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rgb="FFFA7D00"/>
      <name val="Times Armenian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scheme val="minor"/>
    </font>
    <font>
      <sz val="11"/>
      <color rgb="FF9C6500"/>
      <name val="Times Armenian"/>
      <family val="2"/>
    </font>
    <font>
      <sz val="10"/>
      <color rgb="FF9C6500"/>
      <name val="Calibri"/>
      <family val="2"/>
      <scheme val="minor"/>
    </font>
    <font>
      <sz val="11"/>
      <color indexed="60"/>
      <name val="Times Armenian"/>
      <family val="2"/>
    </font>
    <font>
      <sz val="11"/>
      <color rgb="FF9C6500"/>
      <name val="Calibri"/>
      <family val="2"/>
      <charset val="1"/>
      <scheme val="minor"/>
    </font>
    <font>
      <sz val="11"/>
      <color indexed="60"/>
      <name val="Calibri"/>
      <family val="2"/>
    </font>
    <font>
      <sz val="8"/>
      <name val="Arial Armenian"/>
      <family val="2"/>
    </font>
    <font>
      <sz val="10"/>
      <color rgb="FF000000"/>
      <name val="Times New Roman"/>
      <family val="1"/>
    </font>
    <font>
      <sz val="8"/>
      <name val="GHEA Grapalat"/>
      <family val="3"/>
    </font>
    <font>
      <sz val="12"/>
      <name val="Arial Armenian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Unicode"/>
      <family val="2"/>
    </font>
    <font>
      <b/>
      <sz val="11"/>
      <color rgb="FF3F3F3F"/>
      <name val="Times Armenian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"/>
      <scheme val="minor"/>
    </font>
    <font>
      <b/>
      <sz val="11"/>
      <color rgb="FF3F3F3F"/>
      <name val="Calibri"/>
      <family val="2"/>
      <scheme val="minor"/>
    </font>
    <font>
      <i/>
      <sz val="8"/>
      <name val="GHEA Grapalat"/>
      <family val="2"/>
    </font>
    <font>
      <sz val="10"/>
      <color indexed="8"/>
      <name val="MS Sans Serif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Times Armenian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b/>
      <sz val="10"/>
      <color indexed="12"/>
      <name val="Arial Cyr"/>
      <family val="2"/>
      <charset val="204"/>
    </font>
    <font>
      <sz val="11"/>
      <color rgb="FF9C6500"/>
      <name val="Calibri"/>
      <family val="2"/>
      <scheme val="minor"/>
    </font>
    <font>
      <sz val="10"/>
      <name val="Arial Armenian"/>
    </font>
    <font>
      <sz val="10"/>
      <color indexed="8"/>
      <name val="MS Sans Serif"/>
      <family val="2"/>
      <charset val="204"/>
    </font>
    <font>
      <sz val="12"/>
      <color rgb="FF000000"/>
      <name val="GHEA Grapalat"/>
      <family val="3"/>
    </font>
    <font>
      <sz val="12"/>
      <color theme="1"/>
      <name val="GHEA Grapalat"/>
      <family val="3"/>
    </font>
    <font>
      <i/>
      <sz val="12"/>
      <name val="GHEA Grapalat"/>
      <family val="3"/>
    </font>
    <font>
      <sz val="12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91">
    <xf numFmtId="0" fontId="0" fillId="0" borderId="0"/>
    <xf numFmtId="0" fontId="2" fillId="0" borderId="0">
      <alignment horizontal="left" vertical="top" wrapText="1"/>
    </xf>
    <xf numFmtId="167" fontId="4" fillId="0" borderId="0" applyFont="0" applyFill="0" applyBorder="0" applyAlignment="0" applyProtection="0"/>
    <xf numFmtId="0" fontId="4" fillId="0" borderId="0"/>
    <xf numFmtId="169" fontId="5" fillId="0" borderId="0" applyFill="0" applyBorder="0" applyProtection="0">
      <alignment horizontal="right" vertical="top"/>
    </xf>
    <xf numFmtId="169" fontId="2" fillId="0" borderId="0" applyFill="0" applyBorder="0" applyProtection="0">
      <alignment horizontal="right" vertical="top"/>
    </xf>
    <xf numFmtId="0" fontId="7" fillId="0" borderId="0"/>
    <xf numFmtId="0" fontId="7" fillId="0" borderId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9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0" fillId="33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0" fillId="34" borderId="0" applyNumberFormat="0" applyBorder="0" applyAlignment="0" applyProtection="0"/>
    <xf numFmtId="0" fontId="4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9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0" fillId="35" borderId="0" applyNumberFormat="0" applyBorder="0" applyAlignment="0" applyProtection="0"/>
    <xf numFmtId="0" fontId="4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9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0" fillId="36" borderId="0" applyNumberFormat="0" applyBorder="0" applyAlignment="0" applyProtection="0"/>
    <xf numFmtId="0" fontId="4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9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10" fillId="37" borderId="0" applyNumberFormat="0" applyBorder="0" applyAlignment="0" applyProtection="0"/>
    <xf numFmtId="0" fontId="4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9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10" fillId="38" borderId="0" applyNumberFormat="0" applyBorder="0" applyAlignment="0" applyProtection="0"/>
    <xf numFmtId="0" fontId="4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9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0" fillId="39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9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0" fillId="40" borderId="0" applyNumberFormat="0" applyBorder="0" applyAlignment="0" applyProtection="0"/>
    <xf numFmtId="0" fontId="4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9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0" fillId="41" borderId="0" applyNumberFormat="0" applyBorder="0" applyAlignment="0" applyProtection="0"/>
    <xf numFmtId="0" fontId="4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9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0" fillId="36" borderId="0" applyNumberFormat="0" applyBorder="0" applyAlignment="0" applyProtection="0"/>
    <xf numFmtId="0" fontId="4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9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10" fillId="39" borderId="0" applyNumberFormat="0" applyBorder="0" applyAlignment="0" applyProtection="0"/>
    <xf numFmtId="0" fontId="4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9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10" fillId="42" borderId="0" applyNumberFormat="0" applyBorder="0" applyAlignment="0" applyProtection="0"/>
    <xf numFmtId="0" fontId="4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11" fillId="1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1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1" fillId="2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1" fillId="2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1" fillId="9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1" fillId="2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4" applyNumberFormat="0" applyAlignment="0" applyProtection="0"/>
    <xf numFmtId="0" fontId="20" fillId="51" borderId="15" applyNumberFormat="0" applyAlignment="0" applyProtection="0"/>
    <xf numFmtId="0" fontId="20" fillId="51" borderId="15" applyNumberFormat="0" applyAlignment="0" applyProtection="0"/>
    <xf numFmtId="0" fontId="21" fillId="6" borderId="4" applyNumberFormat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52" borderId="16" applyNumberFormat="0" applyAlignment="0" applyProtection="0"/>
    <xf numFmtId="0" fontId="24" fillId="52" borderId="16" applyNumberFormat="0" applyAlignment="0" applyProtection="0"/>
    <xf numFmtId="0" fontId="25" fillId="7" borderId="7" applyNumberFormat="0" applyAlignment="0" applyProtection="0"/>
    <xf numFmtId="0" fontId="26" fillId="7" borderId="7" applyNumberFormat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2" fillId="0" borderId="0" applyFont="0" applyFill="0" applyBorder="0" applyAlignment="0" applyProtection="0">
      <alignment horizontal="left" vertical="top" wrapText="1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ont="0" applyFill="0" applyBorder="0" applyAlignment="0" applyProtection="0">
      <alignment horizontal="left" vertical="top" wrapText="1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7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" applyNumberFormat="0" applyFill="0" applyAlignment="0" applyProtection="0"/>
    <xf numFmtId="0" fontId="42" fillId="0" borderId="1" applyNumberFormat="0" applyFill="0" applyAlignment="0" applyProtection="0"/>
    <xf numFmtId="0" fontId="43" fillId="0" borderId="2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0" borderId="2" applyNumberFormat="0" applyFill="0" applyAlignment="0" applyProtection="0"/>
    <xf numFmtId="0" fontId="46" fillId="0" borderId="2" applyNumberFormat="0" applyFill="0" applyAlignment="0" applyProtection="0"/>
    <xf numFmtId="0" fontId="47" fillId="0" borderId="3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3" applyNumberFormat="0" applyFill="0" applyAlignment="0" applyProtection="0"/>
    <xf numFmtId="0" fontId="50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5" borderId="4" applyNumberFormat="0" applyAlignment="0" applyProtection="0"/>
    <xf numFmtId="0" fontId="52" fillId="38" borderId="20" applyNumberFormat="0" applyAlignment="0" applyProtection="0"/>
    <xf numFmtId="0" fontId="52" fillId="38" borderId="20" applyNumberFormat="0" applyAlignment="0" applyProtection="0"/>
    <xf numFmtId="0" fontId="53" fillId="5" borderId="4" applyNumberFormat="0" applyAlignment="0" applyProtection="0"/>
    <xf numFmtId="0" fontId="54" fillId="5" borderId="4" applyNumberFormat="0" applyAlignment="0" applyProtection="0"/>
    <xf numFmtId="38" fontId="55" fillId="0" borderId="0"/>
    <xf numFmtId="38" fontId="56" fillId="0" borderId="0"/>
    <xf numFmtId="38" fontId="57" fillId="0" borderId="0"/>
    <xf numFmtId="38" fontId="58" fillId="0" borderId="0"/>
    <xf numFmtId="0" fontId="59" fillId="0" borderId="0"/>
    <xf numFmtId="0" fontId="59" fillId="0" borderId="0"/>
    <xf numFmtId="0" fontId="60" fillId="0" borderId="0"/>
    <xf numFmtId="0" fontId="61" fillId="0" borderId="6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3" fillId="0" borderId="6" applyNumberFormat="0" applyFill="0" applyAlignment="0" applyProtection="0"/>
    <xf numFmtId="0" fontId="64" fillId="0" borderId="6" applyNumberFormat="0" applyFill="0" applyAlignment="0" applyProtection="0"/>
    <xf numFmtId="0" fontId="65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53" borderId="0" applyNumberFormat="0" applyBorder="0" applyAlignment="0" applyProtection="0"/>
    <xf numFmtId="0" fontId="68" fillId="4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70" fillId="0" borderId="0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>
      <alignment horizontal="left" vertical="top" wrapText="1"/>
    </xf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" fillId="0" borderId="0">
      <alignment horizontal="left" vertical="top" wrapText="1"/>
    </xf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0" fontId="27" fillId="0" borderId="0"/>
    <xf numFmtId="0" fontId="4" fillId="0" borderId="0"/>
    <xf numFmtId="0" fontId="72" fillId="0" borderId="0"/>
    <xf numFmtId="0" fontId="7" fillId="0" borderId="0"/>
    <xf numFmtId="0" fontId="7" fillId="0" borderId="0"/>
    <xf numFmtId="0" fontId="2" fillId="0" borderId="0">
      <alignment horizontal="left" vertical="top" wrapText="1"/>
    </xf>
    <xf numFmtId="1" fontId="73" fillId="0" borderId="0"/>
    <xf numFmtId="1" fontId="73" fillId="0" borderId="0"/>
    <xf numFmtId="0" fontId="74" fillId="0" borderId="0"/>
    <xf numFmtId="0" fontId="28" fillId="0" borderId="0"/>
    <xf numFmtId="0" fontId="7" fillId="0" borderId="0"/>
    <xf numFmtId="0" fontId="28" fillId="0" borderId="0"/>
    <xf numFmtId="0" fontId="4" fillId="0" borderId="0"/>
    <xf numFmtId="0" fontId="27" fillId="0" borderId="0"/>
    <xf numFmtId="0" fontId="8" fillId="0" borderId="0"/>
    <xf numFmtId="0" fontId="4" fillId="0" borderId="0"/>
    <xf numFmtId="0" fontId="27" fillId="0" borderId="0"/>
    <xf numFmtId="0" fontId="7" fillId="0" borderId="0"/>
    <xf numFmtId="0" fontId="7" fillId="0" borderId="0"/>
    <xf numFmtId="0" fontId="74" fillId="0" borderId="0"/>
    <xf numFmtId="0" fontId="27" fillId="0" borderId="0"/>
    <xf numFmtId="0" fontId="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28" fillId="0" borderId="0"/>
    <xf numFmtId="0" fontId="7" fillId="0" borderId="0"/>
    <xf numFmtId="0" fontId="75" fillId="0" borderId="0"/>
    <xf numFmtId="0" fontId="75" fillId="0" borderId="0"/>
    <xf numFmtId="0" fontId="7" fillId="0" borderId="0"/>
    <xf numFmtId="0" fontId="7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8" applyNumberFormat="0" applyFont="0" applyAlignment="0" applyProtection="0"/>
    <xf numFmtId="0" fontId="27" fillId="54" borderId="22" applyNumberFormat="0" applyFont="0" applyAlignment="0" applyProtection="0"/>
    <xf numFmtId="0" fontId="27" fillId="54" borderId="22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77" fillId="6" borderId="5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9" fillId="6" borderId="5" applyNumberFormat="0" applyAlignment="0" applyProtection="0"/>
    <xf numFmtId="0" fontId="80" fillId="6" borderId="5" applyNumberFormat="0" applyAlignment="0" applyProtection="0"/>
    <xf numFmtId="9" fontId="7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9" fontId="81" fillId="0" borderId="0" applyFill="0" applyBorder="0" applyProtection="0">
      <alignment horizontal="right"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9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9" applyNumberFormat="0" applyFill="0" applyAlignment="0" applyProtection="0"/>
    <xf numFmtId="0" fontId="89" fillId="0" borderId="9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173" fontId="75" fillId="0" borderId="25">
      <protection locked="0"/>
    </xf>
    <xf numFmtId="0" fontId="54" fillId="5" borderId="4" applyNumberFormat="0" applyAlignment="0" applyProtection="0"/>
    <xf numFmtId="0" fontId="80" fillId="6" borderId="5" applyNumberFormat="0" applyAlignment="0" applyProtection="0"/>
    <xf numFmtId="0" fontId="22" fillId="6" borderId="4" applyNumberFormat="0" applyAlignment="0" applyProtection="0"/>
    <xf numFmtId="0" fontId="42" fillId="0" borderId="1" applyNumberFormat="0" applyFill="0" applyAlignment="0" applyProtection="0"/>
    <xf numFmtId="0" fontId="46" fillId="0" borderId="2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173" fontId="94" fillId="55" borderId="25"/>
    <xf numFmtId="0" fontId="89" fillId="0" borderId="9" applyNumberFormat="0" applyFill="0" applyAlignment="0" applyProtection="0"/>
    <xf numFmtId="0" fontId="26" fillId="7" borderId="7" applyNumberFormat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5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" fontId="73" fillId="0" borderId="0"/>
    <xf numFmtId="1" fontId="73" fillId="0" borderId="0"/>
    <xf numFmtId="0" fontId="74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27" fillId="0" borderId="0"/>
    <xf numFmtId="0" fontId="2" fillId="0" borderId="0">
      <alignment horizontal="left" vertical="top" wrapText="1"/>
    </xf>
    <xf numFmtId="0" fontId="28" fillId="0" borderId="0"/>
    <xf numFmtId="0" fontId="71" fillId="0" borderId="0"/>
    <xf numFmtId="0" fontId="1" fillId="0" borderId="0"/>
    <xf numFmtId="0" fontId="4" fillId="0" borderId="0"/>
    <xf numFmtId="0" fontId="96" fillId="0" borderId="0"/>
    <xf numFmtId="0" fontId="18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4" fillId="8" borderId="8" applyNumberFormat="0" applyFont="0" applyAlignment="0" applyProtection="0"/>
    <xf numFmtId="0" fontId="64" fillId="0" borderId="6" applyNumberFormat="0" applyFill="0" applyAlignment="0" applyProtection="0"/>
    <xf numFmtId="0" fontId="97" fillId="0" borderId="0"/>
    <xf numFmtId="0" fontId="93" fillId="0" borderId="0" applyNumberFormat="0" applyFill="0" applyBorder="0" applyAlignment="0" applyProtection="0"/>
    <xf numFmtId="171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8" fillId="2" borderId="0" applyNumberFormat="0" applyBorder="0" applyAlignment="0" applyProtection="0"/>
    <xf numFmtId="0" fontId="27" fillId="0" borderId="0"/>
  </cellStyleXfs>
  <cellXfs count="151">
    <xf numFmtId="0" fontId="0" fillId="0" borderId="0" xfId="0"/>
    <xf numFmtId="0" fontId="3" fillId="0" borderId="0" xfId="1" applyFont="1" applyAlignment="1">
      <alignment horizontal="left" vertical="center" wrapText="1"/>
    </xf>
    <xf numFmtId="167" fontId="98" fillId="0" borderId="0" xfId="0" applyNumberFormat="1" applyFont="1" applyFill="1" applyBorder="1" applyAlignment="1">
      <alignment horizontal="left" vertical="center"/>
    </xf>
    <xf numFmtId="168" fontId="3" fillId="0" borderId="0" xfId="497" applyNumberFormat="1" applyFont="1" applyFill="1" applyBorder="1" applyAlignment="1">
      <alignment horizontal="right" vertical="center" shrinkToFi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99" fillId="0" borderId="0" xfId="671" applyFont="1" applyFill="1"/>
    <xf numFmtId="0" fontId="99" fillId="0" borderId="0" xfId="671" applyFont="1" applyFill="1" applyAlignment="1">
      <alignment horizontal="right"/>
    </xf>
    <xf numFmtId="0" fontId="3" fillId="0" borderId="0" xfId="671" applyFont="1" applyFill="1"/>
    <xf numFmtId="0" fontId="3" fillId="0" borderId="0" xfId="538" applyFont="1" applyFill="1" applyBorder="1" applyAlignment="1">
      <alignment horizontal="right"/>
    </xf>
    <xf numFmtId="0" fontId="3" fillId="0" borderId="0" xfId="671" applyFont="1" applyFill="1" applyAlignment="1">
      <alignment horizontal="right"/>
    </xf>
    <xf numFmtId="0" fontId="3" fillId="0" borderId="0" xfId="538" applyFont="1" applyFill="1" applyAlignment="1">
      <alignment horizontal="right"/>
    </xf>
    <xf numFmtId="0" fontId="3" fillId="0" borderId="1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168" fontId="3" fillId="0" borderId="11" xfId="2" applyNumberFormat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 wrapText="1" indent="2"/>
    </xf>
    <xf numFmtId="168" fontId="3" fillId="0" borderId="11" xfId="2" applyNumberFormat="1" applyFont="1" applyBorder="1" applyAlignment="1">
      <alignment horizontal="left" vertical="center" wrapText="1"/>
    </xf>
    <xf numFmtId="0" fontId="99" fillId="0" borderId="11" xfId="3" applyFont="1" applyBorder="1" applyAlignment="1">
      <alignment horizontal="left" vertical="top" wrapText="1"/>
    </xf>
    <xf numFmtId="0" fontId="3" fillId="0" borderId="11" xfId="3" applyFont="1" applyBorder="1" applyAlignment="1">
      <alignment horizontal="left" vertical="top" wrapText="1"/>
    </xf>
    <xf numFmtId="169" fontId="3" fillId="0" borderId="11" xfId="4" applyNumberFormat="1" applyFont="1" applyBorder="1" applyAlignment="1">
      <alignment horizontal="right" vertical="top"/>
    </xf>
    <xf numFmtId="0" fontId="99" fillId="0" borderId="11" xfId="0" applyFont="1" applyBorder="1" applyAlignment="1">
      <alignment horizontal="left" vertical="top" wrapText="1"/>
    </xf>
    <xf numFmtId="0" fontId="100" fillId="0" borderId="11" xfId="0" applyFont="1" applyBorder="1" applyAlignment="1">
      <alignment horizontal="left" vertical="top" wrapText="1"/>
    </xf>
    <xf numFmtId="169" fontId="3" fillId="0" borderId="11" xfId="5" applyNumberFormat="1" applyFont="1" applyBorder="1" applyAlignment="1">
      <alignment horizontal="right" vertical="top"/>
    </xf>
    <xf numFmtId="0" fontId="101" fillId="0" borderId="0" xfId="0" applyFont="1" applyAlignment="1">
      <alignment horizontal="left" vertical="top" wrapText="1"/>
    </xf>
    <xf numFmtId="169" fontId="3" fillId="0" borderId="11" xfId="5" applyNumberFormat="1" applyFont="1" applyFill="1" applyBorder="1" applyAlignment="1">
      <alignment horizontal="right" vertical="top"/>
    </xf>
    <xf numFmtId="174" fontId="98" fillId="0" borderId="0" xfId="665" applyNumberFormat="1" applyFont="1" applyFill="1" applyBorder="1" applyAlignment="1">
      <alignment horizontal="left" vertical="center"/>
    </xf>
    <xf numFmtId="0" fontId="98" fillId="0" borderId="0" xfId="665" applyNumberFormat="1" applyFont="1" applyFill="1" applyBorder="1" applyAlignment="1">
      <alignment vertical="center" wrapText="1"/>
    </xf>
    <xf numFmtId="0" fontId="98" fillId="0" borderId="0" xfId="665" applyNumberFormat="1" applyFont="1" applyFill="1" applyBorder="1" applyAlignment="1">
      <alignment horizontal="center" vertical="center" wrapText="1"/>
    </xf>
    <xf numFmtId="49" fontId="98" fillId="0" borderId="0" xfId="665" applyNumberFormat="1" applyFont="1" applyFill="1" applyBorder="1" applyAlignment="1">
      <alignment vertical="center" wrapText="1"/>
    </xf>
    <xf numFmtId="174" fontId="98" fillId="0" borderId="0" xfId="665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center" vertical="center" wrapText="1"/>
    </xf>
    <xf numFmtId="168" fontId="3" fillId="0" borderId="0" xfId="358" applyNumberFormat="1" applyFont="1" applyFill="1" applyBorder="1" applyAlignment="1">
      <alignment horizontal="center" vertical="center" wrapText="1"/>
    </xf>
    <xf numFmtId="168" fontId="3" fillId="0" borderId="11" xfId="358" applyNumberFormat="1" applyFont="1" applyFill="1" applyBorder="1" applyAlignment="1">
      <alignment horizontal="center" vertical="center" wrapText="1"/>
    </xf>
    <xf numFmtId="49" fontId="98" fillId="0" borderId="26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167" fontId="98" fillId="0" borderId="27" xfId="0" applyNumberFormat="1" applyFont="1" applyFill="1" applyBorder="1" applyAlignment="1">
      <alignment horizontal="center" vertical="center" wrapText="1"/>
    </xf>
    <xf numFmtId="168" fontId="98" fillId="0" borderId="27" xfId="0" applyNumberFormat="1" applyFont="1" applyFill="1" applyBorder="1" applyAlignment="1">
      <alignment horizontal="right" vertical="center" shrinkToFit="1"/>
    </xf>
    <xf numFmtId="168" fontId="98" fillId="0" borderId="0" xfId="0" applyNumberFormat="1" applyFont="1" applyFill="1" applyBorder="1" applyAlignment="1">
      <alignment horizontal="right" vertical="center" shrinkToFit="1"/>
    </xf>
    <xf numFmtId="49" fontId="98" fillId="0" borderId="28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167" fontId="98" fillId="0" borderId="11" xfId="0" applyNumberFormat="1" applyFont="1" applyFill="1" applyBorder="1" applyAlignment="1">
      <alignment vertical="center" wrapText="1"/>
    </xf>
    <xf numFmtId="168" fontId="98" fillId="0" borderId="11" xfId="0" applyNumberFormat="1" applyFont="1" applyFill="1" applyBorder="1" applyAlignment="1">
      <alignment horizontal="right" vertical="center" shrinkToFit="1"/>
    </xf>
    <xf numFmtId="167" fontId="98" fillId="0" borderId="11" xfId="0" applyNumberFormat="1" applyFont="1" applyFill="1" applyBorder="1" applyAlignment="1">
      <alignment horizontal="left" vertical="center" wrapText="1"/>
    </xf>
    <xf numFmtId="168" fontId="3" fillId="0" borderId="11" xfId="497" applyNumberFormat="1" applyFont="1" applyFill="1" applyBorder="1" applyAlignment="1">
      <alignment horizontal="right" vertical="center" shrinkToFit="1"/>
    </xf>
    <xf numFmtId="49" fontId="98" fillId="0" borderId="28" xfId="0" applyNumberFormat="1" applyFont="1" applyFill="1" applyBorder="1" applyAlignment="1">
      <alignment horizontal="center" vertical="center" shrinkToFit="1"/>
    </xf>
    <xf numFmtId="167" fontId="3" fillId="0" borderId="11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 shrinkToFit="1"/>
    </xf>
    <xf numFmtId="168" fontId="3" fillId="0" borderId="11" xfId="0" applyNumberFormat="1" applyFont="1" applyFill="1" applyBorder="1" applyAlignment="1">
      <alignment horizontal="right" vertical="center" shrinkToFit="1"/>
    </xf>
    <xf numFmtId="168" fontId="3" fillId="0" borderId="11" xfId="0" applyNumberFormat="1" applyFont="1" applyFill="1" applyBorder="1" applyAlignment="1">
      <alignment horizontal="left" vertical="center" wrapText="1"/>
    </xf>
    <xf numFmtId="167" fontId="100" fillId="0" borderId="11" xfId="0" applyNumberFormat="1" applyFont="1" applyFill="1" applyBorder="1" applyAlignment="1">
      <alignment horizontal="left" vertical="center" wrapText="1"/>
    </xf>
    <xf numFmtId="168" fontId="100" fillId="0" borderId="11" xfId="0" applyNumberFormat="1" applyFont="1" applyFill="1" applyBorder="1" applyAlignment="1">
      <alignment horizontal="right" vertical="center" shrinkToFit="1"/>
    </xf>
    <xf numFmtId="167" fontId="3" fillId="0" borderId="11" xfId="0" quotePrefix="1" applyNumberFormat="1" applyFont="1" applyFill="1" applyBorder="1" applyAlignment="1">
      <alignment horizontal="left" vertical="center" wrapText="1"/>
    </xf>
    <xf numFmtId="0" fontId="98" fillId="0" borderId="0" xfId="665" applyNumberFormat="1" applyFont="1" applyFill="1" applyBorder="1" applyAlignment="1">
      <alignment horizontal="left" vertical="center"/>
    </xf>
    <xf numFmtId="0" fontId="98" fillId="0" borderId="0" xfId="665" applyNumberFormat="1" applyFont="1" applyFill="1" applyBorder="1" applyAlignment="1">
      <alignment horizontal="center" vertical="center"/>
    </xf>
    <xf numFmtId="49" fontId="98" fillId="0" borderId="0" xfId="665" applyNumberFormat="1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168" fontId="98" fillId="0" borderId="11" xfId="0" applyNumberFormat="1" applyFont="1" applyFill="1" applyBorder="1" applyAlignment="1">
      <alignment horizontal="left" vertical="center" wrapText="1"/>
    </xf>
    <xf numFmtId="49" fontId="100" fillId="0" borderId="11" xfId="0" applyNumberFormat="1" applyFont="1" applyFill="1" applyBorder="1" applyAlignment="1">
      <alignment horizontal="left" vertical="center" wrapText="1"/>
    </xf>
    <xf numFmtId="49" fontId="3" fillId="0" borderId="11" xfId="0" quotePrefix="1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168" fontId="3" fillId="0" borderId="11" xfId="2" applyNumberFormat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left" vertical="center" wrapText="1" indent="2"/>
    </xf>
    <xf numFmtId="168" fontId="3" fillId="0" borderId="11" xfId="2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wrapText="1"/>
    </xf>
    <xf numFmtId="0" fontId="99" fillId="0" borderId="11" xfId="0" applyFont="1" applyFill="1" applyBorder="1" applyAlignment="1">
      <alignment horizontal="left" vertical="top" wrapText="1"/>
    </xf>
    <xf numFmtId="169" fontId="3" fillId="0" borderId="11" xfId="4" applyNumberFormat="1" applyFont="1" applyFill="1" applyBorder="1" applyAlignment="1">
      <alignment horizontal="right" vertical="top"/>
    </xf>
    <xf numFmtId="0" fontId="99" fillId="0" borderId="0" xfId="0" applyFont="1" applyFill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169" fontId="3" fillId="0" borderId="11" xfId="5" applyNumberFormat="1" applyFont="1" applyFill="1" applyBorder="1" applyAlignment="1">
      <alignment horizontal="left" vertical="top" wrapText="1"/>
    </xf>
    <xf numFmtId="49" fontId="3" fillId="0" borderId="11" xfId="5" applyNumberFormat="1" applyFont="1" applyFill="1" applyBorder="1" applyAlignment="1">
      <alignment horizontal="right" vertical="top"/>
    </xf>
    <xf numFmtId="169" fontId="100" fillId="0" borderId="11" xfId="606" applyNumberFormat="1" applyFont="1" applyFill="1" applyBorder="1" applyAlignment="1">
      <alignment horizontal="right" vertical="top"/>
    </xf>
    <xf numFmtId="169" fontId="100" fillId="0" borderId="11" xfId="606" applyNumberFormat="1" applyFont="1" applyFill="1" applyBorder="1" applyAlignment="1">
      <alignment horizontal="left" vertical="top" wrapText="1"/>
    </xf>
    <xf numFmtId="0" fontId="100" fillId="0" borderId="11" xfId="0" applyFont="1" applyFill="1" applyBorder="1" applyAlignment="1">
      <alignment horizontal="left" vertical="top" wrapText="1"/>
    </xf>
    <xf numFmtId="0" fontId="3" fillId="0" borderId="0" xfId="668" applyFont="1">
      <alignment horizontal="left" vertical="top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horizontal="right" vertical="center"/>
    </xf>
    <xf numFmtId="175" fontId="3" fillId="0" borderId="0" xfId="668" applyNumberFormat="1" applyFont="1">
      <alignment horizontal="left" vertical="top" wrapText="1"/>
    </xf>
    <xf numFmtId="0" fontId="3" fillId="0" borderId="11" xfId="668" applyFont="1" applyBorder="1" applyAlignment="1">
      <alignment horizontal="left" vertical="top" wrapText="1"/>
    </xf>
    <xf numFmtId="0" fontId="3" fillId="0" borderId="11" xfId="668" applyFont="1" applyBorder="1" applyAlignment="1">
      <alignment vertical="top" wrapText="1"/>
    </xf>
    <xf numFmtId="0" fontId="3" fillId="0" borderId="0" xfId="668" applyFont="1" applyAlignment="1">
      <alignment vertical="top" wrapText="1"/>
    </xf>
    <xf numFmtId="0" fontId="100" fillId="0" borderId="11" xfId="668" applyFont="1" applyBorder="1" applyAlignment="1">
      <alignment horizontal="left" vertical="top" wrapText="1"/>
    </xf>
    <xf numFmtId="0" fontId="100" fillId="0" borderId="11" xfId="668" applyFont="1" applyBorder="1" applyAlignment="1">
      <alignment vertical="top" wrapText="1"/>
    </xf>
    <xf numFmtId="0" fontId="100" fillId="0" borderId="0" xfId="668" applyFont="1" applyAlignment="1">
      <alignment vertical="top" wrapText="1"/>
    </xf>
    <xf numFmtId="0" fontId="3" fillId="0" borderId="0" xfId="668" applyFont="1" applyAlignment="1">
      <alignment horizontal="left" vertical="top" wrapText="1"/>
    </xf>
    <xf numFmtId="0" fontId="3" fillId="0" borderId="11" xfId="668" applyFont="1" applyBorder="1" applyAlignment="1">
      <alignment horizontal="center" vertical="top" wrapText="1"/>
    </xf>
    <xf numFmtId="0" fontId="100" fillId="0" borderId="11" xfId="668" applyFont="1" applyBorder="1" applyAlignment="1">
      <alignment horizontal="right" vertical="top" wrapText="1"/>
    </xf>
    <xf numFmtId="175" fontId="100" fillId="0" borderId="11" xfId="668" applyNumberFormat="1" applyFont="1" applyBorder="1" applyAlignment="1">
      <alignment horizontal="right" vertical="top" wrapText="1"/>
    </xf>
    <xf numFmtId="0" fontId="100" fillId="0" borderId="11" xfId="668" applyFont="1" applyFill="1" applyBorder="1" applyAlignment="1">
      <alignment horizontal="right" vertical="top" wrapText="1"/>
    </xf>
    <xf numFmtId="175" fontId="100" fillId="0" borderId="11" xfId="668" applyNumberFormat="1" applyFont="1" applyFill="1" applyBorder="1" applyAlignment="1">
      <alignment horizontal="right" vertical="top" wrapText="1"/>
    </xf>
    <xf numFmtId="0" fontId="3" fillId="0" borderId="0" xfId="668" applyFont="1" applyBorder="1">
      <alignment horizontal="left" vertical="top" wrapText="1"/>
    </xf>
    <xf numFmtId="0" fontId="3" fillId="0" borderId="0" xfId="668" applyFont="1" applyBorder="1" applyAlignment="1">
      <alignment horizontal="left" vertical="top" wrapText="1"/>
    </xf>
    <xf numFmtId="176" fontId="100" fillId="0" borderId="11" xfId="668" applyNumberFormat="1" applyFont="1" applyBorder="1" applyAlignment="1">
      <alignment horizontal="right" vertical="top" wrapText="1"/>
    </xf>
    <xf numFmtId="0" fontId="3" fillId="0" borderId="11" xfId="668" applyFont="1" applyFill="1" applyBorder="1" applyAlignment="1">
      <alignment horizontal="left" vertical="top" wrapText="1"/>
    </xf>
    <xf numFmtId="0" fontId="99" fillId="0" borderId="11" xfId="0" applyFont="1" applyBorder="1" applyAlignment="1">
      <alignment horizontal="center" vertical="top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right" wrapText="1"/>
    </xf>
    <xf numFmtId="0" fontId="3" fillId="0" borderId="11" xfId="1" applyFont="1" applyBorder="1" applyAlignment="1">
      <alignment horizontal="center" vertical="center" wrapText="1"/>
    </xf>
    <xf numFmtId="0" fontId="99" fillId="0" borderId="12" xfId="0" applyFont="1" applyBorder="1" applyAlignment="1">
      <alignment horizontal="center" vertical="top" wrapText="1"/>
    </xf>
    <xf numFmtId="0" fontId="99" fillId="0" borderId="13" xfId="0" applyFont="1" applyBorder="1" applyAlignment="1">
      <alignment horizontal="center" vertical="top" wrapText="1"/>
    </xf>
    <xf numFmtId="0" fontId="99" fillId="0" borderId="14" xfId="0" applyFont="1" applyBorder="1" applyAlignment="1">
      <alignment horizontal="center" vertical="top" wrapText="1"/>
    </xf>
    <xf numFmtId="0" fontId="3" fillId="0" borderId="34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0" xfId="669" applyFont="1" applyFill="1" applyAlignment="1">
      <alignment horizontal="center" vertical="center" wrapText="1"/>
    </xf>
    <xf numFmtId="168" fontId="3" fillId="0" borderId="11" xfId="0" applyNumberFormat="1" applyFont="1" applyFill="1" applyBorder="1" applyAlignment="1">
      <alignment horizontal="center" vertical="center" wrapText="1"/>
    </xf>
    <xf numFmtId="168" fontId="3" fillId="0" borderId="35" xfId="665" applyNumberFormat="1" applyFont="1" applyFill="1" applyBorder="1" applyAlignment="1">
      <alignment horizontal="center" vertical="center"/>
    </xf>
    <xf numFmtId="168" fontId="3" fillId="0" borderId="36" xfId="665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167" fontId="3" fillId="0" borderId="11" xfId="0" applyNumberFormat="1" applyFont="1" applyFill="1" applyBorder="1" applyAlignment="1">
      <alignment horizontal="center" vertical="center" wrapText="1"/>
    </xf>
    <xf numFmtId="168" fontId="3" fillId="0" borderId="11" xfId="358" applyNumberFormat="1" applyFont="1" applyFill="1" applyBorder="1" applyAlignment="1">
      <alignment horizontal="center" vertical="center" wrapText="1"/>
    </xf>
    <xf numFmtId="168" fontId="3" fillId="0" borderId="12" xfId="358" applyNumberFormat="1" applyFont="1" applyFill="1" applyBorder="1" applyAlignment="1">
      <alignment horizontal="center" vertical="center" wrapText="1"/>
    </xf>
    <xf numFmtId="168" fontId="3" fillId="0" borderId="14" xfId="358" applyNumberFormat="1" applyFont="1" applyFill="1" applyBorder="1" applyAlignment="1">
      <alignment horizontal="center" vertical="center" wrapText="1"/>
    </xf>
    <xf numFmtId="168" fontId="3" fillId="0" borderId="12" xfId="0" applyNumberFormat="1" applyFont="1" applyFill="1" applyBorder="1" applyAlignment="1">
      <alignment horizontal="center" vertical="center" wrapText="1"/>
    </xf>
    <xf numFmtId="168" fontId="3" fillId="0" borderId="13" xfId="0" applyNumberFormat="1" applyFont="1" applyFill="1" applyBorder="1" applyAlignment="1">
      <alignment horizontal="center" vertical="center" wrapText="1"/>
    </xf>
    <xf numFmtId="168" fontId="3" fillId="0" borderId="14" xfId="0" applyNumberFormat="1" applyFont="1" applyFill="1" applyBorder="1" applyAlignment="1">
      <alignment horizontal="center" vertical="center" wrapText="1"/>
    </xf>
    <xf numFmtId="168" fontId="3" fillId="0" borderId="35" xfId="665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10" xfId="1" applyFont="1" applyFill="1" applyBorder="1" applyAlignment="1">
      <alignment horizontal="right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100" fillId="0" borderId="34" xfId="668" applyFont="1" applyBorder="1" applyAlignment="1">
      <alignment horizontal="left" vertical="top" wrapText="1"/>
    </xf>
    <xf numFmtId="0" fontId="100" fillId="0" borderId="36" xfId="668" applyFont="1" applyBorder="1" applyAlignment="1">
      <alignment horizontal="left" vertical="top" wrapText="1"/>
    </xf>
    <xf numFmtId="0" fontId="3" fillId="0" borderId="11" xfId="668" applyFont="1" applyBorder="1" applyAlignment="1">
      <alignment horizontal="left" vertical="top" wrapText="1"/>
    </xf>
    <xf numFmtId="0" fontId="3" fillId="0" borderId="0" xfId="668" applyFont="1" applyAlignment="1">
      <alignment horizontal="left" vertical="top" wrapText="1"/>
    </xf>
    <xf numFmtId="0" fontId="3" fillId="0" borderId="37" xfId="1" applyFont="1" applyFill="1" applyBorder="1" applyAlignment="1">
      <alignment horizontal="center" vertical="top" wrapText="1"/>
    </xf>
    <xf numFmtId="0" fontId="3" fillId="0" borderId="38" xfId="1" applyFont="1" applyFill="1" applyBorder="1" applyAlignment="1">
      <alignment horizontal="center" vertical="top" wrapText="1"/>
    </xf>
    <xf numFmtId="0" fontId="3" fillId="0" borderId="39" xfId="1" applyFont="1" applyFill="1" applyBorder="1" applyAlignment="1">
      <alignment horizontal="center" vertical="top" wrapText="1"/>
    </xf>
    <xf numFmtId="0" fontId="3" fillId="0" borderId="11" xfId="668" applyFont="1" applyBorder="1" applyAlignment="1">
      <alignment horizontal="center" vertical="top" wrapText="1"/>
    </xf>
    <xf numFmtId="0" fontId="3" fillId="0" borderId="0" xfId="668" applyFont="1" applyAlignment="1">
      <alignment horizontal="center" vertical="top" wrapText="1"/>
    </xf>
    <xf numFmtId="0" fontId="3" fillId="0" borderId="0" xfId="668" applyFont="1" applyAlignment="1">
      <alignment horizontal="center" vertical="top"/>
    </xf>
    <xf numFmtId="0" fontId="3" fillId="0" borderId="3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100" fillId="0" borderId="11" xfId="668" applyFont="1" applyBorder="1" applyAlignment="1">
      <alignment horizontal="left" vertical="top" wrapText="1"/>
    </xf>
  </cellXfs>
  <cellStyles count="691">
    <cellStyle name="_artabyuje" xfId="6"/>
    <cellStyle name="_artabyuje_3.Havelvacner_N1_12 23.01.2018" xfId="7"/>
    <cellStyle name="20% - Accent1 2" xfId="8"/>
    <cellStyle name="20% - Accent1 2 2" xfId="9"/>
    <cellStyle name="20% - Accent1 2 2 2" xfId="10"/>
    <cellStyle name="20% - Accent1 2 2 2 2" xfId="11"/>
    <cellStyle name="20% - Accent1 2 2 2 3" xfId="12"/>
    <cellStyle name="20% - Accent1 2 2 3" xfId="13"/>
    <cellStyle name="20% - Accent1 2 2 4" xfId="14"/>
    <cellStyle name="20% - Accent1 2 2 5" xfId="15"/>
    <cellStyle name="20% - Accent1 2 3" xfId="16"/>
    <cellStyle name="20% - Accent1 2 3 2" xfId="17"/>
    <cellStyle name="20% - Accent1 2 3 3" xfId="18"/>
    <cellStyle name="20% - Accent1 2 4" xfId="19"/>
    <cellStyle name="20% - Accent1 2 4 2" xfId="20"/>
    <cellStyle name="20% - Accent1 2 4 3" xfId="21"/>
    <cellStyle name="20% - Accent1 2 5" xfId="22"/>
    <cellStyle name="20% - Accent1 2 6" xfId="23"/>
    <cellStyle name="20% - Accent1 2 7" xfId="24"/>
    <cellStyle name="20% - Accent1 2 8" xfId="25"/>
    <cellStyle name="20% - Accent1 3" xfId="26"/>
    <cellStyle name="20% - Accent1 4" xfId="27"/>
    <cellStyle name="20% - Accent2 2" xfId="28"/>
    <cellStyle name="20% - Accent2 2 2" xfId="29"/>
    <cellStyle name="20% - Accent2 2 2 2" xfId="30"/>
    <cellStyle name="20% - Accent2 2 2 2 2" xfId="31"/>
    <cellStyle name="20% - Accent2 2 2 2 3" xfId="32"/>
    <cellStyle name="20% - Accent2 2 2 3" xfId="33"/>
    <cellStyle name="20% - Accent2 2 2 4" xfId="34"/>
    <cellStyle name="20% - Accent2 2 2 5" xfId="35"/>
    <cellStyle name="20% - Accent2 2 3" xfId="36"/>
    <cellStyle name="20% - Accent2 2 3 2" xfId="37"/>
    <cellStyle name="20% - Accent2 2 3 3" xfId="38"/>
    <cellStyle name="20% - Accent2 2 4" xfId="39"/>
    <cellStyle name="20% - Accent2 2 4 2" xfId="40"/>
    <cellStyle name="20% - Accent2 2 4 3" xfId="41"/>
    <cellStyle name="20% - Accent2 2 5" xfId="42"/>
    <cellStyle name="20% - Accent2 2 6" xfId="43"/>
    <cellStyle name="20% - Accent2 2 7" xfId="44"/>
    <cellStyle name="20% - Accent2 2 8" xfId="45"/>
    <cellStyle name="20% - Accent2 3" xfId="46"/>
    <cellStyle name="20% - Accent2 4" xfId="47"/>
    <cellStyle name="20% - Accent3 2" xfId="48"/>
    <cellStyle name="20% - Accent3 2 2" xfId="49"/>
    <cellStyle name="20% - Accent3 2 2 2" xfId="50"/>
    <cellStyle name="20% - Accent3 2 2 2 2" xfId="51"/>
    <cellStyle name="20% - Accent3 2 2 2 3" xfId="52"/>
    <cellStyle name="20% - Accent3 2 2 3" xfId="53"/>
    <cellStyle name="20% - Accent3 2 2 4" xfId="54"/>
    <cellStyle name="20% - Accent3 2 2 5" xfId="55"/>
    <cellStyle name="20% - Accent3 2 3" xfId="56"/>
    <cellStyle name="20% - Accent3 2 3 2" xfId="57"/>
    <cellStyle name="20% - Accent3 2 3 3" xfId="58"/>
    <cellStyle name="20% - Accent3 2 4" xfId="59"/>
    <cellStyle name="20% - Accent3 2 4 2" xfId="60"/>
    <cellStyle name="20% - Accent3 2 4 3" xfId="61"/>
    <cellStyle name="20% - Accent3 2 5" xfId="62"/>
    <cellStyle name="20% - Accent3 2 6" xfId="63"/>
    <cellStyle name="20% - Accent3 2 7" xfId="64"/>
    <cellStyle name="20% - Accent3 2 8" xfId="65"/>
    <cellStyle name="20% - Accent3 3" xfId="66"/>
    <cellStyle name="20% - Accent3 4" xfId="67"/>
    <cellStyle name="20% - Accent4 2" xfId="68"/>
    <cellStyle name="20% - Accent4 2 2" xfId="69"/>
    <cellStyle name="20% - Accent4 2 2 2" xfId="70"/>
    <cellStyle name="20% - Accent4 2 2 2 2" xfId="71"/>
    <cellStyle name="20% - Accent4 2 2 2 3" xfId="72"/>
    <cellStyle name="20% - Accent4 2 2 3" xfId="73"/>
    <cellStyle name="20% - Accent4 2 2 4" xfId="74"/>
    <cellStyle name="20% - Accent4 2 2 5" xfId="75"/>
    <cellStyle name="20% - Accent4 2 3" xfId="76"/>
    <cellStyle name="20% - Accent4 2 3 2" xfId="77"/>
    <cellStyle name="20% - Accent4 2 3 3" xfId="78"/>
    <cellStyle name="20% - Accent4 2 4" xfId="79"/>
    <cellStyle name="20% - Accent4 2 4 2" xfId="80"/>
    <cellStyle name="20% - Accent4 2 4 3" xfId="81"/>
    <cellStyle name="20% - Accent4 2 5" xfId="82"/>
    <cellStyle name="20% - Accent4 2 6" xfId="83"/>
    <cellStyle name="20% - Accent4 2 7" xfId="84"/>
    <cellStyle name="20% - Accent4 2 8" xfId="85"/>
    <cellStyle name="20% - Accent4 3" xfId="86"/>
    <cellStyle name="20% - Accent4 4" xfId="87"/>
    <cellStyle name="20% - Accent5 2" xfId="88"/>
    <cellStyle name="20% - Accent5 2 2" xfId="89"/>
    <cellStyle name="20% - Accent5 2 2 2" xfId="90"/>
    <cellStyle name="20% - Accent5 2 2 2 2" xfId="91"/>
    <cellStyle name="20% - Accent5 2 2 2 3" xfId="92"/>
    <cellStyle name="20% - Accent5 2 2 3" xfId="93"/>
    <cellStyle name="20% - Accent5 2 2 4" xfId="94"/>
    <cellStyle name="20% - Accent5 2 2 5" xfId="95"/>
    <cellStyle name="20% - Accent5 2 3" xfId="96"/>
    <cellStyle name="20% - Accent5 2 3 2" xfId="97"/>
    <cellStyle name="20% - Accent5 2 3 3" xfId="98"/>
    <cellStyle name="20% - Accent5 2 4" xfId="99"/>
    <cellStyle name="20% - Accent5 2 4 2" xfId="100"/>
    <cellStyle name="20% - Accent5 2 4 3" xfId="101"/>
    <cellStyle name="20% - Accent5 2 5" xfId="102"/>
    <cellStyle name="20% - Accent5 2 6" xfId="103"/>
    <cellStyle name="20% - Accent5 2 7" xfId="104"/>
    <cellStyle name="20% - Accent5 2 8" xfId="105"/>
    <cellStyle name="20% - Accent5 3" xfId="106"/>
    <cellStyle name="20% - Accent5 4" xfId="107"/>
    <cellStyle name="20% - Accent6 2" xfId="108"/>
    <cellStyle name="20% - Accent6 2 2" xfId="109"/>
    <cellStyle name="20% - Accent6 2 2 2" xfId="110"/>
    <cellStyle name="20% - Accent6 2 2 2 2" xfId="111"/>
    <cellStyle name="20% - Accent6 2 2 2 3" xfId="112"/>
    <cellStyle name="20% - Accent6 2 2 3" xfId="113"/>
    <cellStyle name="20% - Accent6 2 2 4" xfId="114"/>
    <cellStyle name="20% - Accent6 2 2 5" xfId="115"/>
    <cellStyle name="20% - Accent6 2 3" xfId="116"/>
    <cellStyle name="20% - Accent6 2 3 2" xfId="117"/>
    <cellStyle name="20% - Accent6 2 3 3" xfId="118"/>
    <cellStyle name="20% - Accent6 2 4" xfId="119"/>
    <cellStyle name="20% - Accent6 2 4 2" xfId="120"/>
    <cellStyle name="20% - Accent6 2 4 3" xfId="121"/>
    <cellStyle name="20% - Accent6 2 5" xfId="122"/>
    <cellStyle name="20% - Accent6 2 6" xfId="123"/>
    <cellStyle name="20% - Accent6 2 7" xfId="124"/>
    <cellStyle name="20% - Accent6 2 8" xfId="125"/>
    <cellStyle name="20% - Accent6 3" xfId="126"/>
    <cellStyle name="20% - Accent6 4" xfId="127"/>
    <cellStyle name="20% - Акцент1 2" xfId="128"/>
    <cellStyle name="20% - Акцент1 3" xfId="129"/>
    <cellStyle name="20% - Акцент2 2" xfId="130"/>
    <cellStyle name="20% - Акцент2 3" xfId="131"/>
    <cellStyle name="20% - Акцент3 2" xfId="132"/>
    <cellStyle name="20% - Акцент3 3" xfId="133"/>
    <cellStyle name="20% - Акцент4 2" xfId="134"/>
    <cellStyle name="20% - Акцент4 3" xfId="135"/>
    <cellStyle name="20% - Акцент5 2" xfId="136"/>
    <cellStyle name="20% - Акцент5 3" xfId="137"/>
    <cellStyle name="20% - Акцент6 2" xfId="138"/>
    <cellStyle name="20% - Акцент6 3" xfId="139"/>
    <cellStyle name="40% - Accent1 2" xfId="140"/>
    <cellStyle name="40% - Accent1 2 2" xfId="141"/>
    <cellStyle name="40% - Accent1 2 2 2" xfId="142"/>
    <cellStyle name="40% - Accent1 2 2 2 2" xfId="143"/>
    <cellStyle name="40% - Accent1 2 2 2 3" xfId="144"/>
    <cellStyle name="40% - Accent1 2 2 3" xfId="145"/>
    <cellStyle name="40% - Accent1 2 2 4" xfId="146"/>
    <cellStyle name="40% - Accent1 2 2 5" xfId="147"/>
    <cellStyle name="40% - Accent1 2 3" xfId="148"/>
    <cellStyle name="40% - Accent1 2 3 2" xfId="149"/>
    <cellStyle name="40% - Accent1 2 3 3" xfId="150"/>
    <cellStyle name="40% - Accent1 2 4" xfId="151"/>
    <cellStyle name="40% - Accent1 2 4 2" xfId="152"/>
    <cellStyle name="40% - Accent1 2 4 3" xfId="153"/>
    <cellStyle name="40% - Accent1 2 5" xfId="154"/>
    <cellStyle name="40% - Accent1 2 6" xfId="155"/>
    <cellStyle name="40% - Accent1 2 7" xfId="156"/>
    <cellStyle name="40% - Accent1 2 8" xfId="157"/>
    <cellStyle name="40% - Accent1 3" xfId="158"/>
    <cellStyle name="40% - Accent1 4" xfId="159"/>
    <cellStyle name="40% - Accent2 2" xfId="160"/>
    <cellStyle name="40% - Accent2 2 2" xfId="161"/>
    <cellStyle name="40% - Accent2 2 2 2" xfId="162"/>
    <cellStyle name="40% - Accent2 2 2 2 2" xfId="163"/>
    <cellStyle name="40% - Accent2 2 2 2 3" xfId="164"/>
    <cellStyle name="40% - Accent2 2 2 3" xfId="165"/>
    <cellStyle name="40% - Accent2 2 2 4" xfId="166"/>
    <cellStyle name="40% - Accent2 2 2 5" xfId="167"/>
    <cellStyle name="40% - Accent2 2 3" xfId="168"/>
    <cellStyle name="40% - Accent2 2 3 2" xfId="169"/>
    <cellStyle name="40% - Accent2 2 3 3" xfId="170"/>
    <cellStyle name="40% - Accent2 2 4" xfId="171"/>
    <cellStyle name="40% - Accent2 2 4 2" xfId="172"/>
    <cellStyle name="40% - Accent2 2 4 3" xfId="173"/>
    <cellStyle name="40% - Accent2 2 5" xfId="174"/>
    <cellStyle name="40% - Accent2 2 6" xfId="175"/>
    <cellStyle name="40% - Accent2 2 7" xfId="176"/>
    <cellStyle name="40% - Accent2 2 8" xfId="177"/>
    <cellStyle name="40% - Accent2 3" xfId="178"/>
    <cellStyle name="40% - Accent2 4" xfId="179"/>
    <cellStyle name="40% - Accent3 2" xfId="180"/>
    <cellStyle name="40% - Accent3 2 2" xfId="181"/>
    <cellStyle name="40% - Accent3 2 2 2" xfId="182"/>
    <cellStyle name="40% - Accent3 2 2 2 2" xfId="183"/>
    <cellStyle name="40% - Accent3 2 2 2 3" xfId="184"/>
    <cellStyle name="40% - Accent3 2 2 3" xfId="185"/>
    <cellStyle name="40% - Accent3 2 2 4" xfId="186"/>
    <cellStyle name="40% - Accent3 2 2 5" xfId="187"/>
    <cellStyle name="40% - Accent3 2 3" xfId="188"/>
    <cellStyle name="40% - Accent3 2 3 2" xfId="189"/>
    <cellStyle name="40% - Accent3 2 3 3" xfId="190"/>
    <cellStyle name="40% - Accent3 2 4" xfId="191"/>
    <cellStyle name="40% - Accent3 2 4 2" xfId="192"/>
    <cellStyle name="40% - Accent3 2 4 3" xfId="193"/>
    <cellStyle name="40% - Accent3 2 5" xfId="194"/>
    <cellStyle name="40% - Accent3 2 6" xfId="195"/>
    <cellStyle name="40% - Accent3 2 7" xfId="196"/>
    <cellStyle name="40% - Accent3 2 8" xfId="197"/>
    <cellStyle name="40% - Accent3 3" xfId="198"/>
    <cellStyle name="40% - Accent3 4" xfId="199"/>
    <cellStyle name="40% - Accent4 2" xfId="200"/>
    <cellStyle name="40% - Accent4 2 2" xfId="201"/>
    <cellStyle name="40% - Accent4 2 2 2" xfId="202"/>
    <cellStyle name="40% - Accent4 2 2 2 2" xfId="203"/>
    <cellStyle name="40% - Accent4 2 2 2 3" xfId="204"/>
    <cellStyle name="40% - Accent4 2 2 3" xfId="205"/>
    <cellStyle name="40% - Accent4 2 2 4" xfId="206"/>
    <cellStyle name="40% - Accent4 2 2 5" xfId="207"/>
    <cellStyle name="40% - Accent4 2 3" xfId="208"/>
    <cellStyle name="40% - Accent4 2 3 2" xfId="209"/>
    <cellStyle name="40% - Accent4 2 3 3" xfId="210"/>
    <cellStyle name="40% - Accent4 2 4" xfId="211"/>
    <cellStyle name="40% - Accent4 2 4 2" xfId="212"/>
    <cellStyle name="40% - Accent4 2 4 3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5 2" xfId="220"/>
    <cellStyle name="40% - Accent5 2 2" xfId="221"/>
    <cellStyle name="40% - Accent5 2 2 2" xfId="222"/>
    <cellStyle name="40% - Accent5 2 2 2 2" xfId="223"/>
    <cellStyle name="40% - Accent5 2 2 2 3" xfId="224"/>
    <cellStyle name="40% - Accent5 2 2 3" xfId="225"/>
    <cellStyle name="40% - Accent5 2 2 4" xfId="226"/>
    <cellStyle name="40% - Accent5 2 2 5" xfId="227"/>
    <cellStyle name="40% - Accent5 2 3" xfId="228"/>
    <cellStyle name="40% - Accent5 2 3 2" xfId="229"/>
    <cellStyle name="40% - Accent5 2 3 3" xfId="230"/>
    <cellStyle name="40% - Accent5 2 4" xfId="231"/>
    <cellStyle name="40% - Accent5 2 4 2" xfId="232"/>
    <cellStyle name="40% - Accent5 2 4 3" xfId="233"/>
    <cellStyle name="40% - Accent5 2 5" xfId="234"/>
    <cellStyle name="40% - Accent5 2 6" xfId="235"/>
    <cellStyle name="40% - Accent5 2 7" xfId="236"/>
    <cellStyle name="40% - Accent5 2 8" xfId="237"/>
    <cellStyle name="40% - Accent5 3" xfId="238"/>
    <cellStyle name="40% - Accent5 4" xfId="239"/>
    <cellStyle name="40% - Accent6 2" xfId="240"/>
    <cellStyle name="40% - Accent6 2 2" xfId="241"/>
    <cellStyle name="40% - Accent6 2 2 2" xfId="242"/>
    <cellStyle name="40% - Accent6 2 2 2 2" xfId="243"/>
    <cellStyle name="40% - Accent6 2 2 2 3" xfId="244"/>
    <cellStyle name="40% - Accent6 2 2 3" xfId="245"/>
    <cellStyle name="40% - Accent6 2 2 4" xfId="246"/>
    <cellStyle name="40% - Accent6 2 2 5" xfId="247"/>
    <cellStyle name="40% - Accent6 2 3" xfId="248"/>
    <cellStyle name="40% - Accent6 2 3 2" xfId="249"/>
    <cellStyle name="40% - Accent6 2 3 3" xfId="250"/>
    <cellStyle name="40% - Accent6 2 4" xfId="251"/>
    <cellStyle name="40% - Accent6 2 4 2" xfId="252"/>
    <cellStyle name="40% - Accent6 2 4 3" xfId="253"/>
    <cellStyle name="40% - Accent6 2 5" xfId="254"/>
    <cellStyle name="40% - Accent6 2 6" xfId="255"/>
    <cellStyle name="40% - Accent6 2 7" xfId="256"/>
    <cellStyle name="40% - Accent6 2 8" xfId="257"/>
    <cellStyle name="40% - Accent6 3" xfId="258"/>
    <cellStyle name="40% - Accent6 4" xfId="259"/>
    <cellStyle name="40% - Акцент1 2" xfId="260"/>
    <cellStyle name="40% - Акцент1 3" xfId="261"/>
    <cellStyle name="40% - Акцент2 2" xfId="262"/>
    <cellStyle name="40% - Акцент2 3" xfId="263"/>
    <cellStyle name="40% - Акцент3 2" xfId="264"/>
    <cellStyle name="40% - Акцент3 3" xfId="265"/>
    <cellStyle name="40% - Акцент4 2" xfId="266"/>
    <cellStyle name="40% - Акцент4 3" xfId="267"/>
    <cellStyle name="40% - Акцент5 2" xfId="268"/>
    <cellStyle name="40% - Акцент5 3" xfId="269"/>
    <cellStyle name="40% - Акцент6 2" xfId="270"/>
    <cellStyle name="40% - Акцент6 3" xfId="271"/>
    <cellStyle name="60% - Accent1 2" xfId="272"/>
    <cellStyle name="60% - Accent1 2 2" xfId="273"/>
    <cellStyle name="60% - Accent1 2 2 2" xfId="274"/>
    <cellStyle name="60% - Accent1 2 3" xfId="275"/>
    <cellStyle name="60% - Accent1 3" xfId="276"/>
    <cellStyle name="60% - Accent2 2" xfId="277"/>
    <cellStyle name="60% - Accent2 2 2" xfId="278"/>
    <cellStyle name="60% - Accent2 2 2 2" xfId="279"/>
    <cellStyle name="60% - Accent2 2 3" xfId="280"/>
    <cellStyle name="60% - Accent2 3" xfId="281"/>
    <cellStyle name="60% - Accent3 2" xfId="282"/>
    <cellStyle name="60% - Accent3 2 2" xfId="283"/>
    <cellStyle name="60% - Accent3 2 2 2" xfId="284"/>
    <cellStyle name="60% - Accent3 2 3" xfId="285"/>
    <cellStyle name="60% - Accent3 3" xfId="286"/>
    <cellStyle name="60% - Accent4 2" xfId="287"/>
    <cellStyle name="60% - Accent4 2 2" xfId="288"/>
    <cellStyle name="60% - Accent4 2 2 2" xfId="289"/>
    <cellStyle name="60% - Accent4 2 3" xfId="290"/>
    <cellStyle name="60% - Accent4 3" xfId="291"/>
    <cellStyle name="60% - Accent5 2" xfId="292"/>
    <cellStyle name="60% - Accent5 2 2" xfId="293"/>
    <cellStyle name="60% - Accent5 2 2 2" xfId="294"/>
    <cellStyle name="60% - Accent5 2 3" xfId="295"/>
    <cellStyle name="60% - Accent5 3" xfId="296"/>
    <cellStyle name="60% - Accent6 2" xfId="297"/>
    <cellStyle name="60% - Accent6 2 2" xfId="298"/>
    <cellStyle name="60% - Accent6 2 2 2" xfId="299"/>
    <cellStyle name="60% - Accent6 2 3" xfId="300"/>
    <cellStyle name="60% - Accent6 3" xfId="301"/>
    <cellStyle name="60% - Акцент1 2" xfId="302"/>
    <cellStyle name="60% - Акцент2 2" xfId="303"/>
    <cellStyle name="60% - Акцент3 2" xfId="304"/>
    <cellStyle name="60% - Акцент4 2" xfId="305"/>
    <cellStyle name="60% - Акцент5 2" xfId="306"/>
    <cellStyle name="60% - Акцент6 2" xfId="307"/>
    <cellStyle name="Accent1 2" xfId="308"/>
    <cellStyle name="Accent1 2 2" xfId="309"/>
    <cellStyle name="Accent1 2 2 2" xfId="310"/>
    <cellStyle name="Accent1 2 3" xfId="311"/>
    <cellStyle name="Accent1 3" xfId="312"/>
    <cellStyle name="Accent2 2" xfId="313"/>
    <cellStyle name="Accent2 2 2" xfId="314"/>
    <cellStyle name="Accent2 2 2 2" xfId="315"/>
    <cellStyle name="Accent2 2 3" xfId="316"/>
    <cellStyle name="Accent2 3" xfId="317"/>
    <cellStyle name="Accent3 2" xfId="318"/>
    <cellStyle name="Accent3 2 2" xfId="319"/>
    <cellStyle name="Accent3 2 2 2" xfId="320"/>
    <cellStyle name="Accent3 2 3" xfId="321"/>
    <cellStyle name="Accent3 3" xfId="322"/>
    <cellStyle name="Accent4 2" xfId="323"/>
    <cellStyle name="Accent4 2 2" xfId="324"/>
    <cellStyle name="Accent4 2 2 2" xfId="325"/>
    <cellStyle name="Accent4 2 3" xfId="326"/>
    <cellStyle name="Accent4 3" xfId="327"/>
    <cellStyle name="Accent5 2" xfId="328"/>
    <cellStyle name="Accent5 2 2" xfId="329"/>
    <cellStyle name="Accent5 2 2 2" xfId="330"/>
    <cellStyle name="Accent5 2 3" xfId="331"/>
    <cellStyle name="Accent5 3" xfId="332"/>
    <cellStyle name="Accent6 2" xfId="333"/>
    <cellStyle name="Accent6 2 2" xfId="334"/>
    <cellStyle name="Accent6 2 2 2" xfId="335"/>
    <cellStyle name="Accent6 2 3" xfId="336"/>
    <cellStyle name="Accent6 3" xfId="337"/>
    <cellStyle name="Bad 2" xfId="338"/>
    <cellStyle name="Bad 2 2" xfId="339"/>
    <cellStyle name="Bad 2 2 2" xfId="340"/>
    <cellStyle name="Bad 2 3" xfId="341"/>
    <cellStyle name="Bad 3" xfId="342"/>
    <cellStyle name="Calculation 2" xfId="343"/>
    <cellStyle name="Calculation 2 2" xfId="344"/>
    <cellStyle name="Calculation 2 2 2" xfId="345"/>
    <cellStyle name="Calculation 2 3" xfId="346"/>
    <cellStyle name="Calculation 3" xfId="347"/>
    <cellStyle name="Check Cell 2" xfId="348"/>
    <cellStyle name="Check Cell 2 2" xfId="349"/>
    <cellStyle name="Check Cell 2 2 2" xfId="350"/>
    <cellStyle name="Check Cell 2 3" xfId="351"/>
    <cellStyle name="Check Cell 3" xfId="352"/>
    <cellStyle name="Comma 15" xfId="353"/>
    <cellStyle name="Comma 2" xfId="354"/>
    <cellStyle name="Comma 2 2" xfId="355"/>
    <cellStyle name="Comma 2 2 2" xfId="356"/>
    <cellStyle name="Comma 2 2 2 2" xfId="357"/>
    <cellStyle name="Comma 2 2 2 3" xfId="358"/>
    <cellStyle name="Comma 2 2 3" xfId="359"/>
    <cellStyle name="Comma 2 3" xfId="360"/>
    <cellStyle name="Comma 2 3 2" xfId="361"/>
    <cellStyle name="Comma 2 4" xfId="362"/>
    <cellStyle name="Comma 2 5" xfId="363"/>
    <cellStyle name="Comma 3" xfId="364"/>
    <cellStyle name="Comma 3 2" xfId="365"/>
    <cellStyle name="Comma 3 2 2" xfId="366"/>
    <cellStyle name="Comma 3 2 2 2" xfId="367"/>
    <cellStyle name="Comma 3 2 2 2 2" xfId="368"/>
    <cellStyle name="Comma 3 2 2 3" xfId="369"/>
    <cellStyle name="Comma 3 2 3" xfId="370"/>
    <cellStyle name="Comma 3 2 4" xfId="371"/>
    <cellStyle name="Comma 3 2 5" xfId="372"/>
    <cellStyle name="Comma 3 3" xfId="373"/>
    <cellStyle name="Comma 3 4" xfId="374"/>
    <cellStyle name="Comma 4" xfId="375"/>
    <cellStyle name="Comma 4 2" xfId="376"/>
    <cellStyle name="Comma 4 2 2" xfId="377"/>
    <cellStyle name="Comma 4 3" xfId="378"/>
    <cellStyle name="Comma 4 3 2" xfId="379"/>
    <cellStyle name="Comma 4 4" xfId="380"/>
    <cellStyle name="Comma 4 5" xfId="381"/>
    <cellStyle name="Comma 5" xfId="382"/>
    <cellStyle name="Comma 5 2" xfId="383"/>
    <cellStyle name="Comma 5 2 2" xfId="384"/>
    <cellStyle name="Comma 5 2 3" xfId="385"/>
    <cellStyle name="Comma 5 3" xfId="386"/>
    <cellStyle name="Comma 5 3 2" xfId="387"/>
    <cellStyle name="Comma 5 4" xfId="388"/>
    <cellStyle name="Comma 6" xfId="389"/>
    <cellStyle name="Comma 6 2" xfId="390"/>
    <cellStyle name="Comma 6 2 2" xfId="391"/>
    <cellStyle name="Comma 6 3" xfId="392"/>
    <cellStyle name="Comma 6 3 2" xfId="393"/>
    <cellStyle name="Comma 6 3 2 2" xfId="394"/>
    <cellStyle name="Comma 6 3 2 3" xfId="395"/>
    <cellStyle name="Comma 6 3 3" xfId="396"/>
    <cellStyle name="Comma 6 3 4" xfId="397"/>
    <cellStyle name="Comma 6 4" xfId="398"/>
    <cellStyle name="Comma 6 4 2" xfId="399"/>
    <cellStyle name="Comma 6 4 2 2" xfId="400"/>
    <cellStyle name="Comma 6 4 2 3" xfId="401"/>
    <cellStyle name="Comma 6 4 3" xfId="402"/>
    <cellStyle name="Comma 6 4 4" xfId="403"/>
    <cellStyle name="Comma 6 5" xfId="404"/>
    <cellStyle name="Comma 6 5 2" xfId="405"/>
    <cellStyle name="Comma 6 5 3" xfId="406"/>
    <cellStyle name="Comma 6 6" xfId="407"/>
    <cellStyle name="Comma 6 6 2" xfId="408"/>
    <cellStyle name="Comma 6 6 3" xfId="409"/>
    <cellStyle name="Comma 6 7" xfId="410"/>
    <cellStyle name="Comma 6 8" xfId="411"/>
    <cellStyle name="Comma 6 9" xfId="412"/>
    <cellStyle name="Comma 7" xfId="413"/>
    <cellStyle name="Comma 7 2" xfId="414"/>
    <cellStyle name="Comma 7 2 2" xfId="415"/>
    <cellStyle name="Comma 7 3" xfId="416"/>
    <cellStyle name="Comma 8" xfId="417"/>
    <cellStyle name="Comma 8 2" xfId="418"/>
    <cellStyle name="Comma 8 3" xfId="419"/>
    <cellStyle name="Comma 9" xfId="420"/>
    <cellStyle name="Comma 9 2" xfId="421"/>
    <cellStyle name="Comma 9 3" xfId="422"/>
    <cellStyle name="Explanatory Text 2" xfId="423"/>
    <cellStyle name="Explanatory Text 2 2" xfId="424"/>
    <cellStyle name="Explanatory Text 2 2 2" xfId="425"/>
    <cellStyle name="Explanatory Text 2 3" xfId="426"/>
    <cellStyle name="Explanatory Text 3" xfId="427"/>
    <cellStyle name="Good 2" xfId="428"/>
    <cellStyle name="Good 2 2" xfId="429"/>
    <cellStyle name="Good 2 2 2" xfId="430"/>
    <cellStyle name="Good 2 3" xfId="431"/>
    <cellStyle name="Good 3" xfId="432"/>
    <cellStyle name="Heading 1 2" xfId="433"/>
    <cellStyle name="Heading 1 2 2" xfId="434"/>
    <cellStyle name="Heading 1 2 2 2" xfId="435"/>
    <cellStyle name="Heading 1 2 3" xfId="436"/>
    <cellStyle name="Heading 1 3" xfId="437"/>
    <cellStyle name="Heading 2 2" xfId="438"/>
    <cellStyle name="Heading 2 2 2" xfId="439"/>
    <cellStyle name="Heading 2 2 2 2" xfId="440"/>
    <cellStyle name="Heading 2 2 3" xfId="441"/>
    <cellStyle name="Heading 2 3" xfId="442"/>
    <cellStyle name="Heading 3 2" xfId="443"/>
    <cellStyle name="Heading 3 2 2" xfId="444"/>
    <cellStyle name="Heading 3 2 2 2" xfId="445"/>
    <cellStyle name="Heading 3 2 3" xfId="446"/>
    <cellStyle name="Heading 3 3" xfId="447"/>
    <cellStyle name="Heading 4 2" xfId="448"/>
    <cellStyle name="Heading 4 2 2" xfId="449"/>
    <cellStyle name="Heading 4 2 2 2" xfId="450"/>
    <cellStyle name="Heading 4 2 3" xfId="451"/>
    <cellStyle name="Heading 4 3" xfId="452"/>
    <cellStyle name="Input 2" xfId="453"/>
    <cellStyle name="Input 2 2" xfId="454"/>
    <cellStyle name="Input 2 2 2" xfId="455"/>
    <cellStyle name="Input 2 3" xfId="456"/>
    <cellStyle name="Input 3" xfId="457"/>
    <cellStyle name="KPMG Heading 1" xfId="458"/>
    <cellStyle name="KPMG Heading 2" xfId="459"/>
    <cellStyle name="KPMG Heading 3" xfId="460"/>
    <cellStyle name="KPMG Heading 4" xfId="461"/>
    <cellStyle name="KPMG Normal" xfId="462"/>
    <cellStyle name="KPMG Normal Text" xfId="463"/>
    <cellStyle name="KPMG Normal_123" xfId="464"/>
    <cellStyle name="Linked Cell 2" xfId="465"/>
    <cellStyle name="Linked Cell 2 2" xfId="466"/>
    <cellStyle name="Linked Cell 2 2 2" xfId="467"/>
    <cellStyle name="Linked Cell 2 3" xfId="468"/>
    <cellStyle name="Linked Cell 3" xfId="469"/>
    <cellStyle name="Neutral 2" xfId="470"/>
    <cellStyle name="Neutral 2 2" xfId="471"/>
    <cellStyle name="Neutral 2 2 2" xfId="472"/>
    <cellStyle name="Neutral 2 3" xfId="473"/>
    <cellStyle name="Neutral 2 4" xfId="474"/>
    <cellStyle name="Neutral 2 5" xfId="475"/>
    <cellStyle name="Neutral 3" xfId="476"/>
    <cellStyle name="Neutral 3 2" xfId="477"/>
    <cellStyle name="Neutral 4" xfId="478"/>
    <cellStyle name="Neutral 4 2" xfId="479"/>
    <cellStyle name="Normal" xfId="0" builtinId="0"/>
    <cellStyle name="Normal 10" xfId="480"/>
    <cellStyle name="Normal 10 2" xfId="481"/>
    <cellStyle name="Normal 10 2 2" xfId="482"/>
    <cellStyle name="Normal 10 2 2 2" xfId="483"/>
    <cellStyle name="Normal 10 2 2 3" xfId="484"/>
    <cellStyle name="Normal 10 2 3" xfId="485"/>
    <cellStyle name="Normal 10 2 4" xfId="486"/>
    <cellStyle name="Normal 10 3" xfId="487"/>
    <cellStyle name="Normal 10 3 2" xfId="488"/>
    <cellStyle name="Normal 10 3 3" xfId="489"/>
    <cellStyle name="Normal 10 4" xfId="490"/>
    <cellStyle name="Normal 10 4 2" xfId="491"/>
    <cellStyle name="Normal 10 4 3" xfId="492"/>
    <cellStyle name="Normal 10 5" xfId="493"/>
    <cellStyle name="Normal 10 6" xfId="494"/>
    <cellStyle name="Normal 10 7" xfId="495"/>
    <cellStyle name="Normal 11" xfId="496"/>
    <cellStyle name="Normal 11 2" xfId="497"/>
    <cellStyle name="Normal 11 2 2" xfId="498"/>
    <cellStyle name="Normal 11 3" xfId="499"/>
    <cellStyle name="Normal 11 4" xfId="500"/>
    <cellStyle name="Normal 12" xfId="501"/>
    <cellStyle name="Normal 12 2" xfId="502"/>
    <cellStyle name="Normal 12 3" xfId="503"/>
    <cellStyle name="Normal 13" xfId="504"/>
    <cellStyle name="Normal 14" xfId="505"/>
    <cellStyle name="Normal 14 2" xfId="506"/>
    <cellStyle name="Normal 15" xfId="507"/>
    <cellStyle name="Normal 16" xfId="508"/>
    <cellStyle name="Normal 2" xfId="509"/>
    <cellStyle name="Normal 2 2" xfId="510"/>
    <cellStyle name="Normal 2 2 2" xfId="511"/>
    <cellStyle name="Normal 2 2 2 2" xfId="512"/>
    <cellStyle name="Normal 2 2 3" xfId="513"/>
    <cellStyle name="Normal 2 2 4" xfId="514"/>
    <cellStyle name="Normal 2 3" xfId="515"/>
    <cellStyle name="Normal 2 3 2" xfId="516"/>
    <cellStyle name="Normal 2 4" xfId="517"/>
    <cellStyle name="Normal 2 5" xfId="518"/>
    <cellStyle name="Normal 2 6" xfId="519"/>
    <cellStyle name="Normal 2_3.Havelvacner_N1_12 23.01.2018" xfId="520"/>
    <cellStyle name="Normal 3" xfId="521"/>
    <cellStyle name="Normal 3 2" xfId="522"/>
    <cellStyle name="Normal 3 2 2" xfId="523"/>
    <cellStyle name="Normal 3 2 2 2" xfId="524"/>
    <cellStyle name="Normal 3 2 3" xfId="525"/>
    <cellStyle name="Normal 3 3" xfId="526"/>
    <cellStyle name="Normal 3 4" xfId="527"/>
    <cellStyle name="Normal 3_HavelvacN2axjusakN3" xfId="528"/>
    <cellStyle name="Normal 4" xfId="529"/>
    <cellStyle name="Normal 4 2" xfId="530"/>
    <cellStyle name="Normal 4 2 2" xfId="531"/>
    <cellStyle name="Normal 4 2 3" xfId="532"/>
    <cellStyle name="Normal 4 2 4" xfId="533"/>
    <cellStyle name="Normal 4 3" xfId="534"/>
    <cellStyle name="Normal 4 3 2" xfId="535"/>
    <cellStyle name="Normal 4 4" xfId="536"/>
    <cellStyle name="Normal 5" xfId="537"/>
    <cellStyle name="Normal 5 10" xfId="538"/>
    <cellStyle name="Normal 5 2" xfId="539"/>
    <cellStyle name="Normal 5 2 2" xfId="540"/>
    <cellStyle name="Normal 5 2 2 2" xfId="541"/>
    <cellStyle name="Normal 5 2 3" xfId="542"/>
    <cellStyle name="Normal 5 2 4" xfId="543"/>
    <cellStyle name="Normal 5 2 5" xfId="544"/>
    <cellStyle name="Normal 5 3" xfId="545"/>
    <cellStyle name="Normal 5 3 2" xfId="546"/>
    <cellStyle name="Normal 5 3 2 2" xfId="547"/>
    <cellStyle name="Normal 5 3 2 3" xfId="548"/>
    <cellStyle name="Normal 5 3 3" xfId="549"/>
    <cellStyle name="Normal 5 3 4" xfId="550"/>
    <cellStyle name="Normal 5 4" xfId="551"/>
    <cellStyle name="Normal 5 4 2" xfId="552"/>
    <cellStyle name="Normal 5 4 2 2" xfId="553"/>
    <cellStyle name="Normal 5 4 2 3" xfId="554"/>
    <cellStyle name="Normal 5 4 3" xfId="555"/>
    <cellStyle name="Normal 5 4 4" xfId="556"/>
    <cellStyle name="Normal 5 5" xfId="557"/>
    <cellStyle name="Normal 5 5 2" xfId="558"/>
    <cellStyle name="Normal 5 5 3" xfId="559"/>
    <cellStyle name="Normal 5 6" xfId="560"/>
    <cellStyle name="Normal 5 6 2" xfId="561"/>
    <cellStyle name="Normal 5 6 3" xfId="562"/>
    <cellStyle name="Normal 5 7" xfId="563"/>
    <cellStyle name="Normal 5 8" xfId="564"/>
    <cellStyle name="Normal 5 9" xfId="565"/>
    <cellStyle name="Normal 6" xfId="566"/>
    <cellStyle name="Normal 6 2" xfId="567"/>
    <cellStyle name="Normal 6 2 2" xfId="568"/>
    <cellStyle name="Normal 6 3" xfId="569"/>
    <cellStyle name="Normal 7" xfId="570"/>
    <cellStyle name="Normal 7 2" xfId="571"/>
    <cellStyle name="Normal 7 3" xfId="572"/>
    <cellStyle name="Normal 8" xfId="1"/>
    <cellStyle name="Normal 8 2" xfId="573"/>
    <cellStyle name="Normal 8 2 2" xfId="574"/>
    <cellStyle name="Normal 8 3" xfId="575"/>
    <cellStyle name="Normal 8 4" xfId="576"/>
    <cellStyle name="Normal 9" xfId="577"/>
    <cellStyle name="Normal 9 2" xfId="578"/>
    <cellStyle name="Normal 9 3" xfId="579"/>
    <cellStyle name="Normal 9 4" xfId="580"/>
    <cellStyle name="Note 2" xfId="581"/>
    <cellStyle name="Note 2 2" xfId="582"/>
    <cellStyle name="Note 2 2 2" xfId="583"/>
    <cellStyle name="Note 2 3" xfId="584"/>
    <cellStyle name="Note 3" xfId="585"/>
    <cellStyle name="Note 4" xfId="586"/>
    <cellStyle name="Output 2" xfId="587"/>
    <cellStyle name="Output 2 2" xfId="588"/>
    <cellStyle name="Output 2 2 2" xfId="589"/>
    <cellStyle name="Output 2 2 3" xfId="590"/>
    <cellStyle name="Output 2 3" xfId="591"/>
    <cellStyle name="Output 3" xfId="592"/>
    <cellStyle name="Percent 2" xfId="593"/>
    <cellStyle name="Percent 2 2" xfId="594"/>
    <cellStyle name="Percent 2 2 2" xfId="595"/>
    <cellStyle name="Percent 2 3" xfId="596"/>
    <cellStyle name="Percent 3" xfId="597"/>
    <cellStyle name="Percent 3 2" xfId="598"/>
    <cellStyle name="Percent 4" xfId="599"/>
    <cellStyle name="Percent 4 2" xfId="600"/>
    <cellStyle name="Percent 5" xfId="601"/>
    <cellStyle name="Percent 5 2" xfId="602"/>
    <cellStyle name="Percent 5 2 2" xfId="603"/>
    <cellStyle name="Percent 5 3" xfId="604"/>
    <cellStyle name="RowLevel_1_N6+artabyuje" xfId="605"/>
    <cellStyle name="SN_241" xfId="5"/>
    <cellStyle name="SN_b" xfId="4"/>
    <cellStyle name="SN_it" xfId="606"/>
    <cellStyle name="Style 1" xfId="607"/>
    <cellStyle name="Style 1 2" xfId="608"/>
    <cellStyle name="Style 1 2 2" xfId="609"/>
    <cellStyle name="Style 1_verchnakan_ax21-25_2018" xfId="610"/>
    <cellStyle name="Title 2" xfId="611"/>
    <cellStyle name="Title 2 2" xfId="612"/>
    <cellStyle name="Title 2 3" xfId="613"/>
    <cellStyle name="Title 3" xfId="614"/>
    <cellStyle name="Total 2" xfId="615"/>
    <cellStyle name="Total 2 2" xfId="616"/>
    <cellStyle name="Total 2 2 2" xfId="617"/>
    <cellStyle name="Total 2 2 3" xfId="618"/>
    <cellStyle name="Total 2 3" xfId="619"/>
    <cellStyle name="Total 3" xfId="620"/>
    <cellStyle name="Warning Text 2" xfId="621"/>
    <cellStyle name="Warning Text 2 2" xfId="622"/>
    <cellStyle name="Warning Text 2 2 2" xfId="623"/>
    <cellStyle name="Warning Text 2 3" xfId="624"/>
    <cellStyle name="Warning Text 3" xfId="625"/>
    <cellStyle name="Акцент1 2" xfId="626"/>
    <cellStyle name="Акцент2 2" xfId="627"/>
    <cellStyle name="Акцент3 2" xfId="628"/>
    <cellStyle name="Акцент4 2" xfId="629"/>
    <cellStyle name="Акцент5 2" xfId="630"/>
    <cellStyle name="Акцент6 2" xfId="631"/>
    <cellStyle name="Беззащитный" xfId="632"/>
    <cellStyle name="Ввод  2" xfId="633"/>
    <cellStyle name="Вывод 2" xfId="634"/>
    <cellStyle name="Вычисление 2" xfId="635"/>
    <cellStyle name="Заголовок 1 2" xfId="636"/>
    <cellStyle name="Заголовок 2 2" xfId="637"/>
    <cellStyle name="Заголовок 3 2" xfId="638"/>
    <cellStyle name="Заголовок 4 2" xfId="639"/>
    <cellStyle name="Защитный" xfId="640"/>
    <cellStyle name="Итог 2" xfId="641"/>
    <cellStyle name="Контрольная ячейка 2" xfId="642"/>
    <cellStyle name="Название 2" xfId="643"/>
    <cellStyle name="Название 3" xfId="644"/>
    <cellStyle name="Нейтральный 2" xfId="645"/>
    <cellStyle name="Обычный 2" xfId="3"/>
    <cellStyle name="Обычный 2 10" xfId="646"/>
    <cellStyle name="Обычный 2 11" xfId="647"/>
    <cellStyle name="Обычный 2 12" xfId="648"/>
    <cellStyle name="Обычный 2 13" xfId="649"/>
    <cellStyle name="Обычный 2 2" xfId="650"/>
    <cellStyle name="Обычный 2 2 2" xfId="651"/>
    <cellStyle name="Обычный 2 3" xfId="652"/>
    <cellStyle name="Обычный 2 4" xfId="653"/>
    <cellStyle name="Обычный 2 4 2" xfId="654"/>
    <cellStyle name="Обычный 2 5" xfId="655"/>
    <cellStyle name="Обычный 2 5 2" xfId="656"/>
    <cellStyle name="Обычный 2 6" xfId="657"/>
    <cellStyle name="Обычный 2 6 2" xfId="658"/>
    <cellStyle name="Обычный 2 7" xfId="659"/>
    <cellStyle name="Обычный 2 7 2" xfId="660"/>
    <cellStyle name="Обычный 2 8" xfId="661"/>
    <cellStyle name="Обычный 2 8 2" xfId="662"/>
    <cellStyle name="Обычный 2 9" xfId="663"/>
    <cellStyle name="Обычный 2_900005052015" xfId="664"/>
    <cellStyle name="Обычный 3" xfId="665"/>
    <cellStyle name="Обычный 3 2" xfId="666"/>
    <cellStyle name="Обычный 3 3" xfId="667"/>
    <cellStyle name="Обычный 4" xfId="668"/>
    <cellStyle name="Обычный 5" xfId="669"/>
    <cellStyle name="Обычный 6" xfId="670"/>
    <cellStyle name="Обычный 7" xfId="671"/>
    <cellStyle name="Обычный 8" xfId="672"/>
    <cellStyle name="Обычный 9" xfId="673"/>
    <cellStyle name="Обычный 9 2" xfId="690"/>
    <cellStyle name="Плохой 2" xfId="674"/>
    <cellStyle name="Пояснение 2" xfId="675"/>
    <cellStyle name="Примечание 2" xfId="676"/>
    <cellStyle name="Примечание 3" xfId="677"/>
    <cellStyle name="Связанная ячейка 2" xfId="678"/>
    <cellStyle name="Стиль 1" xfId="679"/>
    <cellStyle name="Текст предупреждения 2" xfId="680"/>
    <cellStyle name="Финансовый 2" xfId="2"/>
    <cellStyle name="Финансовый 2 2" xfId="681"/>
    <cellStyle name="Финансовый 2 3" xfId="682"/>
    <cellStyle name="Финансовый 3" xfId="683"/>
    <cellStyle name="Финансовый 3 2" xfId="684"/>
    <cellStyle name="Финансовый 4" xfId="685"/>
    <cellStyle name="Финансовый 4 2" xfId="686"/>
    <cellStyle name="Финансовый 5" xfId="687"/>
    <cellStyle name="Финансовый 6" xfId="688"/>
    <cellStyle name="Хороший 2" xfId="6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Normal="100" zoomScaleSheetLayoutView="100" workbookViewId="0">
      <selection activeCell="A5" sqref="A5:F5"/>
    </sheetView>
  </sheetViews>
  <sheetFormatPr defaultRowHeight="17.25"/>
  <cols>
    <col min="1" max="1" width="10" style="4" customWidth="1"/>
    <col min="2" max="2" width="10.85546875" style="4" customWidth="1"/>
    <col min="3" max="3" width="78.5703125" style="1" customWidth="1"/>
    <col min="4" max="4" width="16.42578125" style="1" customWidth="1"/>
    <col min="5" max="5" width="17.28515625" style="1" customWidth="1"/>
    <col min="6" max="6" width="18.28515625" style="1" bestFit="1" customWidth="1"/>
    <col min="7" max="16384" width="9.140625" style="1"/>
  </cols>
  <sheetData>
    <row r="1" spans="1:6" ht="14.25" customHeight="1">
      <c r="A1" s="6"/>
      <c r="B1" s="6"/>
      <c r="C1" s="6"/>
      <c r="D1" s="6"/>
      <c r="E1" s="7"/>
      <c r="F1" s="7" t="s">
        <v>158</v>
      </c>
    </row>
    <row r="2" spans="1:6" ht="15" customHeight="1">
      <c r="A2" s="8"/>
      <c r="B2" s="8"/>
      <c r="C2" s="9"/>
      <c r="D2" s="8"/>
      <c r="E2" s="10"/>
      <c r="F2" s="9" t="s">
        <v>38</v>
      </c>
    </row>
    <row r="3" spans="1:6" ht="17.25" customHeight="1">
      <c r="A3" s="8"/>
      <c r="B3" s="8"/>
      <c r="C3" s="11"/>
      <c r="D3" s="8"/>
      <c r="E3" s="10"/>
      <c r="F3" s="11" t="s">
        <v>39</v>
      </c>
    </row>
    <row r="4" spans="1:6" ht="9.75" customHeight="1">
      <c r="A4" s="99"/>
      <c r="B4" s="99"/>
      <c r="C4" s="99"/>
      <c r="D4" s="99"/>
      <c r="E4" s="99"/>
      <c r="F4" s="99"/>
    </row>
    <row r="5" spans="1:6" ht="57" customHeight="1">
      <c r="A5" s="100" t="s">
        <v>195</v>
      </c>
      <c r="B5" s="100"/>
      <c r="C5" s="100"/>
      <c r="D5" s="100"/>
      <c r="E5" s="100"/>
      <c r="F5" s="100"/>
    </row>
    <row r="6" spans="1:6" ht="11.25" customHeight="1">
      <c r="C6" s="4"/>
      <c r="D6" s="4"/>
      <c r="E6" s="4"/>
      <c r="F6" s="4"/>
    </row>
    <row r="7" spans="1:6" ht="17.25" customHeight="1">
      <c r="E7" s="101" t="s">
        <v>2</v>
      </c>
      <c r="F7" s="101"/>
    </row>
    <row r="8" spans="1:6" ht="58.5" customHeight="1">
      <c r="A8" s="102" t="s">
        <v>3</v>
      </c>
      <c r="B8" s="102"/>
      <c r="C8" s="102" t="s">
        <v>4</v>
      </c>
      <c r="D8" s="106" t="s">
        <v>5</v>
      </c>
      <c r="E8" s="107"/>
      <c r="F8" s="108"/>
    </row>
    <row r="9" spans="1:6" ht="37.5" customHeight="1">
      <c r="A9" s="12" t="s">
        <v>6</v>
      </c>
      <c r="B9" s="12" t="s">
        <v>7</v>
      </c>
      <c r="C9" s="102"/>
      <c r="D9" s="12" t="s">
        <v>8</v>
      </c>
      <c r="E9" s="12" t="s">
        <v>9</v>
      </c>
      <c r="F9" s="12" t="s">
        <v>10</v>
      </c>
    </row>
    <row r="10" spans="1:6">
      <c r="A10" s="12"/>
      <c r="B10" s="12"/>
      <c r="C10" s="13" t="s">
        <v>11</v>
      </c>
      <c r="D10" s="14">
        <f>D12</f>
        <v>0</v>
      </c>
      <c r="E10" s="14">
        <f t="shared" ref="E10:F10" si="0">E12</f>
        <v>0</v>
      </c>
      <c r="F10" s="14">
        <f t="shared" si="0"/>
        <v>0</v>
      </c>
    </row>
    <row r="11" spans="1:6">
      <c r="A11" s="12"/>
      <c r="B11" s="12"/>
      <c r="C11" s="15" t="s">
        <v>12</v>
      </c>
      <c r="D11" s="16"/>
      <c r="E11" s="16"/>
      <c r="F11" s="16"/>
    </row>
    <row r="12" spans="1:6" ht="34.5">
      <c r="A12" s="17"/>
      <c r="B12" s="17"/>
      <c r="C12" s="18" t="s">
        <v>13</v>
      </c>
      <c r="D12" s="19">
        <f>D13+D26+D45</f>
        <v>0</v>
      </c>
      <c r="E12" s="19">
        <f t="shared" ref="E12:F12" si="1">E13+E26+E45</f>
        <v>0</v>
      </c>
      <c r="F12" s="19">
        <f t="shared" si="1"/>
        <v>0</v>
      </c>
    </row>
    <row r="13" spans="1:6" s="23" customFormat="1">
      <c r="A13" s="20">
        <v>1019</v>
      </c>
      <c r="B13" s="20"/>
      <c r="C13" s="21" t="s">
        <v>15</v>
      </c>
      <c r="D13" s="22">
        <f>D20</f>
        <v>-100000</v>
      </c>
      <c r="E13" s="22">
        <f>E20</f>
        <v>-100000</v>
      </c>
      <c r="F13" s="22">
        <f>F20</f>
        <v>0</v>
      </c>
    </row>
    <row r="14" spans="1:6" s="23" customFormat="1">
      <c r="A14" s="20"/>
      <c r="B14" s="20"/>
      <c r="C14" s="20" t="s">
        <v>159</v>
      </c>
      <c r="D14" s="20"/>
      <c r="E14" s="20"/>
      <c r="F14" s="20"/>
    </row>
    <row r="15" spans="1:6" s="23" customFormat="1">
      <c r="A15" s="20"/>
      <c r="B15" s="20"/>
      <c r="C15" s="21" t="s">
        <v>17</v>
      </c>
      <c r="D15" s="20"/>
      <c r="E15" s="20"/>
      <c r="F15" s="20"/>
    </row>
    <row r="16" spans="1:6" s="23" customFormat="1" ht="34.5">
      <c r="A16" s="20"/>
      <c r="B16" s="20"/>
      <c r="C16" s="20" t="s">
        <v>160</v>
      </c>
      <c r="D16" s="20"/>
      <c r="E16" s="20"/>
      <c r="F16" s="20"/>
    </row>
    <row r="17" spans="1:6" s="23" customFormat="1">
      <c r="A17" s="20"/>
      <c r="B17" s="20"/>
      <c r="C17" s="21" t="s">
        <v>19</v>
      </c>
      <c r="D17" s="20"/>
      <c r="E17" s="20"/>
      <c r="F17" s="20"/>
    </row>
    <row r="18" spans="1:6" s="23" customFormat="1" ht="51.75">
      <c r="A18" s="20"/>
      <c r="B18" s="20"/>
      <c r="C18" s="20" t="s">
        <v>161</v>
      </c>
      <c r="D18" s="20"/>
      <c r="E18" s="20"/>
      <c r="F18" s="20"/>
    </row>
    <row r="19" spans="1:6" s="23" customFormat="1">
      <c r="A19" s="103" t="s">
        <v>21</v>
      </c>
      <c r="B19" s="104"/>
      <c r="C19" s="104"/>
      <c r="D19" s="104"/>
      <c r="E19" s="104"/>
      <c r="F19" s="105"/>
    </row>
    <row r="20" spans="1:6" s="23" customFormat="1">
      <c r="A20" s="20"/>
      <c r="B20" s="20" t="s">
        <v>162</v>
      </c>
      <c r="C20" s="21" t="s">
        <v>23</v>
      </c>
      <c r="D20" s="24">
        <v>-100000</v>
      </c>
      <c r="E20" s="22">
        <v>-100000</v>
      </c>
      <c r="F20" s="22">
        <v>0</v>
      </c>
    </row>
    <row r="21" spans="1:6" s="23" customFormat="1" ht="69" customHeight="1">
      <c r="A21" s="20"/>
      <c r="B21" s="20"/>
      <c r="C21" s="20" t="s">
        <v>163</v>
      </c>
      <c r="D21" s="20"/>
      <c r="E21" s="20"/>
      <c r="F21" s="20"/>
    </row>
    <row r="22" spans="1:6" s="23" customFormat="1">
      <c r="A22" s="20"/>
      <c r="B22" s="20"/>
      <c r="C22" s="21" t="s">
        <v>25</v>
      </c>
      <c r="D22" s="20"/>
      <c r="E22" s="20"/>
      <c r="F22" s="20"/>
    </row>
    <row r="23" spans="1:6" s="23" customFormat="1" ht="86.25">
      <c r="A23" s="20"/>
      <c r="B23" s="20"/>
      <c r="C23" s="20" t="s">
        <v>164</v>
      </c>
      <c r="D23" s="20"/>
      <c r="E23" s="20"/>
      <c r="F23" s="20"/>
    </row>
    <row r="24" spans="1:6" s="23" customFormat="1">
      <c r="A24" s="20"/>
      <c r="B24" s="20"/>
      <c r="C24" s="21" t="s">
        <v>27</v>
      </c>
      <c r="D24" s="20"/>
      <c r="E24" s="20"/>
      <c r="F24" s="20"/>
    </row>
    <row r="25" spans="1:6" s="23" customFormat="1">
      <c r="A25" s="20"/>
      <c r="B25" s="20"/>
      <c r="C25" s="20" t="s">
        <v>33</v>
      </c>
      <c r="D25" s="20"/>
      <c r="E25" s="20"/>
      <c r="F25" s="20"/>
    </row>
    <row r="26" spans="1:6" s="23" customFormat="1">
      <c r="A26" s="20" t="s">
        <v>14</v>
      </c>
      <c r="B26" s="20"/>
      <c r="C26" s="21" t="s">
        <v>15</v>
      </c>
      <c r="D26" s="22">
        <f>D33+D39</f>
        <v>0</v>
      </c>
      <c r="E26" s="22">
        <f t="shared" ref="E26:F26" si="2">E33+E39</f>
        <v>-259812.09999999998</v>
      </c>
      <c r="F26" s="22">
        <f t="shared" si="2"/>
        <v>-259812.09999999998</v>
      </c>
    </row>
    <row r="27" spans="1:6" s="23" customFormat="1">
      <c r="A27" s="20"/>
      <c r="B27" s="20"/>
      <c r="C27" s="20" t="s">
        <v>16</v>
      </c>
      <c r="D27" s="20"/>
      <c r="E27" s="20"/>
      <c r="F27" s="20"/>
    </row>
    <row r="28" spans="1:6" s="23" customFormat="1">
      <c r="A28" s="20"/>
      <c r="B28" s="20"/>
      <c r="C28" s="21" t="s">
        <v>17</v>
      </c>
      <c r="D28" s="20"/>
      <c r="E28" s="20"/>
      <c r="F28" s="20"/>
    </row>
    <row r="29" spans="1:6" s="23" customFormat="1" ht="34.5">
      <c r="A29" s="20"/>
      <c r="B29" s="20"/>
      <c r="C29" s="20" t="s">
        <v>18</v>
      </c>
      <c r="D29" s="20"/>
      <c r="E29" s="20"/>
      <c r="F29" s="20"/>
    </row>
    <row r="30" spans="1:6" s="23" customFormat="1">
      <c r="A30" s="20"/>
      <c r="B30" s="20"/>
      <c r="C30" s="21" t="s">
        <v>19</v>
      </c>
      <c r="D30" s="20"/>
      <c r="E30" s="20"/>
      <c r="F30" s="20"/>
    </row>
    <row r="31" spans="1:6" s="23" customFormat="1">
      <c r="A31" s="20"/>
      <c r="B31" s="20"/>
      <c r="C31" s="20" t="s">
        <v>20</v>
      </c>
      <c r="D31" s="20"/>
      <c r="E31" s="20"/>
      <c r="F31" s="20"/>
    </row>
    <row r="32" spans="1:6" s="23" customFormat="1">
      <c r="A32" s="103" t="s">
        <v>21</v>
      </c>
      <c r="B32" s="104"/>
      <c r="C32" s="104"/>
      <c r="D32" s="104"/>
      <c r="E32" s="104"/>
      <c r="F32" s="105"/>
    </row>
    <row r="33" spans="1:6" s="23" customFormat="1">
      <c r="A33" s="20"/>
      <c r="B33" s="20" t="s">
        <v>22</v>
      </c>
      <c r="C33" s="21" t="s">
        <v>23</v>
      </c>
      <c r="D33" s="22">
        <v>0</v>
      </c>
      <c r="E33" s="22">
        <v>-174650.8</v>
      </c>
      <c r="F33" s="22">
        <v>-174650.8</v>
      </c>
    </row>
    <row r="34" spans="1:6" s="23" customFormat="1" ht="51" customHeight="1">
      <c r="A34" s="20"/>
      <c r="B34" s="20"/>
      <c r="C34" s="20" t="s">
        <v>24</v>
      </c>
      <c r="D34" s="20"/>
      <c r="E34" s="20"/>
      <c r="F34" s="20"/>
    </row>
    <row r="35" spans="1:6" s="23" customFormat="1">
      <c r="A35" s="20"/>
      <c r="B35" s="20"/>
      <c r="C35" s="21" t="s">
        <v>25</v>
      </c>
      <c r="D35" s="20"/>
      <c r="E35" s="20"/>
      <c r="F35" s="20"/>
    </row>
    <row r="36" spans="1:6" s="23" customFormat="1" ht="34.5">
      <c r="A36" s="20"/>
      <c r="B36" s="20"/>
      <c r="C36" s="20" t="s">
        <v>26</v>
      </c>
      <c r="D36" s="20"/>
      <c r="E36" s="20"/>
      <c r="F36" s="20"/>
    </row>
    <row r="37" spans="1:6" s="23" customFormat="1">
      <c r="A37" s="20"/>
      <c r="B37" s="20"/>
      <c r="C37" s="21" t="s">
        <v>27</v>
      </c>
      <c r="D37" s="20"/>
      <c r="E37" s="20"/>
      <c r="F37" s="20"/>
    </row>
    <row r="38" spans="1:6" s="23" customFormat="1" ht="34.5">
      <c r="A38" s="20"/>
      <c r="B38" s="20"/>
      <c r="C38" s="20" t="s">
        <v>28</v>
      </c>
      <c r="D38" s="20"/>
      <c r="E38" s="20"/>
      <c r="F38" s="20"/>
    </row>
    <row r="39" spans="1:6" s="23" customFormat="1">
      <c r="A39" s="20"/>
      <c r="B39" s="20" t="s">
        <v>134</v>
      </c>
      <c r="C39" s="21" t="s">
        <v>23</v>
      </c>
      <c r="D39" s="22">
        <v>0</v>
      </c>
      <c r="E39" s="22">
        <v>-85161.3</v>
      </c>
      <c r="F39" s="22">
        <v>-85161.3</v>
      </c>
    </row>
    <row r="40" spans="1:6" s="23" customFormat="1" ht="51.75">
      <c r="A40" s="20"/>
      <c r="B40" s="20"/>
      <c r="C40" s="20" t="s">
        <v>135</v>
      </c>
      <c r="D40" s="20"/>
      <c r="E40" s="20"/>
      <c r="F40" s="20"/>
    </row>
    <row r="41" spans="1:6" s="23" customFormat="1">
      <c r="A41" s="20"/>
      <c r="B41" s="20"/>
      <c r="C41" s="21" t="s">
        <v>25</v>
      </c>
      <c r="D41" s="20"/>
      <c r="E41" s="20"/>
      <c r="F41" s="20"/>
    </row>
    <row r="42" spans="1:6" s="23" customFormat="1" ht="34.5">
      <c r="A42" s="20"/>
      <c r="B42" s="20"/>
      <c r="C42" s="20" t="s">
        <v>26</v>
      </c>
      <c r="D42" s="20"/>
      <c r="E42" s="20"/>
      <c r="F42" s="20"/>
    </row>
    <row r="43" spans="1:6" s="23" customFormat="1">
      <c r="A43" s="20"/>
      <c r="B43" s="20"/>
      <c r="C43" s="21" t="s">
        <v>27</v>
      </c>
      <c r="D43" s="20"/>
      <c r="E43" s="20"/>
      <c r="F43" s="20"/>
    </row>
    <row r="44" spans="1:6" s="23" customFormat="1" ht="34.5">
      <c r="A44" s="20"/>
      <c r="B44" s="20"/>
      <c r="C44" s="20" t="s">
        <v>28</v>
      </c>
      <c r="D44" s="20"/>
      <c r="E44" s="20"/>
      <c r="F44" s="20"/>
    </row>
    <row r="45" spans="1:6" s="23" customFormat="1">
      <c r="A45" s="20" t="s">
        <v>29</v>
      </c>
      <c r="B45" s="20"/>
      <c r="C45" s="21" t="s">
        <v>15</v>
      </c>
      <c r="D45" s="22">
        <f>D52+D58+D64</f>
        <v>100000</v>
      </c>
      <c r="E45" s="22">
        <f t="shared" ref="E45:F45" si="3">E52+E58+E64</f>
        <v>359812.10000000009</v>
      </c>
      <c r="F45" s="22">
        <f t="shared" si="3"/>
        <v>259812.10000000009</v>
      </c>
    </row>
    <row r="46" spans="1:6" s="23" customFormat="1">
      <c r="A46" s="20"/>
      <c r="B46" s="20"/>
      <c r="C46" s="20" t="s">
        <v>30</v>
      </c>
      <c r="D46" s="20"/>
      <c r="E46" s="20"/>
      <c r="F46" s="20"/>
    </row>
    <row r="47" spans="1:6" s="23" customFormat="1">
      <c r="A47" s="20"/>
      <c r="B47" s="20"/>
      <c r="C47" s="21" t="s">
        <v>17</v>
      </c>
      <c r="D47" s="20"/>
      <c r="E47" s="20"/>
      <c r="F47" s="20"/>
    </row>
    <row r="48" spans="1:6" s="23" customFormat="1">
      <c r="A48" s="20"/>
      <c r="B48" s="20"/>
      <c r="C48" s="20" t="s">
        <v>31</v>
      </c>
      <c r="D48" s="20"/>
      <c r="E48" s="20"/>
      <c r="F48" s="20"/>
    </row>
    <row r="49" spans="1:6" s="23" customFormat="1">
      <c r="A49" s="20"/>
      <c r="B49" s="20"/>
      <c r="C49" s="21" t="s">
        <v>19</v>
      </c>
      <c r="D49" s="20"/>
      <c r="E49" s="20"/>
      <c r="F49" s="20"/>
    </row>
    <row r="50" spans="1:6" s="23" customFormat="1">
      <c r="A50" s="20"/>
      <c r="B50" s="20"/>
      <c r="C50" s="20" t="s">
        <v>32</v>
      </c>
      <c r="D50" s="20"/>
      <c r="E50" s="20"/>
      <c r="F50" s="20"/>
    </row>
    <row r="51" spans="1:6" s="23" customFormat="1">
      <c r="A51" s="98" t="s">
        <v>21</v>
      </c>
      <c r="B51" s="98"/>
      <c r="C51" s="98"/>
      <c r="D51" s="98"/>
      <c r="E51" s="98"/>
      <c r="F51" s="98"/>
    </row>
    <row r="52" spans="1:6" s="23" customFormat="1">
      <c r="A52" s="20"/>
      <c r="B52" s="20" t="s">
        <v>138</v>
      </c>
      <c r="C52" s="21" t="s">
        <v>23</v>
      </c>
      <c r="D52" s="24">
        <v>100000</v>
      </c>
      <c r="E52" s="22">
        <v>100000</v>
      </c>
      <c r="F52" s="22">
        <v>0</v>
      </c>
    </row>
    <row r="53" spans="1:6" s="23" customFormat="1" ht="51.75">
      <c r="A53" s="20"/>
      <c r="B53" s="20"/>
      <c r="C53" s="20" t="s">
        <v>136</v>
      </c>
      <c r="D53" s="20"/>
      <c r="E53" s="20"/>
      <c r="F53" s="20"/>
    </row>
    <row r="54" spans="1:6" s="23" customFormat="1">
      <c r="A54" s="20"/>
      <c r="B54" s="20"/>
      <c r="C54" s="21" t="s">
        <v>25</v>
      </c>
      <c r="D54" s="20"/>
      <c r="E54" s="20"/>
      <c r="F54" s="20"/>
    </row>
    <row r="55" spans="1:6" s="23" customFormat="1" ht="34.5">
      <c r="A55" s="20"/>
      <c r="B55" s="20"/>
      <c r="C55" s="20" t="s">
        <v>137</v>
      </c>
      <c r="D55" s="20"/>
      <c r="E55" s="20"/>
      <c r="F55" s="20"/>
    </row>
    <row r="56" spans="1:6" s="23" customFormat="1">
      <c r="A56" s="20"/>
      <c r="B56" s="20"/>
      <c r="C56" s="21" t="s">
        <v>27</v>
      </c>
      <c r="D56" s="20"/>
      <c r="E56" s="20"/>
      <c r="F56" s="20"/>
    </row>
    <row r="57" spans="1:6" s="23" customFormat="1">
      <c r="A57" s="20"/>
      <c r="B57" s="20"/>
      <c r="C57" s="20" t="s">
        <v>33</v>
      </c>
      <c r="D57" s="20"/>
      <c r="E57" s="20"/>
      <c r="F57" s="20"/>
    </row>
    <row r="58" spans="1:6" s="23" customFormat="1">
      <c r="A58" s="20"/>
      <c r="B58" s="20" t="s">
        <v>139</v>
      </c>
      <c r="C58" s="21" t="s">
        <v>23</v>
      </c>
      <c r="D58" s="22">
        <f>-229990.4-94967.7</f>
        <v>-324958.09999999998</v>
      </c>
      <c r="E58" s="22">
        <f>-229990.4-394380.5-94967.7-136064.8</f>
        <v>-855403.39999999991</v>
      </c>
      <c r="F58" s="22">
        <v>-855403.39999999991</v>
      </c>
    </row>
    <row r="59" spans="1:6" s="23" customFormat="1" ht="69">
      <c r="A59" s="20"/>
      <c r="B59" s="20"/>
      <c r="C59" s="20" t="s">
        <v>140</v>
      </c>
      <c r="D59" s="20"/>
      <c r="E59" s="20"/>
      <c r="F59" s="20"/>
    </row>
    <row r="60" spans="1:6" s="23" customFormat="1">
      <c r="A60" s="20"/>
      <c r="B60" s="20"/>
      <c r="C60" s="21" t="s">
        <v>25</v>
      </c>
      <c r="D60" s="20"/>
      <c r="E60" s="20"/>
      <c r="F60" s="20"/>
    </row>
    <row r="61" spans="1:6" s="23" customFormat="1" ht="34.5">
      <c r="A61" s="20"/>
      <c r="B61" s="20"/>
      <c r="C61" s="20" t="s">
        <v>36</v>
      </c>
      <c r="D61" s="20"/>
      <c r="E61" s="20"/>
      <c r="F61" s="20"/>
    </row>
    <row r="62" spans="1:6" s="23" customFormat="1">
      <c r="A62" s="20"/>
      <c r="B62" s="20"/>
      <c r="C62" s="21" t="s">
        <v>27</v>
      </c>
      <c r="D62" s="20"/>
      <c r="E62" s="20"/>
      <c r="F62" s="20"/>
    </row>
    <row r="63" spans="1:6" s="23" customFormat="1">
      <c r="A63" s="20"/>
      <c r="B63" s="20"/>
      <c r="C63" s="20" t="s">
        <v>33</v>
      </c>
      <c r="D63" s="20"/>
      <c r="E63" s="20"/>
      <c r="F63" s="20"/>
    </row>
    <row r="64" spans="1:6" s="23" customFormat="1">
      <c r="A64" s="20"/>
      <c r="B64" s="20" t="s">
        <v>34</v>
      </c>
      <c r="C64" s="21" t="s">
        <v>23</v>
      </c>
      <c r="D64" s="22">
        <f>229990.4+94967.7</f>
        <v>324958.09999999998</v>
      </c>
      <c r="E64" s="22">
        <f>229990.4+394380.5+94967.7+136064.8+174650.8+85161.3</f>
        <v>1115215.5</v>
      </c>
      <c r="F64" s="22">
        <v>1115215.5</v>
      </c>
    </row>
    <row r="65" spans="1:6" s="23" customFormat="1" ht="69">
      <c r="A65" s="20"/>
      <c r="B65" s="20"/>
      <c r="C65" s="20" t="s">
        <v>35</v>
      </c>
      <c r="D65" s="20"/>
      <c r="E65" s="20"/>
      <c r="F65" s="20"/>
    </row>
    <row r="66" spans="1:6" s="23" customFormat="1">
      <c r="A66" s="20"/>
      <c r="B66" s="20"/>
      <c r="C66" s="21" t="s">
        <v>25</v>
      </c>
      <c r="D66" s="20"/>
      <c r="E66" s="20"/>
      <c r="F66" s="20"/>
    </row>
    <row r="67" spans="1:6" s="23" customFormat="1" ht="34.5">
      <c r="A67" s="20"/>
      <c r="B67" s="20"/>
      <c r="C67" s="20" t="s">
        <v>36</v>
      </c>
      <c r="D67" s="20"/>
      <c r="E67" s="20"/>
      <c r="F67" s="20"/>
    </row>
    <row r="68" spans="1:6" s="23" customFormat="1">
      <c r="A68" s="20"/>
      <c r="B68" s="20"/>
      <c r="C68" s="21" t="s">
        <v>27</v>
      </c>
      <c r="D68" s="20"/>
      <c r="E68" s="20"/>
      <c r="F68" s="20"/>
    </row>
    <row r="69" spans="1:6" s="23" customFormat="1">
      <c r="A69" s="20"/>
      <c r="B69" s="20"/>
      <c r="C69" s="20" t="s">
        <v>33</v>
      </c>
      <c r="D69" s="20"/>
      <c r="E69" s="20"/>
      <c r="F69" s="20"/>
    </row>
  </sheetData>
  <mergeCells count="9">
    <mergeCell ref="A51:F51"/>
    <mergeCell ref="A4:F4"/>
    <mergeCell ref="A5:F5"/>
    <mergeCell ref="E7:F7"/>
    <mergeCell ref="A8:B8"/>
    <mergeCell ref="C8:C9"/>
    <mergeCell ref="A32:F32"/>
    <mergeCell ref="D8:F8"/>
    <mergeCell ref="A19:F19"/>
  </mergeCells>
  <pageMargins left="0.19685039370078741" right="0.19685039370078741" top="0.31496062992125984" bottom="0.35433070866141736" header="0.15748031496062992" footer="0.15748031496062992"/>
  <pageSetup paperSize="9" scale="82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Normal="100" zoomScaleSheetLayoutView="80" workbookViewId="0">
      <selection activeCell="I11" sqref="I11"/>
    </sheetView>
  </sheetViews>
  <sheetFormatPr defaultColWidth="9.140625" defaultRowHeight="17.25"/>
  <cols>
    <col min="1" max="1" width="12.140625" style="52" customWidth="1"/>
    <col min="2" max="2" width="13.85546875" style="53" customWidth="1"/>
    <col min="3" max="3" width="55.42578125" style="54" customWidth="1"/>
    <col min="4" max="5" width="15.5703125" style="25" bestFit="1" customWidth="1"/>
    <col min="6" max="6" width="15.42578125" style="25" bestFit="1" customWidth="1"/>
    <col min="7" max="8" width="15.7109375" style="25" bestFit="1" customWidth="1"/>
    <col min="9" max="9" width="15.42578125" style="25" bestFit="1" customWidth="1"/>
    <col min="10" max="11" width="15.7109375" style="25" bestFit="1" customWidth="1"/>
    <col min="12" max="12" width="15.42578125" style="25" bestFit="1" customWidth="1"/>
    <col min="13" max="16384" width="9.140625" style="25"/>
  </cols>
  <sheetData>
    <row r="1" spans="1:13" s="6" customFormat="1" ht="17.25" customHeight="1">
      <c r="J1" s="7"/>
      <c r="K1" s="7"/>
      <c r="L1" s="7" t="s">
        <v>37</v>
      </c>
    </row>
    <row r="2" spans="1:13" s="8" customFormat="1" ht="17.25" customHeight="1">
      <c r="J2" s="10"/>
      <c r="K2" s="10"/>
      <c r="L2" s="9" t="s">
        <v>38</v>
      </c>
    </row>
    <row r="3" spans="1:13" s="8" customFormat="1" ht="17.25" customHeight="1">
      <c r="J3" s="10"/>
      <c r="K3" s="10"/>
      <c r="L3" s="11" t="s">
        <v>39</v>
      </c>
    </row>
    <row r="4" spans="1:13" s="8" customFormat="1" ht="15.75" customHeight="1"/>
    <row r="5" spans="1:13" ht="64.5" customHeight="1">
      <c r="A5" s="109" t="s">
        <v>196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3" ht="18" customHeight="1">
      <c r="A6" s="26"/>
      <c r="B6" s="27"/>
      <c r="C6" s="28"/>
      <c r="L6" s="29" t="s">
        <v>2</v>
      </c>
    </row>
    <row r="7" spans="1:13" ht="24" customHeight="1">
      <c r="A7" s="113" t="s">
        <v>40</v>
      </c>
      <c r="B7" s="113"/>
      <c r="C7" s="114" t="s">
        <v>41</v>
      </c>
      <c r="D7" s="111" t="s">
        <v>5</v>
      </c>
      <c r="E7" s="111"/>
      <c r="F7" s="111"/>
      <c r="G7" s="111"/>
      <c r="H7" s="111"/>
      <c r="I7" s="111"/>
      <c r="J7" s="111"/>
      <c r="K7" s="111"/>
      <c r="L7" s="112"/>
    </row>
    <row r="8" spans="1:13" s="2" customFormat="1" ht="29.25" customHeight="1">
      <c r="A8" s="113"/>
      <c r="B8" s="113"/>
      <c r="C8" s="114"/>
      <c r="D8" s="110" t="s">
        <v>8</v>
      </c>
      <c r="E8" s="110"/>
      <c r="F8" s="110"/>
      <c r="G8" s="110" t="s">
        <v>42</v>
      </c>
      <c r="H8" s="110"/>
      <c r="I8" s="110"/>
      <c r="J8" s="110" t="s">
        <v>43</v>
      </c>
      <c r="K8" s="110"/>
      <c r="L8" s="110"/>
      <c r="M8" s="30"/>
    </row>
    <row r="9" spans="1:13" s="2" customFormat="1" ht="19.5" customHeight="1">
      <c r="A9" s="113" t="s">
        <v>44</v>
      </c>
      <c r="B9" s="113" t="s">
        <v>45</v>
      </c>
      <c r="C9" s="114"/>
      <c r="D9" s="115" t="s">
        <v>46</v>
      </c>
      <c r="E9" s="116" t="s">
        <v>47</v>
      </c>
      <c r="F9" s="117"/>
      <c r="G9" s="115" t="s">
        <v>46</v>
      </c>
      <c r="H9" s="116" t="s">
        <v>47</v>
      </c>
      <c r="I9" s="117"/>
      <c r="J9" s="115" t="s">
        <v>46</v>
      </c>
      <c r="K9" s="116" t="s">
        <v>47</v>
      </c>
      <c r="L9" s="117"/>
      <c r="M9" s="31"/>
    </row>
    <row r="10" spans="1:13" s="2" customFormat="1" ht="56.25" customHeight="1">
      <c r="A10" s="113"/>
      <c r="B10" s="113"/>
      <c r="C10" s="114"/>
      <c r="D10" s="115"/>
      <c r="E10" s="32" t="s">
        <v>48</v>
      </c>
      <c r="F10" s="32" t="s">
        <v>49</v>
      </c>
      <c r="G10" s="115"/>
      <c r="H10" s="32" t="s">
        <v>48</v>
      </c>
      <c r="I10" s="32" t="s">
        <v>49</v>
      </c>
      <c r="J10" s="115"/>
      <c r="K10" s="32" t="s">
        <v>48</v>
      </c>
      <c r="L10" s="32" t="s">
        <v>49</v>
      </c>
      <c r="M10" s="31"/>
    </row>
    <row r="11" spans="1:13" s="2" customFormat="1" ht="41.25" customHeight="1">
      <c r="A11" s="33"/>
      <c r="B11" s="34"/>
      <c r="C11" s="35" t="s">
        <v>50</v>
      </c>
      <c r="D11" s="36">
        <f>D12+D13</f>
        <v>0</v>
      </c>
      <c r="E11" s="36">
        <f t="shared" ref="E11:L11" si="0">E12+E13</f>
        <v>0</v>
      </c>
      <c r="F11" s="36">
        <f t="shared" si="0"/>
        <v>0</v>
      </c>
      <c r="G11" s="36">
        <f t="shared" si="0"/>
        <v>259812.09999999998</v>
      </c>
      <c r="H11" s="36">
        <f t="shared" si="0"/>
        <v>0</v>
      </c>
      <c r="I11" s="36">
        <f t="shared" si="0"/>
        <v>259812.09999999998</v>
      </c>
      <c r="J11" s="36">
        <f t="shared" si="0"/>
        <v>259812.09999999998</v>
      </c>
      <c r="K11" s="36">
        <f t="shared" si="0"/>
        <v>0</v>
      </c>
      <c r="L11" s="36">
        <f t="shared" si="0"/>
        <v>259812.09999999998</v>
      </c>
      <c r="M11" s="37"/>
    </row>
    <row r="12" spans="1:13" s="2" customFormat="1" ht="24" customHeight="1">
      <c r="A12" s="38"/>
      <c r="B12" s="39"/>
      <c r="C12" s="40" t="s">
        <v>51</v>
      </c>
      <c r="D12" s="41">
        <f>D29</f>
        <v>100000</v>
      </c>
      <c r="E12" s="41">
        <f t="shared" ref="E12:L12" si="1">E29</f>
        <v>100000</v>
      </c>
      <c r="F12" s="41">
        <f t="shared" si="1"/>
        <v>0</v>
      </c>
      <c r="G12" s="41">
        <f t="shared" si="1"/>
        <v>100000</v>
      </c>
      <c r="H12" s="41">
        <f t="shared" si="1"/>
        <v>100000</v>
      </c>
      <c r="I12" s="41">
        <f t="shared" si="1"/>
        <v>0</v>
      </c>
      <c r="J12" s="41">
        <f t="shared" si="1"/>
        <v>0</v>
      </c>
      <c r="K12" s="41">
        <f t="shared" si="1"/>
        <v>0</v>
      </c>
      <c r="L12" s="41">
        <f t="shared" si="1"/>
        <v>0</v>
      </c>
      <c r="M12" s="37"/>
    </row>
    <row r="13" spans="1:13" s="2" customFormat="1" ht="35.25" customHeight="1">
      <c r="A13" s="38"/>
      <c r="B13" s="39"/>
      <c r="C13" s="40" t="s">
        <v>52</v>
      </c>
      <c r="D13" s="41">
        <f>D21+D35+D41</f>
        <v>-100000</v>
      </c>
      <c r="E13" s="41">
        <f t="shared" ref="E13:L13" si="2">E21+E35+E41</f>
        <v>-100000.00000000003</v>
      </c>
      <c r="F13" s="41">
        <f t="shared" si="2"/>
        <v>0</v>
      </c>
      <c r="G13" s="41">
        <f t="shared" si="2"/>
        <v>159812.09999999998</v>
      </c>
      <c r="H13" s="41">
        <f t="shared" si="2"/>
        <v>-100000</v>
      </c>
      <c r="I13" s="41">
        <f t="shared" si="2"/>
        <v>259812.09999999998</v>
      </c>
      <c r="J13" s="41">
        <f t="shared" si="2"/>
        <v>259812.09999999998</v>
      </c>
      <c r="K13" s="41">
        <f t="shared" si="2"/>
        <v>0</v>
      </c>
      <c r="L13" s="41">
        <f t="shared" si="2"/>
        <v>259812.09999999998</v>
      </c>
      <c r="M13" s="37"/>
    </row>
    <row r="14" spans="1:13" s="2" customFormat="1" ht="69">
      <c r="A14" s="38"/>
      <c r="B14" s="39"/>
      <c r="C14" s="42" t="s">
        <v>53</v>
      </c>
      <c r="D14" s="43">
        <f>D15+D23</f>
        <v>0</v>
      </c>
      <c r="E14" s="43">
        <f t="shared" ref="E14:L14" si="3">E15+E23</f>
        <v>0</v>
      </c>
      <c r="F14" s="43">
        <f t="shared" si="3"/>
        <v>0</v>
      </c>
      <c r="G14" s="43">
        <f t="shared" si="3"/>
        <v>259812.09999999998</v>
      </c>
      <c r="H14" s="43">
        <f t="shared" si="3"/>
        <v>0</v>
      </c>
      <c r="I14" s="43">
        <f t="shared" si="3"/>
        <v>259812.09999999998</v>
      </c>
      <c r="J14" s="43">
        <f t="shared" si="3"/>
        <v>259812.09999999998</v>
      </c>
      <c r="K14" s="43">
        <f t="shared" si="3"/>
        <v>0</v>
      </c>
      <c r="L14" s="43">
        <f t="shared" si="3"/>
        <v>259812.09999999998</v>
      </c>
      <c r="M14" s="3"/>
    </row>
    <row r="15" spans="1:13" s="2" customFormat="1" ht="40.5" customHeight="1">
      <c r="A15" s="44" t="s">
        <v>166</v>
      </c>
      <c r="B15" s="39"/>
      <c r="C15" s="45" t="s">
        <v>165</v>
      </c>
      <c r="D15" s="43">
        <f>D17</f>
        <v>-100000</v>
      </c>
      <c r="E15" s="43">
        <f t="shared" ref="E15:K15" si="4">E17</f>
        <v>-100000</v>
      </c>
      <c r="F15" s="43">
        <f t="shared" si="4"/>
        <v>0</v>
      </c>
      <c r="G15" s="43">
        <f t="shared" si="4"/>
        <v>-100000</v>
      </c>
      <c r="H15" s="43">
        <f t="shared" si="4"/>
        <v>-100000</v>
      </c>
      <c r="I15" s="43">
        <f t="shared" si="4"/>
        <v>0</v>
      </c>
      <c r="J15" s="43">
        <f t="shared" si="4"/>
        <v>0</v>
      </c>
      <c r="K15" s="43">
        <f t="shared" si="4"/>
        <v>0</v>
      </c>
      <c r="L15" s="43">
        <f>L17</f>
        <v>0</v>
      </c>
      <c r="M15" s="3"/>
    </row>
    <row r="16" spans="1:13" s="2" customFormat="1" ht="21" customHeight="1">
      <c r="A16" s="38"/>
      <c r="B16" s="39"/>
      <c r="C16" s="45" t="s">
        <v>55</v>
      </c>
      <c r="D16" s="43"/>
      <c r="E16" s="43"/>
      <c r="F16" s="43"/>
      <c r="G16" s="43"/>
      <c r="H16" s="43"/>
      <c r="I16" s="43"/>
      <c r="J16" s="43"/>
      <c r="K16" s="43"/>
      <c r="L16" s="43"/>
      <c r="M16" s="3"/>
    </row>
    <row r="17" spans="1:13" s="2" customFormat="1" ht="120.75">
      <c r="A17" s="38"/>
      <c r="B17" s="46">
        <v>12001</v>
      </c>
      <c r="C17" s="45" t="s">
        <v>168</v>
      </c>
      <c r="D17" s="47">
        <f>D19</f>
        <v>-100000</v>
      </c>
      <c r="E17" s="47">
        <f t="shared" ref="E17:L17" si="5">E19</f>
        <v>-100000</v>
      </c>
      <c r="F17" s="47">
        <f t="shared" si="5"/>
        <v>0</v>
      </c>
      <c r="G17" s="47">
        <f t="shared" si="5"/>
        <v>-100000</v>
      </c>
      <c r="H17" s="47">
        <f t="shared" si="5"/>
        <v>-100000</v>
      </c>
      <c r="I17" s="47">
        <f t="shared" si="5"/>
        <v>0</v>
      </c>
      <c r="J17" s="47">
        <f t="shared" si="5"/>
        <v>0</v>
      </c>
      <c r="K17" s="47">
        <f t="shared" si="5"/>
        <v>0</v>
      </c>
      <c r="L17" s="47">
        <f t="shared" si="5"/>
        <v>0</v>
      </c>
      <c r="M17" s="3"/>
    </row>
    <row r="18" spans="1:13" s="2" customFormat="1" ht="28.5" customHeight="1">
      <c r="A18" s="38"/>
      <c r="B18" s="39"/>
      <c r="C18" s="45" t="s">
        <v>57</v>
      </c>
      <c r="D18" s="48"/>
      <c r="E18" s="48"/>
      <c r="F18" s="48"/>
      <c r="G18" s="48"/>
      <c r="H18" s="48"/>
      <c r="I18" s="48"/>
      <c r="J18" s="48"/>
      <c r="K18" s="48"/>
      <c r="L18" s="48"/>
      <c r="M18" s="3"/>
    </row>
    <row r="19" spans="1:13" s="2" customFormat="1" ht="37.5" customHeight="1">
      <c r="A19" s="38"/>
      <c r="B19" s="39"/>
      <c r="C19" s="49" t="s">
        <v>58</v>
      </c>
      <c r="D19" s="50">
        <f>D21</f>
        <v>-100000</v>
      </c>
      <c r="E19" s="50">
        <f t="shared" ref="E19:L19" si="6">E21</f>
        <v>-100000</v>
      </c>
      <c r="F19" s="50">
        <f t="shared" si="6"/>
        <v>0</v>
      </c>
      <c r="G19" s="50">
        <f t="shared" si="6"/>
        <v>-100000</v>
      </c>
      <c r="H19" s="50">
        <f t="shared" si="6"/>
        <v>-100000</v>
      </c>
      <c r="I19" s="50">
        <f t="shared" si="6"/>
        <v>0</v>
      </c>
      <c r="J19" s="50">
        <f t="shared" si="6"/>
        <v>0</v>
      </c>
      <c r="K19" s="50">
        <f t="shared" si="6"/>
        <v>0</v>
      </c>
      <c r="L19" s="50">
        <f t="shared" si="6"/>
        <v>0</v>
      </c>
      <c r="M19" s="3"/>
    </row>
    <row r="20" spans="1:13" s="2" customFormat="1" ht="36" customHeight="1">
      <c r="A20" s="38"/>
      <c r="B20" s="39"/>
      <c r="C20" s="45" t="s">
        <v>59</v>
      </c>
      <c r="D20" s="48"/>
      <c r="E20" s="48"/>
      <c r="F20" s="48"/>
      <c r="G20" s="48"/>
      <c r="H20" s="48"/>
      <c r="I20" s="48"/>
      <c r="J20" s="48"/>
      <c r="K20" s="48"/>
      <c r="L20" s="48"/>
      <c r="M20" s="3"/>
    </row>
    <row r="21" spans="1:13" s="2" customFormat="1" ht="33" customHeight="1">
      <c r="A21" s="38"/>
      <c r="B21" s="39"/>
      <c r="C21" s="45" t="s">
        <v>60</v>
      </c>
      <c r="D21" s="43">
        <f>D22</f>
        <v>-100000</v>
      </c>
      <c r="E21" s="43">
        <f t="shared" ref="E21:L21" si="7">E22</f>
        <v>-100000</v>
      </c>
      <c r="F21" s="43">
        <f t="shared" si="7"/>
        <v>0</v>
      </c>
      <c r="G21" s="43">
        <f t="shared" si="7"/>
        <v>-100000</v>
      </c>
      <c r="H21" s="43">
        <f t="shared" si="7"/>
        <v>-100000</v>
      </c>
      <c r="I21" s="43">
        <f t="shared" si="7"/>
        <v>0</v>
      </c>
      <c r="J21" s="43">
        <f t="shared" si="7"/>
        <v>0</v>
      </c>
      <c r="K21" s="43">
        <f t="shared" si="7"/>
        <v>0</v>
      </c>
      <c r="L21" s="43">
        <f t="shared" si="7"/>
        <v>0</v>
      </c>
      <c r="M21" s="3"/>
    </row>
    <row r="22" spans="1:13" s="2" customFormat="1" ht="25.5" customHeight="1">
      <c r="A22" s="38"/>
      <c r="B22" s="39"/>
      <c r="C22" s="51" t="s">
        <v>61</v>
      </c>
      <c r="D22" s="43">
        <f>SUM(E22:F22)</f>
        <v>-100000</v>
      </c>
      <c r="E22" s="43">
        <v>-100000</v>
      </c>
      <c r="F22" s="43">
        <v>0</v>
      </c>
      <c r="G22" s="43">
        <f>SUM(H22:I22)</f>
        <v>-100000</v>
      </c>
      <c r="H22" s="43">
        <v>-100000</v>
      </c>
      <c r="I22" s="43">
        <v>0</v>
      </c>
      <c r="J22" s="43">
        <f>SUM(K22:L22)</f>
        <v>0</v>
      </c>
      <c r="K22" s="43">
        <v>0</v>
      </c>
      <c r="L22" s="43">
        <v>0</v>
      </c>
      <c r="M22" s="3"/>
    </row>
    <row r="23" spans="1:13" s="2" customFormat="1" ht="27.75" customHeight="1">
      <c r="A23" s="44">
        <v>1157</v>
      </c>
      <c r="B23" s="39"/>
      <c r="C23" s="45" t="s">
        <v>54</v>
      </c>
      <c r="D23" s="43">
        <f>D25+D31+D37</f>
        <v>100000</v>
      </c>
      <c r="E23" s="43">
        <f t="shared" ref="E23:L23" si="8">E25+E31+E37</f>
        <v>100000</v>
      </c>
      <c r="F23" s="43">
        <f t="shared" si="8"/>
        <v>0</v>
      </c>
      <c r="G23" s="43">
        <f t="shared" si="8"/>
        <v>359812.1</v>
      </c>
      <c r="H23" s="43">
        <f t="shared" si="8"/>
        <v>100000</v>
      </c>
      <c r="I23" s="43">
        <f t="shared" si="8"/>
        <v>259812.09999999998</v>
      </c>
      <c r="J23" s="43">
        <f t="shared" si="8"/>
        <v>259812.09999999998</v>
      </c>
      <c r="K23" s="43">
        <f t="shared" si="8"/>
        <v>0</v>
      </c>
      <c r="L23" s="43">
        <f t="shared" si="8"/>
        <v>259812.09999999998</v>
      </c>
      <c r="M23" s="3"/>
    </row>
    <row r="24" spans="1:13" s="2" customFormat="1" ht="21" customHeight="1">
      <c r="A24" s="38"/>
      <c r="B24" s="39"/>
      <c r="C24" s="45" t="s">
        <v>55</v>
      </c>
      <c r="D24" s="43"/>
      <c r="E24" s="43"/>
      <c r="F24" s="43"/>
      <c r="G24" s="43"/>
      <c r="H24" s="43"/>
      <c r="I24" s="43"/>
      <c r="J24" s="43"/>
      <c r="K24" s="43"/>
      <c r="L24" s="43"/>
      <c r="M24" s="3"/>
    </row>
    <row r="25" spans="1:13" s="2" customFormat="1" ht="71.25" customHeight="1">
      <c r="A25" s="38"/>
      <c r="B25" s="46">
        <v>12013</v>
      </c>
      <c r="C25" s="45" t="s">
        <v>142</v>
      </c>
      <c r="D25" s="47">
        <f>D27</f>
        <v>100000</v>
      </c>
      <c r="E25" s="47">
        <f t="shared" ref="E25:L25" si="9">E27</f>
        <v>100000</v>
      </c>
      <c r="F25" s="47">
        <f t="shared" si="9"/>
        <v>0</v>
      </c>
      <c r="G25" s="47">
        <f t="shared" si="9"/>
        <v>100000</v>
      </c>
      <c r="H25" s="47">
        <f t="shared" si="9"/>
        <v>100000</v>
      </c>
      <c r="I25" s="47">
        <f t="shared" si="9"/>
        <v>0</v>
      </c>
      <c r="J25" s="47">
        <f t="shared" si="9"/>
        <v>0</v>
      </c>
      <c r="K25" s="47">
        <f t="shared" si="9"/>
        <v>0</v>
      </c>
      <c r="L25" s="47">
        <f t="shared" si="9"/>
        <v>0</v>
      </c>
      <c r="M25" s="3"/>
    </row>
    <row r="26" spans="1:13" s="2" customFormat="1" ht="28.5" customHeight="1">
      <c r="A26" s="38"/>
      <c r="B26" s="39"/>
      <c r="C26" s="45" t="s">
        <v>57</v>
      </c>
      <c r="D26" s="48"/>
      <c r="E26" s="48"/>
      <c r="F26" s="48"/>
      <c r="G26" s="48"/>
      <c r="H26" s="48"/>
      <c r="I26" s="48"/>
      <c r="J26" s="48"/>
      <c r="K26" s="48"/>
      <c r="L26" s="48"/>
      <c r="M26" s="3"/>
    </row>
    <row r="27" spans="1:13" s="2" customFormat="1" ht="38.25" customHeight="1">
      <c r="A27" s="38"/>
      <c r="B27" s="39"/>
      <c r="C27" s="49" t="s">
        <v>58</v>
      </c>
      <c r="D27" s="50">
        <f>D29</f>
        <v>100000</v>
      </c>
      <c r="E27" s="50">
        <f t="shared" ref="E27:L27" si="10">E29</f>
        <v>100000</v>
      </c>
      <c r="F27" s="50">
        <f t="shared" si="10"/>
        <v>0</v>
      </c>
      <c r="G27" s="50">
        <f t="shared" si="10"/>
        <v>100000</v>
      </c>
      <c r="H27" s="50">
        <f t="shared" si="10"/>
        <v>100000</v>
      </c>
      <c r="I27" s="50">
        <f t="shared" si="10"/>
        <v>0</v>
      </c>
      <c r="J27" s="50">
        <f t="shared" si="10"/>
        <v>0</v>
      </c>
      <c r="K27" s="50">
        <f t="shared" si="10"/>
        <v>0</v>
      </c>
      <c r="L27" s="50">
        <f t="shared" si="10"/>
        <v>0</v>
      </c>
      <c r="M27" s="3"/>
    </row>
    <row r="28" spans="1:13" s="2" customFormat="1" ht="34.5">
      <c r="A28" s="38"/>
      <c r="B28" s="39"/>
      <c r="C28" s="45" t="s">
        <v>59</v>
      </c>
      <c r="D28" s="48"/>
      <c r="E28" s="48"/>
      <c r="F28" s="48"/>
      <c r="G28" s="48"/>
      <c r="H28" s="48"/>
      <c r="I28" s="48"/>
      <c r="J28" s="48"/>
      <c r="K28" s="48"/>
      <c r="L28" s="48"/>
      <c r="M28" s="3"/>
    </row>
    <row r="29" spans="1:13" s="2" customFormat="1" ht="25.5" customHeight="1">
      <c r="A29" s="38"/>
      <c r="B29" s="39"/>
      <c r="C29" s="45" t="s">
        <v>143</v>
      </c>
      <c r="D29" s="43">
        <f>D30</f>
        <v>100000</v>
      </c>
      <c r="E29" s="43">
        <f t="shared" ref="E29:L29" si="11">E30</f>
        <v>100000</v>
      </c>
      <c r="F29" s="43">
        <f t="shared" si="11"/>
        <v>0</v>
      </c>
      <c r="G29" s="43">
        <f t="shared" si="11"/>
        <v>100000</v>
      </c>
      <c r="H29" s="43">
        <f t="shared" si="11"/>
        <v>100000</v>
      </c>
      <c r="I29" s="43">
        <f t="shared" si="11"/>
        <v>0</v>
      </c>
      <c r="J29" s="43">
        <f t="shared" si="11"/>
        <v>0</v>
      </c>
      <c r="K29" s="43">
        <f t="shared" si="11"/>
        <v>0</v>
      </c>
      <c r="L29" s="43">
        <f t="shared" si="11"/>
        <v>0</v>
      </c>
      <c r="M29" s="3"/>
    </row>
    <row r="30" spans="1:13" s="2" customFormat="1" ht="25.5" customHeight="1">
      <c r="A30" s="38"/>
      <c r="B30" s="39"/>
      <c r="C30" s="51" t="s">
        <v>144</v>
      </c>
      <c r="D30" s="43">
        <f>SUM(E30:F30)</f>
        <v>100000</v>
      </c>
      <c r="E30" s="43">
        <v>100000</v>
      </c>
      <c r="F30" s="43">
        <v>0</v>
      </c>
      <c r="G30" s="43">
        <f>SUM(H30:I30)</f>
        <v>100000</v>
      </c>
      <c r="H30" s="43">
        <v>100000</v>
      </c>
      <c r="I30" s="43">
        <v>0</v>
      </c>
      <c r="J30" s="43">
        <f>SUM(K30:L30)</f>
        <v>0</v>
      </c>
      <c r="K30" s="43">
        <v>0</v>
      </c>
      <c r="L30" s="43">
        <v>0</v>
      </c>
      <c r="M30" s="3"/>
    </row>
    <row r="31" spans="1:13" s="2" customFormat="1" ht="103.5">
      <c r="A31" s="38"/>
      <c r="B31" s="46">
        <v>12020</v>
      </c>
      <c r="C31" s="45" t="s">
        <v>141</v>
      </c>
      <c r="D31" s="47">
        <f>D33</f>
        <v>-324958.09999999998</v>
      </c>
      <c r="E31" s="47">
        <f t="shared" ref="E31:L31" si="12">E33</f>
        <v>-229990.39999999999</v>
      </c>
      <c r="F31" s="47">
        <f t="shared" si="12"/>
        <v>-94967.7</v>
      </c>
      <c r="G31" s="47">
        <f t="shared" si="12"/>
        <v>-855403.4</v>
      </c>
      <c r="H31" s="47">
        <f t="shared" si="12"/>
        <v>-624370.9</v>
      </c>
      <c r="I31" s="47">
        <f t="shared" si="12"/>
        <v>-231032.5</v>
      </c>
      <c r="J31" s="47">
        <f t="shared" si="12"/>
        <v>-855403.4</v>
      </c>
      <c r="K31" s="47">
        <f t="shared" si="12"/>
        <v>-624370.9</v>
      </c>
      <c r="L31" s="47">
        <f t="shared" si="12"/>
        <v>-231032.5</v>
      </c>
      <c r="M31" s="3"/>
    </row>
    <row r="32" spans="1:13" s="2" customFormat="1" ht="28.5" customHeight="1">
      <c r="A32" s="38"/>
      <c r="B32" s="39"/>
      <c r="C32" s="45" t="s">
        <v>57</v>
      </c>
      <c r="D32" s="48"/>
      <c r="E32" s="48"/>
      <c r="F32" s="48"/>
      <c r="G32" s="48"/>
      <c r="H32" s="48"/>
      <c r="I32" s="48"/>
      <c r="J32" s="48"/>
      <c r="K32" s="48"/>
      <c r="L32" s="48"/>
      <c r="M32" s="3"/>
    </row>
    <row r="33" spans="1:13" s="2" customFormat="1" ht="39" customHeight="1">
      <c r="A33" s="38"/>
      <c r="B33" s="39"/>
      <c r="C33" s="49" t="s">
        <v>58</v>
      </c>
      <c r="D33" s="50">
        <f>D35</f>
        <v>-324958.09999999998</v>
      </c>
      <c r="E33" s="50">
        <f t="shared" ref="E33:L33" si="13">E35</f>
        <v>-229990.39999999999</v>
      </c>
      <c r="F33" s="50">
        <f t="shared" si="13"/>
        <v>-94967.7</v>
      </c>
      <c r="G33" s="50">
        <f t="shared" si="13"/>
        <v>-855403.4</v>
      </c>
      <c r="H33" s="50">
        <f t="shared" si="13"/>
        <v>-624370.9</v>
      </c>
      <c r="I33" s="50">
        <f t="shared" si="13"/>
        <v>-231032.5</v>
      </c>
      <c r="J33" s="50">
        <f t="shared" si="13"/>
        <v>-855403.4</v>
      </c>
      <c r="K33" s="50">
        <f t="shared" si="13"/>
        <v>-624370.9</v>
      </c>
      <c r="L33" s="50">
        <f t="shared" si="13"/>
        <v>-231032.5</v>
      </c>
      <c r="M33" s="3"/>
    </row>
    <row r="34" spans="1:13" s="2" customFormat="1" ht="34.5">
      <c r="A34" s="38"/>
      <c r="B34" s="39"/>
      <c r="C34" s="45" t="s">
        <v>59</v>
      </c>
      <c r="D34" s="48"/>
      <c r="E34" s="48"/>
      <c r="F34" s="48"/>
      <c r="G34" s="48"/>
      <c r="H34" s="48"/>
      <c r="I34" s="48"/>
      <c r="J34" s="48"/>
      <c r="K34" s="48"/>
      <c r="L34" s="48"/>
      <c r="M34" s="3"/>
    </row>
    <row r="35" spans="1:13" s="2" customFormat="1" ht="39.75" customHeight="1">
      <c r="A35" s="38"/>
      <c r="B35" s="39"/>
      <c r="C35" s="45" t="s">
        <v>60</v>
      </c>
      <c r="D35" s="43">
        <f>D36</f>
        <v>-324958.09999999998</v>
      </c>
      <c r="E35" s="43">
        <f t="shared" ref="E35" si="14">E36</f>
        <v>-229990.39999999999</v>
      </c>
      <c r="F35" s="43">
        <f t="shared" ref="F35" si="15">F36</f>
        <v>-94967.7</v>
      </c>
      <c r="G35" s="43">
        <f t="shared" ref="G35" si="16">G36</f>
        <v>-855403.4</v>
      </c>
      <c r="H35" s="43">
        <f t="shared" ref="H35" si="17">H36</f>
        <v>-624370.9</v>
      </c>
      <c r="I35" s="43">
        <f t="shared" ref="I35" si="18">I36</f>
        <v>-231032.5</v>
      </c>
      <c r="J35" s="43">
        <f t="shared" ref="J35" si="19">J36</f>
        <v>-855403.4</v>
      </c>
      <c r="K35" s="43">
        <f t="shared" ref="K35" si="20">K36</f>
        <v>-624370.9</v>
      </c>
      <c r="L35" s="43">
        <f t="shared" ref="L35" si="21">L36</f>
        <v>-231032.5</v>
      </c>
      <c r="M35" s="3"/>
    </row>
    <row r="36" spans="1:13" s="2" customFormat="1" ht="29.25" customHeight="1">
      <c r="A36" s="38"/>
      <c r="B36" s="39"/>
      <c r="C36" s="51" t="s">
        <v>61</v>
      </c>
      <c r="D36" s="43">
        <f>SUM(E36:F36)</f>
        <v>-324958.09999999998</v>
      </c>
      <c r="E36" s="43">
        <f>-229990.4</f>
        <v>-229990.39999999999</v>
      </c>
      <c r="F36" s="43">
        <f>-94967.7</f>
        <v>-94967.7</v>
      </c>
      <c r="G36" s="43">
        <f>SUM(H36:I36)</f>
        <v>-855403.4</v>
      </c>
      <c r="H36" s="43">
        <f>-624370.9</f>
        <v>-624370.9</v>
      </c>
      <c r="I36" s="43">
        <f>-231032.5</f>
        <v>-231032.5</v>
      </c>
      <c r="J36" s="43">
        <f>SUM(K36:L36)</f>
        <v>-855403.4</v>
      </c>
      <c r="K36" s="43">
        <v>-624370.9</v>
      </c>
      <c r="L36" s="43">
        <v>-231032.5</v>
      </c>
      <c r="M36" s="3"/>
    </row>
    <row r="37" spans="1:13" s="2" customFormat="1" ht="91.5" customHeight="1">
      <c r="A37" s="38"/>
      <c r="B37" s="46">
        <v>12021</v>
      </c>
      <c r="C37" s="45" t="s">
        <v>56</v>
      </c>
      <c r="D37" s="47">
        <f>D39</f>
        <v>324958.09999999998</v>
      </c>
      <c r="E37" s="47">
        <f t="shared" ref="E37:L37" si="22">E39</f>
        <v>229990.39999999999</v>
      </c>
      <c r="F37" s="47">
        <f t="shared" si="22"/>
        <v>94967.7</v>
      </c>
      <c r="G37" s="47">
        <f t="shared" si="22"/>
        <v>1115215.5</v>
      </c>
      <c r="H37" s="47">
        <f t="shared" si="22"/>
        <v>624370.9</v>
      </c>
      <c r="I37" s="47">
        <f t="shared" si="22"/>
        <v>490844.6</v>
      </c>
      <c r="J37" s="47">
        <f t="shared" si="22"/>
        <v>1115215.5</v>
      </c>
      <c r="K37" s="47">
        <f t="shared" si="22"/>
        <v>624370.9</v>
      </c>
      <c r="L37" s="47">
        <f t="shared" si="22"/>
        <v>490844.6</v>
      </c>
      <c r="M37" s="3"/>
    </row>
    <row r="38" spans="1:13" s="2" customFormat="1" ht="24" customHeight="1">
      <c r="A38" s="38"/>
      <c r="B38" s="39"/>
      <c r="C38" s="45" t="s">
        <v>57</v>
      </c>
      <c r="D38" s="48"/>
      <c r="E38" s="48"/>
      <c r="F38" s="48"/>
      <c r="G38" s="48"/>
      <c r="H38" s="48"/>
      <c r="I38" s="48"/>
      <c r="J38" s="48"/>
      <c r="K38" s="48"/>
      <c r="L38" s="48"/>
      <c r="M38" s="3"/>
    </row>
    <row r="39" spans="1:13" s="2" customFormat="1" ht="39.75" customHeight="1">
      <c r="A39" s="38"/>
      <c r="B39" s="39"/>
      <c r="C39" s="49" t="s">
        <v>58</v>
      </c>
      <c r="D39" s="50">
        <f>D41</f>
        <v>324958.09999999998</v>
      </c>
      <c r="E39" s="50">
        <f t="shared" ref="E39:L39" si="23">E41</f>
        <v>229990.39999999999</v>
      </c>
      <c r="F39" s="50">
        <f t="shared" si="23"/>
        <v>94967.7</v>
      </c>
      <c r="G39" s="50">
        <f t="shared" si="23"/>
        <v>1115215.5</v>
      </c>
      <c r="H39" s="50">
        <f t="shared" si="23"/>
        <v>624370.9</v>
      </c>
      <c r="I39" s="50">
        <f t="shared" si="23"/>
        <v>490844.6</v>
      </c>
      <c r="J39" s="50">
        <f t="shared" si="23"/>
        <v>1115215.5</v>
      </c>
      <c r="K39" s="50">
        <f t="shared" si="23"/>
        <v>624370.9</v>
      </c>
      <c r="L39" s="50">
        <f t="shared" si="23"/>
        <v>490844.6</v>
      </c>
      <c r="M39" s="3"/>
    </row>
    <row r="40" spans="1:13" s="2" customFormat="1" ht="34.5">
      <c r="A40" s="38"/>
      <c r="B40" s="39"/>
      <c r="C40" s="45" t="s">
        <v>59</v>
      </c>
      <c r="D40" s="48"/>
      <c r="E40" s="48"/>
      <c r="F40" s="48"/>
      <c r="G40" s="48"/>
      <c r="H40" s="48"/>
      <c r="I40" s="48"/>
      <c r="J40" s="48"/>
      <c r="K40" s="48"/>
      <c r="L40" s="48"/>
      <c r="M40" s="3"/>
    </row>
    <row r="41" spans="1:13" s="2" customFormat="1" ht="37.5" customHeight="1">
      <c r="A41" s="38"/>
      <c r="B41" s="39"/>
      <c r="C41" s="45" t="s">
        <v>60</v>
      </c>
      <c r="D41" s="43">
        <f>D42</f>
        <v>324958.09999999998</v>
      </c>
      <c r="E41" s="43">
        <f t="shared" ref="E41" si="24">E42</f>
        <v>229990.39999999999</v>
      </c>
      <c r="F41" s="43">
        <f t="shared" ref="F41" si="25">F42</f>
        <v>94967.7</v>
      </c>
      <c r="G41" s="43">
        <f t="shared" ref="G41" si="26">G42</f>
        <v>1115215.5</v>
      </c>
      <c r="H41" s="43">
        <f t="shared" ref="H41" si="27">H42</f>
        <v>624370.9</v>
      </c>
      <c r="I41" s="43">
        <f t="shared" ref="I41" si="28">I42</f>
        <v>490844.6</v>
      </c>
      <c r="J41" s="43">
        <f t="shared" ref="J41" si="29">J42</f>
        <v>1115215.5</v>
      </c>
      <c r="K41" s="43">
        <f t="shared" ref="K41" si="30">K42</f>
        <v>624370.9</v>
      </c>
      <c r="L41" s="43">
        <f t="shared" ref="L41" si="31">L42</f>
        <v>490844.6</v>
      </c>
      <c r="M41" s="3"/>
    </row>
    <row r="42" spans="1:13" s="2" customFormat="1" ht="24" customHeight="1">
      <c r="A42" s="38"/>
      <c r="B42" s="39"/>
      <c r="C42" s="51" t="s">
        <v>61</v>
      </c>
      <c r="D42" s="43">
        <f>SUM(E42:F42)</f>
        <v>324958.09999999998</v>
      </c>
      <c r="E42" s="43">
        <f>229990.4</f>
        <v>229990.39999999999</v>
      </c>
      <c r="F42" s="43">
        <f>94967.7</f>
        <v>94967.7</v>
      </c>
      <c r="G42" s="43">
        <f>SUM(H42:I42)</f>
        <v>1115215.5</v>
      </c>
      <c r="H42" s="43">
        <f>624370.9</f>
        <v>624370.9</v>
      </c>
      <c r="I42" s="43">
        <f>231032.5+174650.8+85161.3</f>
        <v>490844.6</v>
      </c>
      <c r="J42" s="43">
        <f>SUM(K42:L42)</f>
        <v>1115215.5</v>
      </c>
      <c r="K42" s="43">
        <v>624370.9</v>
      </c>
      <c r="L42" s="43">
        <v>490844.6</v>
      </c>
      <c r="M42" s="3"/>
    </row>
  </sheetData>
  <mergeCells count="15">
    <mergeCell ref="K9:L9"/>
    <mergeCell ref="D9:D10"/>
    <mergeCell ref="E9:F9"/>
    <mergeCell ref="G9:G10"/>
    <mergeCell ref="H9:I9"/>
    <mergeCell ref="A9:A10"/>
    <mergeCell ref="B9:B10"/>
    <mergeCell ref="A7:B8"/>
    <mergeCell ref="C7:C10"/>
    <mergeCell ref="J9:J10"/>
    <mergeCell ref="A5:L5"/>
    <mergeCell ref="D8:F8"/>
    <mergeCell ref="G8:I8"/>
    <mergeCell ref="J8:L8"/>
    <mergeCell ref="D7:L7"/>
  </mergeCells>
  <printOptions horizontalCentered="1"/>
  <pageMargins left="0" right="0" top="0" bottom="0.35433070866141736" header="0" footer="0"/>
  <pageSetup scale="39" firstPageNumber="1034" orientation="landscape" useFirstPageNumber="1" horizontalDpi="300" verticalDpi="30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13" zoomScaleNormal="100" zoomScaleSheetLayoutView="80" workbookViewId="0">
      <selection activeCell="N6" sqref="N6"/>
    </sheetView>
  </sheetViews>
  <sheetFormatPr defaultColWidth="9.140625" defaultRowHeight="17.25"/>
  <cols>
    <col min="1" max="1" width="10.42578125" style="52" customWidth="1"/>
    <col min="2" max="2" width="13.7109375" style="53" customWidth="1"/>
    <col min="3" max="3" width="58" style="54" customWidth="1"/>
    <col min="4" max="5" width="15.5703125" style="25" bestFit="1" customWidth="1"/>
    <col min="6" max="6" width="15.42578125" style="25" customWidth="1"/>
    <col min="7" max="8" width="15.7109375" style="25" bestFit="1" customWidth="1"/>
    <col min="9" max="9" width="15.42578125" style="25" bestFit="1" customWidth="1"/>
    <col min="10" max="11" width="15.7109375" style="25" bestFit="1" customWidth="1"/>
    <col min="12" max="12" width="15.42578125" style="25" bestFit="1" customWidth="1"/>
    <col min="13" max="16384" width="9.140625" style="25"/>
  </cols>
  <sheetData>
    <row r="1" spans="1:12" s="6" customFormat="1" ht="17.25" customHeight="1">
      <c r="J1" s="7"/>
      <c r="K1" s="7"/>
      <c r="L1" s="7" t="s">
        <v>69</v>
      </c>
    </row>
    <row r="2" spans="1:12" s="8" customFormat="1" ht="17.25" customHeight="1">
      <c r="J2" s="10"/>
      <c r="K2" s="10"/>
      <c r="L2" s="9" t="s">
        <v>38</v>
      </c>
    </row>
    <row r="3" spans="1:12" s="8" customFormat="1" ht="17.25" customHeight="1">
      <c r="J3" s="10"/>
      <c r="K3" s="10"/>
      <c r="L3" s="11" t="s">
        <v>39</v>
      </c>
    </row>
    <row r="4" spans="1:12" s="8" customFormat="1" ht="15.75" customHeight="1"/>
    <row r="5" spans="1:12" ht="64.5" customHeight="1">
      <c r="A5" s="109" t="s">
        <v>70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ht="18" customHeight="1">
      <c r="A6" s="26"/>
      <c r="B6" s="27"/>
      <c r="C6" s="28"/>
      <c r="L6" s="29" t="s">
        <v>2</v>
      </c>
    </row>
    <row r="7" spans="1:12" ht="41.25" customHeight="1">
      <c r="A7" s="122" t="s">
        <v>40</v>
      </c>
      <c r="B7" s="123"/>
      <c r="C7" s="113" t="s">
        <v>41</v>
      </c>
      <c r="D7" s="121" t="s">
        <v>194</v>
      </c>
      <c r="E7" s="111"/>
      <c r="F7" s="111"/>
      <c r="G7" s="111"/>
      <c r="H7" s="111"/>
      <c r="I7" s="111"/>
      <c r="J7" s="111"/>
      <c r="K7" s="111"/>
      <c r="L7" s="112"/>
    </row>
    <row r="8" spans="1:12" s="55" customFormat="1" ht="30" customHeight="1">
      <c r="A8" s="124"/>
      <c r="B8" s="125"/>
      <c r="C8" s="113"/>
      <c r="D8" s="118" t="s">
        <v>62</v>
      </c>
      <c r="E8" s="119"/>
      <c r="F8" s="120"/>
      <c r="G8" s="118" t="s">
        <v>42</v>
      </c>
      <c r="H8" s="119"/>
      <c r="I8" s="120"/>
      <c r="J8" s="118" t="s">
        <v>43</v>
      </c>
      <c r="K8" s="119"/>
      <c r="L8" s="120"/>
    </row>
    <row r="9" spans="1:12" s="55" customFormat="1" ht="19.5" customHeight="1">
      <c r="A9" s="113" t="s">
        <v>44</v>
      </c>
      <c r="B9" s="113" t="s">
        <v>63</v>
      </c>
      <c r="C9" s="113"/>
      <c r="D9" s="115" t="s">
        <v>46</v>
      </c>
      <c r="E9" s="115" t="s">
        <v>47</v>
      </c>
      <c r="F9" s="115"/>
      <c r="G9" s="115" t="s">
        <v>46</v>
      </c>
      <c r="H9" s="115" t="s">
        <v>47</v>
      </c>
      <c r="I9" s="115"/>
      <c r="J9" s="115" t="s">
        <v>46</v>
      </c>
      <c r="K9" s="115" t="s">
        <v>47</v>
      </c>
      <c r="L9" s="115"/>
    </row>
    <row r="10" spans="1:12" s="55" customFormat="1" ht="69">
      <c r="A10" s="113"/>
      <c r="B10" s="113"/>
      <c r="C10" s="113"/>
      <c r="D10" s="115"/>
      <c r="E10" s="32" t="s">
        <v>64</v>
      </c>
      <c r="F10" s="32" t="s">
        <v>65</v>
      </c>
      <c r="G10" s="115"/>
      <c r="H10" s="32" t="s">
        <v>64</v>
      </c>
      <c r="I10" s="32" t="s">
        <v>65</v>
      </c>
      <c r="J10" s="115"/>
      <c r="K10" s="32" t="s">
        <v>64</v>
      </c>
      <c r="L10" s="32" t="s">
        <v>65</v>
      </c>
    </row>
    <row r="11" spans="1:12" s="55" customFormat="1" ht="36" customHeight="1">
      <c r="A11" s="113"/>
      <c r="B11" s="113"/>
      <c r="C11" s="39" t="s">
        <v>50</v>
      </c>
      <c r="D11" s="47">
        <f>D13</f>
        <v>0</v>
      </c>
      <c r="E11" s="47">
        <f t="shared" ref="E11:L11" si="0">E13</f>
        <v>0</v>
      </c>
      <c r="F11" s="47">
        <f t="shared" si="0"/>
        <v>0</v>
      </c>
      <c r="G11" s="47">
        <f t="shared" si="0"/>
        <v>-259812.09999999998</v>
      </c>
      <c r="H11" s="47">
        <f t="shared" si="0"/>
        <v>0</v>
      </c>
      <c r="I11" s="47">
        <f t="shared" si="0"/>
        <v>-259812.09999999998</v>
      </c>
      <c r="J11" s="47">
        <f t="shared" si="0"/>
        <v>-259812.09999999998</v>
      </c>
      <c r="K11" s="47">
        <f t="shared" si="0"/>
        <v>0</v>
      </c>
      <c r="L11" s="47">
        <f t="shared" si="0"/>
        <v>-259812.09999999998</v>
      </c>
    </row>
    <row r="12" spans="1:12" s="55" customFormat="1" ht="29.25" customHeight="1">
      <c r="A12" s="113"/>
      <c r="B12" s="113"/>
      <c r="C12" s="56" t="s">
        <v>51</v>
      </c>
      <c r="D12" s="47"/>
      <c r="E12" s="47"/>
      <c r="F12" s="47"/>
      <c r="G12" s="47"/>
      <c r="H12" s="47"/>
      <c r="I12" s="47"/>
      <c r="J12" s="47"/>
      <c r="K12" s="47"/>
      <c r="L12" s="47"/>
    </row>
    <row r="13" spans="1:12" s="55" customFormat="1" ht="32.25" customHeight="1">
      <c r="A13" s="113"/>
      <c r="B13" s="113"/>
      <c r="C13" s="56" t="s">
        <v>52</v>
      </c>
      <c r="D13" s="47">
        <f>D21+D27</f>
        <v>0</v>
      </c>
      <c r="E13" s="47">
        <f t="shared" ref="E13:L13" si="1">E21+E27</f>
        <v>0</v>
      </c>
      <c r="F13" s="47">
        <f t="shared" si="1"/>
        <v>0</v>
      </c>
      <c r="G13" s="47">
        <f t="shared" si="1"/>
        <v>-259812.09999999998</v>
      </c>
      <c r="H13" s="47">
        <f t="shared" si="1"/>
        <v>0</v>
      </c>
      <c r="I13" s="47">
        <f t="shared" si="1"/>
        <v>-259812.09999999998</v>
      </c>
      <c r="J13" s="47">
        <f t="shared" si="1"/>
        <v>-259812.09999999998</v>
      </c>
      <c r="K13" s="47">
        <f t="shared" si="1"/>
        <v>0</v>
      </c>
      <c r="L13" s="47">
        <f t="shared" si="1"/>
        <v>-259812.09999999998</v>
      </c>
    </row>
    <row r="14" spans="1:12" s="55" customFormat="1" ht="56.25" customHeight="1">
      <c r="A14" s="57"/>
      <c r="B14" s="39"/>
      <c r="C14" s="57" t="s">
        <v>53</v>
      </c>
      <c r="D14" s="41">
        <f>D15</f>
        <v>0</v>
      </c>
      <c r="E14" s="41">
        <f t="shared" ref="E14:L14" si="2">E15</f>
        <v>0</v>
      </c>
      <c r="F14" s="41">
        <f t="shared" si="2"/>
        <v>0</v>
      </c>
      <c r="G14" s="41">
        <f t="shared" si="2"/>
        <v>-259812.09999999998</v>
      </c>
      <c r="H14" s="41">
        <f t="shared" si="2"/>
        <v>0</v>
      </c>
      <c r="I14" s="41">
        <f t="shared" si="2"/>
        <v>-259812.09999999998</v>
      </c>
      <c r="J14" s="41">
        <f t="shared" si="2"/>
        <v>-259812.09999999998</v>
      </c>
      <c r="K14" s="41">
        <f t="shared" si="2"/>
        <v>0</v>
      </c>
      <c r="L14" s="41">
        <f t="shared" si="2"/>
        <v>-259812.09999999998</v>
      </c>
    </row>
    <row r="15" spans="1:12" s="55" customFormat="1" ht="23.25" customHeight="1">
      <c r="A15" s="46">
        <v>1040</v>
      </c>
      <c r="B15" s="39"/>
      <c r="C15" s="57" t="s">
        <v>66</v>
      </c>
      <c r="D15" s="41">
        <f>D17+D23</f>
        <v>0</v>
      </c>
      <c r="E15" s="41">
        <f t="shared" ref="E15:L15" si="3">E17+E23</f>
        <v>0</v>
      </c>
      <c r="F15" s="41">
        <f t="shared" si="3"/>
        <v>0</v>
      </c>
      <c r="G15" s="41">
        <f t="shared" si="3"/>
        <v>-259812.09999999998</v>
      </c>
      <c r="H15" s="41">
        <f t="shared" si="3"/>
        <v>0</v>
      </c>
      <c r="I15" s="41">
        <f t="shared" si="3"/>
        <v>-259812.09999999998</v>
      </c>
      <c r="J15" s="41">
        <f t="shared" si="3"/>
        <v>-259812.09999999998</v>
      </c>
      <c r="K15" s="41">
        <f t="shared" si="3"/>
        <v>0</v>
      </c>
      <c r="L15" s="41">
        <f t="shared" si="3"/>
        <v>-259812.09999999998</v>
      </c>
    </row>
    <row r="16" spans="1:12" s="55" customFormat="1" ht="20.25" customHeight="1">
      <c r="A16" s="57"/>
      <c r="B16" s="39"/>
      <c r="C16" s="57" t="s">
        <v>55</v>
      </c>
      <c r="D16" s="58"/>
      <c r="E16" s="58"/>
      <c r="F16" s="58"/>
      <c r="G16" s="58"/>
      <c r="H16" s="58"/>
      <c r="I16" s="58"/>
      <c r="J16" s="58"/>
      <c r="K16" s="58"/>
      <c r="L16" s="58"/>
    </row>
    <row r="17" spans="1:12" s="55" customFormat="1" ht="78.75" customHeight="1">
      <c r="A17" s="57"/>
      <c r="B17" s="46">
        <v>32006</v>
      </c>
      <c r="C17" s="57" t="s">
        <v>67</v>
      </c>
      <c r="D17" s="47">
        <f>D19</f>
        <v>0</v>
      </c>
      <c r="E17" s="47">
        <f t="shared" ref="E17:L17" si="4">E19</f>
        <v>0</v>
      </c>
      <c r="F17" s="47">
        <f t="shared" si="4"/>
        <v>0</v>
      </c>
      <c r="G17" s="47">
        <f t="shared" si="4"/>
        <v>-174650.8</v>
      </c>
      <c r="H17" s="47">
        <f t="shared" si="4"/>
        <v>0</v>
      </c>
      <c r="I17" s="47">
        <f t="shared" si="4"/>
        <v>-174650.8</v>
      </c>
      <c r="J17" s="47">
        <f t="shared" si="4"/>
        <v>-174650.8</v>
      </c>
      <c r="K17" s="47">
        <f t="shared" si="4"/>
        <v>0</v>
      </c>
      <c r="L17" s="47">
        <f t="shared" si="4"/>
        <v>-174650.8</v>
      </c>
    </row>
    <row r="18" spans="1:12" s="55" customFormat="1" ht="20.25" customHeight="1">
      <c r="A18" s="57"/>
      <c r="B18" s="39"/>
      <c r="C18" s="57" t="s">
        <v>57</v>
      </c>
      <c r="D18" s="48"/>
      <c r="E18" s="48"/>
      <c r="F18" s="48"/>
      <c r="G18" s="48"/>
      <c r="H18" s="48"/>
      <c r="I18" s="48"/>
      <c r="J18" s="48"/>
      <c r="K18" s="48"/>
      <c r="L18" s="48"/>
    </row>
    <row r="19" spans="1:12" s="55" customFormat="1" ht="34.5">
      <c r="A19" s="57"/>
      <c r="B19" s="39"/>
      <c r="C19" s="59" t="s">
        <v>68</v>
      </c>
      <c r="D19" s="50">
        <f>D21</f>
        <v>0</v>
      </c>
      <c r="E19" s="50">
        <f t="shared" ref="E19:L19" si="5">E21</f>
        <v>0</v>
      </c>
      <c r="F19" s="50">
        <f t="shared" si="5"/>
        <v>0</v>
      </c>
      <c r="G19" s="50">
        <f t="shared" si="5"/>
        <v>-174650.8</v>
      </c>
      <c r="H19" s="50">
        <f t="shared" si="5"/>
        <v>0</v>
      </c>
      <c r="I19" s="50">
        <f t="shared" si="5"/>
        <v>-174650.8</v>
      </c>
      <c r="J19" s="50">
        <f t="shared" si="5"/>
        <v>-174650.8</v>
      </c>
      <c r="K19" s="50">
        <f t="shared" si="5"/>
        <v>0</v>
      </c>
      <c r="L19" s="50">
        <f t="shared" si="5"/>
        <v>-174650.8</v>
      </c>
    </row>
    <row r="20" spans="1:12" s="55" customFormat="1" ht="38.25" customHeight="1">
      <c r="A20" s="57"/>
      <c r="B20" s="39"/>
      <c r="C20" s="57" t="s">
        <v>59</v>
      </c>
      <c r="D20" s="48"/>
      <c r="E20" s="48"/>
      <c r="F20" s="48"/>
      <c r="G20" s="48"/>
      <c r="H20" s="48"/>
      <c r="I20" s="48"/>
      <c r="J20" s="48"/>
      <c r="K20" s="48"/>
      <c r="L20" s="48"/>
    </row>
    <row r="21" spans="1:12" s="55" customFormat="1" ht="20.25" customHeight="1">
      <c r="A21" s="57"/>
      <c r="B21" s="39"/>
      <c r="C21" s="57" t="s">
        <v>60</v>
      </c>
      <c r="D21" s="43">
        <f>D22</f>
        <v>0</v>
      </c>
      <c r="E21" s="43">
        <f t="shared" ref="E21:L21" si="6">E22</f>
        <v>0</v>
      </c>
      <c r="F21" s="43">
        <f t="shared" si="6"/>
        <v>0</v>
      </c>
      <c r="G21" s="43">
        <f t="shared" si="6"/>
        <v>-174650.8</v>
      </c>
      <c r="H21" s="43">
        <f t="shared" si="6"/>
        <v>0</v>
      </c>
      <c r="I21" s="43">
        <f t="shared" si="6"/>
        <v>-174650.8</v>
      </c>
      <c r="J21" s="43">
        <f t="shared" si="6"/>
        <v>-174650.8</v>
      </c>
      <c r="K21" s="43">
        <f t="shared" si="6"/>
        <v>0</v>
      </c>
      <c r="L21" s="43">
        <f t="shared" si="6"/>
        <v>-174650.8</v>
      </c>
    </row>
    <row r="22" spans="1:12" s="55" customFormat="1" ht="20.25" customHeight="1">
      <c r="A22" s="57"/>
      <c r="B22" s="39"/>
      <c r="C22" s="60" t="s">
        <v>61</v>
      </c>
      <c r="D22" s="43">
        <f>SUM(E22:F22)</f>
        <v>0</v>
      </c>
      <c r="E22" s="43">
        <v>0</v>
      </c>
      <c r="F22" s="43">
        <v>0</v>
      </c>
      <c r="G22" s="43">
        <f>SUM(H22:I22)</f>
        <v>-174650.8</v>
      </c>
      <c r="H22" s="43">
        <v>0</v>
      </c>
      <c r="I22" s="43">
        <f>-174650.8</f>
        <v>-174650.8</v>
      </c>
      <c r="J22" s="43">
        <f>SUM(K22:L22)</f>
        <v>-174650.8</v>
      </c>
      <c r="K22" s="43">
        <v>0</v>
      </c>
      <c r="L22" s="43">
        <v>-174650.8</v>
      </c>
    </row>
    <row r="23" spans="1:12" s="55" customFormat="1" ht="89.25" customHeight="1">
      <c r="A23" s="57"/>
      <c r="B23" s="46">
        <v>32007</v>
      </c>
      <c r="C23" s="57" t="s">
        <v>145</v>
      </c>
      <c r="D23" s="47">
        <f>D25</f>
        <v>0</v>
      </c>
      <c r="E23" s="47">
        <f t="shared" ref="E23:L23" si="7">E25</f>
        <v>0</v>
      </c>
      <c r="F23" s="47">
        <f t="shared" si="7"/>
        <v>0</v>
      </c>
      <c r="G23" s="47">
        <f t="shared" si="7"/>
        <v>-85161.3</v>
      </c>
      <c r="H23" s="47">
        <f t="shared" si="7"/>
        <v>0</v>
      </c>
      <c r="I23" s="47">
        <f t="shared" si="7"/>
        <v>-85161.3</v>
      </c>
      <c r="J23" s="47">
        <f t="shared" si="7"/>
        <v>-85161.3</v>
      </c>
      <c r="K23" s="47">
        <f t="shared" si="7"/>
        <v>0</v>
      </c>
      <c r="L23" s="47">
        <f t="shared" si="7"/>
        <v>-85161.3</v>
      </c>
    </row>
    <row r="24" spans="1:12" s="55" customFormat="1" ht="20.25" customHeight="1">
      <c r="A24" s="57"/>
      <c r="B24" s="39"/>
      <c r="C24" s="57" t="s">
        <v>57</v>
      </c>
      <c r="D24" s="48"/>
      <c r="E24" s="48"/>
      <c r="F24" s="48"/>
      <c r="G24" s="48"/>
      <c r="H24" s="48"/>
      <c r="I24" s="48"/>
      <c r="J24" s="48"/>
      <c r="K24" s="48"/>
      <c r="L24" s="48"/>
    </row>
    <row r="25" spans="1:12" s="55" customFormat="1" ht="34.5">
      <c r="A25" s="57"/>
      <c r="B25" s="39"/>
      <c r="C25" s="59" t="s">
        <v>68</v>
      </c>
      <c r="D25" s="50">
        <f>D27</f>
        <v>0</v>
      </c>
      <c r="E25" s="50">
        <f t="shared" ref="E25:L25" si="8">E27</f>
        <v>0</v>
      </c>
      <c r="F25" s="50">
        <f t="shared" si="8"/>
        <v>0</v>
      </c>
      <c r="G25" s="50">
        <f t="shared" si="8"/>
        <v>-85161.3</v>
      </c>
      <c r="H25" s="50">
        <f t="shared" si="8"/>
        <v>0</v>
      </c>
      <c r="I25" s="50">
        <f t="shared" si="8"/>
        <v>-85161.3</v>
      </c>
      <c r="J25" s="50">
        <f t="shared" si="8"/>
        <v>-85161.3</v>
      </c>
      <c r="K25" s="50">
        <f t="shared" si="8"/>
        <v>0</v>
      </c>
      <c r="L25" s="50">
        <f t="shared" si="8"/>
        <v>-85161.3</v>
      </c>
    </row>
    <row r="26" spans="1:12" s="55" customFormat="1" ht="45" customHeight="1">
      <c r="A26" s="57"/>
      <c r="B26" s="39"/>
      <c r="C26" s="57" t="s">
        <v>59</v>
      </c>
      <c r="D26" s="48"/>
      <c r="E26" s="48"/>
      <c r="F26" s="48"/>
      <c r="G26" s="48"/>
      <c r="H26" s="48"/>
      <c r="I26" s="48"/>
      <c r="J26" s="48"/>
      <c r="K26" s="48"/>
      <c r="L26" s="48"/>
    </row>
    <row r="27" spans="1:12" s="55" customFormat="1" ht="20.25" customHeight="1">
      <c r="A27" s="57"/>
      <c r="B27" s="39"/>
      <c r="C27" s="57" t="s">
        <v>60</v>
      </c>
      <c r="D27" s="43">
        <f>D28</f>
        <v>0</v>
      </c>
      <c r="E27" s="43">
        <f t="shared" ref="E27:L27" si="9">E28</f>
        <v>0</v>
      </c>
      <c r="F27" s="43">
        <f t="shared" si="9"/>
        <v>0</v>
      </c>
      <c r="G27" s="43">
        <f t="shared" si="9"/>
        <v>-85161.3</v>
      </c>
      <c r="H27" s="43">
        <f t="shared" si="9"/>
        <v>0</v>
      </c>
      <c r="I27" s="43">
        <f t="shared" si="9"/>
        <v>-85161.3</v>
      </c>
      <c r="J27" s="43">
        <f t="shared" si="9"/>
        <v>-85161.3</v>
      </c>
      <c r="K27" s="43">
        <f t="shared" si="9"/>
        <v>0</v>
      </c>
      <c r="L27" s="43">
        <f t="shared" si="9"/>
        <v>-85161.3</v>
      </c>
    </row>
    <row r="28" spans="1:12" s="55" customFormat="1" ht="27.75" customHeight="1">
      <c r="A28" s="57"/>
      <c r="B28" s="39"/>
      <c r="C28" s="60" t="s">
        <v>61</v>
      </c>
      <c r="D28" s="43">
        <f>SUM(E28:F28)</f>
        <v>0</v>
      </c>
      <c r="E28" s="43">
        <v>0</v>
      </c>
      <c r="F28" s="43">
        <v>0</v>
      </c>
      <c r="G28" s="43">
        <f>SUM(H28:I28)</f>
        <v>-85161.3</v>
      </c>
      <c r="H28" s="43">
        <v>0</v>
      </c>
      <c r="I28" s="43">
        <f>-85161.3</f>
        <v>-85161.3</v>
      </c>
      <c r="J28" s="43">
        <f>SUM(K28:L28)</f>
        <v>-85161.3</v>
      </c>
      <c r="K28" s="43">
        <v>0</v>
      </c>
      <c r="L28" s="43">
        <v>-85161.3</v>
      </c>
    </row>
  </sheetData>
  <mergeCells count="17">
    <mergeCell ref="J9:J10"/>
    <mergeCell ref="K9:L9"/>
    <mergeCell ref="E9:F9"/>
    <mergeCell ref="G9:G10"/>
    <mergeCell ref="H9:I9"/>
    <mergeCell ref="A11:A13"/>
    <mergeCell ref="B11:B13"/>
    <mergeCell ref="D9:D10"/>
    <mergeCell ref="C7:C10"/>
    <mergeCell ref="A7:B8"/>
    <mergeCell ref="A9:A10"/>
    <mergeCell ref="B9:B10"/>
    <mergeCell ref="A5:L5"/>
    <mergeCell ref="D8:F8"/>
    <mergeCell ref="G8:I8"/>
    <mergeCell ref="J8:L8"/>
    <mergeCell ref="D7:L7"/>
  </mergeCells>
  <printOptions horizontalCentered="1"/>
  <pageMargins left="0" right="0" top="0" bottom="0.35433070866141736" header="0" footer="0"/>
  <pageSetup scale="62" firstPageNumber="1034" orientation="landscape" useFirstPageNumber="1" horizontalDpi="300" verticalDpi="30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22" zoomScaleNormal="100" zoomScaleSheetLayoutView="100" workbookViewId="0">
      <selection activeCell="C9" sqref="C9"/>
    </sheetView>
  </sheetViews>
  <sheetFormatPr defaultRowHeight="17.25"/>
  <cols>
    <col min="1" max="1" width="10.140625" style="5" customWidth="1"/>
    <col min="2" max="2" width="8.85546875" style="5" customWidth="1"/>
    <col min="3" max="3" width="7.42578125" style="5" customWidth="1"/>
    <col min="4" max="4" width="11.85546875" style="5" customWidth="1"/>
    <col min="5" max="5" width="10" style="5" customWidth="1"/>
    <col min="6" max="6" width="77.7109375" style="61" customWidth="1"/>
    <col min="7" max="7" width="17.7109375" style="61" bestFit="1" customWidth="1"/>
    <col min="8" max="8" width="18" style="61" bestFit="1" customWidth="1"/>
    <col min="9" max="9" width="18.28515625" style="61" bestFit="1" customWidth="1"/>
    <col min="10" max="255" width="9.140625" style="61"/>
    <col min="256" max="256" width="7.5703125" style="61" bestFit="1" customWidth="1"/>
    <col min="257" max="257" width="7" style="61" bestFit="1" customWidth="1"/>
    <col min="258" max="258" width="5.5703125" style="61" bestFit="1" customWidth="1"/>
    <col min="259" max="259" width="8.7109375" style="61" bestFit="1" customWidth="1"/>
    <col min="260" max="260" width="8.42578125" style="61" bestFit="1" customWidth="1"/>
    <col min="261" max="261" width="76.140625" style="61" customWidth="1"/>
    <col min="262" max="263" width="16.5703125" style="61" customWidth="1"/>
    <col min="264" max="264" width="16.7109375" style="61" customWidth="1"/>
    <col min="265" max="265" width="18.5703125" style="61" customWidth="1"/>
    <col min="266" max="511" width="9.140625" style="61"/>
    <col min="512" max="512" width="7.5703125" style="61" bestFit="1" customWidth="1"/>
    <col min="513" max="513" width="7" style="61" bestFit="1" customWidth="1"/>
    <col min="514" max="514" width="5.5703125" style="61" bestFit="1" customWidth="1"/>
    <col min="515" max="515" width="8.7109375" style="61" bestFit="1" customWidth="1"/>
    <col min="516" max="516" width="8.42578125" style="61" bestFit="1" customWidth="1"/>
    <col min="517" max="517" width="76.140625" style="61" customWidth="1"/>
    <col min="518" max="519" width="16.5703125" style="61" customWidth="1"/>
    <col min="520" max="520" width="16.7109375" style="61" customWidth="1"/>
    <col min="521" max="521" width="18.5703125" style="61" customWidth="1"/>
    <col min="522" max="767" width="9.140625" style="61"/>
    <col min="768" max="768" width="7.5703125" style="61" bestFit="1" customWidth="1"/>
    <col min="769" max="769" width="7" style="61" bestFit="1" customWidth="1"/>
    <col min="770" max="770" width="5.5703125" style="61" bestFit="1" customWidth="1"/>
    <col min="771" max="771" width="8.7109375" style="61" bestFit="1" customWidth="1"/>
    <col min="772" max="772" width="8.42578125" style="61" bestFit="1" customWidth="1"/>
    <col min="773" max="773" width="76.140625" style="61" customWidth="1"/>
    <col min="774" max="775" width="16.5703125" style="61" customWidth="1"/>
    <col min="776" max="776" width="16.7109375" style="61" customWidth="1"/>
    <col min="777" max="777" width="18.5703125" style="61" customWidth="1"/>
    <col min="778" max="1023" width="9.140625" style="61"/>
    <col min="1024" max="1024" width="7.5703125" style="61" bestFit="1" customWidth="1"/>
    <col min="1025" max="1025" width="7" style="61" bestFit="1" customWidth="1"/>
    <col min="1026" max="1026" width="5.5703125" style="61" bestFit="1" customWidth="1"/>
    <col min="1027" max="1027" width="8.7109375" style="61" bestFit="1" customWidth="1"/>
    <col min="1028" max="1028" width="8.42578125" style="61" bestFit="1" customWidth="1"/>
    <col min="1029" max="1029" width="76.140625" style="61" customWidth="1"/>
    <col min="1030" max="1031" width="16.5703125" style="61" customWidth="1"/>
    <col min="1032" max="1032" width="16.7109375" style="61" customWidth="1"/>
    <col min="1033" max="1033" width="18.5703125" style="61" customWidth="1"/>
    <col min="1034" max="1279" width="9.140625" style="61"/>
    <col min="1280" max="1280" width="7.5703125" style="61" bestFit="1" customWidth="1"/>
    <col min="1281" max="1281" width="7" style="61" bestFit="1" customWidth="1"/>
    <col min="1282" max="1282" width="5.5703125" style="61" bestFit="1" customWidth="1"/>
    <col min="1283" max="1283" width="8.7109375" style="61" bestFit="1" customWidth="1"/>
    <col min="1284" max="1284" width="8.42578125" style="61" bestFit="1" customWidth="1"/>
    <col min="1285" max="1285" width="76.140625" style="61" customWidth="1"/>
    <col min="1286" max="1287" width="16.5703125" style="61" customWidth="1"/>
    <col min="1288" max="1288" width="16.7109375" style="61" customWidth="1"/>
    <col min="1289" max="1289" width="18.5703125" style="61" customWidth="1"/>
    <col min="1290" max="1535" width="9.140625" style="61"/>
    <col min="1536" max="1536" width="7.5703125" style="61" bestFit="1" customWidth="1"/>
    <col min="1537" max="1537" width="7" style="61" bestFit="1" customWidth="1"/>
    <col min="1538" max="1538" width="5.5703125" style="61" bestFit="1" customWidth="1"/>
    <col min="1539" max="1539" width="8.7109375" style="61" bestFit="1" customWidth="1"/>
    <col min="1540" max="1540" width="8.42578125" style="61" bestFit="1" customWidth="1"/>
    <col min="1541" max="1541" width="76.140625" style="61" customWidth="1"/>
    <col min="1542" max="1543" width="16.5703125" style="61" customWidth="1"/>
    <col min="1544" max="1544" width="16.7109375" style="61" customWidth="1"/>
    <col min="1545" max="1545" width="18.5703125" style="61" customWidth="1"/>
    <col min="1546" max="1791" width="9.140625" style="61"/>
    <col min="1792" max="1792" width="7.5703125" style="61" bestFit="1" customWidth="1"/>
    <col min="1793" max="1793" width="7" style="61" bestFit="1" customWidth="1"/>
    <col min="1794" max="1794" width="5.5703125" style="61" bestFit="1" customWidth="1"/>
    <col min="1795" max="1795" width="8.7109375" style="61" bestFit="1" customWidth="1"/>
    <col min="1796" max="1796" width="8.42578125" style="61" bestFit="1" customWidth="1"/>
    <col min="1797" max="1797" width="76.140625" style="61" customWidth="1"/>
    <col min="1798" max="1799" width="16.5703125" style="61" customWidth="1"/>
    <col min="1800" max="1800" width="16.7109375" style="61" customWidth="1"/>
    <col min="1801" max="1801" width="18.5703125" style="61" customWidth="1"/>
    <col min="1802" max="2047" width="9.140625" style="61"/>
    <col min="2048" max="2048" width="7.5703125" style="61" bestFit="1" customWidth="1"/>
    <col min="2049" max="2049" width="7" style="61" bestFit="1" customWidth="1"/>
    <col min="2050" max="2050" width="5.5703125" style="61" bestFit="1" customWidth="1"/>
    <col min="2051" max="2051" width="8.7109375" style="61" bestFit="1" customWidth="1"/>
    <col min="2052" max="2052" width="8.42578125" style="61" bestFit="1" customWidth="1"/>
    <col min="2053" max="2053" width="76.140625" style="61" customWidth="1"/>
    <col min="2054" max="2055" width="16.5703125" style="61" customWidth="1"/>
    <col min="2056" max="2056" width="16.7109375" style="61" customWidth="1"/>
    <col min="2057" max="2057" width="18.5703125" style="61" customWidth="1"/>
    <col min="2058" max="2303" width="9.140625" style="61"/>
    <col min="2304" max="2304" width="7.5703125" style="61" bestFit="1" customWidth="1"/>
    <col min="2305" max="2305" width="7" style="61" bestFit="1" customWidth="1"/>
    <col min="2306" max="2306" width="5.5703125" style="61" bestFit="1" customWidth="1"/>
    <col min="2307" max="2307" width="8.7109375" style="61" bestFit="1" customWidth="1"/>
    <col min="2308" max="2308" width="8.42578125" style="61" bestFit="1" customWidth="1"/>
    <col min="2309" max="2309" width="76.140625" style="61" customWidth="1"/>
    <col min="2310" max="2311" width="16.5703125" style="61" customWidth="1"/>
    <col min="2312" max="2312" width="16.7109375" style="61" customWidth="1"/>
    <col min="2313" max="2313" width="18.5703125" style="61" customWidth="1"/>
    <col min="2314" max="2559" width="9.140625" style="61"/>
    <col min="2560" max="2560" width="7.5703125" style="61" bestFit="1" customWidth="1"/>
    <col min="2561" max="2561" width="7" style="61" bestFit="1" customWidth="1"/>
    <col min="2562" max="2562" width="5.5703125" style="61" bestFit="1" customWidth="1"/>
    <col min="2563" max="2563" width="8.7109375" style="61" bestFit="1" customWidth="1"/>
    <col min="2564" max="2564" width="8.42578125" style="61" bestFit="1" customWidth="1"/>
    <col min="2565" max="2565" width="76.140625" style="61" customWidth="1"/>
    <col min="2566" max="2567" width="16.5703125" style="61" customWidth="1"/>
    <col min="2568" max="2568" width="16.7109375" style="61" customWidth="1"/>
    <col min="2569" max="2569" width="18.5703125" style="61" customWidth="1"/>
    <col min="2570" max="2815" width="9.140625" style="61"/>
    <col min="2816" max="2816" width="7.5703125" style="61" bestFit="1" customWidth="1"/>
    <col min="2817" max="2817" width="7" style="61" bestFit="1" customWidth="1"/>
    <col min="2818" max="2818" width="5.5703125" style="61" bestFit="1" customWidth="1"/>
    <col min="2819" max="2819" width="8.7109375" style="61" bestFit="1" customWidth="1"/>
    <col min="2820" max="2820" width="8.42578125" style="61" bestFit="1" customWidth="1"/>
    <col min="2821" max="2821" width="76.140625" style="61" customWidth="1"/>
    <col min="2822" max="2823" width="16.5703125" style="61" customWidth="1"/>
    <col min="2824" max="2824" width="16.7109375" style="61" customWidth="1"/>
    <col min="2825" max="2825" width="18.5703125" style="61" customWidth="1"/>
    <col min="2826" max="3071" width="9.140625" style="61"/>
    <col min="3072" max="3072" width="7.5703125" style="61" bestFit="1" customWidth="1"/>
    <col min="3073" max="3073" width="7" style="61" bestFit="1" customWidth="1"/>
    <col min="3074" max="3074" width="5.5703125" style="61" bestFit="1" customWidth="1"/>
    <col min="3075" max="3075" width="8.7109375" style="61" bestFit="1" customWidth="1"/>
    <col min="3076" max="3076" width="8.42578125" style="61" bestFit="1" customWidth="1"/>
    <col min="3077" max="3077" width="76.140625" style="61" customWidth="1"/>
    <col min="3078" max="3079" width="16.5703125" style="61" customWidth="1"/>
    <col min="3080" max="3080" width="16.7109375" style="61" customWidth="1"/>
    <col min="3081" max="3081" width="18.5703125" style="61" customWidth="1"/>
    <col min="3082" max="3327" width="9.140625" style="61"/>
    <col min="3328" max="3328" width="7.5703125" style="61" bestFit="1" customWidth="1"/>
    <col min="3329" max="3329" width="7" style="61" bestFit="1" customWidth="1"/>
    <col min="3330" max="3330" width="5.5703125" style="61" bestFit="1" customWidth="1"/>
    <col min="3331" max="3331" width="8.7109375" style="61" bestFit="1" customWidth="1"/>
    <col min="3332" max="3332" width="8.42578125" style="61" bestFit="1" customWidth="1"/>
    <col min="3333" max="3333" width="76.140625" style="61" customWidth="1"/>
    <col min="3334" max="3335" width="16.5703125" style="61" customWidth="1"/>
    <col min="3336" max="3336" width="16.7109375" style="61" customWidth="1"/>
    <col min="3337" max="3337" width="18.5703125" style="61" customWidth="1"/>
    <col min="3338" max="3583" width="9.140625" style="61"/>
    <col min="3584" max="3584" width="7.5703125" style="61" bestFit="1" customWidth="1"/>
    <col min="3585" max="3585" width="7" style="61" bestFit="1" customWidth="1"/>
    <col min="3586" max="3586" width="5.5703125" style="61" bestFit="1" customWidth="1"/>
    <col min="3587" max="3587" width="8.7109375" style="61" bestFit="1" customWidth="1"/>
    <col min="3588" max="3588" width="8.42578125" style="61" bestFit="1" customWidth="1"/>
    <col min="3589" max="3589" width="76.140625" style="61" customWidth="1"/>
    <col min="3590" max="3591" width="16.5703125" style="61" customWidth="1"/>
    <col min="3592" max="3592" width="16.7109375" style="61" customWidth="1"/>
    <col min="3593" max="3593" width="18.5703125" style="61" customWidth="1"/>
    <col min="3594" max="3839" width="9.140625" style="61"/>
    <col min="3840" max="3840" width="7.5703125" style="61" bestFit="1" customWidth="1"/>
    <col min="3841" max="3841" width="7" style="61" bestFit="1" customWidth="1"/>
    <col min="3842" max="3842" width="5.5703125" style="61" bestFit="1" customWidth="1"/>
    <col min="3843" max="3843" width="8.7109375" style="61" bestFit="1" customWidth="1"/>
    <col min="3844" max="3844" width="8.42578125" style="61" bestFit="1" customWidth="1"/>
    <col min="3845" max="3845" width="76.140625" style="61" customWidth="1"/>
    <col min="3846" max="3847" width="16.5703125" style="61" customWidth="1"/>
    <col min="3848" max="3848" width="16.7109375" style="61" customWidth="1"/>
    <col min="3849" max="3849" width="18.5703125" style="61" customWidth="1"/>
    <col min="3850" max="4095" width="9.140625" style="61"/>
    <col min="4096" max="4096" width="7.5703125" style="61" bestFit="1" customWidth="1"/>
    <col min="4097" max="4097" width="7" style="61" bestFit="1" customWidth="1"/>
    <col min="4098" max="4098" width="5.5703125" style="61" bestFit="1" customWidth="1"/>
    <col min="4099" max="4099" width="8.7109375" style="61" bestFit="1" customWidth="1"/>
    <col min="4100" max="4100" width="8.42578125" style="61" bestFit="1" customWidth="1"/>
    <col min="4101" max="4101" width="76.140625" style="61" customWidth="1"/>
    <col min="4102" max="4103" width="16.5703125" style="61" customWidth="1"/>
    <col min="4104" max="4104" width="16.7109375" style="61" customWidth="1"/>
    <col min="4105" max="4105" width="18.5703125" style="61" customWidth="1"/>
    <col min="4106" max="4351" width="9.140625" style="61"/>
    <col min="4352" max="4352" width="7.5703125" style="61" bestFit="1" customWidth="1"/>
    <col min="4353" max="4353" width="7" style="61" bestFit="1" customWidth="1"/>
    <col min="4354" max="4354" width="5.5703125" style="61" bestFit="1" customWidth="1"/>
    <col min="4355" max="4355" width="8.7109375" style="61" bestFit="1" customWidth="1"/>
    <col min="4356" max="4356" width="8.42578125" style="61" bestFit="1" customWidth="1"/>
    <col min="4357" max="4357" width="76.140625" style="61" customWidth="1"/>
    <col min="4358" max="4359" width="16.5703125" style="61" customWidth="1"/>
    <col min="4360" max="4360" width="16.7109375" style="61" customWidth="1"/>
    <col min="4361" max="4361" width="18.5703125" style="61" customWidth="1"/>
    <col min="4362" max="4607" width="9.140625" style="61"/>
    <col min="4608" max="4608" width="7.5703125" style="61" bestFit="1" customWidth="1"/>
    <col min="4609" max="4609" width="7" style="61" bestFit="1" customWidth="1"/>
    <col min="4610" max="4610" width="5.5703125" style="61" bestFit="1" customWidth="1"/>
    <col min="4611" max="4611" width="8.7109375" style="61" bestFit="1" customWidth="1"/>
    <col min="4612" max="4612" width="8.42578125" style="61" bestFit="1" customWidth="1"/>
    <col min="4613" max="4613" width="76.140625" style="61" customWidth="1"/>
    <col min="4614" max="4615" width="16.5703125" style="61" customWidth="1"/>
    <col min="4616" max="4616" width="16.7109375" style="61" customWidth="1"/>
    <col min="4617" max="4617" width="18.5703125" style="61" customWidth="1"/>
    <col min="4618" max="4863" width="9.140625" style="61"/>
    <col min="4864" max="4864" width="7.5703125" style="61" bestFit="1" customWidth="1"/>
    <col min="4865" max="4865" width="7" style="61" bestFit="1" customWidth="1"/>
    <col min="4866" max="4866" width="5.5703125" style="61" bestFit="1" customWidth="1"/>
    <col min="4867" max="4867" width="8.7109375" style="61" bestFit="1" customWidth="1"/>
    <col min="4868" max="4868" width="8.42578125" style="61" bestFit="1" customWidth="1"/>
    <col min="4869" max="4869" width="76.140625" style="61" customWidth="1"/>
    <col min="4870" max="4871" width="16.5703125" style="61" customWidth="1"/>
    <col min="4872" max="4872" width="16.7109375" style="61" customWidth="1"/>
    <col min="4873" max="4873" width="18.5703125" style="61" customWidth="1"/>
    <col min="4874" max="5119" width="9.140625" style="61"/>
    <col min="5120" max="5120" width="7.5703125" style="61" bestFit="1" customWidth="1"/>
    <col min="5121" max="5121" width="7" style="61" bestFit="1" customWidth="1"/>
    <col min="5122" max="5122" width="5.5703125" style="61" bestFit="1" customWidth="1"/>
    <col min="5123" max="5123" width="8.7109375" style="61" bestFit="1" customWidth="1"/>
    <col min="5124" max="5124" width="8.42578125" style="61" bestFit="1" customWidth="1"/>
    <col min="5125" max="5125" width="76.140625" style="61" customWidth="1"/>
    <col min="5126" max="5127" width="16.5703125" style="61" customWidth="1"/>
    <col min="5128" max="5128" width="16.7109375" style="61" customWidth="1"/>
    <col min="5129" max="5129" width="18.5703125" style="61" customWidth="1"/>
    <col min="5130" max="5375" width="9.140625" style="61"/>
    <col min="5376" max="5376" width="7.5703125" style="61" bestFit="1" customWidth="1"/>
    <col min="5377" max="5377" width="7" style="61" bestFit="1" customWidth="1"/>
    <col min="5378" max="5378" width="5.5703125" style="61" bestFit="1" customWidth="1"/>
    <col min="5379" max="5379" width="8.7109375" style="61" bestFit="1" customWidth="1"/>
    <col min="5380" max="5380" width="8.42578125" style="61" bestFit="1" customWidth="1"/>
    <col min="5381" max="5381" width="76.140625" style="61" customWidth="1"/>
    <col min="5382" max="5383" width="16.5703125" style="61" customWidth="1"/>
    <col min="5384" max="5384" width="16.7109375" style="61" customWidth="1"/>
    <col min="5385" max="5385" width="18.5703125" style="61" customWidth="1"/>
    <col min="5386" max="5631" width="9.140625" style="61"/>
    <col min="5632" max="5632" width="7.5703125" style="61" bestFit="1" customWidth="1"/>
    <col min="5633" max="5633" width="7" style="61" bestFit="1" customWidth="1"/>
    <col min="5634" max="5634" width="5.5703125" style="61" bestFit="1" customWidth="1"/>
    <col min="5635" max="5635" width="8.7109375" style="61" bestFit="1" customWidth="1"/>
    <col min="5636" max="5636" width="8.42578125" style="61" bestFit="1" customWidth="1"/>
    <col min="5637" max="5637" width="76.140625" style="61" customWidth="1"/>
    <col min="5638" max="5639" width="16.5703125" style="61" customWidth="1"/>
    <col min="5640" max="5640" width="16.7109375" style="61" customWidth="1"/>
    <col min="5641" max="5641" width="18.5703125" style="61" customWidth="1"/>
    <col min="5642" max="5887" width="9.140625" style="61"/>
    <col min="5888" max="5888" width="7.5703125" style="61" bestFit="1" customWidth="1"/>
    <col min="5889" max="5889" width="7" style="61" bestFit="1" customWidth="1"/>
    <col min="5890" max="5890" width="5.5703125" style="61" bestFit="1" customWidth="1"/>
    <col min="5891" max="5891" width="8.7109375" style="61" bestFit="1" customWidth="1"/>
    <col min="5892" max="5892" width="8.42578125" style="61" bestFit="1" customWidth="1"/>
    <col min="5893" max="5893" width="76.140625" style="61" customWidth="1"/>
    <col min="5894" max="5895" width="16.5703125" style="61" customWidth="1"/>
    <col min="5896" max="5896" width="16.7109375" style="61" customWidth="1"/>
    <col min="5897" max="5897" width="18.5703125" style="61" customWidth="1"/>
    <col min="5898" max="6143" width="9.140625" style="61"/>
    <col min="6144" max="6144" width="7.5703125" style="61" bestFit="1" customWidth="1"/>
    <col min="6145" max="6145" width="7" style="61" bestFit="1" customWidth="1"/>
    <col min="6146" max="6146" width="5.5703125" style="61" bestFit="1" customWidth="1"/>
    <col min="6147" max="6147" width="8.7109375" style="61" bestFit="1" customWidth="1"/>
    <col min="6148" max="6148" width="8.42578125" style="61" bestFit="1" customWidth="1"/>
    <col min="6149" max="6149" width="76.140625" style="61" customWidth="1"/>
    <col min="6150" max="6151" width="16.5703125" style="61" customWidth="1"/>
    <col min="6152" max="6152" width="16.7109375" style="61" customWidth="1"/>
    <col min="6153" max="6153" width="18.5703125" style="61" customWidth="1"/>
    <col min="6154" max="6399" width="9.140625" style="61"/>
    <col min="6400" max="6400" width="7.5703125" style="61" bestFit="1" customWidth="1"/>
    <col min="6401" max="6401" width="7" style="61" bestFit="1" customWidth="1"/>
    <col min="6402" max="6402" width="5.5703125" style="61" bestFit="1" customWidth="1"/>
    <col min="6403" max="6403" width="8.7109375" style="61" bestFit="1" customWidth="1"/>
    <col min="6404" max="6404" width="8.42578125" style="61" bestFit="1" customWidth="1"/>
    <col min="6405" max="6405" width="76.140625" style="61" customWidth="1"/>
    <col min="6406" max="6407" width="16.5703125" style="61" customWidth="1"/>
    <col min="6408" max="6408" width="16.7109375" style="61" customWidth="1"/>
    <col min="6409" max="6409" width="18.5703125" style="61" customWidth="1"/>
    <col min="6410" max="6655" width="9.140625" style="61"/>
    <col min="6656" max="6656" width="7.5703125" style="61" bestFit="1" customWidth="1"/>
    <col min="6657" max="6657" width="7" style="61" bestFit="1" customWidth="1"/>
    <col min="6658" max="6658" width="5.5703125" style="61" bestFit="1" customWidth="1"/>
    <col min="6659" max="6659" width="8.7109375" style="61" bestFit="1" customWidth="1"/>
    <col min="6660" max="6660" width="8.42578125" style="61" bestFit="1" customWidth="1"/>
    <col min="6661" max="6661" width="76.140625" style="61" customWidth="1"/>
    <col min="6662" max="6663" width="16.5703125" style="61" customWidth="1"/>
    <col min="6664" max="6664" width="16.7109375" style="61" customWidth="1"/>
    <col min="6665" max="6665" width="18.5703125" style="61" customWidth="1"/>
    <col min="6666" max="6911" width="9.140625" style="61"/>
    <col min="6912" max="6912" width="7.5703125" style="61" bestFit="1" customWidth="1"/>
    <col min="6913" max="6913" width="7" style="61" bestFit="1" customWidth="1"/>
    <col min="6914" max="6914" width="5.5703125" style="61" bestFit="1" customWidth="1"/>
    <col min="6915" max="6915" width="8.7109375" style="61" bestFit="1" customWidth="1"/>
    <col min="6916" max="6916" width="8.42578125" style="61" bestFit="1" customWidth="1"/>
    <col min="6917" max="6917" width="76.140625" style="61" customWidth="1"/>
    <col min="6918" max="6919" width="16.5703125" style="61" customWidth="1"/>
    <col min="6920" max="6920" width="16.7109375" style="61" customWidth="1"/>
    <col min="6921" max="6921" width="18.5703125" style="61" customWidth="1"/>
    <col min="6922" max="7167" width="9.140625" style="61"/>
    <col min="7168" max="7168" width="7.5703125" style="61" bestFit="1" customWidth="1"/>
    <col min="7169" max="7169" width="7" style="61" bestFit="1" customWidth="1"/>
    <col min="7170" max="7170" width="5.5703125" style="61" bestFit="1" customWidth="1"/>
    <col min="7171" max="7171" width="8.7109375" style="61" bestFit="1" customWidth="1"/>
    <col min="7172" max="7172" width="8.42578125" style="61" bestFit="1" customWidth="1"/>
    <col min="7173" max="7173" width="76.140625" style="61" customWidth="1"/>
    <col min="7174" max="7175" width="16.5703125" style="61" customWidth="1"/>
    <col min="7176" max="7176" width="16.7109375" style="61" customWidth="1"/>
    <col min="7177" max="7177" width="18.5703125" style="61" customWidth="1"/>
    <col min="7178" max="7423" width="9.140625" style="61"/>
    <col min="7424" max="7424" width="7.5703125" style="61" bestFit="1" customWidth="1"/>
    <col min="7425" max="7425" width="7" style="61" bestFit="1" customWidth="1"/>
    <col min="7426" max="7426" width="5.5703125" style="61" bestFit="1" customWidth="1"/>
    <col min="7427" max="7427" width="8.7109375" style="61" bestFit="1" customWidth="1"/>
    <col min="7428" max="7428" width="8.42578125" style="61" bestFit="1" customWidth="1"/>
    <col min="7429" max="7429" width="76.140625" style="61" customWidth="1"/>
    <col min="7430" max="7431" width="16.5703125" style="61" customWidth="1"/>
    <col min="7432" max="7432" width="16.7109375" style="61" customWidth="1"/>
    <col min="7433" max="7433" width="18.5703125" style="61" customWidth="1"/>
    <col min="7434" max="7679" width="9.140625" style="61"/>
    <col min="7680" max="7680" width="7.5703125" style="61" bestFit="1" customWidth="1"/>
    <col min="7681" max="7681" width="7" style="61" bestFit="1" customWidth="1"/>
    <col min="7682" max="7682" width="5.5703125" style="61" bestFit="1" customWidth="1"/>
    <col min="7683" max="7683" width="8.7109375" style="61" bestFit="1" customWidth="1"/>
    <col min="7684" max="7684" width="8.42578125" style="61" bestFit="1" customWidth="1"/>
    <col min="7685" max="7685" width="76.140625" style="61" customWidth="1"/>
    <col min="7686" max="7687" width="16.5703125" style="61" customWidth="1"/>
    <col min="7688" max="7688" width="16.7109375" style="61" customWidth="1"/>
    <col min="7689" max="7689" width="18.5703125" style="61" customWidth="1"/>
    <col min="7690" max="7935" width="9.140625" style="61"/>
    <col min="7936" max="7936" width="7.5703125" style="61" bestFit="1" customWidth="1"/>
    <col min="7937" max="7937" width="7" style="61" bestFit="1" customWidth="1"/>
    <col min="7938" max="7938" width="5.5703125" style="61" bestFit="1" customWidth="1"/>
    <col min="7939" max="7939" width="8.7109375" style="61" bestFit="1" customWidth="1"/>
    <col min="7940" max="7940" width="8.42578125" style="61" bestFit="1" customWidth="1"/>
    <col min="7941" max="7941" width="76.140625" style="61" customWidth="1"/>
    <col min="7942" max="7943" width="16.5703125" style="61" customWidth="1"/>
    <col min="7944" max="7944" width="16.7109375" style="61" customWidth="1"/>
    <col min="7945" max="7945" width="18.5703125" style="61" customWidth="1"/>
    <col min="7946" max="8191" width="9.140625" style="61"/>
    <col min="8192" max="8192" width="7.5703125" style="61" bestFit="1" customWidth="1"/>
    <col min="8193" max="8193" width="7" style="61" bestFit="1" customWidth="1"/>
    <col min="8194" max="8194" width="5.5703125" style="61" bestFit="1" customWidth="1"/>
    <col min="8195" max="8195" width="8.7109375" style="61" bestFit="1" customWidth="1"/>
    <col min="8196" max="8196" width="8.42578125" style="61" bestFit="1" customWidth="1"/>
    <col min="8197" max="8197" width="76.140625" style="61" customWidth="1"/>
    <col min="8198" max="8199" width="16.5703125" style="61" customWidth="1"/>
    <col min="8200" max="8200" width="16.7109375" style="61" customWidth="1"/>
    <col min="8201" max="8201" width="18.5703125" style="61" customWidth="1"/>
    <col min="8202" max="8447" width="9.140625" style="61"/>
    <col min="8448" max="8448" width="7.5703125" style="61" bestFit="1" customWidth="1"/>
    <col min="8449" max="8449" width="7" style="61" bestFit="1" customWidth="1"/>
    <col min="8450" max="8450" width="5.5703125" style="61" bestFit="1" customWidth="1"/>
    <col min="8451" max="8451" width="8.7109375" style="61" bestFit="1" customWidth="1"/>
    <col min="8452" max="8452" width="8.42578125" style="61" bestFit="1" customWidth="1"/>
    <col min="8453" max="8453" width="76.140625" style="61" customWidth="1"/>
    <col min="8454" max="8455" width="16.5703125" style="61" customWidth="1"/>
    <col min="8456" max="8456" width="16.7109375" style="61" customWidth="1"/>
    <col min="8457" max="8457" width="18.5703125" style="61" customWidth="1"/>
    <col min="8458" max="8703" width="9.140625" style="61"/>
    <col min="8704" max="8704" width="7.5703125" style="61" bestFit="1" customWidth="1"/>
    <col min="8705" max="8705" width="7" style="61" bestFit="1" customWidth="1"/>
    <col min="8706" max="8706" width="5.5703125" style="61" bestFit="1" customWidth="1"/>
    <col min="8707" max="8707" width="8.7109375" style="61" bestFit="1" customWidth="1"/>
    <col min="8708" max="8708" width="8.42578125" style="61" bestFit="1" customWidth="1"/>
    <col min="8709" max="8709" width="76.140625" style="61" customWidth="1"/>
    <col min="8710" max="8711" width="16.5703125" style="61" customWidth="1"/>
    <col min="8712" max="8712" width="16.7109375" style="61" customWidth="1"/>
    <col min="8713" max="8713" width="18.5703125" style="61" customWidth="1"/>
    <col min="8714" max="8959" width="9.140625" style="61"/>
    <col min="8960" max="8960" width="7.5703125" style="61" bestFit="1" customWidth="1"/>
    <col min="8961" max="8961" width="7" style="61" bestFit="1" customWidth="1"/>
    <col min="8962" max="8962" width="5.5703125" style="61" bestFit="1" customWidth="1"/>
    <col min="8963" max="8963" width="8.7109375" style="61" bestFit="1" customWidth="1"/>
    <col min="8964" max="8964" width="8.42578125" style="61" bestFit="1" customWidth="1"/>
    <col min="8965" max="8965" width="76.140625" style="61" customWidth="1"/>
    <col min="8966" max="8967" width="16.5703125" style="61" customWidth="1"/>
    <col min="8968" max="8968" width="16.7109375" style="61" customWidth="1"/>
    <col min="8969" max="8969" width="18.5703125" style="61" customWidth="1"/>
    <col min="8970" max="9215" width="9.140625" style="61"/>
    <col min="9216" max="9216" width="7.5703125" style="61" bestFit="1" customWidth="1"/>
    <col min="9217" max="9217" width="7" style="61" bestFit="1" customWidth="1"/>
    <col min="9218" max="9218" width="5.5703125" style="61" bestFit="1" customWidth="1"/>
    <col min="9219" max="9219" width="8.7109375" style="61" bestFit="1" customWidth="1"/>
    <col min="9220" max="9220" width="8.42578125" style="61" bestFit="1" customWidth="1"/>
    <col min="9221" max="9221" width="76.140625" style="61" customWidth="1"/>
    <col min="9222" max="9223" width="16.5703125" style="61" customWidth="1"/>
    <col min="9224" max="9224" width="16.7109375" style="61" customWidth="1"/>
    <col min="9225" max="9225" width="18.5703125" style="61" customWidth="1"/>
    <col min="9226" max="9471" width="9.140625" style="61"/>
    <col min="9472" max="9472" width="7.5703125" style="61" bestFit="1" customWidth="1"/>
    <col min="9473" max="9473" width="7" style="61" bestFit="1" customWidth="1"/>
    <col min="9474" max="9474" width="5.5703125" style="61" bestFit="1" customWidth="1"/>
    <col min="9475" max="9475" width="8.7109375" style="61" bestFit="1" customWidth="1"/>
    <col min="9476" max="9476" width="8.42578125" style="61" bestFit="1" customWidth="1"/>
    <col min="9477" max="9477" width="76.140625" style="61" customWidth="1"/>
    <col min="9478" max="9479" width="16.5703125" style="61" customWidth="1"/>
    <col min="9480" max="9480" width="16.7109375" style="61" customWidth="1"/>
    <col min="9481" max="9481" width="18.5703125" style="61" customWidth="1"/>
    <col min="9482" max="9727" width="9.140625" style="61"/>
    <col min="9728" max="9728" width="7.5703125" style="61" bestFit="1" customWidth="1"/>
    <col min="9729" max="9729" width="7" style="61" bestFit="1" customWidth="1"/>
    <col min="9730" max="9730" width="5.5703125" style="61" bestFit="1" customWidth="1"/>
    <col min="9731" max="9731" width="8.7109375" style="61" bestFit="1" customWidth="1"/>
    <col min="9732" max="9732" width="8.42578125" style="61" bestFit="1" customWidth="1"/>
    <col min="9733" max="9733" width="76.140625" style="61" customWidth="1"/>
    <col min="9734" max="9735" width="16.5703125" style="61" customWidth="1"/>
    <col min="9736" max="9736" width="16.7109375" style="61" customWidth="1"/>
    <col min="9737" max="9737" width="18.5703125" style="61" customWidth="1"/>
    <col min="9738" max="9983" width="9.140625" style="61"/>
    <col min="9984" max="9984" width="7.5703125" style="61" bestFit="1" customWidth="1"/>
    <col min="9985" max="9985" width="7" style="61" bestFit="1" customWidth="1"/>
    <col min="9986" max="9986" width="5.5703125" style="61" bestFit="1" customWidth="1"/>
    <col min="9987" max="9987" width="8.7109375" style="61" bestFit="1" customWidth="1"/>
    <col min="9988" max="9988" width="8.42578125" style="61" bestFit="1" customWidth="1"/>
    <col min="9989" max="9989" width="76.140625" style="61" customWidth="1"/>
    <col min="9990" max="9991" width="16.5703125" style="61" customWidth="1"/>
    <col min="9992" max="9992" width="16.7109375" style="61" customWidth="1"/>
    <col min="9993" max="9993" width="18.5703125" style="61" customWidth="1"/>
    <col min="9994" max="10239" width="9.140625" style="61"/>
    <col min="10240" max="10240" width="7.5703125" style="61" bestFit="1" customWidth="1"/>
    <col min="10241" max="10241" width="7" style="61" bestFit="1" customWidth="1"/>
    <col min="10242" max="10242" width="5.5703125" style="61" bestFit="1" customWidth="1"/>
    <col min="10243" max="10243" width="8.7109375" style="61" bestFit="1" customWidth="1"/>
    <col min="10244" max="10244" width="8.42578125" style="61" bestFit="1" customWidth="1"/>
    <col min="10245" max="10245" width="76.140625" style="61" customWidth="1"/>
    <col min="10246" max="10247" width="16.5703125" style="61" customWidth="1"/>
    <col min="10248" max="10248" width="16.7109375" style="61" customWidth="1"/>
    <col min="10249" max="10249" width="18.5703125" style="61" customWidth="1"/>
    <col min="10250" max="10495" width="9.140625" style="61"/>
    <col min="10496" max="10496" width="7.5703125" style="61" bestFit="1" customWidth="1"/>
    <col min="10497" max="10497" width="7" style="61" bestFit="1" customWidth="1"/>
    <col min="10498" max="10498" width="5.5703125" style="61" bestFit="1" customWidth="1"/>
    <col min="10499" max="10499" width="8.7109375" style="61" bestFit="1" customWidth="1"/>
    <col min="10500" max="10500" width="8.42578125" style="61" bestFit="1" customWidth="1"/>
    <col min="10501" max="10501" width="76.140625" style="61" customWidth="1"/>
    <col min="10502" max="10503" width="16.5703125" style="61" customWidth="1"/>
    <col min="10504" max="10504" width="16.7109375" style="61" customWidth="1"/>
    <col min="10505" max="10505" width="18.5703125" style="61" customWidth="1"/>
    <col min="10506" max="10751" width="9.140625" style="61"/>
    <col min="10752" max="10752" width="7.5703125" style="61" bestFit="1" customWidth="1"/>
    <col min="10753" max="10753" width="7" style="61" bestFit="1" customWidth="1"/>
    <col min="10754" max="10754" width="5.5703125" style="61" bestFit="1" customWidth="1"/>
    <col min="10755" max="10755" width="8.7109375" style="61" bestFit="1" customWidth="1"/>
    <col min="10756" max="10756" width="8.42578125" style="61" bestFit="1" customWidth="1"/>
    <col min="10757" max="10757" width="76.140625" style="61" customWidth="1"/>
    <col min="10758" max="10759" width="16.5703125" style="61" customWidth="1"/>
    <col min="10760" max="10760" width="16.7109375" style="61" customWidth="1"/>
    <col min="10761" max="10761" width="18.5703125" style="61" customWidth="1"/>
    <col min="10762" max="11007" width="9.140625" style="61"/>
    <col min="11008" max="11008" width="7.5703125" style="61" bestFit="1" customWidth="1"/>
    <col min="11009" max="11009" width="7" style="61" bestFit="1" customWidth="1"/>
    <col min="11010" max="11010" width="5.5703125" style="61" bestFit="1" customWidth="1"/>
    <col min="11011" max="11011" width="8.7109375" style="61" bestFit="1" customWidth="1"/>
    <col min="11012" max="11012" width="8.42578125" style="61" bestFit="1" customWidth="1"/>
    <col min="11013" max="11013" width="76.140625" style="61" customWidth="1"/>
    <col min="11014" max="11015" width="16.5703125" style="61" customWidth="1"/>
    <col min="11016" max="11016" width="16.7109375" style="61" customWidth="1"/>
    <col min="11017" max="11017" width="18.5703125" style="61" customWidth="1"/>
    <col min="11018" max="11263" width="9.140625" style="61"/>
    <col min="11264" max="11264" width="7.5703125" style="61" bestFit="1" customWidth="1"/>
    <col min="11265" max="11265" width="7" style="61" bestFit="1" customWidth="1"/>
    <col min="11266" max="11266" width="5.5703125" style="61" bestFit="1" customWidth="1"/>
    <col min="11267" max="11267" width="8.7109375" style="61" bestFit="1" customWidth="1"/>
    <col min="11268" max="11268" width="8.42578125" style="61" bestFit="1" customWidth="1"/>
    <col min="11269" max="11269" width="76.140625" style="61" customWidth="1"/>
    <col min="11270" max="11271" width="16.5703125" style="61" customWidth="1"/>
    <col min="11272" max="11272" width="16.7109375" style="61" customWidth="1"/>
    <col min="11273" max="11273" width="18.5703125" style="61" customWidth="1"/>
    <col min="11274" max="11519" width="9.140625" style="61"/>
    <col min="11520" max="11520" width="7.5703125" style="61" bestFit="1" customWidth="1"/>
    <col min="11521" max="11521" width="7" style="61" bestFit="1" customWidth="1"/>
    <col min="11522" max="11522" width="5.5703125" style="61" bestFit="1" customWidth="1"/>
    <col min="11523" max="11523" width="8.7109375" style="61" bestFit="1" customWidth="1"/>
    <col min="11524" max="11524" width="8.42578125" style="61" bestFit="1" customWidth="1"/>
    <col min="11525" max="11525" width="76.140625" style="61" customWidth="1"/>
    <col min="11526" max="11527" width="16.5703125" style="61" customWidth="1"/>
    <col min="11528" max="11528" width="16.7109375" style="61" customWidth="1"/>
    <col min="11529" max="11529" width="18.5703125" style="61" customWidth="1"/>
    <col min="11530" max="11775" width="9.140625" style="61"/>
    <col min="11776" max="11776" width="7.5703125" style="61" bestFit="1" customWidth="1"/>
    <col min="11777" max="11777" width="7" style="61" bestFit="1" customWidth="1"/>
    <col min="11778" max="11778" width="5.5703125" style="61" bestFit="1" customWidth="1"/>
    <col min="11779" max="11779" width="8.7109375" style="61" bestFit="1" customWidth="1"/>
    <col min="11780" max="11780" width="8.42578125" style="61" bestFit="1" customWidth="1"/>
    <col min="11781" max="11781" width="76.140625" style="61" customWidth="1"/>
    <col min="11782" max="11783" width="16.5703125" style="61" customWidth="1"/>
    <col min="11784" max="11784" width="16.7109375" style="61" customWidth="1"/>
    <col min="11785" max="11785" width="18.5703125" style="61" customWidth="1"/>
    <col min="11786" max="12031" width="9.140625" style="61"/>
    <col min="12032" max="12032" width="7.5703125" style="61" bestFit="1" customWidth="1"/>
    <col min="12033" max="12033" width="7" style="61" bestFit="1" customWidth="1"/>
    <col min="12034" max="12034" width="5.5703125" style="61" bestFit="1" customWidth="1"/>
    <col min="12035" max="12035" width="8.7109375" style="61" bestFit="1" customWidth="1"/>
    <col min="12036" max="12036" width="8.42578125" style="61" bestFit="1" customWidth="1"/>
    <col min="12037" max="12037" width="76.140625" style="61" customWidth="1"/>
    <col min="12038" max="12039" width="16.5703125" style="61" customWidth="1"/>
    <col min="12040" max="12040" width="16.7109375" style="61" customWidth="1"/>
    <col min="12041" max="12041" width="18.5703125" style="61" customWidth="1"/>
    <col min="12042" max="12287" width="9.140625" style="61"/>
    <col min="12288" max="12288" width="7.5703125" style="61" bestFit="1" customWidth="1"/>
    <col min="12289" max="12289" width="7" style="61" bestFit="1" customWidth="1"/>
    <col min="12290" max="12290" width="5.5703125" style="61" bestFit="1" customWidth="1"/>
    <col min="12291" max="12291" width="8.7109375" style="61" bestFit="1" customWidth="1"/>
    <col min="12292" max="12292" width="8.42578125" style="61" bestFit="1" customWidth="1"/>
    <col min="12293" max="12293" width="76.140625" style="61" customWidth="1"/>
    <col min="12294" max="12295" width="16.5703125" style="61" customWidth="1"/>
    <col min="12296" max="12296" width="16.7109375" style="61" customWidth="1"/>
    <col min="12297" max="12297" width="18.5703125" style="61" customWidth="1"/>
    <col min="12298" max="12543" width="9.140625" style="61"/>
    <col min="12544" max="12544" width="7.5703125" style="61" bestFit="1" customWidth="1"/>
    <col min="12545" max="12545" width="7" style="61" bestFit="1" customWidth="1"/>
    <col min="12546" max="12546" width="5.5703125" style="61" bestFit="1" customWidth="1"/>
    <col min="12547" max="12547" width="8.7109375" style="61" bestFit="1" customWidth="1"/>
    <col min="12548" max="12548" width="8.42578125" style="61" bestFit="1" customWidth="1"/>
    <col min="12549" max="12549" width="76.140625" style="61" customWidth="1"/>
    <col min="12550" max="12551" width="16.5703125" style="61" customWidth="1"/>
    <col min="12552" max="12552" width="16.7109375" style="61" customWidth="1"/>
    <col min="12553" max="12553" width="18.5703125" style="61" customWidth="1"/>
    <col min="12554" max="12799" width="9.140625" style="61"/>
    <col min="12800" max="12800" width="7.5703125" style="61" bestFit="1" customWidth="1"/>
    <col min="12801" max="12801" width="7" style="61" bestFit="1" customWidth="1"/>
    <col min="12802" max="12802" width="5.5703125" style="61" bestFit="1" customWidth="1"/>
    <col min="12803" max="12803" width="8.7109375" style="61" bestFit="1" customWidth="1"/>
    <col min="12804" max="12804" width="8.42578125" style="61" bestFit="1" customWidth="1"/>
    <col min="12805" max="12805" width="76.140625" style="61" customWidth="1"/>
    <col min="12806" max="12807" width="16.5703125" style="61" customWidth="1"/>
    <col min="12808" max="12808" width="16.7109375" style="61" customWidth="1"/>
    <col min="12809" max="12809" width="18.5703125" style="61" customWidth="1"/>
    <col min="12810" max="13055" width="9.140625" style="61"/>
    <col min="13056" max="13056" width="7.5703125" style="61" bestFit="1" customWidth="1"/>
    <col min="13057" max="13057" width="7" style="61" bestFit="1" customWidth="1"/>
    <col min="13058" max="13058" width="5.5703125" style="61" bestFit="1" customWidth="1"/>
    <col min="13059" max="13059" width="8.7109375" style="61" bestFit="1" customWidth="1"/>
    <col min="13060" max="13060" width="8.42578125" style="61" bestFit="1" customWidth="1"/>
    <col min="13061" max="13061" width="76.140625" style="61" customWidth="1"/>
    <col min="13062" max="13063" width="16.5703125" style="61" customWidth="1"/>
    <col min="13064" max="13064" width="16.7109375" style="61" customWidth="1"/>
    <col min="13065" max="13065" width="18.5703125" style="61" customWidth="1"/>
    <col min="13066" max="13311" width="9.140625" style="61"/>
    <col min="13312" max="13312" width="7.5703125" style="61" bestFit="1" customWidth="1"/>
    <col min="13313" max="13313" width="7" style="61" bestFit="1" customWidth="1"/>
    <col min="13314" max="13314" width="5.5703125" style="61" bestFit="1" customWidth="1"/>
    <col min="13315" max="13315" width="8.7109375" style="61" bestFit="1" customWidth="1"/>
    <col min="13316" max="13316" width="8.42578125" style="61" bestFit="1" customWidth="1"/>
    <col min="13317" max="13317" width="76.140625" style="61" customWidth="1"/>
    <col min="13318" max="13319" width="16.5703125" style="61" customWidth="1"/>
    <col min="13320" max="13320" width="16.7109375" style="61" customWidth="1"/>
    <col min="13321" max="13321" width="18.5703125" style="61" customWidth="1"/>
    <col min="13322" max="13567" width="9.140625" style="61"/>
    <col min="13568" max="13568" width="7.5703125" style="61" bestFit="1" customWidth="1"/>
    <col min="13569" max="13569" width="7" style="61" bestFit="1" customWidth="1"/>
    <col min="13570" max="13570" width="5.5703125" style="61" bestFit="1" customWidth="1"/>
    <col min="13571" max="13571" width="8.7109375" style="61" bestFit="1" customWidth="1"/>
    <col min="13572" max="13572" width="8.42578125" style="61" bestFit="1" customWidth="1"/>
    <col min="13573" max="13573" width="76.140625" style="61" customWidth="1"/>
    <col min="13574" max="13575" width="16.5703125" style="61" customWidth="1"/>
    <col min="13576" max="13576" width="16.7109375" style="61" customWidth="1"/>
    <col min="13577" max="13577" width="18.5703125" style="61" customWidth="1"/>
    <col min="13578" max="13823" width="9.140625" style="61"/>
    <col min="13824" max="13824" width="7.5703125" style="61" bestFit="1" customWidth="1"/>
    <col min="13825" max="13825" width="7" style="61" bestFit="1" customWidth="1"/>
    <col min="13826" max="13826" width="5.5703125" style="61" bestFit="1" customWidth="1"/>
    <col min="13827" max="13827" width="8.7109375" style="61" bestFit="1" customWidth="1"/>
    <col min="13828" max="13828" width="8.42578125" style="61" bestFit="1" customWidth="1"/>
    <col min="13829" max="13829" width="76.140625" style="61" customWidth="1"/>
    <col min="13830" max="13831" width="16.5703125" style="61" customWidth="1"/>
    <col min="13832" max="13832" width="16.7109375" style="61" customWidth="1"/>
    <col min="13833" max="13833" width="18.5703125" style="61" customWidth="1"/>
    <col min="13834" max="14079" width="9.140625" style="61"/>
    <col min="14080" max="14080" width="7.5703125" style="61" bestFit="1" customWidth="1"/>
    <col min="14081" max="14081" width="7" style="61" bestFit="1" customWidth="1"/>
    <col min="14082" max="14082" width="5.5703125" style="61" bestFit="1" customWidth="1"/>
    <col min="14083" max="14083" width="8.7109375" style="61" bestFit="1" customWidth="1"/>
    <col min="14084" max="14084" width="8.42578125" style="61" bestFit="1" customWidth="1"/>
    <col min="14085" max="14085" width="76.140625" style="61" customWidth="1"/>
    <col min="14086" max="14087" width="16.5703125" style="61" customWidth="1"/>
    <col min="14088" max="14088" width="16.7109375" style="61" customWidth="1"/>
    <col min="14089" max="14089" width="18.5703125" style="61" customWidth="1"/>
    <col min="14090" max="14335" width="9.140625" style="61"/>
    <col min="14336" max="14336" width="7.5703125" style="61" bestFit="1" customWidth="1"/>
    <col min="14337" max="14337" width="7" style="61" bestFit="1" customWidth="1"/>
    <col min="14338" max="14338" width="5.5703125" style="61" bestFit="1" customWidth="1"/>
    <col min="14339" max="14339" width="8.7109375" style="61" bestFit="1" customWidth="1"/>
    <col min="14340" max="14340" width="8.42578125" style="61" bestFit="1" customWidth="1"/>
    <col min="14341" max="14341" width="76.140625" style="61" customWidth="1"/>
    <col min="14342" max="14343" width="16.5703125" style="61" customWidth="1"/>
    <col min="14344" max="14344" width="16.7109375" style="61" customWidth="1"/>
    <col min="14345" max="14345" width="18.5703125" style="61" customWidth="1"/>
    <col min="14346" max="14591" width="9.140625" style="61"/>
    <col min="14592" max="14592" width="7.5703125" style="61" bestFit="1" customWidth="1"/>
    <col min="14593" max="14593" width="7" style="61" bestFit="1" customWidth="1"/>
    <col min="14594" max="14594" width="5.5703125" style="61" bestFit="1" customWidth="1"/>
    <col min="14595" max="14595" width="8.7109375" style="61" bestFit="1" customWidth="1"/>
    <col min="14596" max="14596" width="8.42578125" style="61" bestFit="1" customWidth="1"/>
    <col min="14597" max="14597" width="76.140625" style="61" customWidth="1"/>
    <col min="14598" max="14599" width="16.5703125" style="61" customWidth="1"/>
    <col min="14600" max="14600" width="16.7109375" style="61" customWidth="1"/>
    <col min="14601" max="14601" width="18.5703125" style="61" customWidth="1"/>
    <col min="14602" max="14847" width="9.140625" style="61"/>
    <col min="14848" max="14848" width="7.5703125" style="61" bestFit="1" customWidth="1"/>
    <col min="14849" max="14849" width="7" style="61" bestFit="1" customWidth="1"/>
    <col min="14850" max="14850" width="5.5703125" style="61" bestFit="1" customWidth="1"/>
    <col min="14851" max="14851" width="8.7109375" style="61" bestFit="1" customWidth="1"/>
    <col min="14852" max="14852" width="8.42578125" style="61" bestFit="1" customWidth="1"/>
    <col min="14853" max="14853" width="76.140625" style="61" customWidth="1"/>
    <col min="14854" max="14855" width="16.5703125" style="61" customWidth="1"/>
    <col min="14856" max="14856" width="16.7109375" style="61" customWidth="1"/>
    <col min="14857" max="14857" width="18.5703125" style="61" customWidth="1"/>
    <col min="14858" max="15103" width="9.140625" style="61"/>
    <col min="15104" max="15104" width="7.5703125" style="61" bestFit="1" customWidth="1"/>
    <col min="15105" max="15105" width="7" style="61" bestFit="1" customWidth="1"/>
    <col min="15106" max="15106" width="5.5703125" style="61" bestFit="1" customWidth="1"/>
    <col min="15107" max="15107" width="8.7109375" style="61" bestFit="1" customWidth="1"/>
    <col min="15108" max="15108" width="8.42578125" style="61" bestFit="1" customWidth="1"/>
    <col min="15109" max="15109" width="76.140625" style="61" customWidth="1"/>
    <col min="15110" max="15111" width="16.5703125" style="61" customWidth="1"/>
    <col min="15112" max="15112" width="16.7109375" style="61" customWidth="1"/>
    <col min="15113" max="15113" width="18.5703125" style="61" customWidth="1"/>
    <col min="15114" max="15359" width="9.140625" style="61"/>
    <col min="15360" max="15360" width="7.5703125" style="61" bestFit="1" customWidth="1"/>
    <col min="15361" max="15361" width="7" style="61" bestFit="1" customWidth="1"/>
    <col min="15362" max="15362" width="5.5703125" style="61" bestFit="1" customWidth="1"/>
    <col min="15363" max="15363" width="8.7109375" style="61" bestFit="1" customWidth="1"/>
    <col min="15364" max="15364" width="8.42578125" style="61" bestFit="1" customWidth="1"/>
    <col min="15365" max="15365" width="76.140625" style="61" customWidth="1"/>
    <col min="15366" max="15367" width="16.5703125" style="61" customWidth="1"/>
    <col min="15368" max="15368" width="16.7109375" style="61" customWidth="1"/>
    <col min="15369" max="15369" width="18.5703125" style="61" customWidth="1"/>
    <col min="15370" max="15615" width="9.140625" style="61"/>
    <col min="15616" max="15616" width="7.5703125" style="61" bestFit="1" customWidth="1"/>
    <col min="15617" max="15617" width="7" style="61" bestFit="1" customWidth="1"/>
    <col min="15618" max="15618" width="5.5703125" style="61" bestFit="1" customWidth="1"/>
    <col min="15619" max="15619" width="8.7109375" style="61" bestFit="1" customWidth="1"/>
    <col min="15620" max="15620" width="8.42578125" style="61" bestFit="1" customWidth="1"/>
    <col min="15621" max="15621" width="76.140625" style="61" customWidth="1"/>
    <col min="15622" max="15623" width="16.5703125" style="61" customWidth="1"/>
    <col min="15624" max="15624" width="16.7109375" style="61" customWidth="1"/>
    <col min="15625" max="15625" width="18.5703125" style="61" customWidth="1"/>
    <col min="15626" max="15871" width="9.140625" style="61"/>
    <col min="15872" max="15872" width="7.5703125" style="61" bestFit="1" customWidth="1"/>
    <col min="15873" max="15873" width="7" style="61" bestFit="1" customWidth="1"/>
    <col min="15874" max="15874" width="5.5703125" style="61" bestFit="1" customWidth="1"/>
    <col min="15875" max="15875" width="8.7109375" style="61" bestFit="1" customWidth="1"/>
    <col min="15876" max="15876" width="8.42578125" style="61" bestFit="1" customWidth="1"/>
    <col min="15877" max="15877" width="76.140625" style="61" customWidth="1"/>
    <col min="15878" max="15879" width="16.5703125" style="61" customWidth="1"/>
    <col min="15880" max="15880" width="16.7109375" style="61" customWidth="1"/>
    <col min="15881" max="15881" width="18.5703125" style="61" customWidth="1"/>
    <col min="15882" max="16127" width="9.140625" style="61"/>
    <col min="16128" max="16128" width="7.5703125" style="61" bestFit="1" customWidth="1"/>
    <col min="16129" max="16129" width="7" style="61" bestFit="1" customWidth="1"/>
    <col min="16130" max="16130" width="5.5703125" style="61" bestFit="1" customWidth="1"/>
    <col min="16131" max="16131" width="8.7109375" style="61" bestFit="1" customWidth="1"/>
    <col min="16132" max="16132" width="8.42578125" style="61" bestFit="1" customWidth="1"/>
    <col min="16133" max="16133" width="76.140625" style="61" customWidth="1"/>
    <col min="16134" max="16135" width="16.5703125" style="61" customWidth="1"/>
    <col min="16136" max="16136" width="16.7109375" style="61" customWidth="1"/>
    <col min="16137" max="16137" width="18.5703125" style="61" customWidth="1"/>
    <col min="16138" max="16384" width="9.140625" style="61"/>
  </cols>
  <sheetData>
    <row r="1" spans="1:9" ht="16.5" customHeight="1">
      <c r="A1" s="131" t="s">
        <v>72</v>
      </c>
      <c r="B1" s="131"/>
      <c r="C1" s="131"/>
      <c r="D1" s="131"/>
      <c r="E1" s="131"/>
      <c r="F1" s="131"/>
      <c r="G1" s="131"/>
      <c r="H1" s="131"/>
      <c r="I1" s="131"/>
    </row>
    <row r="2" spans="1:9" ht="16.5" customHeight="1">
      <c r="A2" s="131" t="s">
        <v>0</v>
      </c>
      <c r="B2" s="131"/>
      <c r="C2" s="131"/>
      <c r="D2" s="131"/>
      <c r="E2" s="131"/>
      <c r="F2" s="131"/>
      <c r="G2" s="131"/>
      <c r="H2" s="131"/>
      <c r="I2" s="131"/>
    </row>
    <row r="3" spans="1:9" ht="16.5" customHeight="1">
      <c r="A3" s="131" t="s">
        <v>1</v>
      </c>
      <c r="B3" s="131"/>
      <c r="C3" s="131"/>
      <c r="D3" s="131"/>
      <c r="E3" s="131"/>
      <c r="F3" s="131"/>
      <c r="G3" s="131"/>
      <c r="H3" s="131"/>
      <c r="I3" s="131"/>
    </row>
    <row r="4" spans="1:9">
      <c r="A4" s="131"/>
      <c r="B4" s="131"/>
      <c r="C4" s="131"/>
      <c r="D4" s="131"/>
      <c r="E4" s="131"/>
      <c r="F4" s="131"/>
      <c r="G4" s="131"/>
      <c r="H4" s="131"/>
      <c r="I4" s="131"/>
    </row>
    <row r="5" spans="1:9" ht="41.25" customHeight="1">
      <c r="A5" s="132" t="s">
        <v>189</v>
      </c>
      <c r="B5" s="132"/>
      <c r="C5" s="132"/>
      <c r="D5" s="132"/>
      <c r="E5" s="132"/>
      <c r="F5" s="132"/>
      <c r="G5" s="132"/>
      <c r="H5" s="132"/>
      <c r="I5" s="132"/>
    </row>
    <row r="6" spans="1:9">
      <c r="F6" s="5"/>
      <c r="G6" s="5"/>
      <c r="H6" s="5"/>
      <c r="I6" s="5"/>
    </row>
    <row r="7" spans="1:9" ht="16.5" customHeight="1">
      <c r="H7" s="133" t="s">
        <v>2</v>
      </c>
      <c r="I7" s="133"/>
    </row>
    <row r="8" spans="1:9" ht="57" customHeight="1">
      <c r="A8" s="126" t="s">
        <v>75</v>
      </c>
      <c r="B8" s="127"/>
      <c r="C8" s="128"/>
      <c r="D8" s="126" t="s">
        <v>3</v>
      </c>
      <c r="E8" s="128"/>
      <c r="F8" s="129" t="s">
        <v>4</v>
      </c>
      <c r="G8" s="134" t="s">
        <v>5</v>
      </c>
      <c r="H8" s="135"/>
      <c r="I8" s="136"/>
    </row>
    <row r="9" spans="1:9" ht="54.75" customHeight="1">
      <c r="A9" s="62" t="s">
        <v>76</v>
      </c>
      <c r="B9" s="62" t="s">
        <v>77</v>
      </c>
      <c r="C9" s="62" t="s">
        <v>78</v>
      </c>
      <c r="D9" s="62" t="s">
        <v>6</v>
      </c>
      <c r="E9" s="62" t="s">
        <v>7</v>
      </c>
      <c r="F9" s="130"/>
      <c r="G9" s="62" t="s">
        <v>8</v>
      </c>
      <c r="H9" s="62" t="s">
        <v>9</v>
      </c>
      <c r="I9" s="62" t="s">
        <v>10</v>
      </c>
    </row>
    <row r="10" spans="1:9">
      <c r="A10" s="62"/>
      <c r="B10" s="62"/>
      <c r="C10" s="62"/>
      <c r="D10" s="62"/>
      <c r="E10" s="62"/>
      <c r="F10" s="63" t="s">
        <v>11</v>
      </c>
      <c r="G10" s="64">
        <f>G12+G60</f>
        <v>0</v>
      </c>
      <c r="H10" s="64">
        <f>H12+H60</f>
        <v>0</v>
      </c>
      <c r="I10" s="64">
        <f>I12+I60</f>
        <v>0</v>
      </c>
    </row>
    <row r="11" spans="1:9">
      <c r="A11" s="62"/>
      <c r="B11" s="62"/>
      <c r="C11" s="62"/>
      <c r="D11" s="62"/>
      <c r="E11" s="62"/>
      <c r="F11" s="65" t="s">
        <v>12</v>
      </c>
      <c r="G11" s="66"/>
      <c r="H11" s="66"/>
      <c r="I11" s="66"/>
    </row>
    <row r="12" spans="1:9" s="70" customFormat="1">
      <c r="A12" s="67" t="s">
        <v>79</v>
      </c>
      <c r="B12" s="68"/>
      <c r="C12" s="68"/>
      <c r="D12" s="68"/>
      <c r="E12" s="68"/>
      <c r="F12" s="67" t="s">
        <v>80</v>
      </c>
      <c r="G12" s="69">
        <f>G14+G29</f>
        <v>0</v>
      </c>
      <c r="H12" s="69">
        <f t="shared" ref="H12:I12" si="0">H14+H29</f>
        <v>259812.10000000009</v>
      </c>
      <c r="I12" s="69">
        <f t="shared" si="0"/>
        <v>259812.10000000009</v>
      </c>
    </row>
    <row r="13" spans="1:9" s="70" customFormat="1">
      <c r="A13" s="68"/>
      <c r="B13" s="68"/>
      <c r="C13" s="68"/>
      <c r="D13" s="68"/>
      <c r="E13" s="68"/>
      <c r="F13" s="68" t="s">
        <v>12</v>
      </c>
      <c r="G13" s="68"/>
      <c r="H13" s="68"/>
      <c r="I13" s="68"/>
    </row>
    <row r="14" spans="1:9" s="70" customFormat="1">
      <c r="A14" s="68"/>
      <c r="B14" s="71" t="s">
        <v>170</v>
      </c>
      <c r="C14" s="68"/>
      <c r="D14" s="68"/>
      <c r="E14" s="68"/>
      <c r="F14" s="67" t="s">
        <v>169</v>
      </c>
      <c r="G14" s="69">
        <f>G16</f>
        <v>-100000</v>
      </c>
      <c r="H14" s="69">
        <f t="shared" ref="H14:I14" si="1">H16</f>
        <v>-100000</v>
      </c>
      <c r="I14" s="69">
        <f t="shared" si="1"/>
        <v>0</v>
      </c>
    </row>
    <row r="15" spans="1:9" s="70" customFormat="1">
      <c r="A15" s="68"/>
      <c r="B15" s="68"/>
      <c r="C15" s="68"/>
      <c r="D15" s="68"/>
      <c r="E15" s="68"/>
      <c r="F15" s="68" t="s">
        <v>12</v>
      </c>
      <c r="G15" s="68"/>
      <c r="H15" s="68"/>
      <c r="I15" s="68"/>
    </row>
    <row r="16" spans="1:9" s="70" customFormat="1">
      <c r="A16" s="68"/>
      <c r="B16" s="68"/>
      <c r="C16" s="67" t="s">
        <v>83</v>
      </c>
      <c r="D16" s="68"/>
      <c r="E16" s="68"/>
      <c r="F16" s="67" t="s">
        <v>169</v>
      </c>
      <c r="G16" s="69">
        <f>G18</f>
        <v>-100000</v>
      </c>
      <c r="H16" s="69">
        <f t="shared" ref="H16:I16" si="2">H18</f>
        <v>-100000</v>
      </c>
      <c r="I16" s="69">
        <f t="shared" si="2"/>
        <v>0</v>
      </c>
    </row>
    <row r="17" spans="1:9" s="70" customFormat="1">
      <c r="A17" s="68"/>
      <c r="B17" s="68"/>
      <c r="C17" s="68"/>
      <c r="D17" s="68"/>
      <c r="E17" s="68"/>
      <c r="F17" s="68" t="s">
        <v>12</v>
      </c>
      <c r="G17" s="68"/>
      <c r="H17" s="68"/>
      <c r="I17" s="68"/>
    </row>
    <row r="18" spans="1:9" s="70" customFormat="1">
      <c r="A18" s="68"/>
      <c r="B18" s="68"/>
      <c r="C18" s="68"/>
      <c r="D18" s="68">
        <v>1019</v>
      </c>
      <c r="E18" s="24"/>
      <c r="F18" s="72" t="s">
        <v>159</v>
      </c>
      <c r="G18" s="24">
        <f>G20</f>
        <v>-100000</v>
      </c>
      <c r="H18" s="24">
        <f t="shared" ref="H18:I18" si="3">H20</f>
        <v>-100000</v>
      </c>
      <c r="I18" s="24">
        <f t="shared" si="3"/>
        <v>0</v>
      </c>
    </row>
    <row r="19" spans="1:9" s="70" customFormat="1">
      <c r="A19" s="68"/>
      <c r="B19" s="68"/>
      <c r="C19" s="68"/>
      <c r="D19" s="68"/>
      <c r="E19" s="68"/>
      <c r="F19" s="68" t="s">
        <v>12</v>
      </c>
      <c r="G19" s="68"/>
      <c r="H19" s="68"/>
      <c r="I19" s="68"/>
    </row>
    <row r="20" spans="1:9" s="70" customFormat="1" ht="90.75" customHeight="1">
      <c r="A20" s="68"/>
      <c r="B20" s="68"/>
      <c r="C20" s="68"/>
      <c r="D20" s="68"/>
      <c r="E20" s="73" t="s">
        <v>167</v>
      </c>
      <c r="F20" s="72" t="s">
        <v>163</v>
      </c>
      <c r="G20" s="24">
        <f>G22</f>
        <v>-100000</v>
      </c>
      <c r="H20" s="24">
        <f t="shared" ref="H20:I20" si="4">H22</f>
        <v>-100000</v>
      </c>
      <c r="I20" s="24">
        <f t="shared" si="4"/>
        <v>0</v>
      </c>
    </row>
    <row r="21" spans="1:9" s="70" customFormat="1" ht="18.75" customHeight="1">
      <c r="A21" s="68"/>
      <c r="B21" s="68"/>
      <c r="C21" s="68"/>
      <c r="D21" s="68"/>
      <c r="E21" s="68"/>
      <c r="F21" s="68" t="s">
        <v>71</v>
      </c>
      <c r="G21" s="68"/>
      <c r="H21" s="68"/>
      <c r="I21" s="68"/>
    </row>
    <row r="22" spans="1:9" s="70" customFormat="1" ht="18.75" customHeight="1">
      <c r="A22" s="68"/>
      <c r="B22" s="68"/>
      <c r="C22" s="68"/>
      <c r="D22" s="68"/>
      <c r="E22" s="74"/>
      <c r="F22" s="75" t="s">
        <v>13</v>
      </c>
      <c r="G22" s="74">
        <f>G24</f>
        <v>-100000</v>
      </c>
      <c r="H22" s="74">
        <f t="shared" ref="H22:I22" si="5">H24</f>
        <v>-100000</v>
      </c>
      <c r="I22" s="74">
        <f t="shared" si="5"/>
        <v>0</v>
      </c>
    </row>
    <row r="23" spans="1:9" s="70" customFormat="1" ht="18.75" customHeight="1">
      <c r="A23" s="68"/>
      <c r="B23" s="68"/>
      <c r="C23" s="68"/>
      <c r="D23" s="68"/>
      <c r="E23" s="68"/>
      <c r="F23" s="68" t="s">
        <v>85</v>
      </c>
      <c r="G23" s="68"/>
      <c r="H23" s="68"/>
      <c r="I23" s="68"/>
    </row>
    <row r="24" spans="1:9" s="70" customFormat="1">
      <c r="A24" s="68"/>
      <c r="B24" s="68"/>
      <c r="C24" s="68"/>
      <c r="D24" s="68"/>
      <c r="E24" s="24"/>
      <c r="F24" s="72" t="s">
        <v>11</v>
      </c>
      <c r="G24" s="24">
        <f>G25</f>
        <v>-100000</v>
      </c>
      <c r="H24" s="24">
        <f t="shared" ref="H24:I24" si="6">H25</f>
        <v>-100000</v>
      </c>
      <c r="I24" s="24">
        <f t="shared" si="6"/>
        <v>0</v>
      </c>
    </row>
    <row r="25" spans="1:9" s="70" customFormat="1">
      <c r="A25" s="68"/>
      <c r="B25" s="68"/>
      <c r="C25" s="68"/>
      <c r="D25" s="68"/>
      <c r="E25" s="24"/>
      <c r="F25" s="72" t="s">
        <v>86</v>
      </c>
      <c r="G25" s="24">
        <f>G26</f>
        <v>-100000</v>
      </c>
      <c r="H25" s="24">
        <f t="shared" ref="H25:I27" si="7">H26</f>
        <v>-100000</v>
      </c>
      <c r="I25" s="24">
        <f t="shared" si="7"/>
        <v>0</v>
      </c>
    </row>
    <row r="26" spans="1:9" s="70" customFormat="1">
      <c r="A26" s="68"/>
      <c r="B26" s="68"/>
      <c r="C26" s="68"/>
      <c r="D26" s="68"/>
      <c r="E26" s="24"/>
      <c r="F26" s="72" t="s">
        <v>87</v>
      </c>
      <c r="G26" s="24">
        <f>G27</f>
        <v>-100000</v>
      </c>
      <c r="H26" s="24">
        <f t="shared" si="7"/>
        <v>-100000</v>
      </c>
      <c r="I26" s="24">
        <f t="shared" si="7"/>
        <v>0</v>
      </c>
    </row>
    <row r="27" spans="1:9" s="70" customFormat="1">
      <c r="A27" s="68"/>
      <c r="B27" s="68"/>
      <c r="C27" s="68"/>
      <c r="D27" s="68"/>
      <c r="E27" s="24"/>
      <c r="F27" s="72" t="s">
        <v>88</v>
      </c>
      <c r="G27" s="24">
        <f>G28</f>
        <v>-100000</v>
      </c>
      <c r="H27" s="24">
        <f t="shared" si="7"/>
        <v>-100000</v>
      </c>
      <c r="I27" s="24">
        <f t="shared" si="7"/>
        <v>0</v>
      </c>
    </row>
    <row r="28" spans="1:9" s="70" customFormat="1">
      <c r="A28" s="68"/>
      <c r="B28" s="68"/>
      <c r="C28" s="68"/>
      <c r="D28" s="68"/>
      <c r="E28" s="24"/>
      <c r="F28" s="72" t="s">
        <v>89</v>
      </c>
      <c r="G28" s="24">
        <v>-100000</v>
      </c>
      <c r="H28" s="24">
        <v>-100000</v>
      </c>
      <c r="I28" s="24">
        <v>0</v>
      </c>
    </row>
    <row r="29" spans="1:9" s="70" customFormat="1">
      <c r="A29" s="68"/>
      <c r="B29" s="67" t="s">
        <v>81</v>
      </c>
      <c r="C29" s="68"/>
      <c r="D29" s="68"/>
      <c r="E29" s="68"/>
      <c r="F29" s="67" t="s">
        <v>82</v>
      </c>
      <c r="G29" s="69">
        <f>G31</f>
        <v>100000</v>
      </c>
      <c r="H29" s="69">
        <f t="shared" ref="H29:I29" si="8">H31</f>
        <v>359812.10000000009</v>
      </c>
      <c r="I29" s="69">
        <f t="shared" si="8"/>
        <v>259812.10000000009</v>
      </c>
    </row>
    <row r="30" spans="1:9" s="70" customFormat="1">
      <c r="A30" s="68"/>
      <c r="B30" s="68"/>
      <c r="C30" s="68"/>
      <c r="D30" s="68"/>
      <c r="E30" s="68"/>
      <c r="F30" s="68" t="s">
        <v>12</v>
      </c>
      <c r="G30" s="68"/>
      <c r="H30" s="68"/>
      <c r="I30" s="68"/>
    </row>
    <row r="31" spans="1:9" s="70" customFormat="1">
      <c r="A31" s="68"/>
      <c r="B31" s="68"/>
      <c r="C31" s="67" t="s">
        <v>83</v>
      </c>
      <c r="D31" s="68"/>
      <c r="E31" s="68"/>
      <c r="F31" s="67" t="s">
        <v>84</v>
      </c>
      <c r="G31" s="69">
        <f>G33</f>
        <v>100000</v>
      </c>
      <c r="H31" s="69">
        <f t="shared" ref="H31:I31" si="9">H33</f>
        <v>359812.10000000009</v>
      </c>
      <c r="I31" s="69">
        <f t="shared" si="9"/>
        <v>259812.10000000009</v>
      </c>
    </row>
    <row r="32" spans="1:9" s="70" customFormat="1">
      <c r="A32" s="68"/>
      <c r="B32" s="68"/>
      <c r="C32" s="68"/>
      <c r="D32" s="68"/>
      <c r="E32" s="68"/>
      <c r="F32" s="68" t="s">
        <v>12</v>
      </c>
      <c r="G32" s="68"/>
      <c r="H32" s="68"/>
      <c r="I32" s="68"/>
    </row>
    <row r="33" spans="1:9" s="70" customFormat="1">
      <c r="A33" s="68"/>
      <c r="B33" s="68"/>
      <c r="C33" s="68"/>
      <c r="D33" s="68" t="s">
        <v>29</v>
      </c>
      <c r="E33" s="24"/>
      <c r="F33" s="72" t="s">
        <v>30</v>
      </c>
      <c r="G33" s="24">
        <f>G35+G42+G51</f>
        <v>100000</v>
      </c>
      <c r="H33" s="24">
        <f t="shared" ref="H33:I33" si="10">H35+H42+H51</f>
        <v>359812.10000000009</v>
      </c>
      <c r="I33" s="24">
        <f t="shared" si="10"/>
        <v>259812.10000000009</v>
      </c>
    </row>
    <row r="34" spans="1:9" s="70" customFormat="1">
      <c r="A34" s="68"/>
      <c r="B34" s="68"/>
      <c r="C34" s="68"/>
      <c r="D34" s="68"/>
      <c r="E34" s="68"/>
      <c r="F34" s="68" t="s">
        <v>12</v>
      </c>
      <c r="G34" s="68"/>
      <c r="H34" s="68"/>
      <c r="I34" s="68"/>
    </row>
    <row r="35" spans="1:9" s="70" customFormat="1" ht="53.25" customHeight="1">
      <c r="A35" s="68"/>
      <c r="B35" s="68"/>
      <c r="C35" s="68"/>
      <c r="D35" s="68"/>
      <c r="E35" s="24" t="s">
        <v>138</v>
      </c>
      <c r="F35" s="72" t="s">
        <v>136</v>
      </c>
      <c r="G35" s="24">
        <f>G37</f>
        <v>100000</v>
      </c>
      <c r="H35" s="24">
        <f t="shared" ref="H35:I35" si="11">H37</f>
        <v>100000</v>
      </c>
      <c r="I35" s="24">
        <f t="shared" si="11"/>
        <v>0</v>
      </c>
    </row>
    <row r="36" spans="1:9" s="70" customFormat="1" ht="18.75" customHeight="1">
      <c r="A36" s="68"/>
      <c r="B36" s="68"/>
      <c r="C36" s="68"/>
      <c r="D36" s="68"/>
      <c r="E36" s="68"/>
      <c r="F36" s="68" t="s">
        <v>71</v>
      </c>
      <c r="G36" s="68"/>
      <c r="H36" s="68"/>
      <c r="I36" s="68"/>
    </row>
    <row r="37" spans="1:9" s="70" customFormat="1" ht="18.75" customHeight="1">
      <c r="A37" s="68"/>
      <c r="B37" s="68"/>
      <c r="C37" s="68"/>
      <c r="D37" s="68"/>
      <c r="E37" s="74"/>
      <c r="F37" s="75" t="s">
        <v>13</v>
      </c>
      <c r="G37" s="74">
        <f>G39</f>
        <v>100000</v>
      </c>
      <c r="H37" s="74">
        <f t="shared" ref="H37:I37" si="12">H39</f>
        <v>100000</v>
      </c>
      <c r="I37" s="74">
        <f t="shared" si="12"/>
        <v>0</v>
      </c>
    </row>
    <row r="38" spans="1:9" s="70" customFormat="1" ht="18.75" customHeight="1">
      <c r="A38" s="68"/>
      <c r="B38" s="68"/>
      <c r="C38" s="68"/>
      <c r="D38" s="68"/>
      <c r="E38" s="68"/>
      <c r="F38" s="68" t="s">
        <v>85</v>
      </c>
      <c r="G38" s="68"/>
      <c r="H38" s="68"/>
      <c r="I38" s="68"/>
    </row>
    <row r="39" spans="1:9" s="70" customFormat="1">
      <c r="A39" s="68"/>
      <c r="B39" s="68"/>
      <c r="C39" s="68"/>
      <c r="D39" s="68"/>
      <c r="E39" s="24"/>
      <c r="F39" s="72" t="s">
        <v>11</v>
      </c>
      <c r="G39" s="24">
        <f>G40</f>
        <v>100000</v>
      </c>
      <c r="H39" s="24">
        <f t="shared" ref="H39:I40" si="13">H40</f>
        <v>100000</v>
      </c>
      <c r="I39" s="24">
        <f t="shared" si="13"/>
        <v>0</v>
      </c>
    </row>
    <row r="40" spans="1:9" s="70" customFormat="1">
      <c r="A40" s="68"/>
      <c r="B40" s="68"/>
      <c r="C40" s="68"/>
      <c r="D40" s="68"/>
      <c r="E40" s="24"/>
      <c r="F40" s="72" t="s">
        <v>90</v>
      </c>
      <c r="G40" s="24">
        <f>G41</f>
        <v>100000</v>
      </c>
      <c r="H40" s="24">
        <f t="shared" si="13"/>
        <v>100000</v>
      </c>
      <c r="I40" s="24">
        <f t="shared" si="13"/>
        <v>0</v>
      </c>
    </row>
    <row r="41" spans="1:9" s="70" customFormat="1">
      <c r="A41" s="68"/>
      <c r="B41" s="68"/>
      <c r="C41" s="68"/>
      <c r="D41" s="68"/>
      <c r="E41" s="24"/>
      <c r="F41" s="72" t="s">
        <v>146</v>
      </c>
      <c r="G41" s="24">
        <v>100000</v>
      </c>
      <c r="H41" s="24">
        <v>100000</v>
      </c>
      <c r="I41" s="24">
        <v>0</v>
      </c>
    </row>
    <row r="42" spans="1:9" s="70" customFormat="1" ht="72.75" customHeight="1">
      <c r="A42" s="68"/>
      <c r="B42" s="68"/>
      <c r="C42" s="68"/>
      <c r="D42" s="68"/>
      <c r="E42" s="24" t="s">
        <v>139</v>
      </c>
      <c r="F42" s="72" t="s">
        <v>140</v>
      </c>
      <c r="G42" s="24">
        <f>G44</f>
        <v>-324958.09999999998</v>
      </c>
      <c r="H42" s="24">
        <f t="shared" ref="H42:I42" si="14">H44</f>
        <v>-855403.39999999991</v>
      </c>
      <c r="I42" s="24">
        <f t="shared" si="14"/>
        <v>-855403.39999999991</v>
      </c>
    </row>
    <row r="43" spans="1:9" s="70" customFormat="1">
      <c r="A43" s="68"/>
      <c r="B43" s="68"/>
      <c r="C43" s="68"/>
      <c r="D43" s="68"/>
      <c r="E43" s="68"/>
      <c r="F43" s="68" t="s">
        <v>71</v>
      </c>
      <c r="G43" s="68"/>
      <c r="H43" s="68"/>
      <c r="I43" s="68"/>
    </row>
    <row r="44" spans="1:9" s="70" customFormat="1" ht="34.5">
      <c r="A44" s="68"/>
      <c r="B44" s="68"/>
      <c r="C44" s="68"/>
      <c r="D44" s="68"/>
      <c r="E44" s="74"/>
      <c r="F44" s="75" t="s">
        <v>13</v>
      </c>
      <c r="G44" s="74">
        <f>G46</f>
        <v>-324958.09999999998</v>
      </c>
      <c r="H44" s="74">
        <f t="shared" ref="H44:I44" si="15">H46</f>
        <v>-855403.39999999991</v>
      </c>
      <c r="I44" s="74">
        <f t="shared" si="15"/>
        <v>-855403.39999999991</v>
      </c>
    </row>
    <row r="45" spans="1:9" s="70" customFormat="1" ht="34.5">
      <c r="A45" s="68"/>
      <c r="B45" s="68"/>
      <c r="C45" s="68"/>
      <c r="D45" s="68"/>
      <c r="E45" s="68"/>
      <c r="F45" s="68" t="s">
        <v>85</v>
      </c>
      <c r="G45" s="68"/>
      <c r="H45" s="68"/>
      <c r="I45" s="68"/>
    </row>
    <row r="46" spans="1:9" s="70" customFormat="1">
      <c r="A46" s="68"/>
      <c r="B46" s="68"/>
      <c r="C46" s="68"/>
      <c r="D46" s="68"/>
      <c r="E46" s="24"/>
      <c r="F46" s="72" t="s">
        <v>11</v>
      </c>
      <c r="G46" s="24">
        <f>G47</f>
        <v>-324958.09999999998</v>
      </c>
      <c r="H46" s="24">
        <f t="shared" ref="H46:H49" si="16">H47</f>
        <v>-855403.39999999991</v>
      </c>
      <c r="I46" s="24">
        <f t="shared" ref="I46:I49" si="17">I47</f>
        <v>-855403.39999999991</v>
      </c>
    </row>
    <row r="47" spans="1:9" s="70" customFormat="1">
      <c r="A47" s="68"/>
      <c r="B47" s="68"/>
      <c r="C47" s="68"/>
      <c r="D47" s="68"/>
      <c r="E47" s="24"/>
      <c r="F47" s="72" t="s">
        <v>86</v>
      </c>
      <c r="G47" s="24">
        <f>G48</f>
        <v>-324958.09999999998</v>
      </c>
      <c r="H47" s="24">
        <f t="shared" si="16"/>
        <v>-855403.39999999991</v>
      </c>
      <c r="I47" s="24">
        <f t="shared" si="17"/>
        <v>-855403.39999999991</v>
      </c>
    </row>
    <row r="48" spans="1:9" s="70" customFormat="1">
      <c r="A48" s="68"/>
      <c r="B48" s="68"/>
      <c r="C48" s="68"/>
      <c r="D48" s="68"/>
      <c r="E48" s="24"/>
      <c r="F48" s="72" t="s">
        <v>87</v>
      </c>
      <c r="G48" s="24">
        <f>G49</f>
        <v>-324958.09999999998</v>
      </c>
      <c r="H48" s="24">
        <f t="shared" si="16"/>
        <v>-855403.39999999991</v>
      </c>
      <c r="I48" s="24">
        <f t="shared" si="17"/>
        <v>-855403.39999999991</v>
      </c>
    </row>
    <row r="49" spans="1:9" s="70" customFormat="1">
      <c r="A49" s="68"/>
      <c r="B49" s="68"/>
      <c r="C49" s="68"/>
      <c r="D49" s="68"/>
      <c r="E49" s="24"/>
      <c r="F49" s="72" t="s">
        <v>88</v>
      </c>
      <c r="G49" s="24">
        <f>G50</f>
        <v>-324958.09999999998</v>
      </c>
      <c r="H49" s="24">
        <f t="shared" si="16"/>
        <v>-855403.39999999991</v>
      </c>
      <c r="I49" s="24">
        <f t="shared" si="17"/>
        <v>-855403.39999999991</v>
      </c>
    </row>
    <row r="50" spans="1:9" s="70" customFormat="1">
      <c r="A50" s="68"/>
      <c r="B50" s="68"/>
      <c r="C50" s="68"/>
      <c r="D50" s="68"/>
      <c r="E50" s="24"/>
      <c r="F50" s="72" t="s">
        <v>89</v>
      </c>
      <c r="G50" s="24">
        <f>-229990.4-94967.7</f>
        <v>-324958.09999999998</v>
      </c>
      <c r="H50" s="24">
        <f>-229990.4-394380.5-94967.7-136064.8</f>
        <v>-855403.39999999991</v>
      </c>
      <c r="I50" s="24">
        <v>-855403.39999999991</v>
      </c>
    </row>
    <row r="51" spans="1:9" s="70" customFormat="1" ht="72" customHeight="1">
      <c r="A51" s="68"/>
      <c r="B51" s="68"/>
      <c r="C51" s="68"/>
      <c r="D51" s="68"/>
      <c r="E51" s="24" t="s">
        <v>34</v>
      </c>
      <c r="F51" s="72" t="s">
        <v>35</v>
      </c>
      <c r="G51" s="24">
        <f>G53</f>
        <v>324958.09999999998</v>
      </c>
      <c r="H51" s="24">
        <f t="shared" ref="H51:I51" si="18">H53</f>
        <v>1115215.5</v>
      </c>
      <c r="I51" s="24">
        <f t="shared" si="18"/>
        <v>1115215.5</v>
      </c>
    </row>
    <row r="52" spans="1:9" s="70" customFormat="1">
      <c r="A52" s="68"/>
      <c r="B52" s="68"/>
      <c r="C52" s="68"/>
      <c r="D52" s="68"/>
      <c r="E52" s="68"/>
      <c r="F52" s="68" t="s">
        <v>71</v>
      </c>
      <c r="G52" s="68"/>
      <c r="H52" s="68"/>
      <c r="I52" s="68"/>
    </row>
    <row r="53" spans="1:9" s="70" customFormat="1" ht="34.5">
      <c r="A53" s="68"/>
      <c r="B53" s="68"/>
      <c r="C53" s="68"/>
      <c r="D53" s="68"/>
      <c r="E53" s="74"/>
      <c r="F53" s="75" t="s">
        <v>13</v>
      </c>
      <c r="G53" s="74">
        <f>G55</f>
        <v>324958.09999999998</v>
      </c>
      <c r="H53" s="74">
        <f t="shared" ref="H53:I53" si="19">H55</f>
        <v>1115215.5</v>
      </c>
      <c r="I53" s="74">
        <f t="shared" si="19"/>
        <v>1115215.5</v>
      </c>
    </row>
    <row r="54" spans="1:9" s="70" customFormat="1" ht="34.5">
      <c r="A54" s="68"/>
      <c r="B54" s="68"/>
      <c r="C54" s="68"/>
      <c r="D54" s="68"/>
      <c r="E54" s="68"/>
      <c r="F54" s="68" t="s">
        <v>85</v>
      </c>
      <c r="G54" s="68"/>
      <c r="H54" s="68"/>
      <c r="I54" s="68"/>
    </row>
    <row r="55" spans="1:9" s="70" customFormat="1">
      <c r="A55" s="68"/>
      <c r="B55" s="68"/>
      <c r="C55" s="68"/>
      <c r="D55" s="68"/>
      <c r="E55" s="24"/>
      <c r="F55" s="72" t="s">
        <v>11</v>
      </c>
      <c r="G55" s="24">
        <f>G56</f>
        <v>324958.09999999998</v>
      </c>
      <c r="H55" s="24">
        <f t="shared" ref="H55:I58" si="20">H56</f>
        <v>1115215.5</v>
      </c>
      <c r="I55" s="24">
        <f t="shared" si="20"/>
        <v>1115215.5</v>
      </c>
    </row>
    <row r="56" spans="1:9" s="70" customFormat="1">
      <c r="A56" s="68"/>
      <c r="B56" s="68"/>
      <c r="C56" s="68"/>
      <c r="D56" s="68"/>
      <c r="E56" s="24"/>
      <c r="F56" s="72" t="s">
        <v>86</v>
      </c>
      <c r="G56" s="24">
        <f>G57</f>
        <v>324958.09999999998</v>
      </c>
      <c r="H56" s="24">
        <f t="shared" si="20"/>
        <v>1115215.5</v>
      </c>
      <c r="I56" s="24">
        <f t="shared" si="20"/>
        <v>1115215.5</v>
      </c>
    </row>
    <row r="57" spans="1:9" s="70" customFormat="1">
      <c r="A57" s="68"/>
      <c r="B57" s="68"/>
      <c r="C57" s="68"/>
      <c r="D57" s="68"/>
      <c r="E57" s="24"/>
      <c r="F57" s="72" t="s">
        <v>87</v>
      </c>
      <c r="G57" s="24">
        <f>G58</f>
        <v>324958.09999999998</v>
      </c>
      <c r="H57" s="24">
        <f t="shared" si="20"/>
        <v>1115215.5</v>
      </c>
      <c r="I57" s="24">
        <f t="shared" si="20"/>
        <v>1115215.5</v>
      </c>
    </row>
    <row r="58" spans="1:9" s="70" customFormat="1">
      <c r="A58" s="68"/>
      <c r="B58" s="68"/>
      <c r="C58" s="68"/>
      <c r="D58" s="68"/>
      <c r="E58" s="24"/>
      <c r="F58" s="72" t="s">
        <v>88</v>
      </c>
      <c r="G58" s="24">
        <f>G59</f>
        <v>324958.09999999998</v>
      </c>
      <c r="H58" s="24">
        <f t="shared" si="20"/>
        <v>1115215.5</v>
      </c>
      <c r="I58" s="24">
        <f t="shared" si="20"/>
        <v>1115215.5</v>
      </c>
    </row>
    <row r="59" spans="1:9" s="70" customFormat="1">
      <c r="A59" s="68"/>
      <c r="B59" s="68"/>
      <c r="C59" s="68"/>
      <c r="D59" s="68"/>
      <c r="E59" s="24"/>
      <c r="F59" s="72" t="s">
        <v>89</v>
      </c>
      <c r="G59" s="24">
        <v>324958.09999999998</v>
      </c>
      <c r="H59" s="24">
        <v>1115215.5</v>
      </c>
      <c r="I59" s="24">
        <v>1115215.5</v>
      </c>
    </row>
    <row r="60" spans="1:9" s="70" customFormat="1">
      <c r="A60" s="67" t="s">
        <v>81</v>
      </c>
      <c r="B60" s="68"/>
      <c r="C60" s="68"/>
      <c r="D60" s="68"/>
      <c r="E60" s="68"/>
      <c r="F60" s="67" t="s">
        <v>91</v>
      </c>
      <c r="G60" s="69">
        <f>G62</f>
        <v>0</v>
      </c>
      <c r="H60" s="69">
        <f t="shared" ref="H60:I60" si="21">H62</f>
        <v>-259812.09999999998</v>
      </c>
      <c r="I60" s="69">
        <f t="shared" si="21"/>
        <v>-259812.09999999998</v>
      </c>
    </row>
    <row r="61" spans="1:9" s="70" customFormat="1">
      <c r="A61" s="68"/>
      <c r="B61" s="68"/>
      <c r="C61" s="68"/>
      <c r="D61" s="68"/>
      <c r="E61" s="68"/>
      <c r="F61" s="72" t="s">
        <v>12</v>
      </c>
      <c r="G61" s="68"/>
      <c r="H61" s="68"/>
      <c r="I61" s="68"/>
    </row>
    <row r="62" spans="1:9" s="70" customFormat="1">
      <c r="A62" s="68"/>
      <c r="B62" s="67" t="s">
        <v>83</v>
      </c>
      <c r="C62" s="68"/>
      <c r="D62" s="68"/>
      <c r="E62" s="68"/>
      <c r="F62" s="67" t="s">
        <v>92</v>
      </c>
      <c r="G62" s="69">
        <f>G64</f>
        <v>0</v>
      </c>
      <c r="H62" s="69">
        <f t="shared" ref="H62:I62" si="22">H64</f>
        <v>-259812.09999999998</v>
      </c>
      <c r="I62" s="69">
        <f t="shared" si="22"/>
        <v>-259812.09999999998</v>
      </c>
    </row>
    <row r="63" spans="1:9" s="70" customFormat="1">
      <c r="A63" s="68"/>
      <c r="B63" s="68"/>
      <c r="C63" s="68"/>
      <c r="D63" s="68"/>
      <c r="E63" s="68"/>
      <c r="F63" s="72" t="s">
        <v>12</v>
      </c>
      <c r="G63" s="68"/>
      <c r="H63" s="68"/>
      <c r="I63" s="68"/>
    </row>
    <row r="64" spans="1:9" s="70" customFormat="1">
      <c r="A64" s="68"/>
      <c r="B64" s="68"/>
      <c r="C64" s="67" t="s">
        <v>83</v>
      </c>
      <c r="D64" s="68"/>
      <c r="E64" s="68"/>
      <c r="F64" s="67" t="s">
        <v>92</v>
      </c>
      <c r="G64" s="69">
        <f>G66</f>
        <v>0</v>
      </c>
      <c r="H64" s="69">
        <f t="shared" ref="H64:I64" si="23">H66</f>
        <v>-259812.09999999998</v>
      </c>
      <c r="I64" s="69">
        <f t="shared" si="23"/>
        <v>-259812.09999999998</v>
      </c>
    </row>
    <row r="65" spans="1:9" s="70" customFormat="1">
      <c r="A65" s="68"/>
      <c r="B65" s="68"/>
      <c r="C65" s="68"/>
      <c r="D65" s="68"/>
      <c r="E65" s="68"/>
      <c r="F65" s="72" t="s">
        <v>12</v>
      </c>
      <c r="G65" s="68"/>
      <c r="H65" s="68"/>
      <c r="I65" s="68"/>
    </row>
    <row r="66" spans="1:9" s="70" customFormat="1">
      <c r="A66" s="68"/>
      <c r="B66" s="68"/>
      <c r="C66" s="68"/>
      <c r="D66" s="24" t="s">
        <v>14</v>
      </c>
      <c r="E66" s="24"/>
      <c r="F66" s="72" t="s">
        <v>16</v>
      </c>
      <c r="G66" s="24">
        <f>G68+G77</f>
        <v>0</v>
      </c>
      <c r="H66" s="24">
        <f t="shared" ref="H66:I66" si="24">H68+H77</f>
        <v>-259812.09999999998</v>
      </c>
      <c r="I66" s="24">
        <f t="shared" si="24"/>
        <v>-259812.09999999998</v>
      </c>
    </row>
    <row r="67" spans="1:9" s="70" customFormat="1">
      <c r="A67" s="68"/>
      <c r="B67" s="68"/>
      <c r="C67" s="68"/>
      <c r="D67" s="68"/>
      <c r="E67" s="68"/>
      <c r="F67" s="68" t="s">
        <v>12</v>
      </c>
      <c r="G67" s="68"/>
      <c r="H67" s="68"/>
      <c r="I67" s="68"/>
    </row>
    <row r="68" spans="1:9" s="70" customFormat="1" ht="39" customHeight="1">
      <c r="A68" s="68"/>
      <c r="B68" s="68"/>
      <c r="C68" s="68"/>
      <c r="D68" s="24"/>
      <c r="E68" s="24" t="s">
        <v>22</v>
      </c>
      <c r="F68" s="72" t="s">
        <v>24</v>
      </c>
      <c r="G68" s="24">
        <f>G70</f>
        <v>0</v>
      </c>
      <c r="H68" s="24">
        <f t="shared" ref="H68:I68" si="25">H70</f>
        <v>-174650.8</v>
      </c>
      <c r="I68" s="24">
        <f t="shared" si="25"/>
        <v>-174650.8</v>
      </c>
    </row>
    <row r="69" spans="1:9" s="70" customFormat="1">
      <c r="A69" s="68"/>
      <c r="B69" s="68"/>
      <c r="C69" s="68"/>
      <c r="D69" s="68"/>
      <c r="E69" s="68"/>
      <c r="F69" s="68" t="s">
        <v>71</v>
      </c>
      <c r="G69" s="68"/>
      <c r="H69" s="68"/>
      <c r="I69" s="68"/>
    </row>
    <row r="70" spans="1:9" s="70" customFormat="1" ht="34.5">
      <c r="A70" s="68"/>
      <c r="B70" s="68"/>
      <c r="C70" s="76"/>
      <c r="D70" s="74"/>
      <c r="E70" s="74"/>
      <c r="F70" s="75" t="s">
        <v>13</v>
      </c>
      <c r="G70" s="74">
        <f>G72</f>
        <v>0</v>
      </c>
      <c r="H70" s="74">
        <f t="shared" ref="H70:I70" si="26">H72</f>
        <v>-174650.8</v>
      </c>
      <c r="I70" s="74">
        <f t="shared" si="26"/>
        <v>-174650.8</v>
      </c>
    </row>
    <row r="71" spans="1:9" s="70" customFormat="1" ht="34.5">
      <c r="A71" s="68"/>
      <c r="B71" s="68"/>
      <c r="C71" s="68"/>
      <c r="D71" s="68"/>
      <c r="E71" s="68"/>
      <c r="F71" s="68" t="s">
        <v>85</v>
      </c>
      <c r="G71" s="68"/>
      <c r="H71" s="68"/>
      <c r="I71" s="68"/>
    </row>
    <row r="72" spans="1:9" s="70" customFormat="1">
      <c r="A72" s="68"/>
      <c r="B72" s="68"/>
      <c r="C72" s="68"/>
      <c r="D72" s="24"/>
      <c r="E72" s="24"/>
      <c r="F72" s="72" t="s">
        <v>11</v>
      </c>
      <c r="G72" s="24">
        <f>G73</f>
        <v>0</v>
      </c>
      <c r="H72" s="24">
        <f t="shared" ref="H72:H75" si="27">H73</f>
        <v>-174650.8</v>
      </c>
      <c r="I72" s="24">
        <f t="shared" ref="I72:I75" si="28">I73</f>
        <v>-174650.8</v>
      </c>
    </row>
    <row r="73" spans="1:9" s="70" customFormat="1">
      <c r="A73" s="68"/>
      <c r="B73" s="68"/>
      <c r="C73" s="68"/>
      <c r="D73" s="24"/>
      <c r="E73" s="24"/>
      <c r="F73" s="72" t="s">
        <v>86</v>
      </c>
      <c r="G73" s="24">
        <f>G74</f>
        <v>0</v>
      </c>
      <c r="H73" s="24">
        <f t="shared" si="27"/>
        <v>-174650.8</v>
      </c>
      <c r="I73" s="24">
        <f t="shared" si="28"/>
        <v>-174650.8</v>
      </c>
    </row>
    <row r="74" spans="1:9" s="70" customFormat="1">
      <c r="A74" s="68"/>
      <c r="B74" s="68"/>
      <c r="C74" s="68"/>
      <c r="D74" s="24"/>
      <c r="E74" s="24"/>
      <c r="F74" s="72" t="s">
        <v>87</v>
      </c>
      <c r="G74" s="24">
        <f>G75</f>
        <v>0</v>
      </c>
      <c r="H74" s="24">
        <f t="shared" si="27"/>
        <v>-174650.8</v>
      </c>
      <c r="I74" s="24">
        <f t="shared" si="28"/>
        <v>-174650.8</v>
      </c>
    </row>
    <row r="75" spans="1:9" s="70" customFormat="1">
      <c r="A75" s="68"/>
      <c r="B75" s="68"/>
      <c r="C75" s="68"/>
      <c r="D75" s="24"/>
      <c r="E75" s="24"/>
      <c r="F75" s="72" t="s">
        <v>88</v>
      </c>
      <c r="G75" s="24">
        <f>G76</f>
        <v>0</v>
      </c>
      <c r="H75" s="24">
        <f t="shared" si="27"/>
        <v>-174650.8</v>
      </c>
      <c r="I75" s="24">
        <f t="shared" si="28"/>
        <v>-174650.8</v>
      </c>
    </row>
    <row r="76" spans="1:9" s="70" customFormat="1">
      <c r="A76" s="68"/>
      <c r="B76" s="68"/>
      <c r="C76" s="68"/>
      <c r="D76" s="24"/>
      <c r="E76" s="24"/>
      <c r="F76" s="72" t="s">
        <v>89</v>
      </c>
      <c r="G76" s="24">
        <v>0</v>
      </c>
      <c r="H76" s="24">
        <v>-174650.8</v>
      </c>
      <c r="I76" s="24">
        <v>-174650.8</v>
      </c>
    </row>
    <row r="77" spans="1:9" s="70" customFormat="1" ht="57.75" customHeight="1">
      <c r="A77" s="68"/>
      <c r="B77" s="68"/>
      <c r="C77" s="68"/>
      <c r="D77" s="24"/>
      <c r="E77" s="24" t="s">
        <v>134</v>
      </c>
      <c r="F77" s="72" t="s">
        <v>135</v>
      </c>
      <c r="G77" s="24">
        <f>G79</f>
        <v>0</v>
      </c>
      <c r="H77" s="24">
        <f t="shared" ref="H77:I77" si="29">H79</f>
        <v>-85161.3</v>
      </c>
      <c r="I77" s="24">
        <f t="shared" si="29"/>
        <v>-85161.3</v>
      </c>
    </row>
    <row r="78" spans="1:9" s="70" customFormat="1">
      <c r="A78" s="68"/>
      <c r="B78" s="68"/>
      <c r="C78" s="68"/>
      <c r="D78" s="68"/>
      <c r="E78" s="68"/>
      <c r="F78" s="68" t="s">
        <v>71</v>
      </c>
      <c r="G78" s="68"/>
      <c r="H78" s="68"/>
      <c r="I78" s="68"/>
    </row>
    <row r="79" spans="1:9" s="70" customFormat="1" ht="34.5">
      <c r="A79" s="68"/>
      <c r="B79" s="68"/>
      <c r="C79" s="76"/>
      <c r="D79" s="74"/>
      <c r="E79" s="74"/>
      <c r="F79" s="75" t="s">
        <v>13</v>
      </c>
      <c r="G79" s="74">
        <f>G81</f>
        <v>0</v>
      </c>
      <c r="H79" s="74">
        <f t="shared" ref="H79:I79" si="30">H81</f>
        <v>-85161.3</v>
      </c>
      <c r="I79" s="74">
        <f t="shared" si="30"/>
        <v>-85161.3</v>
      </c>
    </row>
    <row r="80" spans="1:9" s="70" customFormat="1" ht="34.5">
      <c r="A80" s="68"/>
      <c r="B80" s="68"/>
      <c r="C80" s="68"/>
      <c r="D80" s="68"/>
      <c r="E80" s="68"/>
      <c r="F80" s="68" t="s">
        <v>85</v>
      </c>
      <c r="G80" s="68"/>
      <c r="H80" s="68"/>
      <c r="I80" s="68"/>
    </row>
    <row r="81" spans="1:9" s="70" customFormat="1">
      <c r="A81" s="68"/>
      <c r="B81" s="68"/>
      <c r="C81" s="68"/>
      <c r="D81" s="24"/>
      <c r="E81" s="24"/>
      <c r="F81" s="72" t="s">
        <v>11</v>
      </c>
      <c r="G81" s="24">
        <f>G82</f>
        <v>0</v>
      </c>
      <c r="H81" s="24">
        <f t="shared" ref="H81:I84" si="31">H82</f>
        <v>-85161.3</v>
      </c>
      <c r="I81" s="24">
        <f t="shared" si="31"/>
        <v>-85161.3</v>
      </c>
    </row>
    <row r="82" spans="1:9" s="70" customFormat="1">
      <c r="A82" s="68"/>
      <c r="B82" s="68"/>
      <c r="C82" s="68"/>
      <c r="D82" s="24"/>
      <c r="E82" s="24"/>
      <c r="F82" s="72" t="s">
        <v>86</v>
      </c>
      <c r="G82" s="24">
        <f>G83</f>
        <v>0</v>
      </c>
      <c r="H82" s="24">
        <f t="shared" si="31"/>
        <v>-85161.3</v>
      </c>
      <c r="I82" s="24">
        <f t="shared" si="31"/>
        <v>-85161.3</v>
      </c>
    </row>
    <row r="83" spans="1:9" s="70" customFormat="1">
      <c r="A83" s="68"/>
      <c r="B83" s="68"/>
      <c r="C83" s="68"/>
      <c r="D83" s="24"/>
      <c r="E83" s="24"/>
      <c r="F83" s="72" t="s">
        <v>87</v>
      </c>
      <c r="G83" s="24">
        <f>G84</f>
        <v>0</v>
      </c>
      <c r="H83" s="24">
        <f t="shared" si="31"/>
        <v>-85161.3</v>
      </c>
      <c r="I83" s="24">
        <f t="shared" si="31"/>
        <v>-85161.3</v>
      </c>
    </row>
    <row r="84" spans="1:9" s="70" customFormat="1">
      <c r="A84" s="68"/>
      <c r="B84" s="68"/>
      <c r="C84" s="68"/>
      <c r="D84" s="24"/>
      <c r="E84" s="24"/>
      <c r="F84" s="72" t="s">
        <v>88</v>
      </c>
      <c r="G84" s="24">
        <f>G85</f>
        <v>0</v>
      </c>
      <c r="H84" s="24">
        <f t="shared" si="31"/>
        <v>-85161.3</v>
      </c>
      <c r="I84" s="24">
        <f t="shared" si="31"/>
        <v>-85161.3</v>
      </c>
    </row>
    <row r="85" spans="1:9" s="70" customFormat="1">
      <c r="A85" s="68"/>
      <c r="B85" s="68"/>
      <c r="C85" s="68"/>
      <c r="D85" s="24"/>
      <c r="E85" s="24"/>
      <c r="F85" s="72" t="s">
        <v>89</v>
      </c>
      <c r="G85" s="24">
        <v>0</v>
      </c>
      <c r="H85" s="24">
        <v>-85161.3</v>
      </c>
      <c r="I85" s="24">
        <v>-85161.3</v>
      </c>
    </row>
  </sheetData>
  <mergeCells count="10">
    <mergeCell ref="A8:C8"/>
    <mergeCell ref="D8:E8"/>
    <mergeCell ref="F8:F9"/>
    <mergeCell ref="A1:I1"/>
    <mergeCell ref="A2:I2"/>
    <mergeCell ref="A3:I3"/>
    <mergeCell ref="A4:I4"/>
    <mergeCell ref="A5:I5"/>
    <mergeCell ref="H7:I7"/>
    <mergeCell ref="G8:I8"/>
  </mergeCells>
  <pageMargins left="0.19685039370078741" right="0.19685039370078741" top="0.31496062992125984" bottom="0.35433070866141736" header="0.15748031496062992" footer="0.15748031496062992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94" zoomScaleNormal="100" zoomScaleSheetLayoutView="100" workbookViewId="0">
      <selection activeCell="A20" sqref="A20"/>
    </sheetView>
  </sheetViews>
  <sheetFormatPr defaultRowHeight="17.25"/>
  <cols>
    <col min="1" max="1" width="28.5703125" style="77" customWidth="1"/>
    <col min="2" max="2" width="50.7109375" style="77" customWidth="1"/>
    <col min="3" max="4" width="15.28515625" style="88" customWidth="1"/>
    <col min="5" max="5" width="18.28515625" style="88" customWidth="1"/>
    <col min="6" max="6" width="9.140625" style="77"/>
    <col min="7" max="7" width="10.5703125" style="77" bestFit="1" customWidth="1"/>
    <col min="8" max="8" width="12.140625" style="77" customWidth="1"/>
    <col min="9" max="9" width="11.42578125" style="77" bestFit="1" customWidth="1"/>
    <col min="10" max="255" width="9.140625" style="77"/>
    <col min="256" max="256" width="28.5703125" style="77" customWidth="1"/>
    <col min="257" max="257" width="47.5703125" style="77" customWidth="1"/>
    <col min="258" max="261" width="15.28515625" style="77" customWidth="1"/>
    <col min="262" max="263" width="9.140625" style="77"/>
    <col min="264" max="264" width="12.140625" style="77" customWidth="1"/>
    <col min="265" max="511" width="9.140625" style="77"/>
    <col min="512" max="512" width="28.5703125" style="77" customWidth="1"/>
    <col min="513" max="513" width="47.5703125" style="77" customWidth="1"/>
    <col min="514" max="517" width="15.28515625" style="77" customWidth="1"/>
    <col min="518" max="519" width="9.140625" style="77"/>
    <col min="520" max="520" width="12.140625" style="77" customWidth="1"/>
    <col min="521" max="767" width="9.140625" style="77"/>
    <col min="768" max="768" width="28.5703125" style="77" customWidth="1"/>
    <col min="769" max="769" width="47.5703125" style="77" customWidth="1"/>
    <col min="770" max="773" width="15.28515625" style="77" customWidth="1"/>
    <col min="774" max="775" width="9.140625" style="77"/>
    <col min="776" max="776" width="12.140625" style="77" customWidth="1"/>
    <col min="777" max="1023" width="9.140625" style="77"/>
    <col min="1024" max="1024" width="28.5703125" style="77" customWidth="1"/>
    <col min="1025" max="1025" width="47.5703125" style="77" customWidth="1"/>
    <col min="1026" max="1029" width="15.28515625" style="77" customWidth="1"/>
    <col min="1030" max="1031" width="9.140625" style="77"/>
    <col min="1032" max="1032" width="12.140625" style="77" customWidth="1"/>
    <col min="1033" max="1279" width="9.140625" style="77"/>
    <col min="1280" max="1280" width="28.5703125" style="77" customWidth="1"/>
    <col min="1281" max="1281" width="47.5703125" style="77" customWidth="1"/>
    <col min="1282" max="1285" width="15.28515625" style="77" customWidth="1"/>
    <col min="1286" max="1287" width="9.140625" style="77"/>
    <col min="1288" max="1288" width="12.140625" style="77" customWidth="1"/>
    <col min="1289" max="1535" width="9.140625" style="77"/>
    <col min="1536" max="1536" width="28.5703125" style="77" customWidth="1"/>
    <col min="1537" max="1537" width="47.5703125" style="77" customWidth="1"/>
    <col min="1538" max="1541" width="15.28515625" style="77" customWidth="1"/>
    <col min="1542" max="1543" width="9.140625" style="77"/>
    <col min="1544" max="1544" width="12.140625" style="77" customWidth="1"/>
    <col min="1545" max="1791" width="9.140625" style="77"/>
    <col min="1792" max="1792" width="28.5703125" style="77" customWidth="1"/>
    <col min="1793" max="1793" width="47.5703125" style="77" customWidth="1"/>
    <col min="1794" max="1797" width="15.28515625" style="77" customWidth="1"/>
    <col min="1798" max="1799" width="9.140625" style="77"/>
    <col min="1800" max="1800" width="12.140625" style="77" customWidth="1"/>
    <col min="1801" max="2047" width="9.140625" style="77"/>
    <col min="2048" max="2048" width="28.5703125" style="77" customWidth="1"/>
    <col min="2049" max="2049" width="47.5703125" style="77" customWidth="1"/>
    <col min="2050" max="2053" width="15.28515625" style="77" customWidth="1"/>
    <col min="2054" max="2055" width="9.140625" style="77"/>
    <col min="2056" max="2056" width="12.140625" style="77" customWidth="1"/>
    <col min="2057" max="2303" width="9.140625" style="77"/>
    <col min="2304" max="2304" width="28.5703125" style="77" customWidth="1"/>
    <col min="2305" max="2305" width="47.5703125" style="77" customWidth="1"/>
    <col min="2306" max="2309" width="15.28515625" style="77" customWidth="1"/>
    <col min="2310" max="2311" width="9.140625" style="77"/>
    <col min="2312" max="2312" width="12.140625" style="77" customWidth="1"/>
    <col min="2313" max="2559" width="9.140625" style="77"/>
    <col min="2560" max="2560" width="28.5703125" style="77" customWidth="1"/>
    <col min="2561" max="2561" width="47.5703125" style="77" customWidth="1"/>
    <col min="2562" max="2565" width="15.28515625" style="77" customWidth="1"/>
    <col min="2566" max="2567" width="9.140625" style="77"/>
    <col min="2568" max="2568" width="12.140625" style="77" customWidth="1"/>
    <col min="2569" max="2815" width="9.140625" style="77"/>
    <col min="2816" max="2816" width="28.5703125" style="77" customWidth="1"/>
    <col min="2817" max="2817" width="47.5703125" style="77" customWidth="1"/>
    <col min="2818" max="2821" width="15.28515625" style="77" customWidth="1"/>
    <col min="2822" max="2823" width="9.140625" style="77"/>
    <col min="2824" max="2824" width="12.140625" style="77" customWidth="1"/>
    <col min="2825" max="3071" width="9.140625" style="77"/>
    <col min="3072" max="3072" width="28.5703125" style="77" customWidth="1"/>
    <col min="3073" max="3073" width="47.5703125" style="77" customWidth="1"/>
    <col min="3074" max="3077" width="15.28515625" style="77" customWidth="1"/>
    <col min="3078" max="3079" width="9.140625" style="77"/>
    <col min="3080" max="3080" width="12.140625" style="77" customWidth="1"/>
    <col min="3081" max="3327" width="9.140625" style="77"/>
    <col min="3328" max="3328" width="28.5703125" style="77" customWidth="1"/>
    <col min="3329" max="3329" width="47.5703125" style="77" customWidth="1"/>
    <col min="3330" max="3333" width="15.28515625" style="77" customWidth="1"/>
    <col min="3334" max="3335" width="9.140625" style="77"/>
    <col min="3336" max="3336" width="12.140625" style="77" customWidth="1"/>
    <col min="3337" max="3583" width="9.140625" style="77"/>
    <col min="3584" max="3584" width="28.5703125" style="77" customWidth="1"/>
    <col min="3585" max="3585" width="47.5703125" style="77" customWidth="1"/>
    <col min="3586" max="3589" width="15.28515625" style="77" customWidth="1"/>
    <col min="3590" max="3591" width="9.140625" style="77"/>
    <col min="3592" max="3592" width="12.140625" style="77" customWidth="1"/>
    <col min="3593" max="3839" width="9.140625" style="77"/>
    <col min="3840" max="3840" width="28.5703125" style="77" customWidth="1"/>
    <col min="3841" max="3841" width="47.5703125" style="77" customWidth="1"/>
    <col min="3842" max="3845" width="15.28515625" style="77" customWidth="1"/>
    <col min="3846" max="3847" width="9.140625" style="77"/>
    <col min="3848" max="3848" width="12.140625" style="77" customWidth="1"/>
    <col min="3849" max="4095" width="9.140625" style="77"/>
    <col min="4096" max="4096" width="28.5703125" style="77" customWidth="1"/>
    <col min="4097" max="4097" width="47.5703125" style="77" customWidth="1"/>
    <col min="4098" max="4101" width="15.28515625" style="77" customWidth="1"/>
    <col min="4102" max="4103" width="9.140625" style="77"/>
    <col min="4104" max="4104" width="12.140625" style="77" customWidth="1"/>
    <col min="4105" max="4351" width="9.140625" style="77"/>
    <col min="4352" max="4352" width="28.5703125" style="77" customWidth="1"/>
    <col min="4353" max="4353" width="47.5703125" style="77" customWidth="1"/>
    <col min="4354" max="4357" width="15.28515625" style="77" customWidth="1"/>
    <col min="4358" max="4359" width="9.140625" style="77"/>
    <col min="4360" max="4360" width="12.140625" style="77" customWidth="1"/>
    <col min="4361" max="4607" width="9.140625" style="77"/>
    <col min="4608" max="4608" width="28.5703125" style="77" customWidth="1"/>
    <col min="4609" max="4609" width="47.5703125" style="77" customWidth="1"/>
    <col min="4610" max="4613" width="15.28515625" style="77" customWidth="1"/>
    <col min="4614" max="4615" width="9.140625" style="77"/>
    <col min="4616" max="4616" width="12.140625" style="77" customWidth="1"/>
    <col min="4617" max="4863" width="9.140625" style="77"/>
    <col min="4864" max="4864" width="28.5703125" style="77" customWidth="1"/>
    <col min="4865" max="4865" width="47.5703125" style="77" customWidth="1"/>
    <col min="4866" max="4869" width="15.28515625" style="77" customWidth="1"/>
    <col min="4870" max="4871" width="9.140625" style="77"/>
    <col min="4872" max="4872" width="12.140625" style="77" customWidth="1"/>
    <col min="4873" max="5119" width="9.140625" style="77"/>
    <col min="5120" max="5120" width="28.5703125" style="77" customWidth="1"/>
    <col min="5121" max="5121" width="47.5703125" style="77" customWidth="1"/>
    <col min="5122" max="5125" width="15.28515625" style="77" customWidth="1"/>
    <col min="5126" max="5127" width="9.140625" style="77"/>
    <col min="5128" max="5128" width="12.140625" style="77" customWidth="1"/>
    <col min="5129" max="5375" width="9.140625" style="77"/>
    <col min="5376" max="5376" width="28.5703125" style="77" customWidth="1"/>
    <col min="5377" max="5377" width="47.5703125" style="77" customWidth="1"/>
    <col min="5378" max="5381" width="15.28515625" style="77" customWidth="1"/>
    <col min="5382" max="5383" width="9.140625" style="77"/>
    <col min="5384" max="5384" width="12.140625" style="77" customWidth="1"/>
    <col min="5385" max="5631" width="9.140625" style="77"/>
    <col min="5632" max="5632" width="28.5703125" style="77" customWidth="1"/>
    <col min="5633" max="5633" width="47.5703125" style="77" customWidth="1"/>
    <col min="5634" max="5637" width="15.28515625" style="77" customWidth="1"/>
    <col min="5638" max="5639" width="9.140625" style="77"/>
    <col min="5640" max="5640" width="12.140625" style="77" customWidth="1"/>
    <col min="5641" max="5887" width="9.140625" style="77"/>
    <col min="5888" max="5888" width="28.5703125" style="77" customWidth="1"/>
    <col min="5889" max="5889" width="47.5703125" style="77" customWidth="1"/>
    <col min="5890" max="5893" width="15.28515625" style="77" customWidth="1"/>
    <col min="5894" max="5895" width="9.140625" style="77"/>
    <col min="5896" max="5896" width="12.140625" style="77" customWidth="1"/>
    <col min="5897" max="6143" width="9.140625" style="77"/>
    <col min="6144" max="6144" width="28.5703125" style="77" customWidth="1"/>
    <col min="6145" max="6145" width="47.5703125" style="77" customWidth="1"/>
    <col min="6146" max="6149" width="15.28515625" style="77" customWidth="1"/>
    <col min="6150" max="6151" width="9.140625" style="77"/>
    <col min="6152" max="6152" width="12.140625" style="77" customWidth="1"/>
    <col min="6153" max="6399" width="9.140625" style="77"/>
    <col min="6400" max="6400" width="28.5703125" style="77" customWidth="1"/>
    <col min="6401" max="6401" width="47.5703125" style="77" customWidth="1"/>
    <col min="6402" max="6405" width="15.28515625" style="77" customWidth="1"/>
    <col min="6406" max="6407" width="9.140625" style="77"/>
    <col min="6408" max="6408" width="12.140625" style="77" customWidth="1"/>
    <col min="6409" max="6655" width="9.140625" style="77"/>
    <col min="6656" max="6656" width="28.5703125" style="77" customWidth="1"/>
    <col min="6657" max="6657" width="47.5703125" style="77" customWidth="1"/>
    <col min="6658" max="6661" width="15.28515625" style="77" customWidth="1"/>
    <col min="6662" max="6663" width="9.140625" style="77"/>
    <col min="6664" max="6664" width="12.140625" style="77" customWidth="1"/>
    <col min="6665" max="6911" width="9.140625" style="77"/>
    <col min="6912" max="6912" width="28.5703125" style="77" customWidth="1"/>
    <col min="6913" max="6913" width="47.5703125" style="77" customWidth="1"/>
    <col min="6914" max="6917" width="15.28515625" style="77" customWidth="1"/>
    <col min="6918" max="6919" width="9.140625" style="77"/>
    <col min="6920" max="6920" width="12.140625" style="77" customWidth="1"/>
    <col min="6921" max="7167" width="9.140625" style="77"/>
    <col min="7168" max="7168" width="28.5703125" style="77" customWidth="1"/>
    <col min="7169" max="7169" width="47.5703125" style="77" customWidth="1"/>
    <col min="7170" max="7173" width="15.28515625" style="77" customWidth="1"/>
    <col min="7174" max="7175" width="9.140625" style="77"/>
    <col min="7176" max="7176" width="12.140625" style="77" customWidth="1"/>
    <col min="7177" max="7423" width="9.140625" style="77"/>
    <col min="7424" max="7424" width="28.5703125" style="77" customWidth="1"/>
    <col min="7425" max="7425" width="47.5703125" style="77" customWidth="1"/>
    <col min="7426" max="7429" width="15.28515625" style="77" customWidth="1"/>
    <col min="7430" max="7431" width="9.140625" style="77"/>
    <col min="7432" max="7432" width="12.140625" style="77" customWidth="1"/>
    <col min="7433" max="7679" width="9.140625" style="77"/>
    <col min="7680" max="7680" width="28.5703125" style="77" customWidth="1"/>
    <col min="7681" max="7681" width="47.5703125" style="77" customWidth="1"/>
    <col min="7682" max="7685" width="15.28515625" style="77" customWidth="1"/>
    <col min="7686" max="7687" width="9.140625" style="77"/>
    <col min="7688" max="7688" width="12.140625" style="77" customWidth="1"/>
    <col min="7689" max="7935" width="9.140625" style="77"/>
    <col min="7936" max="7936" width="28.5703125" style="77" customWidth="1"/>
    <col min="7937" max="7937" width="47.5703125" style="77" customWidth="1"/>
    <col min="7938" max="7941" width="15.28515625" style="77" customWidth="1"/>
    <col min="7942" max="7943" width="9.140625" style="77"/>
    <col min="7944" max="7944" width="12.140625" style="77" customWidth="1"/>
    <col min="7945" max="8191" width="9.140625" style="77"/>
    <col min="8192" max="8192" width="28.5703125" style="77" customWidth="1"/>
    <col min="8193" max="8193" width="47.5703125" style="77" customWidth="1"/>
    <col min="8194" max="8197" width="15.28515625" style="77" customWidth="1"/>
    <col min="8198" max="8199" width="9.140625" style="77"/>
    <col min="8200" max="8200" width="12.140625" style="77" customWidth="1"/>
    <col min="8201" max="8447" width="9.140625" style="77"/>
    <col min="8448" max="8448" width="28.5703125" style="77" customWidth="1"/>
    <col min="8449" max="8449" width="47.5703125" style="77" customWidth="1"/>
    <col min="8450" max="8453" width="15.28515625" style="77" customWidth="1"/>
    <col min="8454" max="8455" width="9.140625" style="77"/>
    <col min="8456" max="8456" width="12.140625" style="77" customWidth="1"/>
    <col min="8457" max="8703" width="9.140625" style="77"/>
    <col min="8704" max="8704" width="28.5703125" style="77" customWidth="1"/>
    <col min="8705" max="8705" width="47.5703125" style="77" customWidth="1"/>
    <col min="8706" max="8709" width="15.28515625" style="77" customWidth="1"/>
    <col min="8710" max="8711" width="9.140625" style="77"/>
    <col min="8712" max="8712" width="12.140625" style="77" customWidth="1"/>
    <col min="8713" max="8959" width="9.140625" style="77"/>
    <col min="8960" max="8960" width="28.5703125" style="77" customWidth="1"/>
    <col min="8961" max="8961" width="47.5703125" style="77" customWidth="1"/>
    <col min="8962" max="8965" width="15.28515625" style="77" customWidth="1"/>
    <col min="8966" max="8967" width="9.140625" style="77"/>
    <col min="8968" max="8968" width="12.140625" style="77" customWidth="1"/>
    <col min="8969" max="9215" width="9.140625" style="77"/>
    <col min="9216" max="9216" width="28.5703125" style="77" customWidth="1"/>
    <col min="9217" max="9217" width="47.5703125" style="77" customWidth="1"/>
    <col min="9218" max="9221" width="15.28515625" style="77" customWidth="1"/>
    <col min="9222" max="9223" width="9.140625" style="77"/>
    <col min="9224" max="9224" width="12.140625" style="77" customWidth="1"/>
    <col min="9225" max="9471" width="9.140625" style="77"/>
    <col min="9472" max="9472" width="28.5703125" style="77" customWidth="1"/>
    <col min="9473" max="9473" width="47.5703125" style="77" customWidth="1"/>
    <col min="9474" max="9477" width="15.28515625" style="77" customWidth="1"/>
    <col min="9478" max="9479" width="9.140625" style="77"/>
    <col min="9480" max="9480" width="12.140625" style="77" customWidth="1"/>
    <col min="9481" max="9727" width="9.140625" style="77"/>
    <col min="9728" max="9728" width="28.5703125" style="77" customWidth="1"/>
    <col min="9729" max="9729" width="47.5703125" style="77" customWidth="1"/>
    <col min="9730" max="9733" width="15.28515625" style="77" customWidth="1"/>
    <col min="9734" max="9735" width="9.140625" style="77"/>
    <col min="9736" max="9736" width="12.140625" style="77" customWidth="1"/>
    <col min="9737" max="9983" width="9.140625" style="77"/>
    <col min="9984" max="9984" width="28.5703125" style="77" customWidth="1"/>
    <col min="9985" max="9985" width="47.5703125" style="77" customWidth="1"/>
    <col min="9986" max="9989" width="15.28515625" style="77" customWidth="1"/>
    <col min="9990" max="9991" width="9.140625" style="77"/>
    <col min="9992" max="9992" width="12.140625" style="77" customWidth="1"/>
    <col min="9993" max="10239" width="9.140625" style="77"/>
    <col min="10240" max="10240" width="28.5703125" style="77" customWidth="1"/>
    <col min="10241" max="10241" width="47.5703125" style="77" customWidth="1"/>
    <col min="10242" max="10245" width="15.28515625" style="77" customWidth="1"/>
    <col min="10246" max="10247" width="9.140625" style="77"/>
    <col min="10248" max="10248" width="12.140625" style="77" customWidth="1"/>
    <col min="10249" max="10495" width="9.140625" style="77"/>
    <col min="10496" max="10496" width="28.5703125" style="77" customWidth="1"/>
    <col min="10497" max="10497" width="47.5703125" style="77" customWidth="1"/>
    <col min="10498" max="10501" width="15.28515625" style="77" customWidth="1"/>
    <col min="10502" max="10503" width="9.140625" style="77"/>
    <col min="10504" max="10504" width="12.140625" style="77" customWidth="1"/>
    <col min="10505" max="10751" width="9.140625" style="77"/>
    <col min="10752" max="10752" width="28.5703125" style="77" customWidth="1"/>
    <col min="10753" max="10753" width="47.5703125" style="77" customWidth="1"/>
    <col min="10754" max="10757" width="15.28515625" style="77" customWidth="1"/>
    <col min="10758" max="10759" width="9.140625" style="77"/>
    <col min="10760" max="10760" width="12.140625" style="77" customWidth="1"/>
    <col min="10761" max="11007" width="9.140625" style="77"/>
    <col min="11008" max="11008" width="28.5703125" style="77" customWidth="1"/>
    <col min="11009" max="11009" width="47.5703125" style="77" customWidth="1"/>
    <col min="11010" max="11013" width="15.28515625" style="77" customWidth="1"/>
    <col min="11014" max="11015" width="9.140625" style="77"/>
    <col min="11016" max="11016" width="12.140625" style="77" customWidth="1"/>
    <col min="11017" max="11263" width="9.140625" style="77"/>
    <col min="11264" max="11264" width="28.5703125" style="77" customWidth="1"/>
    <col min="11265" max="11265" width="47.5703125" style="77" customWidth="1"/>
    <col min="11266" max="11269" width="15.28515625" style="77" customWidth="1"/>
    <col min="11270" max="11271" width="9.140625" style="77"/>
    <col min="11272" max="11272" width="12.140625" style="77" customWidth="1"/>
    <col min="11273" max="11519" width="9.140625" style="77"/>
    <col min="11520" max="11520" width="28.5703125" style="77" customWidth="1"/>
    <col min="11521" max="11521" width="47.5703125" style="77" customWidth="1"/>
    <col min="11522" max="11525" width="15.28515625" style="77" customWidth="1"/>
    <col min="11526" max="11527" width="9.140625" style="77"/>
    <col min="11528" max="11528" width="12.140625" style="77" customWidth="1"/>
    <col min="11529" max="11775" width="9.140625" style="77"/>
    <col min="11776" max="11776" width="28.5703125" style="77" customWidth="1"/>
    <col min="11777" max="11777" width="47.5703125" style="77" customWidth="1"/>
    <col min="11778" max="11781" width="15.28515625" style="77" customWidth="1"/>
    <col min="11782" max="11783" width="9.140625" style="77"/>
    <col min="11784" max="11784" width="12.140625" style="77" customWidth="1"/>
    <col min="11785" max="12031" width="9.140625" style="77"/>
    <col min="12032" max="12032" width="28.5703125" style="77" customWidth="1"/>
    <col min="12033" max="12033" width="47.5703125" style="77" customWidth="1"/>
    <col min="12034" max="12037" width="15.28515625" style="77" customWidth="1"/>
    <col min="12038" max="12039" width="9.140625" style="77"/>
    <col min="12040" max="12040" width="12.140625" style="77" customWidth="1"/>
    <col min="12041" max="12287" width="9.140625" style="77"/>
    <col min="12288" max="12288" width="28.5703125" style="77" customWidth="1"/>
    <col min="12289" max="12289" width="47.5703125" style="77" customWidth="1"/>
    <col min="12290" max="12293" width="15.28515625" style="77" customWidth="1"/>
    <col min="12294" max="12295" width="9.140625" style="77"/>
    <col min="12296" max="12296" width="12.140625" style="77" customWidth="1"/>
    <col min="12297" max="12543" width="9.140625" style="77"/>
    <col min="12544" max="12544" width="28.5703125" style="77" customWidth="1"/>
    <col min="12545" max="12545" width="47.5703125" style="77" customWidth="1"/>
    <col min="12546" max="12549" width="15.28515625" style="77" customWidth="1"/>
    <col min="12550" max="12551" width="9.140625" style="77"/>
    <col min="12552" max="12552" width="12.140625" style="77" customWidth="1"/>
    <col min="12553" max="12799" width="9.140625" style="77"/>
    <col min="12800" max="12800" width="28.5703125" style="77" customWidth="1"/>
    <col min="12801" max="12801" width="47.5703125" style="77" customWidth="1"/>
    <col min="12802" max="12805" width="15.28515625" style="77" customWidth="1"/>
    <col min="12806" max="12807" width="9.140625" style="77"/>
    <col min="12808" max="12808" width="12.140625" style="77" customWidth="1"/>
    <col min="12809" max="13055" width="9.140625" style="77"/>
    <col min="13056" max="13056" width="28.5703125" style="77" customWidth="1"/>
    <col min="13057" max="13057" width="47.5703125" style="77" customWidth="1"/>
    <col min="13058" max="13061" width="15.28515625" style="77" customWidth="1"/>
    <col min="13062" max="13063" width="9.140625" style="77"/>
    <col min="13064" max="13064" width="12.140625" style="77" customWidth="1"/>
    <col min="13065" max="13311" width="9.140625" style="77"/>
    <col min="13312" max="13312" width="28.5703125" style="77" customWidth="1"/>
    <col min="13313" max="13313" width="47.5703125" style="77" customWidth="1"/>
    <col min="13314" max="13317" width="15.28515625" style="77" customWidth="1"/>
    <col min="13318" max="13319" width="9.140625" style="77"/>
    <col min="13320" max="13320" width="12.140625" style="77" customWidth="1"/>
    <col min="13321" max="13567" width="9.140625" style="77"/>
    <col min="13568" max="13568" width="28.5703125" style="77" customWidth="1"/>
    <col min="13569" max="13569" width="47.5703125" style="77" customWidth="1"/>
    <col min="13570" max="13573" width="15.28515625" style="77" customWidth="1"/>
    <col min="13574" max="13575" width="9.140625" style="77"/>
    <col min="13576" max="13576" width="12.140625" style="77" customWidth="1"/>
    <col min="13577" max="13823" width="9.140625" style="77"/>
    <col min="13824" max="13824" width="28.5703125" style="77" customWidth="1"/>
    <col min="13825" max="13825" width="47.5703125" style="77" customWidth="1"/>
    <col min="13826" max="13829" width="15.28515625" style="77" customWidth="1"/>
    <col min="13830" max="13831" width="9.140625" style="77"/>
    <col min="13832" max="13832" width="12.140625" style="77" customWidth="1"/>
    <col min="13833" max="14079" width="9.140625" style="77"/>
    <col min="14080" max="14080" width="28.5703125" style="77" customWidth="1"/>
    <col min="14081" max="14081" width="47.5703125" style="77" customWidth="1"/>
    <col min="14082" max="14085" width="15.28515625" style="77" customWidth="1"/>
    <col min="14086" max="14087" width="9.140625" style="77"/>
    <col min="14088" max="14088" width="12.140625" style="77" customWidth="1"/>
    <col min="14089" max="14335" width="9.140625" style="77"/>
    <col min="14336" max="14336" width="28.5703125" style="77" customWidth="1"/>
    <col min="14337" max="14337" width="47.5703125" style="77" customWidth="1"/>
    <col min="14338" max="14341" width="15.28515625" style="77" customWidth="1"/>
    <col min="14342" max="14343" width="9.140625" style="77"/>
    <col min="14344" max="14344" width="12.140625" style="77" customWidth="1"/>
    <col min="14345" max="14591" width="9.140625" style="77"/>
    <col min="14592" max="14592" width="28.5703125" style="77" customWidth="1"/>
    <col min="14593" max="14593" width="47.5703125" style="77" customWidth="1"/>
    <col min="14594" max="14597" width="15.28515625" style="77" customWidth="1"/>
    <col min="14598" max="14599" width="9.140625" style="77"/>
    <col min="14600" max="14600" width="12.140625" style="77" customWidth="1"/>
    <col min="14601" max="14847" width="9.140625" style="77"/>
    <col min="14848" max="14848" width="28.5703125" style="77" customWidth="1"/>
    <col min="14849" max="14849" width="47.5703125" style="77" customWidth="1"/>
    <col min="14850" max="14853" width="15.28515625" style="77" customWidth="1"/>
    <col min="14854" max="14855" width="9.140625" style="77"/>
    <col min="14856" max="14856" width="12.140625" style="77" customWidth="1"/>
    <col min="14857" max="15103" width="9.140625" style="77"/>
    <col min="15104" max="15104" width="28.5703125" style="77" customWidth="1"/>
    <col min="15105" max="15105" width="47.5703125" style="77" customWidth="1"/>
    <col min="15106" max="15109" width="15.28515625" style="77" customWidth="1"/>
    <col min="15110" max="15111" width="9.140625" style="77"/>
    <col min="15112" max="15112" width="12.140625" style="77" customWidth="1"/>
    <col min="15113" max="15359" width="9.140625" style="77"/>
    <col min="15360" max="15360" width="28.5703125" style="77" customWidth="1"/>
    <col min="15361" max="15361" width="47.5703125" style="77" customWidth="1"/>
    <col min="15362" max="15365" width="15.28515625" style="77" customWidth="1"/>
    <col min="15366" max="15367" width="9.140625" style="77"/>
    <col min="15368" max="15368" width="12.140625" style="77" customWidth="1"/>
    <col min="15369" max="15615" width="9.140625" style="77"/>
    <col min="15616" max="15616" width="28.5703125" style="77" customWidth="1"/>
    <col min="15617" max="15617" width="47.5703125" style="77" customWidth="1"/>
    <col min="15618" max="15621" width="15.28515625" style="77" customWidth="1"/>
    <col min="15622" max="15623" width="9.140625" style="77"/>
    <col min="15624" max="15624" width="12.140625" style="77" customWidth="1"/>
    <col min="15625" max="15871" width="9.140625" style="77"/>
    <col min="15872" max="15872" width="28.5703125" style="77" customWidth="1"/>
    <col min="15873" max="15873" width="47.5703125" style="77" customWidth="1"/>
    <col min="15874" max="15877" width="15.28515625" style="77" customWidth="1"/>
    <col min="15878" max="15879" width="9.140625" style="77"/>
    <col min="15880" max="15880" width="12.140625" style="77" customWidth="1"/>
    <col min="15881" max="16127" width="9.140625" style="77"/>
    <col min="16128" max="16128" width="28.5703125" style="77" customWidth="1"/>
    <col min="16129" max="16129" width="47.5703125" style="77" customWidth="1"/>
    <col min="16130" max="16133" width="15.28515625" style="77" customWidth="1"/>
    <col min="16134" max="16135" width="9.140625" style="77"/>
    <col min="16136" max="16136" width="12.140625" style="77" customWidth="1"/>
    <col min="16137" max="16384" width="9.140625" style="77"/>
  </cols>
  <sheetData>
    <row r="1" spans="1:12">
      <c r="B1" s="78"/>
      <c r="C1" s="79"/>
      <c r="D1" s="79"/>
      <c r="E1" s="80" t="s">
        <v>73</v>
      </c>
      <c r="F1" s="78"/>
      <c r="G1" s="78"/>
      <c r="H1" s="78"/>
      <c r="I1" s="78"/>
    </row>
    <row r="2" spans="1:12" ht="13.5" customHeight="1">
      <c r="B2" s="78"/>
      <c r="C2" s="79"/>
      <c r="D2" s="79"/>
      <c r="E2" s="80" t="s">
        <v>0</v>
      </c>
      <c r="F2" s="78"/>
      <c r="G2" s="78"/>
      <c r="H2" s="78"/>
      <c r="I2" s="78"/>
    </row>
    <row r="3" spans="1:12" ht="13.5" customHeight="1">
      <c r="B3" s="78"/>
      <c r="C3" s="79"/>
      <c r="D3" s="79"/>
      <c r="E3" s="80" t="s">
        <v>1</v>
      </c>
      <c r="F3" s="78"/>
      <c r="G3" s="78"/>
      <c r="H3" s="78"/>
      <c r="I3" s="78"/>
    </row>
    <row r="4" spans="1:12" ht="13.5" customHeight="1">
      <c r="B4" s="78"/>
      <c r="C4" s="79"/>
      <c r="D4" s="79"/>
      <c r="E4" s="80"/>
      <c r="F4" s="78"/>
      <c r="G4" s="78"/>
      <c r="H4" s="78"/>
      <c r="I4" s="78"/>
    </row>
    <row r="5" spans="1:12" ht="57" customHeight="1">
      <c r="A5" s="145" t="s">
        <v>190</v>
      </c>
      <c r="B5" s="145"/>
      <c r="C5" s="145"/>
      <c r="D5" s="145"/>
      <c r="E5" s="145"/>
      <c r="G5" s="81"/>
      <c r="H5" s="81"/>
      <c r="I5" s="81"/>
      <c r="J5" s="81"/>
      <c r="K5" s="81"/>
      <c r="L5" s="81"/>
    </row>
    <row r="7" spans="1:12">
      <c r="A7" s="146" t="s">
        <v>93</v>
      </c>
      <c r="B7" s="146"/>
      <c r="C7" s="146"/>
      <c r="D7" s="146"/>
      <c r="E7" s="146"/>
    </row>
    <row r="8" spans="1:12">
      <c r="A8" s="140" t="s">
        <v>94</v>
      </c>
      <c r="B8" s="140"/>
      <c r="C8" s="140"/>
      <c r="D8" s="140"/>
      <c r="E8" s="140"/>
    </row>
    <row r="10" spans="1:12">
      <c r="A10" s="82" t="s">
        <v>95</v>
      </c>
      <c r="B10" s="83" t="s">
        <v>96</v>
      </c>
      <c r="C10" s="84"/>
      <c r="D10" s="84"/>
      <c r="E10" s="84"/>
    </row>
    <row r="11" spans="1:12" ht="34.5">
      <c r="A11" s="85">
        <v>1019</v>
      </c>
      <c r="B11" s="86" t="s">
        <v>171</v>
      </c>
      <c r="C11" s="87"/>
      <c r="D11" s="87"/>
      <c r="E11" s="87"/>
    </row>
    <row r="13" spans="1:12">
      <c r="A13" s="140" t="s">
        <v>99</v>
      </c>
      <c r="B13" s="140"/>
      <c r="C13" s="140"/>
      <c r="D13" s="140"/>
      <c r="E13" s="140"/>
    </row>
    <row r="15" spans="1:12" ht="60.75" customHeight="1">
      <c r="A15" s="82" t="s">
        <v>100</v>
      </c>
      <c r="B15" s="85" t="s">
        <v>172</v>
      </c>
      <c r="C15" s="141" t="s">
        <v>187</v>
      </c>
      <c r="D15" s="142"/>
      <c r="E15" s="143"/>
    </row>
    <row r="16" spans="1:12" ht="34.5">
      <c r="A16" s="82" t="s">
        <v>101</v>
      </c>
      <c r="B16" s="85" t="s">
        <v>173</v>
      </c>
      <c r="C16" s="89" t="s">
        <v>103</v>
      </c>
      <c r="D16" s="89" t="s">
        <v>104</v>
      </c>
      <c r="E16" s="89" t="s">
        <v>105</v>
      </c>
    </row>
    <row r="17" spans="1:5" ht="51" customHeight="1">
      <c r="A17" s="82" t="s">
        <v>106</v>
      </c>
      <c r="B17" s="85" t="s">
        <v>174</v>
      </c>
      <c r="C17" s="82"/>
      <c r="D17" s="82"/>
      <c r="E17" s="82"/>
    </row>
    <row r="18" spans="1:5" ht="71.25" customHeight="1">
      <c r="A18" s="82" t="s">
        <v>108</v>
      </c>
      <c r="B18" s="85" t="s">
        <v>175</v>
      </c>
      <c r="C18" s="82"/>
      <c r="D18" s="82"/>
      <c r="E18" s="82"/>
    </row>
    <row r="19" spans="1:5">
      <c r="A19" s="82" t="s">
        <v>110</v>
      </c>
      <c r="B19" s="85" t="s">
        <v>125</v>
      </c>
      <c r="C19" s="82"/>
      <c r="D19" s="82"/>
      <c r="E19" s="82"/>
    </row>
    <row r="20" spans="1:5" ht="51.75">
      <c r="A20" s="97" t="s">
        <v>193</v>
      </c>
      <c r="B20" s="85" t="s">
        <v>176</v>
      </c>
      <c r="C20" s="82"/>
      <c r="D20" s="82"/>
      <c r="E20" s="82"/>
    </row>
    <row r="21" spans="1:5">
      <c r="A21" s="144" t="s">
        <v>114</v>
      </c>
      <c r="B21" s="144"/>
      <c r="C21" s="82"/>
      <c r="D21" s="82"/>
      <c r="E21" s="82"/>
    </row>
    <row r="22" spans="1:5" ht="33" customHeight="1">
      <c r="A22" s="137" t="s">
        <v>177</v>
      </c>
      <c r="B22" s="138"/>
      <c r="C22" s="90" t="s">
        <v>116</v>
      </c>
      <c r="D22" s="90" t="s">
        <v>116</v>
      </c>
      <c r="E22" s="90"/>
    </row>
    <row r="23" spans="1:5" ht="33" customHeight="1">
      <c r="A23" s="137" t="s">
        <v>178</v>
      </c>
      <c r="B23" s="138"/>
      <c r="C23" s="90" t="s">
        <v>116</v>
      </c>
      <c r="D23" s="90" t="s">
        <v>116</v>
      </c>
      <c r="E23" s="90"/>
    </row>
    <row r="24" spans="1:5" ht="33" customHeight="1">
      <c r="A24" s="137" t="s">
        <v>179</v>
      </c>
      <c r="B24" s="138"/>
      <c r="C24" s="90" t="s">
        <v>116</v>
      </c>
      <c r="D24" s="90" t="s">
        <v>116</v>
      </c>
      <c r="E24" s="90"/>
    </row>
    <row r="25" spans="1:5" ht="33" customHeight="1">
      <c r="A25" s="137" t="s">
        <v>180</v>
      </c>
      <c r="B25" s="138"/>
      <c r="C25" s="90" t="s">
        <v>116</v>
      </c>
      <c r="D25" s="90" t="s">
        <v>116</v>
      </c>
      <c r="E25" s="90"/>
    </row>
    <row r="26" spans="1:5" ht="33" customHeight="1">
      <c r="A26" s="137" t="s">
        <v>181</v>
      </c>
      <c r="B26" s="138"/>
      <c r="C26" s="90" t="s">
        <v>116</v>
      </c>
      <c r="D26" s="90" t="s">
        <v>116</v>
      </c>
      <c r="E26" s="90"/>
    </row>
    <row r="27" spans="1:5" ht="33" customHeight="1">
      <c r="A27" s="137" t="s">
        <v>182</v>
      </c>
      <c r="B27" s="138"/>
      <c r="C27" s="90" t="s">
        <v>116</v>
      </c>
      <c r="D27" s="90" t="s">
        <v>116</v>
      </c>
      <c r="E27" s="90"/>
    </row>
    <row r="28" spans="1:5" ht="33" customHeight="1">
      <c r="A28" s="137" t="s">
        <v>183</v>
      </c>
      <c r="B28" s="138"/>
      <c r="C28" s="90" t="s">
        <v>116</v>
      </c>
      <c r="D28" s="90" t="s">
        <v>116</v>
      </c>
      <c r="E28" s="90"/>
    </row>
    <row r="29" spans="1:5" ht="33" customHeight="1">
      <c r="A29" s="137" t="s">
        <v>184</v>
      </c>
      <c r="B29" s="138"/>
      <c r="C29" s="90" t="s">
        <v>116</v>
      </c>
      <c r="D29" s="90" t="s">
        <v>116</v>
      </c>
      <c r="E29" s="90"/>
    </row>
    <row r="30" spans="1:5" ht="33" customHeight="1">
      <c r="A30" s="137" t="s">
        <v>185</v>
      </c>
      <c r="B30" s="138"/>
      <c r="C30" s="90" t="s">
        <v>116</v>
      </c>
      <c r="D30" s="90" t="s">
        <v>116</v>
      </c>
      <c r="E30" s="90"/>
    </row>
    <row r="31" spans="1:5" ht="33" customHeight="1">
      <c r="A31" s="137" t="s">
        <v>186</v>
      </c>
      <c r="B31" s="138"/>
      <c r="C31" s="90" t="s">
        <v>116</v>
      </c>
      <c r="D31" s="90" t="s">
        <v>116</v>
      </c>
      <c r="E31" s="90"/>
    </row>
    <row r="32" spans="1:5" ht="33" customHeight="1">
      <c r="A32" s="139" t="s">
        <v>122</v>
      </c>
      <c r="B32" s="139"/>
      <c r="C32" s="91">
        <v>-100000</v>
      </c>
      <c r="D32" s="91">
        <v>-100000</v>
      </c>
      <c r="E32" s="91">
        <v>0</v>
      </c>
    </row>
    <row r="34" spans="1:5">
      <c r="A34" s="82" t="s">
        <v>95</v>
      </c>
      <c r="B34" s="83" t="s">
        <v>96</v>
      </c>
      <c r="C34" s="84"/>
      <c r="D34" s="84"/>
      <c r="E34" s="84"/>
    </row>
    <row r="35" spans="1:5">
      <c r="A35" s="85" t="s">
        <v>97</v>
      </c>
      <c r="B35" s="86" t="s">
        <v>98</v>
      </c>
      <c r="C35" s="87"/>
      <c r="D35" s="87"/>
      <c r="E35" s="87"/>
    </row>
    <row r="37" spans="1:5">
      <c r="A37" s="140" t="s">
        <v>99</v>
      </c>
      <c r="B37" s="140"/>
      <c r="C37" s="140"/>
      <c r="D37" s="140"/>
      <c r="E37" s="140"/>
    </row>
    <row r="39" spans="1:5" ht="42" customHeight="1">
      <c r="A39" s="82" t="s">
        <v>100</v>
      </c>
      <c r="B39" s="85" t="s">
        <v>97</v>
      </c>
      <c r="C39" s="141" t="s">
        <v>187</v>
      </c>
      <c r="D39" s="142"/>
      <c r="E39" s="143"/>
    </row>
    <row r="40" spans="1:5" ht="38.25" customHeight="1">
      <c r="A40" s="82" t="s">
        <v>101</v>
      </c>
      <c r="B40" s="85" t="s">
        <v>102</v>
      </c>
      <c r="C40" s="89" t="s">
        <v>103</v>
      </c>
      <c r="D40" s="89" t="s">
        <v>104</v>
      </c>
      <c r="E40" s="89" t="s">
        <v>105</v>
      </c>
    </row>
    <row r="41" spans="1:5" ht="69">
      <c r="A41" s="82" t="s">
        <v>106</v>
      </c>
      <c r="B41" s="85" t="s">
        <v>107</v>
      </c>
      <c r="C41" s="82"/>
      <c r="D41" s="82"/>
      <c r="E41" s="82"/>
    </row>
    <row r="42" spans="1:5" ht="51.75">
      <c r="A42" s="82" t="s">
        <v>108</v>
      </c>
      <c r="B42" s="85" t="s">
        <v>109</v>
      </c>
      <c r="C42" s="82"/>
      <c r="D42" s="82"/>
      <c r="E42" s="82"/>
    </row>
    <row r="43" spans="1:5" ht="51.75">
      <c r="A43" s="82" t="s">
        <v>110</v>
      </c>
      <c r="B43" s="85" t="s">
        <v>111</v>
      </c>
      <c r="C43" s="82"/>
      <c r="D43" s="82"/>
      <c r="E43" s="82"/>
    </row>
    <row r="44" spans="1:5" ht="51.75">
      <c r="A44" s="82" t="s">
        <v>112</v>
      </c>
      <c r="B44" s="85" t="s">
        <v>113</v>
      </c>
      <c r="C44" s="82"/>
      <c r="D44" s="82"/>
      <c r="E44" s="82"/>
    </row>
    <row r="45" spans="1:5">
      <c r="A45" s="144" t="s">
        <v>114</v>
      </c>
      <c r="B45" s="144"/>
      <c r="C45" s="82"/>
      <c r="D45" s="82"/>
      <c r="E45" s="82"/>
    </row>
    <row r="46" spans="1:5" ht="38.25" customHeight="1">
      <c r="A46" s="137" t="s">
        <v>115</v>
      </c>
      <c r="B46" s="138"/>
      <c r="C46" s="90" t="s">
        <v>116</v>
      </c>
      <c r="D46" s="90" t="s">
        <v>116</v>
      </c>
      <c r="E46" s="90"/>
    </row>
    <row r="47" spans="1:5" ht="38.25" customHeight="1">
      <c r="A47" s="137" t="s">
        <v>117</v>
      </c>
      <c r="B47" s="138"/>
      <c r="C47" s="90" t="s">
        <v>116</v>
      </c>
      <c r="D47" s="90" t="s">
        <v>116</v>
      </c>
      <c r="E47" s="90"/>
    </row>
    <row r="48" spans="1:5" ht="38.25" customHeight="1">
      <c r="A48" s="137" t="s">
        <v>118</v>
      </c>
      <c r="B48" s="138"/>
      <c r="C48" s="90" t="s">
        <v>116</v>
      </c>
      <c r="D48" s="90" t="s">
        <v>116</v>
      </c>
      <c r="E48" s="90"/>
    </row>
    <row r="49" spans="1:5" ht="38.25" customHeight="1">
      <c r="A49" s="137" t="s">
        <v>119</v>
      </c>
      <c r="B49" s="138"/>
      <c r="C49" s="90" t="s">
        <v>116</v>
      </c>
      <c r="D49" s="90" t="s">
        <v>116</v>
      </c>
      <c r="E49" s="90"/>
    </row>
    <row r="50" spans="1:5" ht="38.25" customHeight="1">
      <c r="A50" s="137" t="s">
        <v>120</v>
      </c>
      <c r="B50" s="138"/>
      <c r="C50" s="90" t="s">
        <v>116</v>
      </c>
      <c r="D50" s="90" t="s">
        <v>116</v>
      </c>
      <c r="E50" s="90"/>
    </row>
    <row r="51" spans="1:5" ht="38.25" customHeight="1">
      <c r="A51" s="137" t="s">
        <v>121</v>
      </c>
      <c r="B51" s="138"/>
      <c r="C51" s="90" t="s">
        <v>116</v>
      </c>
      <c r="D51" s="90" t="s">
        <v>116</v>
      </c>
      <c r="E51" s="90"/>
    </row>
    <row r="52" spans="1:5" ht="38.25" customHeight="1">
      <c r="A52" s="139" t="s">
        <v>122</v>
      </c>
      <c r="B52" s="139"/>
      <c r="C52" s="91">
        <v>0</v>
      </c>
      <c r="D52" s="91">
        <v>-174650.8</v>
      </c>
      <c r="E52" s="91">
        <v>-174650.8</v>
      </c>
    </row>
    <row r="54" spans="1:5" ht="45.75" customHeight="1">
      <c r="A54" s="82" t="s">
        <v>100</v>
      </c>
      <c r="B54" s="85" t="s">
        <v>97</v>
      </c>
      <c r="C54" s="141" t="s">
        <v>187</v>
      </c>
      <c r="D54" s="142"/>
      <c r="E54" s="143"/>
    </row>
    <row r="55" spans="1:5" ht="34.5">
      <c r="A55" s="82" t="s">
        <v>101</v>
      </c>
      <c r="B55" s="85">
        <v>32007</v>
      </c>
      <c r="C55" s="89" t="s">
        <v>103</v>
      </c>
      <c r="D55" s="89" t="s">
        <v>104</v>
      </c>
      <c r="E55" s="89" t="s">
        <v>105</v>
      </c>
    </row>
    <row r="56" spans="1:5" ht="86.25">
      <c r="A56" s="82" t="s">
        <v>106</v>
      </c>
      <c r="B56" s="85" t="s">
        <v>147</v>
      </c>
      <c r="C56" s="82"/>
      <c r="D56" s="82"/>
      <c r="E56" s="82"/>
    </row>
    <row r="57" spans="1:5" ht="51.75">
      <c r="A57" s="82" t="s">
        <v>108</v>
      </c>
      <c r="B57" s="85" t="s">
        <v>109</v>
      </c>
      <c r="C57" s="82"/>
      <c r="D57" s="82"/>
      <c r="E57" s="82"/>
    </row>
    <row r="58" spans="1:5" ht="51.75">
      <c r="A58" s="82" t="s">
        <v>110</v>
      </c>
      <c r="B58" s="85" t="s">
        <v>111</v>
      </c>
      <c r="C58" s="82"/>
      <c r="D58" s="82"/>
      <c r="E58" s="82"/>
    </row>
    <row r="59" spans="1:5" ht="51.75">
      <c r="A59" s="82" t="s">
        <v>112</v>
      </c>
      <c r="B59" s="85" t="s">
        <v>113</v>
      </c>
      <c r="C59" s="82"/>
      <c r="D59" s="82"/>
      <c r="E59" s="82"/>
    </row>
    <row r="60" spans="1:5">
      <c r="A60" s="144" t="s">
        <v>114</v>
      </c>
      <c r="B60" s="144"/>
      <c r="C60" s="82"/>
      <c r="D60" s="82"/>
      <c r="E60" s="82"/>
    </row>
    <row r="61" spans="1:5" ht="36.75" customHeight="1">
      <c r="A61" s="137" t="s">
        <v>115</v>
      </c>
      <c r="B61" s="138"/>
      <c r="C61" s="90" t="s">
        <v>116</v>
      </c>
      <c r="D61" s="90" t="s">
        <v>116</v>
      </c>
      <c r="E61" s="90"/>
    </row>
    <row r="62" spans="1:5" ht="36.75" customHeight="1">
      <c r="A62" s="137" t="s">
        <v>117</v>
      </c>
      <c r="B62" s="138"/>
      <c r="C62" s="90" t="s">
        <v>116</v>
      </c>
      <c r="D62" s="90" t="s">
        <v>116</v>
      </c>
      <c r="E62" s="90"/>
    </row>
    <row r="63" spans="1:5" ht="36.75" customHeight="1">
      <c r="A63" s="137" t="s">
        <v>118</v>
      </c>
      <c r="B63" s="138"/>
      <c r="C63" s="90" t="s">
        <v>116</v>
      </c>
      <c r="D63" s="90" t="s">
        <v>116</v>
      </c>
      <c r="E63" s="90"/>
    </row>
    <row r="64" spans="1:5" ht="36.75" customHeight="1">
      <c r="A64" s="137" t="s">
        <v>119</v>
      </c>
      <c r="B64" s="138"/>
      <c r="C64" s="90" t="s">
        <v>116</v>
      </c>
      <c r="D64" s="90" t="s">
        <v>116</v>
      </c>
      <c r="E64" s="90"/>
    </row>
    <row r="65" spans="1:5" ht="36.75" customHeight="1">
      <c r="A65" s="137" t="s">
        <v>120</v>
      </c>
      <c r="B65" s="138"/>
      <c r="C65" s="90" t="s">
        <v>116</v>
      </c>
      <c r="D65" s="90" t="s">
        <v>116</v>
      </c>
      <c r="E65" s="90"/>
    </row>
    <row r="66" spans="1:5" ht="36.75" customHeight="1">
      <c r="A66" s="137" t="s">
        <v>121</v>
      </c>
      <c r="B66" s="138"/>
      <c r="C66" s="90" t="s">
        <v>116</v>
      </c>
      <c r="D66" s="90" t="s">
        <v>116</v>
      </c>
      <c r="E66" s="90"/>
    </row>
    <row r="67" spans="1:5" ht="36.75" customHeight="1">
      <c r="A67" s="139" t="s">
        <v>122</v>
      </c>
      <c r="B67" s="139"/>
      <c r="C67" s="91">
        <v>0</v>
      </c>
      <c r="D67" s="91">
        <v>-85161.3</v>
      </c>
      <c r="E67" s="91">
        <v>-85161.3</v>
      </c>
    </row>
    <row r="69" spans="1:5">
      <c r="A69" s="82" t="s">
        <v>95</v>
      </c>
      <c r="B69" s="83" t="s">
        <v>96</v>
      </c>
      <c r="C69" s="84"/>
      <c r="D69" s="84"/>
      <c r="E69" s="84"/>
    </row>
    <row r="70" spans="1:5">
      <c r="A70" s="85" t="s">
        <v>123</v>
      </c>
      <c r="B70" s="86" t="s">
        <v>124</v>
      </c>
      <c r="C70" s="87"/>
      <c r="D70" s="87"/>
      <c r="E70" s="87"/>
    </row>
    <row r="72" spans="1:5">
      <c r="A72" s="140" t="s">
        <v>99</v>
      </c>
      <c r="B72" s="140"/>
      <c r="C72" s="140"/>
      <c r="D72" s="140"/>
      <c r="E72" s="140"/>
    </row>
    <row r="74" spans="1:5" ht="38.25" customHeight="1">
      <c r="A74" s="82" t="s">
        <v>100</v>
      </c>
      <c r="B74" s="85" t="s">
        <v>123</v>
      </c>
      <c r="C74" s="147" t="s">
        <v>188</v>
      </c>
      <c r="D74" s="148"/>
      <c r="E74" s="149"/>
    </row>
    <row r="75" spans="1:5" ht="34.5">
      <c r="A75" s="82" t="s">
        <v>101</v>
      </c>
      <c r="B75" s="85" t="s">
        <v>148</v>
      </c>
      <c r="C75" s="89" t="s">
        <v>103</v>
      </c>
      <c r="D75" s="89" t="s">
        <v>104</v>
      </c>
      <c r="E75" s="89" t="s">
        <v>105</v>
      </c>
    </row>
    <row r="76" spans="1:5" ht="86.25">
      <c r="A76" s="82" t="s">
        <v>106</v>
      </c>
      <c r="B76" s="85" t="s">
        <v>149</v>
      </c>
      <c r="C76" s="82"/>
      <c r="D76" s="82"/>
      <c r="E76" s="82"/>
    </row>
    <row r="77" spans="1:5" ht="51.75">
      <c r="A77" s="82" t="s">
        <v>108</v>
      </c>
      <c r="B77" s="85" t="s">
        <v>150</v>
      </c>
      <c r="C77" s="82"/>
      <c r="D77" s="82"/>
      <c r="E77" s="82"/>
    </row>
    <row r="78" spans="1:5">
      <c r="A78" s="82" t="s">
        <v>110</v>
      </c>
      <c r="B78" s="85" t="s">
        <v>151</v>
      </c>
      <c r="C78" s="82"/>
      <c r="D78" s="82"/>
      <c r="E78" s="82"/>
    </row>
    <row r="79" spans="1:5" ht="51.75">
      <c r="A79" s="82" t="s">
        <v>126</v>
      </c>
      <c r="B79" s="85" t="s">
        <v>130</v>
      </c>
      <c r="C79" s="82"/>
      <c r="D79" s="82"/>
      <c r="E79" s="82"/>
    </row>
    <row r="80" spans="1:5">
      <c r="A80" s="144" t="s">
        <v>114</v>
      </c>
      <c r="B80" s="144"/>
      <c r="C80" s="82"/>
      <c r="D80" s="82"/>
      <c r="E80" s="82"/>
    </row>
    <row r="81" spans="1:5" ht="30" customHeight="1">
      <c r="A81" s="137" t="s">
        <v>152</v>
      </c>
      <c r="B81" s="138"/>
      <c r="C81" s="92"/>
      <c r="D81" s="92"/>
      <c r="E81" s="92"/>
    </row>
    <row r="82" spans="1:5" ht="28.5" customHeight="1">
      <c r="A82" s="137" t="s">
        <v>153</v>
      </c>
      <c r="B82" s="138"/>
      <c r="C82" s="92"/>
      <c r="D82" s="92"/>
      <c r="E82" s="92"/>
    </row>
    <row r="83" spans="1:5" ht="14.25" customHeight="1">
      <c r="A83" s="137" t="s">
        <v>154</v>
      </c>
      <c r="B83" s="138"/>
      <c r="C83" s="93"/>
      <c r="D83" s="93"/>
      <c r="E83" s="93"/>
    </row>
    <row r="84" spans="1:5" s="94" customFormat="1">
      <c r="A84" s="139" t="s">
        <v>122</v>
      </c>
      <c r="B84" s="139"/>
      <c r="C84" s="91">
        <v>100000</v>
      </c>
      <c r="D84" s="91">
        <v>100000</v>
      </c>
      <c r="E84" s="91">
        <v>0</v>
      </c>
    </row>
    <row r="85" spans="1:5" s="94" customFormat="1">
      <c r="C85" s="95"/>
      <c r="D85" s="95"/>
      <c r="E85" s="95"/>
    </row>
    <row r="86" spans="1:5" ht="39.75" customHeight="1">
      <c r="A86" s="82" t="s">
        <v>100</v>
      </c>
      <c r="B86" s="85" t="s">
        <v>123</v>
      </c>
      <c r="C86" s="141" t="s">
        <v>187</v>
      </c>
      <c r="D86" s="142"/>
      <c r="E86" s="143"/>
    </row>
    <row r="87" spans="1:5" ht="34.5">
      <c r="A87" s="82" t="s">
        <v>101</v>
      </c>
      <c r="B87" s="85" t="s">
        <v>155</v>
      </c>
      <c r="C87" s="89" t="s">
        <v>103</v>
      </c>
      <c r="D87" s="89" t="s">
        <v>104</v>
      </c>
      <c r="E87" s="89" t="s">
        <v>105</v>
      </c>
    </row>
    <row r="88" spans="1:5" ht="103.5">
      <c r="A88" s="82" t="s">
        <v>106</v>
      </c>
      <c r="B88" s="85" t="s">
        <v>156</v>
      </c>
      <c r="C88" s="82"/>
      <c r="D88" s="82"/>
      <c r="E88" s="82"/>
    </row>
    <row r="89" spans="1:5" ht="51.75">
      <c r="A89" s="82" t="s">
        <v>108</v>
      </c>
      <c r="B89" s="85" t="s">
        <v>129</v>
      </c>
      <c r="C89" s="82"/>
      <c r="D89" s="82"/>
      <c r="E89" s="82"/>
    </row>
    <row r="90" spans="1:5">
      <c r="A90" s="82" t="s">
        <v>110</v>
      </c>
      <c r="B90" s="85" t="s">
        <v>125</v>
      </c>
      <c r="C90" s="82"/>
      <c r="D90" s="82"/>
      <c r="E90" s="82"/>
    </row>
    <row r="91" spans="1:5" ht="51.75">
      <c r="A91" s="82" t="s">
        <v>126</v>
      </c>
      <c r="B91" s="85" t="s">
        <v>130</v>
      </c>
      <c r="C91" s="82"/>
      <c r="D91" s="82"/>
      <c r="E91" s="82"/>
    </row>
    <row r="92" spans="1:5">
      <c r="A92" s="144" t="s">
        <v>114</v>
      </c>
      <c r="B92" s="144"/>
      <c r="C92" s="82"/>
      <c r="D92" s="82"/>
      <c r="E92" s="82"/>
    </row>
    <row r="93" spans="1:5">
      <c r="A93" s="150" t="s">
        <v>157</v>
      </c>
      <c r="B93" s="150"/>
      <c r="C93" s="96">
        <v>-5</v>
      </c>
      <c r="D93" s="96">
        <v>-10</v>
      </c>
      <c r="E93" s="96">
        <v>-10</v>
      </c>
    </row>
    <row r="94" spans="1:5">
      <c r="A94" s="139" t="s">
        <v>122</v>
      </c>
      <c r="B94" s="139"/>
      <c r="C94" s="91">
        <v>-324958.09999999998</v>
      </c>
      <c r="D94" s="91">
        <v>-855403.39999999991</v>
      </c>
      <c r="E94" s="91">
        <v>-855403.39999999991</v>
      </c>
    </row>
    <row r="96" spans="1:5" ht="40.5" customHeight="1">
      <c r="A96" s="82" t="s">
        <v>100</v>
      </c>
      <c r="B96" s="85" t="s">
        <v>123</v>
      </c>
      <c r="C96" s="147" t="s">
        <v>188</v>
      </c>
      <c r="D96" s="148"/>
      <c r="E96" s="149"/>
    </row>
    <row r="97" spans="1:5" ht="34.5">
      <c r="A97" s="82" t="s">
        <v>101</v>
      </c>
      <c r="B97" s="85" t="s">
        <v>127</v>
      </c>
      <c r="C97" s="89" t="s">
        <v>103</v>
      </c>
      <c r="D97" s="89" t="s">
        <v>104</v>
      </c>
      <c r="E97" s="89" t="s">
        <v>105</v>
      </c>
    </row>
    <row r="98" spans="1:5" ht="103.5">
      <c r="A98" s="82" t="s">
        <v>106</v>
      </c>
      <c r="B98" s="85" t="s">
        <v>128</v>
      </c>
      <c r="C98" s="82"/>
      <c r="D98" s="82"/>
      <c r="E98" s="82"/>
    </row>
    <row r="99" spans="1:5" ht="51.75">
      <c r="A99" s="82" t="s">
        <v>108</v>
      </c>
      <c r="B99" s="85" t="s">
        <v>129</v>
      </c>
      <c r="C99" s="82"/>
      <c r="D99" s="82"/>
      <c r="E99" s="82"/>
    </row>
    <row r="100" spans="1:5">
      <c r="A100" s="82" t="s">
        <v>110</v>
      </c>
      <c r="B100" s="85" t="s">
        <v>125</v>
      </c>
      <c r="C100" s="82"/>
      <c r="D100" s="82"/>
      <c r="E100" s="82"/>
    </row>
    <row r="101" spans="1:5" ht="51.75">
      <c r="A101" s="82" t="s">
        <v>126</v>
      </c>
      <c r="B101" s="85" t="s">
        <v>130</v>
      </c>
      <c r="C101" s="82"/>
      <c r="D101" s="82"/>
      <c r="E101" s="82"/>
    </row>
    <row r="102" spans="1:5">
      <c r="A102" s="144" t="s">
        <v>114</v>
      </c>
      <c r="B102" s="144"/>
      <c r="C102" s="82"/>
      <c r="D102" s="82"/>
      <c r="E102" s="82"/>
    </row>
    <row r="103" spans="1:5" ht="42" customHeight="1">
      <c r="A103" s="150" t="s">
        <v>131</v>
      </c>
      <c r="B103" s="150"/>
      <c r="C103" s="92"/>
      <c r="D103" s="92"/>
      <c r="E103" s="92"/>
    </row>
    <row r="104" spans="1:5" ht="42" customHeight="1">
      <c r="A104" s="150" t="s">
        <v>132</v>
      </c>
      <c r="B104" s="150"/>
      <c r="C104" s="92"/>
      <c r="D104" s="92"/>
      <c r="E104" s="92"/>
    </row>
    <row r="105" spans="1:5">
      <c r="A105" s="139" t="s">
        <v>122</v>
      </c>
      <c r="B105" s="139"/>
      <c r="C105" s="91">
        <v>324958.09999999998</v>
      </c>
      <c r="D105" s="91">
        <v>1115215.5</v>
      </c>
      <c r="E105" s="91">
        <v>1115215.5</v>
      </c>
    </row>
  </sheetData>
  <mergeCells count="52">
    <mergeCell ref="A103:B103"/>
    <mergeCell ref="A104:B104"/>
    <mergeCell ref="A105:B105"/>
    <mergeCell ref="A92:B92"/>
    <mergeCell ref="A93:B93"/>
    <mergeCell ref="A94:B94"/>
    <mergeCell ref="C96:E96"/>
    <mergeCell ref="A102:B102"/>
    <mergeCell ref="A62:B62"/>
    <mergeCell ref="A72:E72"/>
    <mergeCell ref="C74:E74"/>
    <mergeCell ref="C86:E86"/>
    <mergeCell ref="A80:B80"/>
    <mergeCell ref="A81:B81"/>
    <mergeCell ref="A82:B82"/>
    <mergeCell ref="A83:B83"/>
    <mergeCell ref="A84:B84"/>
    <mergeCell ref="A63:B63"/>
    <mergeCell ref="A64:B64"/>
    <mergeCell ref="A65:B65"/>
    <mergeCell ref="A66:B66"/>
    <mergeCell ref="A67:B67"/>
    <mergeCell ref="A5:E5"/>
    <mergeCell ref="A52:B52"/>
    <mergeCell ref="C54:E54"/>
    <mergeCell ref="A60:B60"/>
    <mergeCell ref="A61:B61"/>
    <mergeCell ref="A51:B51"/>
    <mergeCell ref="A7:E7"/>
    <mergeCell ref="A8:E8"/>
    <mergeCell ref="A37:E37"/>
    <mergeCell ref="C39:E39"/>
    <mergeCell ref="A45:B45"/>
    <mergeCell ref="A46:B46"/>
    <mergeCell ref="A47:B47"/>
    <mergeCell ref="A48:B48"/>
    <mergeCell ref="A49:B49"/>
    <mergeCell ref="A50:B50"/>
    <mergeCell ref="A13:E13"/>
    <mergeCell ref="C15:E15"/>
    <mergeCell ref="A21:B21"/>
    <mergeCell ref="A26:B26"/>
    <mergeCell ref="A27:B27"/>
    <mergeCell ref="A22:B22"/>
    <mergeCell ref="A23:B23"/>
    <mergeCell ref="A24:B24"/>
    <mergeCell ref="A25:B25"/>
    <mergeCell ref="A28:B28"/>
    <mergeCell ref="A29:B29"/>
    <mergeCell ref="A30:B30"/>
    <mergeCell ref="A31:B31"/>
    <mergeCell ref="A32:B3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100" zoomScaleNormal="100" zoomScaleSheetLayoutView="100" workbookViewId="0">
      <selection activeCell="B19" sqref="B19"/>
    </sheetView>
  </sheetViews>
  <sheetFormatPr defaultRowHeight="17.25"/>
  <cols>
    <col min="1" max="1" width="28.5703125" style="77" customWidth="1"/>
    <col min="2" max="2" width="56.7109375" style="77" customWidth="1"/>
    <col min="3" max="4" width="15.28515625" style="88" customWidth="1"/>
    <col min="5" max="5" width="19.85546875" style="88" customWidth="1"/>
    <col min="6" max="6" width="9.140625" style="77"/>
    <col min="7" max="7" width="10.5703125" style="77" bestFit="1" customWidth="1"/>
    <col min="8" max="8" width="12.140625" style="77" customWidth="1"/>
    <col min="9" max="9" width="11.42578125" style="77" bestFit="1" customWidth="1"/>
    <col min="10" max="255" width="9.140625" style="77"/>
    <col min="256" max="256" width="28.5703125" style="77" customWidth="1"/>
    <col min="257" max="257" width="47.5703125" style="77" customWidth="1"/>
    <col min="258" max="261" width="15.28515625" style="77" customWidth="1"/>
    <col min="262" max="263" width="9.140625" style="77"/>
    <col min="264" max="264" width="12.140625" style="77" customWidth="1"/>
    <col min="265" max="511" width="9.140625" style="77"/>
    <col min="512" max="512" width="28.5703125" style="77" customWidth="1"/>
    <col min="513" max="513" width="47.5703125" style="77" customWidth="1"/>
    <col min="514" max="517" width="15.28515625" style="77" customWidth="1"/>
    <col min="518" max="519" width="9.140625" style="77"/>
    <col min="520" max="520" width="12.140625" style="77" customWidth="1"/>
    <col min="521" max="767" width="9.140625" style="77"/>
    <col min="768" max="768" width="28.5703125" style="77" customWidth="1"/>
    <col min="769" max="769" width="47.5703125" style="77" customWidth="1"/>
    <col min="770" max="773" width="15.28515625" style="77" customWidth="1"/>
    <col min="774" max="775" width="9.140625" style="77"/>
    <col min="776" max="776" width="12.140625" style="77" customWidth="1"/>
    <col min="777" max="1023" width="9.140625" style="77"/>
    <col min="1024" max="1024" width="28.5703125" style="77" customWidth="1"/>
    <col min="1025" max="1025" width="47.5703125" style="77" customWidth="1"/>
    <col min="1026" max="1029" width="15.28515625" style="77" customWidth="1"/>
    <col min="1030" max="1031" width="9.140625" style="77"/>
    <col min="1032" max="1032" width="12.140625" style="77" customWidth="1"/>
    <col min="1033" max="1279" width="9.140625" style="77"/>
    <col min="1280" max="1280" width="28.5703125" style="77" customWidth="1"/>
    <col min="1281" max="1281" width="47.5703125" style="77" customWidth="1"/>
    <col min="1282" max="1285" width="15.28515625" style="77" customWidth="1"/>
    <col min="1286" max="1287" width="9.140625" style="77"/>
    <col min="1288" max="1288" width="12.140625" style="77" customWidth="1"/>
    <col min="1289" max="1535" width="9.140625" style="77"/>
    <col min="1536" max="1536" width="28.5703125" style="77" customWidth="1"/>
    <col min="1537" max="1537" width="47.5703125" style="77" customWidth="1"/>
    <col min="1538" max="1541" width="15.28515625" style="77" customWidth="1"/>
    <col min="1542" max="1543" width="9.140625" style="77"/>
    <col min="1544" max="1544" width="12.140625" style="77" customWidth="1"/>
    <col min="1545" max="1791" width="9.140625" style="77"/>
    <col min="1792" max="1792" width="28.5703125" style="77" customWidth="1"/>
    <col min="1793" max="1793" width="47.5703125" style="77" customWidth="1"/>
    <col min="1794" max="1797" width="15.28515625" style="77" customWidth="1"/>
    <col min="1798" max="1799" width="9.140625" style="77"/>
    <col min="1800" max="1800" width="12.140625" style="77" customWidth="1"/>
    <col min="1801" max="2047" width="9.140625" style="77"/>
    <col min="2048" max="2048" width="28.5703125" style="77" customWidth="1"/>
    <col min="2049" max="2049" width="47.5703125" style="77" customWidth="1"/>
    <col min="2050" max="2053" width="15.28515625" style="77" customWidth="1"/>
    <col min="2054" max="2055" width="9.140625" style="77"/>
    <col min="2056" max="2056" width="12.140625" style="77" customWidth="1"/>
    <col min="2057" max="2303" width="9.140625" style="77"/>
    <col min="2304" max="2304" width="28.5703125" style="77" customWidth="1"/>
    <col min="2305" max="2305" width="47.5703125" style="77" customWidth="1"/>
    <col min="2306" max="2309" width="15.28515625" style="77" customWidth="1"/>
    <col min="2310" max="2311" width="9.140625" style="77"/>
    <col min="2312" max="2312" width="12.140625" style="77" customWidth="1"/>
    <col min="2313" max="2559" width="9.140625" style="77"/>
    <col min="2560" max="2560" width="28.5703125" style="77" customWidth="1"/>
    <col min="2561" max="2561" width="47.5703125" style="77" customWidth="1"/>
    <col min="2562" max="2565" width="15.28515625" style="77" customWidth="1"/>
    <col min="2566" max="2567" width="9.140625" style="77"/>
    <col min="2568" max="2568" width="12.140625" style="77" customWidth="1"/>
    <col min="2569" max="2815" width="9.140625" style="77"/>
    <col min="2816" max="2816" width="28.5703125" style="77" customWidth="1"/>
    <col min="2817" max="2817" width="47.5703125" style="77" customWidth="1"/>
    <col min="2818" max="2821" width="15.28515625" style="77" customWidth="1"/>
    <col min="2822" max="2823" width="9.140625" style="77"/>
    <col min="2824" max="2824" width="12.140625" style="77" customWidth="1"/>
    <col min="2825" max="3071" width="9.140625" style="77"/>
    <col min="3072" max="3072" width="28.5703125" style="77" customWidth="1"/>
    <col min="3073" max="3073" width="47.5703125" style="77" customWidth="1"/>
    <col min="3074" max="3077" width="15.28515625" style="77" customWidth="1"/>
    <col min="3078" max="3079" width="9.140625" style="77"/>
    <col min="3080" max="3080" width="12.140625" style="77" customWidth="1"/>
    <col min="3081" max="3327" width="9.140625" style="77"/>
    <col min="3328" max="3328" width="28.5703125" style="77" customWidth="1"/>
    <col min="3329" max="3329" width="47.5703125" style="77" customWidth="1"/>
    <col min="3330" max="3333" width="15.28515625" style="77" customWidth="1"/>
    <col min="3334" max="3335" width="9.140625" style="77"/>
    <col min="3336" max="3336" width="12.140625" style="77" customWidth="1"/>
    <col min="3337" max="3583" width="9.140625" style="77"/>
    <col min="3584" max="3584" width="28.5703125" style="77" customWidth="1"/>
    <col min="3585" max="3585" width="47.5703125" style="77" customWidth="1"/>
    <col min="3586" max="3589" width="15.28515625" style="77" customWidth="1"/>
    <col min="3590" max="3591" width="9.140625" style="77"/>
    <col min="3592" max="3592" width="12.140625" style="77" customWidth="1"/>
    <col min="3593" max="3839" width="9.140625" style="77"/>
    <col min="3840" max="3840" width="28.5703125" style="77" customWidth="1"/>
    <col min="3841" max="3841" width="47.5703125" style="77" customWidth="1"/>
    <col min="3842" max="3845" width="15.28515625" style="77" customWidth="1"/>
    <col min="3846" max="3847" width="9.140625" style="77"/>
    <col min="3848" max="3848" width="12.140625" style="77" customWidth="1"/>
    <col min="3849" max="4095" width="9.140625" style="77"/>
    <col min="4096" max="4096" width="28.5703125" style="77" customWidth="1"/>
    <col min="4097" max="4097" width="47.5703125" style="77" customWidth="1"/>
    <col min="4098" max="4101" width="15.28515625" style="77" customWidth="1"/>
    <col min="4102" max="4103" width="9.140625" style="77"/>
    <col min="4104" max="4104" width="12.140625" style="77" customWidth="1"/>
    <col min="4105" max="4351" width="9.140625" style="77"/>
    <col min="4352" max="4352" width="28.5703125" style="77" customWidth="1"/>
    <col min="4353" max="4353" width="47.5703125" style="77" customWidth="1"/>
    <col min="4354" max="4357" width="15.28515625" style="77" customWidth="1"/>
    <col min="4358" max="4359" width="9.140625" style="77"/>
    <col min="4360" max="4360" width="12.140625" style="77" customWidth="1"/>
    <col min="4361" max="4607" width="9.140625" style="77"/>
    <col min="4608" max="4608" width="28.5703125" style="77" customWidth="1"/>
    <col min="4609" max="4609" width="47.5703125" style="77" customWidth="1"/>
    <col min="4610" max="4613" width="15.28515625" style="77" customWidth="1"/>
    <col min="4614" max="4615" width="9.140625" style="77"/>
    <col min="4616" max="4616" width="12.140625" style="77" customWidth="1"/>
    <col min="4617" max="4863" width="9.140625" style="77"/>
    <col min="4864" max="4864" width="28.5703125" style="77" customWidth="1"/>
    <col min="4865" max="4865" width="47.5703125" style="77" customWidth="1"/>
    <col min="4866" max="4869" width="15.28515625" style="77" customWidth="1"/>
    <col min="4870" max="4871" width="9.140625" style="77"/>
    <col min="4872" max="4872" width="12.140625" style="77" customWidth="1"/>
    <col min="4873" max="5119" width="9.140625" style="77"/>
    <col min="5120" max="5120" width="28.5703125" style="77" customWidth="1"/>
    <col min="5121" max="5121" width="47.5703125" style="77" customWidth="1"/>
    <col min="5122" max="5125" width="15.28515625" style="77" customWidth="1"/>
    <col min="5126" max="5127" width="9.140625" style="77"/>
    <col min="5128" max="5128" width="12.140625" style="77" customWidth="1"/>
    <col min="5129" max="5375" width="9.140625" style="77"/>
    <col min="5376" max="5376" width="28.5703125" style="77" customWidth="1"/>
    <col min="5377" max="5377" width="47.5703125" style="77" customWidth="1"/>
    <col min="5378" max="5381" width="15.28515625" style="77" customWidth="1"/>
    <col min="5382" max="5383" width="9.140625" style="77"/>
    <col min="5384" max="5384" width="12.140625" style="77" customWidth="1"/>
    <col min="5385" max="5631" width="9.140625" style="77"/>
    <col min="5632" max="5632" width="28.5703125" style="77" customWidth="1"/>
    <col min="5633" max="5633" width="47.5703125" style="77" customWidth="1"/>
    <col min="5634" max="5637" width="15.28515625" style="77" customWidth="1"/>
    <col min="5638" max="5639" width="9.140625" style="77"/>
    <col min="5640" max="5640" width="12.140625" style="77" customWidth="1"/>
    <col min="5641" max="5887" width="9.140625" style="77"/>
    <col min="5888" max="5888" width="28.5703125" style="77" customWidth="1"/>
    <col min="5889" max="5889" width="47.5703125" style="77" customWidth="1"/>
    <col min="5890" max="5893" width="15.28515625" style="77" customWidth="1"/>
    <col min="5894" max="5895" width="9.140625" style="77"/>
    <col min="5896" max="5896" width="12.140625" style="77" customWidth="1"/>
    <col min="5897" max="6143" width="9.140625" style="77"/>
    <col min="6144" max="6144" width="28.5703125" style="77" customWidth="1"/>
    <col min="6145" max="6145" width="47.5703125" style="77" customWidth="1"/>
    <col min="6146" max="6149" width="15.28515625" style="77" customWidth="1"/>
    <col min="6150" max="6151" width="9.140625" style="77"/>
    <col min="6152" max="6152" width="12.140625" style="77" customWidth="1"/>
    <col min="6153" max="6399" width="9.140625" style="77"/>
    <col min="6400" max="6400" width="28.5703125" style="77" customWidth="1"/>
    <col min="6401" max="6401" width="47.5703125" style="77" customWidth="1"/>
    <col min="6402" max="6405" width="15.28515625" style="77" customWidth="1"/>
    <col min="6406" max="6407" width="9.140625" style="77"/>
    <col min="6408" max="6408" width="12.140625" style="77" customWidth="1"/>
    <col min="6409" max="6655" width="9.140625" style="77"/>
    <col min="6656" max="6656" width="28.5703125" style="77" customWidth="1"/>
    <col min="6657" max="6657" width="47.5703125" style="77" customWidth="1"/>
    <col min="6658" max="6661" width="15.28515625" style="77" customWidth="1"/>
    <col min="6662" max="6663" width="9.140625" style="77"/>
    <col min="6664" max="6664" width="12.140625" style="77" customWidth="1"/>
    <col min="6665" max="6911" width="9.140625" style="77"/>
    <col min="6912" max="6912" width="28.5703125" style="77" customWidth="1"/>
    <col min="6913" max="6913" width="47.5703125" style="77" customWidth="1"/>
    <col min="6914" max="6917" width="15.28515625" style="77" customWidth="1"/>
    <col min="6918" max="6919" width="9.140625" style="77"/>
    <col min="6920" max="6920" width="12.140625" style="77" customWidth="1"/>
    <col min="6921" max="7167" width="9.140625" style="77"/>
    <col min="7168" max="7168" width="28.5703125" style="77" customWidth="1"/>
    <col min="7169" max="7169" width="47.5703125" style="77" customWidth="1"/>
    <col min="7170" max="7173" width="15.28515625" style="77" customWidth="1"/>
    <col min="7174" max="7175" width="9.140625" style="77"/>
    <col min="7176" max="7176" width="12.140625" style="77" customWidth="1"/>
    <col min="7177" max="7423" width="9.140625" style="77"/>
    <col min="7424" max="7424" width="28.5703125" style="77" customWidth="1"/>
    <col min="7425" max="7425" width="47.5703125" style="77" customWidth="1"/>
    <col min="7426" max="7429" width="15.28515625" style="77" customWidth="1"/>
    <col min="7430" max="7431" width="9.140625" style="77"/>
    <col min="7432" max="7432" width="12.140625" style="77" customWidth="1"/>
    <col min="7433" max="7679" width="9.140625" style="77"/>
    <col min="7680" max="7680" width="28.5703125" style="77" customWidth="1"/>
    <col min="7681" max="7681" width="47.5703125" style="77" customWidth="1"/>
    <col min="7682" max="7685" width="15.28515625" style="77" customWidth="1"/>
    <col min="7686" max="7687" width="9.140625" style="77"/>
    <col min="7688" max="7688" width="12.140625" style="77" customWidth="1"/>
    <col min="7689" max="7935" width="9.140625" style="77"/>
    <col min="7936" max="7936" width="28.5703125" style="77" customWidth="1"/>
    <col min="7937" max="7937" width="47.5703125" style="77" customWidth="1"/>
    <col min="7938" max="7941" width="15.28515625" style="77" customWidth="1"/>
    <col min="7942" max="7943" width="9.140625" style="77"/>
    <col min="7944" max="7944" width="12.140625" style="77" customWidth="1"/>
    <col min="7945" max="8191" width="9.140625" style="77"/>
    <col min="8192" max="8192" width="28.5703125" style="77" customWidth="1"/>
    <col min="8193" max="8193" width="47.5703125" style="77" customWidth="1"/>
    <col min="8194" max="8197" width="15.28515625" style="77" customWidth="1"/>
    <col min="8198" max="8199" width="9.140625" style="77"/>
    <col min="8200" max="8200" width="12.140625" style="77" customWidth="1"/>
    <col min="8201" max="8447" width="9.140625" style="77"/>
    <col min="8448" max="8448" width="28.5703125" style="77" customWidth="1"/>
    <col min="8449" max="8449" width="47.5703125" style="77" customWidth="1"/>
    <col min="8450" max="8453" width="15.28515625" style="77" customWidth="1"/>
    <col min="8454" max="8455" width="9.140625" style="77"/>
    <col min="8456" max="8456" width="12.140625" style="77" customWidth="1"/>
    <col min="8457" max="8703" width="9.140625" style="77"/>
    <col min="8704" max="8704" width="28.5703125" style="77" customWidth="1"/>
    <col min="8705" max="8705" width="47.5703125" style="77" customWidth="1"/>
    <col min="8706" max="8709" width="15.28515625" style="77" customWidth="1"/>
    <col min="8710" max="8711" width="9.140625" style="77"/>
    <col min="8712" max="8712" width="12.140625" style="77" customWidth="1"/>
    <col min="8713" max="8959" width="9.140625" style="77"/>
    <col min="8960" max="8960" width="28.5703125" style="77" customWidth="1"/>
    <col min="8961" max="8961" width="47.5703125" style="77" customWidth="1"/>
    <col min="8962" max="8965" width="15.28515625" style="77" customWidth="1"/>
    <col min="8966" max="8967" width="9.140625" style="77"/>
    <col min="8968" max="8968" width="12.140625" style="77" customWidth="1"/>
    <col min="8969" max="9215" width="9.140625" style="77"/>
    <col min="9216" max="9216" width="28.5703125" style="77" customWidth="1"/>
    <col min="9217" max="9217" width="47.5703125" style="77" customWidth="1"/>
    <col min="9218" max="9221" width="15.28515625" style="77" customWidth="1"/>
    <col min="9222" max="9223" width="9.140625" style="77"/>
    <col min="9224" max="9224" width="12.140625" style="77" customWidth="1"/>
    <col min="9225" max="9471" width="9.140625" style="77"/>
    <col min="9472" max="9472" width="28.5703125" style="77" customWidth="1"/>
    <col min="9473" max="9473" width="47.5703125" style="77" customWidth="1"/>
    <col min="9474" max="9477" width="15.28515625" style="77" customWidth="1"/>
    <col min="9478" max="9479" width="9.140625" style="77"/>
    <col min="9480" max="9480" width="12.140625" style="77" customWidth="1"/>
    <col min="9481" max="9727" width="9.140625" style="77"/>
    <col min="9728" max="9728" width="28.5703125" style="77" customWidth="1"/>
    <col min="9729" max="9729" width="47.5703125" style="77" customWidth="1"/>
    <col min="9730" max="9733" width="15.28515625" style="77" customWidth="1"/>
    <col min="9734" max="9735" width="9.140625" style="77"/>
    <col min="9736" max="9736" width="12.140625" style="77" customWidth="1"/>
    <col min="9737" max="9983" width="9.140625" style="77"/>
    <col min="9984" max="9984" width="28.5703125" style="77" customWidth="1"/>
    <col min="9985" max="9985" width="47.5703125" style="77" customWidth="1"/>
    <col min="9986" max="9989" width="15.28515625" style="77" customWidth="1"/>
    <col min="9990" max="9991" width="9.140625" style="77"/>
    <col min="9992" max="9992" width="12.140625" style="77" customWidth="1"/>
    <col min="9993" max="10239" width="9.140625" style="77"/>
    <col min="10240" max="10240" width="28.5703125" style="77" customWidth="1"/>
    <col min="10241" max="10241" width="47.5703125" style="77" customWidth="1"/>
    <col min="10242" max="10245" width="15.28515625" style="77" customWidth="1"/>
    <col min="10246" max="10247" width="9.140625" style="77"/>
    <col min="10248" max="10248" width="12.140625" style="77" customWidth="1"/>
    <col min="10249" max="10495" width="9.140625" style="77"/>
    <col min="10496" max="10496" width="28.5703125" style="77" customWidth="1"/>
    <col min="10497" max="10497" width="47.5703125" style="77" customWidth="1"/>
    <col min="10498" max="10501" width="15.28515625" style="77" customWidth="1"/>
    <col min="10502" max="10503" width="9.140625" style="77"/>
    <col min="10504" max="10504" width="12.140625" style="77" customWidth="1"/>
    <col min="10505" max="10751" width="9.140625" style="77"/>
    <col min="10752" max="10752" width="28.5703125" style="77" customWidth="1"/>
    <col min="10753" max="10753" width="47.5703125" style="77" customWidth="1"/>
    <col min="10754" max="10757" width="15.28515625" style="77" customWidth="1"/>
    <col min="10758" max="10759" width="9.140625" style="77"/>
    <col min="10760" max="10760" width="12.140625" style="77" customWidth="1"/>
    <col min="10761" max="11007" width="9.140625" style="77"/>
    <col min="11008" max="11008" width="28.5703125" style="77" customWidth="1"/>
    <col min="11009" max="11009" width="47.5703125" style="77" customWidth="1"/>
    <col min="11010" max="11013" width="15.28515625" style="77" customWidth="1"/>
    <col min="11014" max="11015" width="9.140625" style="77"/>
    <col min="11016" max="11016" width="12.140625" style="77" customWidth="1"/>
    <col min="11017" max="11263" width="9.140625" style="77"/>
    <col min="11264" max="11264" width="28.5703125" style="77" customWidth="1"/>
    <col min="11265" max="11265" width="47.5703125" style="77" customWidth="1"/>
    <col min="11266" max="11269" width="15.28515625" style="77" customWidth="1"/>
    <col min="11270" max="11271" width="9.140625" style="77"/>
    <col min="11272" max="11272" width="12.140625" style="77" customWidth="1"/>
    <col min="11273" max="11519" width="9.140625" style="77"/>
    <col min="11520" max="11520" width="28.5703125" style="77" customWidth="1"/>
    <col min="11521" max="11521" width="47.5703125" style="77" customWidth="1"/>
    <col min="11522" max="11525" width="15.28515625" style="77" customWidth="1"/>
    <col min="11526" max="11527" width="9.140625" style="77"/>
    <col min="11528" max="11528" width="12.140625" style="77" customWidth="1"/>
    <col min="11529" max="11775" width="9.140625" style="77"/>
    <col min="11776" max="11776" width="28.5703125" style="77" customWidth="1"/>
    <col min="11777" max="11777" width="47.5703125" style="77" customWidth="1"/>
    <col min="11778" max="11781" width="15.28515625" style="77" customWidth="1"/>
    <col min="11782" max="11783" width="9.140625" style="77"/>
    <col min="11784" max="11784" width="12.140625" style="77" customWidth="1"/>
    <col min="11785" max="12031" width="9.140625" style="77"/>
    <col min="12032" max="12032" width="28.5703125" style="77" customWidth="1"/>
    <col min="12033" max="12033" width="47.5703125" style="77" customWidth="1"/>
    <col min="12034" max="12037" width="15.28515625" style="77" customWidth="1"/>
    <col min="12038" max="12039" width="9.140625" style="77"/>
    <col min="12040" max="12040" width="12.140625" style="77" customWidth="1"/>
    <col min="12041" max="12287" width="9.140625" style="77"/>
    <col min="12288" max="12288" width="28.5703125" style="77" customWidth="1"/>
    <col min="12289" max="12289" width="47.5703125" style="77" customWidth="1"/>
    <col min="12290" max="12293" width="15.28515625" style="77" customWidth="1"/>
    <col min="12294" max="12295" width="9.140625" style="77"/>
    <col min="12296" max="12296" width="12.140625" style="77" customWidth="1"/>
    <col min="12297" max="12543" width="9.140625" style="77"/>
    <col min="12544" max="12544" width="28.5703125" style="77" customWidth="1"/>
    <col min="12545" max="12545" width="47.5703125" style="77" customWidth="1"/>
    <col min="12546" max="12549" width="15.28515625" style="77" customWidth="1"/>
    <col min="12550" max="12551" width="9.140625" style="77"/>
    <col min="12552" max="12552" width="12.140625" style="77" customWidth="1"/>
    <col min="12553" max="12799" width="9.140625" style="77"/>
    <col min="12800" max="12800" width="28.5703125" style="77" customWidth="1"/>
    <col min="12801" max="12801" width="47.5703125" style="77" customWidth="1"/>
    <col min="12802" max="12805" width="15.28515625" style="77" customWidth="1"/>
    <col min="12806" max="12807" width="9.140625" style="77"/>
    <col min="12808" max="12808" width="12.140625" style="77" customWidth="1"/>
    <col min="12809" max="13055" width="9.140625" style="77"/>
    <col min="13056" max="13056" width="28.5703125" style="77" customWidth="1"/>
    <col min="13057" max="13057" width="47.5703125" style="77" customWidth="1"/>
    <col min="13058" max="13061" width="15.28515625" style="77" customWidth="1"/>
    <col min="13062" max="13063" width="9.140625" style="77"/>
    <col min="13064" max="13064" width="12.140625" style="77" customWidth="1"/>
    <col min="13065" max="13311" width="9.140625" style="77"/>
    <col min="13312" max="13312" width="28.5703125" style="77" customWidth="1"/>
    <col min="13313" max="13313" width="47.5703125" style="77" customWidth="1"/>
    <col min="13314" max="13317" width="15.28515625" style="77" customWidth="1"/>
    <col min="13318" max="13319" width="9.140625" style="77"/>
    <col min="13320" max="13320" width="12.140625" style="77" customWidth="1"/>
    <col min="13321" max="13567" width="9.140625" style="77"/>
    <col min="13568" max="13568" width="28.5703125" style="77" customWidth="1"/>
    <col min="13569" max="13569" width="47.5703125" style="77" customWidth="1"/>
    <col min="13570" max="13573" width="15.28515625" style="77" customWidth="1"/>
    <col min="13574" max="13575" width="9.140625" style="77"/>
    <col min="13576" max="13576" width="12.140625" style="77" customWidth="1"/>
    <col min="13577" max="13823" width="9.140625" style="77"/>
    <col min="13824" max="13824" width="28.5703125" style="77" customWidth="1"/>
    <col min="13825" max="13825" width="47.5703125" style="77" customWidth="1"/>
    <col min="13826" max="13829" width="15.28515625" style="77" customWidth="1"/>
    <col min="13830" max="13831" width="9.140625" style="77"/>
    <col min="13832" max="13832" width="12.140625" style="77" customWidth="1"/>
    <col min="13833" max="14079" width="9.140625" style="77"/>
    <col min="14080" max="14080" width="28.5703125" style="77" customWidth="1"/>
    <col min="14081" max="14081" width="47.5703125" style="77" customWidth="1"/>
    <col min="14082" max="14085" width="15.28515625" style="77" customWidth="1"/>
    <col min="14086" max="14087" width="9.140625" style="77"/>
    <col min="14088" max="14088" width="12.140625" style="77" customWidth="1"/>
    <col min="14089" max="14335" width="9.140625" style="77"/>
    <col min="14336" max="14336" width="28.5703125" style="77" customWidth="1"/>
    <col min="14337" max="14337" width="47.5703125" style="77" customWidth="1"/>
    <col min="14338" max="14341" width="15.28515625" style="77" customWidth="1"/>
    <col min="14342" max="14343" width="9.140625" style="77"/>
    <col min="14344" max="14344" width="12.140625" style="77" customWidth="1"/>
    <col min="14345" max="14591" width="9.140625" style="77"/>
    <col min="14592" max="14592" width="28.5703125" style="77" customWidth="1"/>
    <col min="14593" max="14593" width="47.5703125" style="77" customWidth="1"/>
    <col min="14594" max="14597" width="15.28515625" style="77" customWidth="1"/>
    <col min="14598" max="14599" width="9.140625" style="77"/>
    <col min="14600" max="14600" width="12.140625" style="77" customWidth="1"/>
    <col min="14601" max="14847" width="9.140625" style="77"/>
    <col min="14848" max="14848" width="28.5703125" style="77" customWidth="1"/>
    <col min="14849" max="14849" width="47.5703125" style="77" customWidth="1"/>
    <col min="14850" max="14853" width="15.28515625" style="77" customWidth="1"/>
    <col min="14854" max="14855" width="9.140625" style="77"/>
    <col min="14856" max="14856" width="12.140625" style="77" customWidth="1"/>
    <col min="14857" max="15103" width="9.140625" style="77"/>
    <col min="15104" max="15104" width="28.5703125" style="77" customWidth="1"/>
    <col min="15105" max="15105" width="47.5703125" style="77" customWidth="1"/>
    <col min="15106" max="15109" width="15.28515625" style="77" customWidth="1"/>
    <col min="15110" max="15111" width="9.140625" style="77"/>
    <col min="15112" max="15112" width="12.140625" style="77" customWidth="1"/>
    <col min="15113" max="15359" width="9.140625" style="77"/>
    <col min="15360" max="15360" width="28.5703125" style="77" customWidth="1"/>
    <col min="15361" max="15361" width="47.5703125" style="77" customWidth="1"/>
    <col min="15362" max="15365" width="15.28515625" style="77" customWidth="1"/>
    <col min="15366" max="15367" width="9.140625" style="77"/>
    <col min="15368" max="15368" width="12.140625" style="77" customWidth="1"/>
    <col min="15369" max="15615" width="9.140625" style="77"/>
    <col min="15616" max="15616" width="28.5703125" style="77" customWidth="1"/>
    <col min="15617" max="15617" width="47.5703125" style="77" customWidth="1"/>
    <col min="15618" max="15621" width="15.28515625" style="77" customWidth="1"/>
    <col min="15622" max="15623" width="9.140625" style="77"/>
    <col min="15624" max="15624" width="12.140625" style="77" customWidth="1"/>
    <col min="15625" max="15871" width="9.140625" style="77"/>
    <col min="15872" max="15872" width="28.5703125" style="77" customWidth="1"/>
    <col min="15873" max="15873" width="47.5703125" style="77" customWidth="1"/>
    <col min="15874" max="15877" width="15.28515625" style="77" customWidth="1"/>
    <col min="15878" max="15879" width="9.140625" style="77"/>
    <col min="15880" max="15880" width="12.140625" style="77" customWidth="1"/>
    <col min="15881" max="16127" width="9.140625" style="77"/>
    <col min="16128" max="16128" width="28.5703125" style="77" customWidth="1"/>
    <col min="16129" max="16129" width="47.5703125" style="77" customWidth="1"/>
    <col min="16130" max="16133" width="15.28515625" style="77" customWidth="1"/>
    <col min="16134" max="16135" width="9.140625" style="77"/>
    <col min="16136" max="16136" width="12.140625" style="77" customWidth="1"/>
    <col min="16137" max="16384" width="9.140625" style="77"/>
  </cols>
  <sheetData>
    <row r="1" spans="1:12">
      <c r="B1" s="78"/>
      <c r="C1" s="79"/>
      <c r="D1" s="79"/>
      <c r="E1" s="80" t="s">
        <v>74</v>
      </c>
      <c r="F1" s="78"/>
      <c r="G1" s="78"/>
      <c r="H1" s="78"/>
      <c r="I1" s="78"/>
    </row>
    <row r="2" spans="1:12" ht="13.5" customHeight="1">
      <c r="B2" s="78"/>
      <c r="C2" s="79"/>
      <c r="D2" s="79"/>
      <c r="E2" s="80" t="s">
        <v>0</v>
      </c>
      <c r="F2" s="78"/>
      <c r="G2" s="78"/>
      <c r="H2" s="78"/>
      <c r="I2" s="78"/>
    </row>
    <row r="3" spans="1:12" ht="13.5" customHeight="1">
      <c r="B3" s="78"/>
      <c r="C3" s="79"/>
      <c r="D3" s="79"/>
      <c r="E3" s="80" t="s">
        <v>1</v>
      </c>
      <c r="F3" s="78"/>
      <c r="G3" s="78"/>
      <c r="H3" s="78"/>
      <c r="I3" s="78"/>
    </row>
    <row r="4" spans="1:12" ht="13.5" customHeight="1">
      <c r="B4" s="78"/>
      <c r="C4" s="79"/>
      <c r="D4" s="79"/>
      <c r="E4" s="80"/>
      <c r="F4" s="78"/>
      <c r="G4" s="78"/>
      <c r="H4" s="78"/>
      <c r="I4" s="78"/>
    </row>
    <row r="5" spans="1:12" ht="56.25" customHeight="1">
      <c r="A5" s="145" t="s">
        <v>191</v>
      </c>
      <c r="B5" s="145"/>
      <c r="C5" s="145"/>
      <c r="D5" s="145"/>
      <c r="E5" s="145"/>
      <c r="G5" s="81"/>
      <c r="H5" s="81"/>
      <c r="I5" s="81"/>
      <c r="J5" s="81"/>
      <c r="K5" s="81"/>
      <c r="L5" s="81"/>
    </row>
    <row r="6" spans="1:12">
      <c r="A6" s="146" t="s">
        <v>93</v>
      </c>
      <c r="B6" s="146"/>
      <c r="C6" s="146"/>
      <c r="D6" s="146"/>
      <c r="E6" s="146"/>
    </row>
    <row r="7" spans="1:12">
      <c r="A7" s="140" t="s">
        <v>133</v>
      </c>
      <c r="B7" s="140"/>
      <c r="C7" s="140"/>
      <c r="D7" s="140"/>
      <c r="E7" s="140"/>
    </row>
    <row r="9" spans="1:12">
      <c r="A9" s="82" t="s">
        <v>95</v>
      </c>
      <c r="B9" s="83" t="s">
        <v>96</v>
      </c>
      <c r="C9" s="84"/>
      <c r="D9" s="84"/>
      <c r="E9" s="84"/>
    </row>
    <row r="10" spans="1:12" ht="34.5">
      <c r="A10" s="85">
        <v>1019</v>
      </c>
      <c r="B10" s="86" t="s">
        <v>171</v>
      </c>
      <c r="C10" s="87"/>
      <c r="D10" s="87"/>
      <c r="E10" s="87"/>
    </row>
    <row r="12" spans="1:12">
      <c r="A12" s="140" t="s">
        <v>99</v>
      </c>
      <c r="B12" s="140"/>
      <c r="C12" s="140"/>
      <c r="D12" s="140"/>
      <c r="E12" s="140"/>
    </row>
    <row r="14" spans="1:12" ht="41.25" customHeight="1">
      <c r="A14" s="82" t="s">
        <v>100</v>
      </c>
      <c r="B14" s="85" t="s">
        <v>172</v>
      </c>
      <c r="C14" s="141" t="s">
        <v>187</v>
      </c>
      <c r="D14" s="142"/>
      <c r="E14" s="143"/>
    </row>
    <row r="15" spans="1:12" ht="34.5">
      <c r="A15" s="82" t="s">
        <v>101</v>
      </c>
      <c r="B15" s="85" t="s">
        <v>173</v>
      </c>
      <c r="C15" s="89" t="s">
        <v>103</v>
      </c>
      <c r="D15" s="89" t="s">
        <v>104</v>
      </c>
      <c r="E15" s="89" t="s">
        <v>105</v>
      </c>
    </row>
    <row r="16" spans="1:12" ht="134.25" customHeight="1">
      <c r="A16" s="82" t="s">
        <v>106</v>
      </c>
      <c r="B16" s="85" t="s">
        <v>174</v>
      </c>
      <c r="C16" s="82"/>
      <c r="D16" s="82"/>
      <c r="E16" s="82"/>
    </row>
    <row r="17" spans="1:5" ht="134.25" customHeight="1">
      <c r="A17" s="82" t="s">
        <v>108</v>
      </c>
      <c r="B17" s="85" t="s">
        <v>175</v>
      </c>
      <c r="C17" s="82"/>
      <c r="D17" s="82"/>
      <c r="E17" s="82"/>
    </row>
    <row r="18" spans="1:5">
      <c r="A18" s="82" t="s">
        <v>110</v>
      </c>
      <c r="B18" s="85" t="s">
        <v>125</v>
      </c>
      <c r="C18" s="82"/>
      <c r="D18" s="82"/>
      <c r="E18" s="82"/>
    </row>
    <row r="19" spans="1:5" ht="51.75">
      <c r="A19" s="97" t="s">
        <v>192</v>
      </c>
      <c r="B19" s="85" t="s">
        <v>176</v>
      </c>
      <c r="C19" s="82"/>
      <c r="D19" s="82"/>
      <c r="E19" s="82"/>
    </row>
    <row r="20" spans="1:5">
      <c r="A20" s="144" t="s">
        <v>114</v>
      </c>
      <c r="B20" s="144"/>
      <c r="C20" s="82"/>
      <c r="D20" s="82"/>
      <c r="E20" s="82"/>
    </row>
    <row r="21" spans="1:5" ht="37.5" customHeight="1">
      <c r="A21" s="137" t="s">
        <v>177</v>
      </c>
      <c r="B21" s="138"/>
      <c r="C21" s="90" t="s">
        <v>116</v>
      </c>
      <c r="D21" s="90" t="s">
        <v>116</v>
      </c>
      <c r="E21" s="90"/>
    </row>
    <row r="22" spans="1:5" ht="37.5" customHeight="1">
      <c r="A22" s="137" t="s">
        <v>178</v>
      </c>
      <c r="B22" s="138"/>
      <c r="C22" s="90" t="s">
        <v>116</v>
      </c>
      <c r="D22" s="90" t="s">
        <v>116</v>
      </c>
      <c r="E22" s="90"/>
    </row>
    <row r="23" spans="1:5" ht="37.5" customHeight="1">
      <c r="A23" s="137" t="s">
        <v>179</v>
      </c>
      <c r="B23" s="138"/>
      <c r="C23" s="90" t="s">
        <v>116</v>
      </c>
      <c r="D23" s="90" t="s">
        <v>116</v>
      </c>
      <c r="E23" s="90"/>
    </row>
    <row r="24" spans="1:5" ht="37.5" customHeight="1">
      <c r="A24" s="137" t="s">
        <v>180</v>
      </c>
      <c r="B24" s="138"/>
      <c r="C24" s="90" t="s">
        <v>116</v>
      </c>
      <c r="D24" s="90" t="s">
        <v>116</v>
      </c>
      <c r="E24" s="90"/>
    </row>
    <row r="25" spans="1:5" ht="37.5" customHeight="1">
      <c r="A25" s="137" t="s">
        <v>181</v>
      </c>
      <c r="B25" s="138"/>
      <c r="C25" s="90" t="s">
        <v>116</v>
      </c>
      <c r="D25" s="90" t="s">
        <v>116</v>
      </c>
      <c r="E25" s="90"/>
    </row>
    <row r="26" spans="1:5" ht="37.5" customHeight="1">
      <c r="A26" s="137" t="s">
        <v>182</v>
      </c>
      <c r="B26" s="138"/>
      <c r="C26" s="90" t="s">
        <v>116</v>
      </c>
      <c r="D26" s="90" t="s">
        <v>116</v>
      </c>
      <c r="E26" s="90"/>
    </row>
    <row r="27" spans="1:5" ht="37.5" customHeight="1">
      <c r="A27" s="137" t="s">
        <v>183</v>
      </c>
      <c r="B27" s="138"/>
      <c r="C27" s="90" t="s">
        <v>116</v>
      </c>
      <c r="D27" s="90" t="s">
        <v>116</v>
      </c>
      <c r="E27" s="90"/>
    </row>
    <row r="28" spans="1:5" ht="37.5" customHeight="1">
      <c r="A28" s="137" t="s">
        <v>184</v>
      </c>
      <c r="B28" s="138"/>
      <c r="C28" s="90" t="s">
        <v>116</v>
      </c>
      <c r="D28" s="90" t="s">
        <v>116</v>
      </c>
      <c r="E28" s="90"/>
    </row>
    <row r="29" spans="1:5" ht="37.5" customHeight="1">
      <c r="A29" s="137" t="s">
        <v>185</v>
      </c>
      <c r="B29" s="138"/>
      <c r="C29" s="90" t="s">
        <v>116</v>
      </c>
      <c r="D29" s="90" t="s">
        <v>116</v>
      </c>
      <c r="E29" s="90"/>
    </row>
    <row r="30" spans="1:5" ht="37.5" customHeight="1">
      <c r="A30" s="137" t="s">
        <v>186</v>
      </c>
      <c r="B30" s="138"/>
      <c r="C30" s="90" t="s">
        <v>116</v>
      </c>
      <c r="D30" s="90" t="s">
        <v>116</v>
      </c>
      <c r="E30" s="90"/>
    </row>
    <row r="31" spans="1:5" ht="37.5" customHeight="1">
      <c r="A31" s="139" t="s">
        <v>122</v>
      </c>
      <c r="B31" s="139"/>
      <c r="C31" s="91">
        <v>-100000</v>
      </c>
      <c r="D31" s="91">
        <v>-100000</v>
      </c>
      <c r="E31" s="91">
        <v>0</v>
      </c>
    </row>
    <row r="33" spans="1:5">
      <c r="A33" s="82" t="s">
        <v>95</v>
      </c>
      <c r="B33" s="83" t="s">
        <v>96</v>
      </c>
      <c r="C33" s="84"/>
      <c r="D33" s="84"/>
      <c r="E33" s="84"/>
    </row>
    <row r="34" spans="1:5">
      <c r="A34" s="85" t="s">
        <v>97</v>
      </c>
      <c r="B34" s="86" t="s">
        <v>98</v>
      </c>
      <c r="C34" s="87"/>
      <c r="D34" s="87"/>
      <c r="E34" s="87"/>
    </row>
    <row r="36" spans="1:5">
      <c r="A36" s="140" t="s">
        <v>99</v>
      </c>
      <c r="B36" s="140"/>
      <c r="C36" s="140"/>
      <c r="D36" s="140"/>
      <c r="E36" s="140"/>
    </row>
    <row r="38" spans="1:5" ht="44.25" customHeight="1">
      <c r="A38" s="82" t="s">
        <v>100</v>
      </c>
      <c r="B38" s="85" t="s">
        <v>97</v>
      </c>
      <c r="C38" s="141" t="s">
        <v>187</v>
      </c>
      <c r="D38" s="142"/>
      <c r="E38" s="143"/>
    </row>
    <row r="39" spans="1:5" ht="34.5">
      <c r="A39" s="82" t="s">
        <v>101</v>
      </c>
      <c r="B39" s="85" t="s">
        <v>102</v>
      </c>
      <c r="C39" s="89" t="s">
        <v>103</v>
      </c>
      <c r="D39" s="89" t="s">
        <v>104</v>
      </c>
      <c r="E39" s="89" t="s">
        <v>105</v>
      </c>
    </row>
    <row r="40" spans="1:5" ht="69">
      <c r="A40" s="82" t="s">
        <v>106</v>
      </c>
      <c r="B40" s="85" t="s">
        <v>107</v>
      </c>
      <c r="C40" s="82"/>
      <c r="D40" s="82"/>
      <c r="E40" s="82"/>
    </row>
    <row r="41" spans="1:5" ht="34.5">
      <c r="A41" s="82" t="s">
        <v>108</v>
      </c>
      <c r="B41" s="85" t="s">
        <v>109</v>
      </c>
      <c r="C41" s="82"/>
      <c r="D41" s="82"/>
      <c r="E41" s="82"/>
    </row>
    <row r="42" spans="1:5" ht="51.75">
      <c r="A42" s="82" t="s">
        <v>110</v>
      </c>
      <c r="B42" s="85" t="s">
        <v>111</v>
      </c>
      <c r="C42" s="82"/>
      <c r="D42" s="82"/>
      <c r="E42" s="82"/>
    </row>
    <row r="43" spans="1:5" ht="51.75">
      <c r="A43" s="82" t="s">
        <v>112</v>
      </c>
      <c r="B43" s="85" t="s">
        <v>113</v>
      </c>
      <c r="C43" s="82"/>
      <c r="D43" s="82"/>
      <c r="E43" s="82"/>
    </row>
    <row r="44" spans="1:5">
      <c r="A44" s="144" t="s">
        <v>114</v>
      </c>
      <c r="B44" s="144"/>
      <c r="C44" s="82"/>
      <c r="D44" s="82"/>
      <c r="E44" s="82"/>
    </row>
    <row r="45" spans="1:5" ht="39.75" customHeight="1">
      <c r="A45" s="137" t="s">
        <v>115</v>
      </c>
      <c r="B45" s="138"/>
      <c r="C45" s="90" t="s">
        <v>116</v>
      </c>
      <c r="D45" s="90" t="s">
        <v>116</v>
      </c>
      <c r="E45" s="90"/>
    </row>
    <row r="46" spans="1:5" ht="39.75" customHeight="1">
      <c r="A46" s="137" t="s">
        <v>117</v>
      </c>
      <c r="B46" s="138"/>
      <c r="C46" s="90" t="s">
        <v>116</v>
      </c>
      <c r="D46" s="90" t="s">
        <v>116</v>
      </c>
      <c r="E46" s="90"/>
    </row>
    <row r="47" spans="1:5" ht="39.75" customHeight="1">
      <c r="A47" s="137" t="s">
        <v>118</v>
      </c>
      <c r="B47" s="138"/>
      <c r="C47" s="90" t="s">
        <v>116</v>
      </c>
      <c r="D47" s="90" t="s">
        <v>116</v>
      </c>
      <c r="E47" s="90"/>
    </row>
    <row r="48" spans="1:5" ht="39.75" customHeight="1">
      <c r="A48" s="137" t="s">
        <v>119</v>
      </c>
      <c r="B48" s="138"/>
      <c r="C48" s="90" t="s">
        <v>116</v>
      </c>
      <c r="D48" s="90" t="s">
        <v>116</v>
      </c>
      <c r="E48" s="90"/>
    </row>
    <row r="49" spans="1:5" ht="39.75" customHeight="1">
      <c r="A49" s="137" t="s">
        <v>120</v>
      </c>
      <c r="B49" s="138"/>
      <c r="C49" s="90" t="s">
        <v>116</v>
      </c>
      <c r="D49" s="90" t="s">
        <v>116</v>
      </c>
      <c r="E49" s="90"/>
    </row>
    <row r="50" spans="1:5" ht="39.75" customHeight="1">
      <c r="A50" s="137" t="s">
        <v>121</v>
      </c>
      <c r="B50" s="138"/>
      <c r="C50" s="90" t="s">
        <v>116</v>
      </c>
      <c r="D50" s="90" t="s">
        <v>116</v>
      </c>
      <c r="E50" s="90"/>
    </row>
    <row r="51" spans="1:5" ht="39.75" customHeight="1">
      <c r="A51" s="139" t="s">
        <v>122</v>
      </c>
      <c r="B51" s="139"/>
      <c r="C51" s="91">
        <v>0</v>
      </c>
      <c r="D51" s="91">
        <v>-174650.8</v>
      </c>
      <c r="E51" s="91">
        <v>-174650.8</v>
      </c>
    </row>
    <row r="53" spans="1:5" ht="37.5" customHeight="1">
      <c r="A53" s="82" t="s">
        <v>100</v>
      </c>
      <c r="B53" s="85" t="s">
        <v>97</v>
      </c>
      <c r="C53" s="141" t="s">
        <v>187</v>
      </c>
      <c r="D53" s="142"/>
      <c r="E53" s="143"/>
    </row>
    <row r="54" spans="1:5" ht="34.5">
      <c r="A54" s="82" t="s">
        <v>101</v>
      </c>
      <c r="B54" s="85">
        <v>32007</v>
      </c>
      <c r="C54" s="89" t="s">
        <v>103</v>
      </c>
      <c r="D54" s="89" t="s">
        <v>104</v>
      </c>
      <c r="E54" s="89" t="s">
        <v>105</v>
      </c>
    </row>
    <row r="55" spans="1:5" ht="86.25">
      <c r="A55" s="82" t="s">
        <v>106</v>
      </c>
      <c r="B55" s="85" t="s">
        <v>147</v>
      </c>
      <c r="C55" s="82"/>
      <c r="D55" s="82"/>
      <c r="E55" s="82"/>
    </row>
    <row r="56" spans="1:5" ht="34.5">
      <c r="A56" s="82" t="s">
        <v>108</v>
      </c>
      <c r="B56" s="85" t="s">
        <v>109</v>
      </c>
      <c r="C56" s="82"/>
      <c r="D56" s="82"/>
      <c r="E56" s="82"/>
    </row>
    <row r="57" spans="1:5" ht="51.75">
      <c r="A57" s="82" t="s">
        <v>110</v>
      </c>
      <c r="B57" s="85" t="s">
        <v>111</v>
      </c>
      <c r="C57" s="82"/>
      <c r="D57" s="82"/>
      <c r="E57" s="82"/>
    </row>
    <row r="58" spans="1:5" ht="51.75">
      <c r="A58" s="82" t="s">
        <v>112</v>
      </c>
      <c r="B58" s="85" t="s">
        <v>113</v>
      </c>
      <c r="C58" s="82"/>
      <c r="D58" s="82"/>
      <c r="E58" s="82"/>
    </row>
    <row r="59" spans="1:5">
      <c r="A59" s="144" t="s">
        <v>114</v>
      </c>
      <c r="B59" s="144"/>
      <c r="C59" s="82"/>
      <c r="D59" s="82"/>
      <c r="E59" s="82"/>
    </row>
    <row r="60" spans="1:5" ht="36" customHeight="1">
      <c r="A60" s="137" t="s">
        <v>115</v>
      </c>
      <c r="B60" s="138"/>
      <c r="C60" s="90" t="s">
        <v>116</v>
      </c>
      <c r="D60" s="90" t="s">
        <v>116</v>
      </c>
      <c r="E60" s="90"/>
    </row>
    <row r="61" spans="1:5" ht="36" customHeight="1">
      <c r="A61" s="137" t="s">
        <v>117</v>
      </c>
      <c r="B61" s="138"/>
      <c r="C61" s="90" t="s">
        <v>116</v>
      </c>
      <c r="D61" s="90" t="s">
        <v>116</v>
      </c>
      <c r="E61" s="90"/>
    </row>
    <row r="62" spans="1:5" ht="36" customHeight="1">
      <c r="A62" s="137" t="s">
        <v>118</v>
      </c>
      <c r="B62" s="138"/>
      <c r="C62" s="90" t="s">
        <v>116</v>
      </c>
      <c r="D62" s="90" t="s">
        <v>116</v>
      </c>
      <c r="E62" s="90"/>
    </row>
    <row r="63" spans="1:5" ht="36" customHeight="1">
      <c r="A63" s="137" t="s">
        <v>119</v>
      </c>
      <c r="B63" s="138"/>
      <c r="C63" s="90" t="s">
        <v>116</v>
      </c>
      <c r="D63" s="90" t="s">
        <v>116</v>
      </c>
      <c r="E63" s="90"/>
    </row>
    <row r="64" spans="1:5" ht="36" customHeight="1">
      <c r="A64" s="137" t="s">
        <v>120</v>
      </c>
      <c r="B64" s="138"/>
      <c r="C64" s="90" t="s">
        <v>116</v>
      </c>
      <c r="D64" s="90" t="s">
        <v>116</v>
      </c>
      <c r="E64" s="90"/>
    </row>
    <row r="65" spans="1:5" ht="36" customHeight="1">
      <c r="A65" s="137" t="s">
        <v>121</v>
      </c>
      <c r="B65" s="138"/>
      <c r="C65" s="90" t="s">
        <v>116</v>
      </c>
      <c r="D65" s="90" t="s">
        <v>116</v>
      </c>
      <c r="E65" s="90"/>
    </row>
    <row r="66" spans="1:5" ht="36" customHeight="1">
      <c r="A66" s="139" t="s">
        <v>122</v>
      </c>
      <c r="B66" s="139"/>
      <c r="C66" s="91">
        <v>0</v>
      </c>
      <c r="D66" s="91">
        <v>-85161.3</v>
      </c>
      <c r="E66" s="91">
        <v>-85161.3</v>
      </c>
    </row>
    <row r="68" spans="1:5">
      <c r="A68" s="82" t="s">
        <v>95</v>
      </c>
      <c r="B68" s="83" t="s">
        <v>96</v>
      </c>
      <c r="C68" s="84"/>
      <c r="D68" s="84"/>
      <c r="E68" s="84"/>
    </row>
    <row r="69" spans="1:5">
      <c r="A69" s="85" t="s">
        <v>123</v>
      </c>
      <c r="B69" s="86" t="s">
        <v>124</v>
      </c>
      <c r="C69" s="87"/>
      <c r="D69" s="87"/>
      <c r="E69" s="87"/>
    </row>
    <row r="71" spans="1:5">
      <c r="A71" s="140" t="s">
        <v>99</v>
      </c>
      <c r="B71" s="140"/>
      <c r="C71" s="140"/>
      <c r="D71" s="140"/>
      <c r="E71" s="140"/>
    </row>
    <row r="73" spans="1:5" ht="36.75" customHeight="1">
      <c r="A73" s="82" t="s">
        <v>100</v>
      </c>
      <c r="B73" s="85" t="s">
        <v>123</v>
      </c>
      <c r="C73" s="147" t="s">
        <v>188</v>
      </c>
      <c r="D73" s="148"/>
      <c r="E73" s="149"/>
    </row>
    <row r="74" spans="1:5" ht="34.5">
      <c r="A74" s="82" t="s">
        <v>101</v>
      </c>
      <c r="B74" s="85" t="s">
        <v>148</v>
      </c>
      <c r="C74" s="89" t="s">
        <v>103</v>
      </c>
      <c r="D74" s="89" t="s">
        <v>104</v>
      </c>
      <c r="E74" s="89" t="s">
        <v>105</v>
      </c>
    </row>
    <row r="75" spans="1:5" ht="86.25">
      <c r="A75" s="82" t="s">
        <v>106</v>
      </c>
      <c r="B75" s="85" t="s">
        <v>149</v>
      </c>
      <c r="C75" s="82"/>
      <c r="D75" s="82"/>
      <c r="E75" s="82"/>
    </row>
    <row r="76" spans="1:5" ht="51.75">
      <c r="A76" s="82" t="s">
        <v>108</v>
      </c>
      <c r="B76" s="85" t="s">
        <v>150</v>
      </c>
      <c r="C76" s="82"/>
      <c r="D76" s="82"/>
      <c r="E76" s="82"/>
    </row>
    <row r="77" spans="1:5">
      <c r="A77" s="82" t="s">
        <v>110</v>
      </c>
      <c r="B77" s="85" t="s">
        <v>151</v>
      </c>
      <c r="C77" s="82"/>
      <c r="D77" s="82"/>
      <c r="E77" s="82"/>
    </row>
    <row r="78" spans="1:5" ht="51.75">
      <c r="A78" s="82" t="s">
        <v>126</v>
      </c>
      <c r="B78" s="85" t="s">
        <v>130</v>
      </c>
      <c r="C78" s="82"/>
      <c r="D78" s="82"/>
      <c r="E78" s="82"/>
    </row>
    <row r="79" spans="1:5">
      <c r="A79" s="144" t="s">
        <v>114</v>
      </c>
      <c r="B79" s="144"/>
      <c r="C79" s="82"/>
      <c r="D79" s="82"/>
      <c r="E79" s="82"/>
    </row>
    <row r="80" spans="1:5" ht="32.25" customHeight="1">
      <c r="A80" s="137" t="s">
        <v>152</v>
      </c>
      <c r="B80" s="138"/>
      <c r="C80" s="92"/>
      <c r="D80" s="92"/>
      <c r="E80" s="92"/>
    </row>
    <row r="81" spans="1:5" ht="32.25" customHeight="1">
      <c r="A81" s="137" t="s">
        <v>153</v>
      </c>
      <c r="B81" s="138"/>
      <c r="C81" s="92"/>
      <c r="D81" s="92"/>
      <c r="E81" s="92"/>
    </row>
    <row r="82" spans="1:5" ht="16.5" customHeight="1">
      <c r="A82" s="137" t="s">
        <v>154</v>
      </c>
      <c r="B82" s="138"/>
      <c r="C82" s="93"/>
      <c r="D82" s="93"/>
      <c r="E82" s="93"/>
    </row>
    <row r="83" spans="1:5" s="94" customFormat="1">
      <c r="A83" s="139" t="s">
        <v>122</v>
      </c>
      <c r="B83" s="139"/>
      <c r="C83" s="91">
        <v>100000</v>
      </c>
      <c r="D83" s="91">
        <v>100000</v>
      </c>
      <c r="E83" s="91">
        <v>0</v>
      </c>
    </row>
    <row r="84" spans="1:5" s="94" customFormat="1">
      <c r="C84" s="95"/>
      <c r="D84" s="95"/>
      <c r="E84" s="95"/>
    </row>
    <row r="85" spans="1:5" ht="40.5" customHeight="1">
      <c r="A85" s="82" t="s">
        <v>100</v>
      </c>
      <c r="B85" s="85" t="s">
        <v>123</v>
      </c>
      <c r="C85" s="141" t="s">
        <v>187</v>
      </c>
      <c r="D85" s="142"/>
      <c r="E85" s="143"/>
    </row>
    <row r="86" spans="1:5" ht="34.5">
      <c r="A86" s="82" t="s">
        <v>101</v>
      </c>
      <c r="B86" s="85" t="s">
        <v>155</v>
      </c>
      <c r="C86" s="89" t="s">
        <v>103</v>
      </c>
      <c r="D86" s="89" t="s">
        <v>104</v>
      </c>
      <c r="E86" s="89" t="s">
        <v>105</v>
      </c>
    </row>
    <row r="87" spans="1:5" ht="86.25">
      <c r="A87" s="82" t="s">
        <v>106</v>
      </c>
      <c r="B87" s="85" t="s">
        <v>156</v>
      </c>
      <c r="C87" s="82"/>
      <c r="D87" s="82"/>
      <c r="E87" s="82"/>
    </row>
    <row r="88" spans="1:5" ht="51.75">
      <c r="A88" s="82" t="s">
        <v>108</v>
      </c>
      <c r="B88" s="85" t="s">
        <v>129</v>
      </c>
      <c r="C88" s="82"/>
      <c r="D88" s="82"/>
      <c r="E88" s="82"/>
    </row>
    <row r="89" spans="1:5">
      <c r="A89" s="82" t="s">
        <v>110</v>
      </c>
      <c r="B89" s="85" t="s">
        <v>125</v>
      </c>
      <c r="C89" s="82"/>
      <c r="D89" s="82"/>
      <c r="E89" s="82"/>
    </row>
    <row r="90" spans="1:5" ht="51.75">
      <c r="A90" s="82" t="s">
        <v>126</v>
      </c>
      <c r="B90" s="85" t="s">
        <v>130</v>
      </c>
      <c r="C90" s="82"/>
      <c r="D90" s="82"/>
      <c r="E90" s="82"/>
    </row>
    <row r="91" spans="1:5">
      <c r="A91" s="144" t="s">
        <v>114</v>
      </c>
      <c r="B91" s="144"/>
      <c r="C91" s="82"/>
      <c r="D91" s="82"/>
      <c r="E91" s="82"/>
    </row>
    <row r="92" spans="1:5">
      <c r="A92" s="150" t="s">
        <v>157</v>
      </c>
      <c r="B92" s="150"/>
      <c r="C92" s="96">
        <v>-5</v>
      </c>
      <c r="D92" s="96">
        <v>-10</v>
      </c>
      <c r="E92" s="96">
        <v>-10</v>
      </c>
    </row>
    <row r="93" spans="1:5">
      <c r="A93" s="139" t="s">
        <v>122</v>
      </c>
      <c r="B93" s="139"/>
      <c r="C93" s="91">
        <v>-324958.09999999998</v>
      </c>
      <c r="D93" s="91">
        <v>-855403.39999999991</v>
      </c>
      <c r="E93" s="91">
        <v>-855403.39999999991</v>
      </c>
    </row>
    <row r="95" spans="1:5" ht="37.5" customHeight="1">
      <c r="A95" s="82" t="s">
        <v>100</v>
      </c>
      <c r="B95" s="85" t="s">
        <v>123</v>
      </c>
      <c r="C95" s="147" t="s">
        <v>188</v>
      </c>
      <c r="D95" s="148"/>
      <c r="E95" s="149"/>
    </row>
    <row r="96" spans="1:5" ht="34.5">
      <c r="A96" s="82" t="s">
        <v>101</v>
      </c>
      <c r="B96" s="85" t="s">
        <v>127</v>
      </c>
      <c r="C96" s="89" t="s">
        <v>103</v>
      </c>
      <c r="D96" s="89" t="s">
        <v>104</v>
      </c>
      <c r="E96" s="89" t="s">
        <v>105</v>
      </c>
    </row>
    <row r="97" spans="1:5" ht="86.25">
      <c r="A97" s="82" t="s">
        <v>106</v>
      </c>
      <c r="B97" s="85" t="s">
        <v>128</v>
      </c>
      <c r="C97" s="82"/>
      <c r="D97" s="82"/>
      <c r="E97" s="82"/>
    </row>
    <row r="98" spans="1:5" ht="51.75">
      <c r="A98" s="82" t="s">
        <v>108</v>
      </c>
      <c r="B98" s="85" t="s">
        <v>129</v>
      </c>
      <c r="C98" s="82"/>
      <c r="D98" s="82"/>
      <c r="E98" s="82"/>
    </row>
    <row r="99" spans="1:5">
      <c r="A99" s="82" t="s">
        <v>110</v>
      </c>
      <c r="B99" s="85" t="s">
        <v>125</v>
      </c>
      <c r="C99" s="82"/>
      <c r="D99" s="82"/>
      <c r="E99" s="82"/>
    </row>
    <row r="100" spans="1:5" ht="51.75">
      <c r="A100" s="82" t="s">
        <v>126</v>
      </c>
      <c r="B100" s="85" t="s">
        <v>130</v>
      </c>
      <c r="C100" s="82"/>
      <c r="D100" s="82"/>
      <c r="E100" s="82"/>
    </row>
    <row r="101" spans="1:5">
      <c r="A101" s="144" t="s">
        <v>114</v>
      </c>
      <c r="B101" s="144"/>
      <c r="C101" s="82"/>
      <c r="D101" s="82"/>
      <c r="E101" s="82"/>
    </row>
    <row r="102" spans="1:5" ht="33" customHeight="1">
      <c r="A102" s="150" t="s">
        <v>131</v>
      </c>
      <c r="B102" s="150"/>
      <c r="C102" s="92"/>
      <c r="D102" s="92"/>
      <c r="E102" s="92"/>
    </row>
    <row r="103" spans="1:5" ht="33" customHeight="1">
      <c r="A103" s="150" t="s">
        <v>132</v>
      </c>
      <c r="B103" s="150"/>
      <c r="C103" s="92"/>
      <c r="D103" s="92"/>
      <c r="E103" s="92"/>
    </row>
    <row r="104" spans="1:5">
      <c r="A104" s="139" t="s">
        <v>122</v>
      </c>
      <c r="B104" s="139"/>
      <c r="C104" s="91">
        <v>324958.09999999998</v>
      </c>
      <c r="D104" s="91">
        <v>1115215.5</v>
      </c>
      <c r="E104" s="91">
        <v>1115215.5</v>
      </c>
    </row>
  </sheetData>
  <mergeCells count="52">
    <mergeCell ref="A50:B50"/>
    <mergeCell ref="A51:B51"/>
    <mergeCell ref="A5:E5"/>
    <mergeCell ref="A7:E7"/>
    <mergeCell ref="A36:E36"/>
    <mergeCell ref="C38:E38"/>
    <mergeCell ref="A44:B44"/>
    <mergeCell ref="A45:B45"/>
    <mergeCell ref="A46:B46"/>
    <mergeCell ref="A47:B47"/>
    <mergeCell ref="A48:B48"/>
    <mergeCell ref="A49:B49"/>
    <mergeCell ref="A12:E12"/>
    <mergeCell ref="C14:E14"/>
    <mergeCell ref="A20:B20"/>
    <mergeCell ref="A21:B21"/>
    <mergeCell ref="A66:B66"/>
    <mergeCell ref="A71:E71"/>
    <mergeCell ref="C73:E73"/>
    <mergeCell ref="A103:B103"/>
    <mergeCell ref="C53:E53"/>
    <mergeCell ref="A59:B59"/>
    <mergeCell ref="A60:B60"/>
    <mergeCell ref="A61:B61"/>
    <mergeCell ref="A64:B64"/>
    <mergeCell ref="A62:B62"/>
    <mergeCell ref="A104:B104"/>
    <mergeCell ref="A6:E6"/>
    <mergeCell ref="A91:B91"/>
    <mergeCell ref="A92:B92"/>
    <mergeCell ref="A93:B93"/>
    <mergeCell ref="C95:E95"/>
    <mergeCell ref="A101:B101"/>
    <mergeCell ref="A102:B102"/>
    <mergeCell ref="A79:B79"/>
    <mergeCell ref="A80:B80"/>
    <mergeCell ref="A81:B81"/>
    <mergeCell ref="A82:B82"/>
    <mergeCell ref="A83:B83"/>
    <mergeCell ref="C85:E85"/>
    <mergeCell ref="A63:B63"/>
    <mergeCell ref="A65:B6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'2'!Print_Area</vt:lpstr>
      <vt:lpstr>'3'!Print_Area</vt:lpstr>
      <vt:lpstr>'1'!Print_Titles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h.aperyan</dc:creator>
  <cp:lastModifiedBy>Ashot Pirumyan</cp:lastModifiedBy>
  <cp:lastPrinted>2021-04-27T11:58:58Z</cp:lastPrinted>
  <dcterms:created xsi:type="dcterms:W3CDTF">2021-02-26T12:12:30Z</dcterms:created>
  <dcterms:modified xsi:type="dcterms:W3CDTF">2021-05-25T10:56:28Z</dcterms:modified>
</cp:coreProperties>
</file>