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907" activeTab="8"/>
  </bookViews>
  <sheets>
    <sheet name="Havelvats 1" sheetId="1" r:id="rId1"/>
    <sheet name="Havelvats 2" sheetId="2" r:id="rId2"/>
    <sheet name="Havelvats 3" sheetId="5" r:id="rId3"/>
    <sheet name="Havelvats 4" sheetId="13" r:id="rId4"/>
    <sheet name="Havelvats 5" sheetId="6" r:id="rId5"/>
    <sheet name="Havelvats 6" sheetId="14" r:id="rId6"/>
    <sheet name="Havelvats 7" sheetId="8" r:id="rId7"/>
    <sheet name="Havelvats 8" sheetId="12" r:id="rId8"/>
    <sheet name="Havelvats 9" sheetId="15" r:id="rId9"/>
  </sheets>
  <definedNames>
    <definedName name="AgencyCode" localSheetId="5">#REF!</definedName>
    <definedName name="AgencyCode" localSheetId="8">#REF!</definedName>
    <definedName name="AgencyCode">#REF!</definedName>
    <definedName name="AgencyName" localSheetId="5">#REF!</definedName>
    <definedName name="AgencyName" localSheetId="8">#REF!</definedName>
    <definedName name="AgencyName">#REF!</definedName>
    <definedName name="davit" localSheetId="5">#REF!</definedName>
    <definedName name="davit" localSheetId="8">#REF!</definedName>
    <definedName name="davit">#REF!</definedName>
    <definedName name="Functional1" localSheetId="5">#REF!</definedName>
    <definedName name="Functional1" localSheetId="8">#REF!</definedName>
    <definedName name="Functional1">#REF!</definedName>
    <definedName name="ggg" localSheetId="5">#REF!</definedName>
    <definedName name="ggg" localSheetId="8">#REF!</definedName>
    <definedName name="ggg">#REF!</definedName>
    <definedName name="PANature" localSheetId="5">#REF!</definedName>
    <definedName name="PANature" localSheetId="8">#REF!</definedName>
    <definedName name="PANature">#REF!</definedName>
    <definedName name="PAType" localSheetId="5">#REF!</definedName>
    <definedName name="PAType" localSheetId="8">#REF!</definedName>
    <definedName name="PAType">#REF!</definedName>
    <definedName name="Performance2" localSheetId="5">#REF!</definedName>
    <definedName name="Performance2" localSheetId="8">#REF!</definedName>
    <definedName name="Performance2">#REF!</definedName>
    <definedName name="PerformanceType" localSheetId="5">#REF!</definedName>
    <definedName name="PerformanceType" localSheetId="8">#REF!</definedName>
    <definedName name="PerformanceType">#REF!</definedName>
    <definedName name="Հավելված" localSheetId="5">#REF!</definedName>
    <definedName name="Հավելված" localSheetId="8">#REF!</definedName>
    <definedName name="Հավելված">#REF!</definedName>
    <definedName name="Մաս" localSheetId="5">#REF!</definedName>
    <definedName name="Մաս" localSheetId="8">#REF!</definedName>
    <definedName name="Մաս">#REF!</definedName>
    <definedName name="շախմատիստ" localSheetId="5">#REF!</definedName>
    <definedName name="շախմատիստ" localSheetId="8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66" i="8" l="1"/>
  <c r="G74" i="8"/>
  <c r="I61" i="8"/>
  <c r="G61" i="8"/>
  <c r="I25" i="8" l="1"/>
  <c r="I14" i="8" l="1"/>
  <c r="I13" i="8" s="1"/>
  <c r="E64" i="13" l="1"/>
  <c r="E63" i="13" s="1"/>
  <c r="E57" i="13"/>
  <c r="E48" i="13"/>
  <c r="E35" i="13"/>
  <c r="E33" i="13" l="1"/>
  <c r="E31" i="13"/>
  <c r="E29" i="13"/>
  <c r="E27" i="13"/>
  <c r="E25" i="13"/>
  <c r="E23" i="13"/>
  <c r="E17" i="13"/>
  <c r="E19" i="13"/>
  <c r="E62" i="5"/>
  <c r="E63" i="5"/>
  <c r="E56" i="5"/>
  <c r="E47" i="5"/>
  <c r="F36" i="5" l="1"/>
  <c r="G36" i="5"/>
  <c r="H36" i="5"/>
  <c r="F34" i="5"/>
  <c r="G34" i="5"/>
  <c r="H34" i="5"/>
  <c r="E36" i="5"/>
  <c r="E34" i="5"/>
  <c r="F32" i="5"/>
  <c r="G32" i="5"/>
  <c r="H32" i="5"/>
  <c r="E32" i="5"/>
  <c r="F30" i="5"/>
  <c r="G30" i="5"/>
  <c r="H30" i="5"/>
  <c r="E30" i="5"/>
  <c r="F24" i="5"/>
  <c r="G24" i="5"/>
  <c r="H24" i="5"/>
  <c r="E24" i="5"/>
  <c r="F20" i="5"/>
  <c r="G20" i="5"/>
  <c r="H20" i="5"/>
  <c r="E20" i="5"/>
  <c r="F18" i="5"/>
  <c r="G18" i="5"/>
  <c r="H18" i="5"/>
  <c r="E18" i="5"/>
  <c r="D37" i="5"/>
  <c r="F36" i="13" s="1"/>
  <c r="F35" i="13" s="1"/>
  <c r="D35" i="5"/>
  <c r="F34" i="13" s="1"/>
  <c r="F33" i="13" s="1"/>
  <c r="D33" i="5"/>
  <c r="F32" i="13" s="1"/>
  <c r="F31" i="13" s="1"/>
  <c r="D31" i="5"/>
  <c r="F30" i="13" s="1"/>
  <c r="F29" i="13" s="1"/>
  <c r="D29" i="5"/>
  <c r="F28" i="13" s="1"/>
  <c r="F27" i="13" s="1"/>
  <c r="D27" i="5"/>
  <c r="F26" i="13" s="1"/>
  <c r="F25" i="13" s="1"/>
  <c r="D25" i="5"/>
  <c r="F24" i="13" s="1"/>
  <c r="F23" i="13" s="1"/>
  <c r="D23" i="5"/>
  <c r="F22" i="13" s="1"/>
  <c r="D21" i="5"/>
  <c r="F20" i="13" s="1"/>
  <c r="F19" i="13" s="1"/>
  <c r="D19" i="5"/>
  <c r="F18" i="13" s="1"/>
  <c r="F17" i="13" s="1"/>
  <c r="G17" i="5"/>
  <c r="D17" i="5" s="1"/>
  <c r="E16" i="13" s="1"/>
  <c r="H28" i="5"/>
  <c r="G28" i="5"/>
  <c r="F28" i="5"/>
  <c r="E28" i="5"/>
  <c r="H26" i="5"/>
  <c r="G26" i="5"/>
  <c r="F26" i="5"/>
  <c r="E26" i="5"/>
  <c r="F16" i="13" l="1"/>
  <c r="H32" i="2" s="1"/>
  <c r="G32" i="2"/>
  <c r="D30" i="5"/>
  <c r="D28" i="5"/>
  <c r="D20" i="5"/>
  <c r="D26" i="5"/>
  <c r="D18" i="5"/>
  <c r="D34" i="5"/>
  <c r="D36" i="5"/>
  <c r="D32" i="5"/>
  <c r="D24" i="5"/>
  <c r="G53" i="15" l="1"/>
  <c r="G52" i="15" s="1"/>
  <c r="G31" i="2"/>
  <c r="H31" i="2"/>
  <c r="H53" i="15"/>
  <c r="H52" i="15" s="1"/>
  <c r="I49" i="8"/>
  <c r="E59" i="13" l="1"/>
  <c r="E46" i="13"/>
  <c r="E44" i="13"/>
  <c r="E51" i="13" l="1"/>
  <c r="E41" i="13"/>
  <c r="E54" i="13" l="1"/>
  <c r="E43" i="5" l="1"/>
  <c r="E45" i="5" l="1"/>
  <c r="D45" i="5" s="1"/>
  <c r="D46" i="5"/>
  <c r="F47" i="13" s="1"/>
  <c r="F46" i="13" s="1"/>
  <c r="F22" i="5" l="1"/>
  <c r="F15" i="5" s="1"/>
  <c r="G22" i="5"/>
  <c r="G15" i="5" s="1"/>
  <c r="H22" i="5"/>
  <c r="H15" i="5" s="1"/>
  <c r="E22" i="5"/>
  <c r="D22" i="5" l="1"/>
  <c r="E15" i="5"/>
  <c r="E64" i="5" l="1"/>
  <c r="E21" i="13" l="1"/>
  <c r="D65" i="5"/>
  <c r="F66" i="13" s="1"/>
  <c r="E14" i="13" l="1"/>
  <c r="E12" i="13" l="1"/>
  <c r="G30" i="2"/>
  <c r="F65" i="13"/>
  <c r="E65" i="13"/>
  <c r="G51" i="15" l="1"/>
  <c r="G50" i="15" s="1"/>
  <c r="G29" i="2"/>
  <c r="G28" i="2" s="1"/>
  <c r="G27" i="2" s="1"/>
  <c r="G26" i="2" s="1"/>
  <c r="G24" i="2" s="1"/>
  <c r="I48" i="8"/>
  <c r="I12" i="8" s="1"/>
  <c r="G22" i="2" l="1"/>
  <c r="D24" i="14"/>
  <c r="G49" i="15"/>
  <c r="G48" i="15" s="1"/>
  <c r="G47" i="15" s="1"/>
  <c r="G45" i="15" s="1"/>
  <c r="G43" i="15" s="1"/>
  <c r="G41" i="15" s="1"/>
  <c r="I11" i="8"/>
  <c r="F38" i="5"/>
  <c r="F13" i="5" s="1"/>
  <c r="G38" i="5"/>
  <c r="G13" i="5" s="1"/>
  <c r="H38" i="5"/>
  <c r="H13" i="5" s="1"/>
  <c r="E58" i="5"/>
  <c r="D59" i="5"/>
  <c r="F60" i="13" s="1"/>
  <c r="E50" i="5"/>
  <c r="E40" i="5"/>
  <c r="D42" i="5"/>
  <c r="F43" i="13" s="1"/>
  <c r="D41" i="5"/>
  <c r="F42" i="13" s="1"/>
  <c r="D64" i="5"/>
  <c r="D44" i="5"/>
  <c r="F45" i="13" s="1"/>
  <c r="F44" i="13" s="1"/>
  <c r="D48" i="5"/>
  <c r="F49" i="13" s="1"/>
  <c r="F48" i="13" s="1"/>
  <c r="D49" i="5"/>
  <c r="F50" i="13" s="1"/>
  <c r="D51" i="5"/>
  <c r="F52" i="13" s="1"/>
  <c r="D52" i="5"/>
  <c r="F53" i="13" s="1"/>
  <c r="D60" i="5"/>
  <c r="F61" i="13" s="1"/>
  <c r="D61" i="5"/>
  <c r="F62" i="13" s="1"/>
  <c r="D63" i="5"/>
  <c r="F64" i="13" s="1"/>
  <c r="F63" i="13" s="1"/>
  <c r="D57" i="5"/>
  <c r="F58" i="13" s="1"/>
  <c r="F57" i="13" s="1"/>
  <c r="D54" i="5"/>
  <c r="F55" i="13" s="1"/>
  <c r="D55" i="5"/>
  <c r="F56" i="13" s="1"/>
  <c r="D21" i="1" l="1"/>
  <c r="G20" i="2"/>
  <c r="F41" i="13"/>
  <c r="F51" i="13"/>
  <c r="F54" i="13"/>
  <c r="F59" i="13"/>
  <c r="E53" i="5"/>
  <c r="D53" i="5" s="1"/>
  <c r="D56" i="5"/>
  <c r="D62" i="5"/>
  <c r="D58" i="5"/>
  <c r="D50" i="5"/>
  <c r="D47" i="5"/>
  <c r="D43" i="5"/>
  <c r="D40" i="5"/>
  <c r="D24" i="6" l="1"/>
  <c r="D14" i="1"/>
  <c r="G31" i="15"/>
  <c r="G30" i="15" s="1"/>
  <c r="G29" i="15" s="1"/>
  <c r="G28" i="15" s="1"/>
  <c r="G26" i="15" s="1"/>
  <c r="G24" i="15" s="1"/>
  <c r="G22" i="15" s="1"/>
  <c r="G20" i="15" s="1"/>
  <c r="G18" i="15" s="1"/>
  <c r="G16" i="15" s="1"/>
  <c r="G14" i="15" s="1"/>
  <c r="G13" i="15" s="1"/>
  <c r="G61" i="2"/>
  <c r="G60" i="2" s="1"/>
  <c r="G59" i="2" s="1"/>
  <c r="G57" i="2" s="1"/>
  <c r="E39" i="13"/>
  <c r="E37" i="13" s="1"/>
  <c r="E10" i="13" s="1"/>
  <c r="F39" i="13"/>
  <c r="F37" i="13" s="1"/>
  <c r="E38" i="5"/>
  <c r="E13" i="5" s="1"/>
  <c r="G55" i="2" l="1"/>
  <c r="D56" i="14"/>
  <c r="G43" i="2"/>
  <c r="H43" i="2"/>
  <c r="D38" i="5"/>
  <c r="G42" i="2" l="1"/>
  <c r="G41" i="2" s="1"/>
  <c r="G40" i="2" s="1"/>
  <c r="G39" i="2" s="1"/>
  <c r="G37" i="2" s="1"/>
  <c r="G64" i="15"/>
  <c r="G63" i="15" s="1"/>
  <c r="G62" i="15" s="1"/>
  <c r="G61" i="15" s="1"/>
  <c r="G60" i="15" s="1"/>
  <c r="G58" i="15" s="1"/>
  <c r="G56" i="15" s="1"/>
  <c r="G54" i="15" s="1"/>
  <c r="G39" i="15" s="1"/>
  <c r="G37" i="15" s="1"/>
  <c r="G35" i="15" s="1"/>
  <c r="G33" i="15" s="1"/>
  <c r="G32" i="15" s="1"/>
  <c r="G11" i="15" s="1"/>
  <c r="D47" i="1"/>
  <c r="G53" i="2"/>
  <c r="G51" i="2" s="1"/>
  <c r="G49" i="2" s="1"/>
  <c r="G47" i="2" s="1"/>
  <c r="G45" i="2" s="1"/>
  <c r="G44" i="2" s="1"/>
  <c r="H42" i="2"/>
  <c r="H41" i="2" s="1"/>
  <c r="H40" i="2" s="1"/>
  <c r="H39" i="2" s="1"/>
  <c r="H37" i="2" s="1"/>
  <c r="H64" i="15"/>
  <c r="H63" i="15" s="1"/>
  <c r="H62" i="15" s="1"/>
  <c r="H61" i="15" s="1"/>
  <c r="H60" i="15" s="1"/>
  <c r="H58" i="15" s="1"/>
  <c r="H56" i="15" s="1"/>
  <c r="H54" i="15" s="1"/>
  <c r="D15" i="5"/>
  <c r="H11" i="5"/>
  <c r="F11" i="5"/>
  <c r="E11" i="5"/>
  <c r="H35" i="2" l="1"/>
  <c r="E37" i="14"/>
  <c r="D41" i="1"/>
  <c r="D39" i="1" s="1"/>
  <c r="D56" i="6"/>
  <c r="G35" i="2"/>
  <c r="D37" i="14"/>
  <c r="F21" i="13"/>
  <c r="G33" i="2" l="1"/>
  <c r="G18" i="2" s="1"/>
  <c r="G16" i="2" s="1"/>
  <c r="G14" i="2" s="1"/>
  <c r="G12" i="2" s="1"/>
  <c r="G11" i="2" s="1"/>
  <c r="G9" i="2" s="1"/>
  <c r="D34" i="1"/>
  <c r="E34" i="1"/>
  <c r="H33" i="2"/>
  <c r="F14" i="13"/>
  <c r="G11" i="5"/>
  <c r="D11" i="5" s="1"/>
  <c r="D27" i="1" l="1"/>
  <c r="D12" i="1" s="1"/>
  <c r="D10" i="1" s="1"/>
  <c r="D37" i="6"/>
  <c r="F12" i="13"/>
  <c r="F10" i="13" s="1"/>
  <c r="H30" i="2"/>
  <c r="E27" i="1"/>
  <c r="D14" i="12"/>
  <c r="E37" i="6"/>
  <c r="D13" i="5"/>
  <c r="D12" i="12" l="1"/>
  <c r="D10" i="12" s="1"/>
  <c r="H51" i="15"/>
  <c r="H50" i="15" s="1"/>
  <c r="H29" i="2"/>
  <c r="H28" i="2" s="1"/>
  <c r="H27" i="2" s="1"/>
  <c r="H26" i="2" s="1"/>
  <c r="H24" i="2" s="1"/>
  <c r="H22" i="2" l="1"/>
  <c r="E24" i="14"/>
  <c r="H49" i="15"/>
  <c r="H48" i="15" s="1"/>
  <c r="H47" i="15" s="1"/>
  <c r="H45" i="15" s="1"/>
  <c r="H43" i="15" s="1"/>
  <c r="H41" i="15" s="1"/>
  <c r="H39" i="15" s="1"/>
  <c r="H37" i="15" s="1"/>
  <c r="H35" i="15" s="1"/>
  <c r="H33" i="15" s="1"/>
  <c r="H32" i="15" s="1"/>
  <c r="E21" i="1" l="1"/>
  <c r="H20" i="2"/>
  <c r="H18" i="2" s="1"/>
  <c r="H16" i="2" s="1"/>
  <c r="H14" i="2" s="1"/>
  <c r="H12" i="2" s="1"/>
  <c r="H11" i="2" s="1"/>
  <c r="E24" i="6" l="1"/>
  <c r="E14" i="1"/>
  <c r="E12" i="1" s="1"/>
  <c r="H31" i="15"/>
  <c r="H30" i="15" s="1"/>
  <c r="H29" i="15" s="1"/>
  <c r="H28" i="15" s="1"/>
  <c r="H26" i="15" s="1"/>
  <c r="H24" i="15" s="1"/>
  <c r="H22" i="15" s="1"/>
  <c r="H20" i="15" s="1"/>
  <c r="H18" i="15" s="1"/>
  <c r="H16" i="15" s="1"/>
  <c r="H14" i="15" s="1"/>
  <c r="H13" i="15" s="1"/>
  <c r="H11" i="15" s="1"/>
  <c r="H61" i="2"/>
  <c r="H60" i="2" s="1"/>
  <c r="H59" i="2" s="1"/>
  <c r="H57" i="2" s="1"/>
  <c r="H55" i="2" l="1"/>
  <c r="E56" i="14"/>
  <c r="H53" i="2" l="1"/>
  <c r="H51" i="2" s="1"/>
  <c r="H49" i="2" s="1"/>
  <c r="H47" i="2" s="1"/>
  <c r="H45" i="2" s="1"/>
  <c r="H44" i="2" s="1"/>
  <c r="H9" i="2" s="1"/>
  <c r="E47" i="1"/>
  <c r="E41" i="1" l="1"/>
  <c r="E39" i="1" s="1"/>
  <c r="E10" i="1" s="1"/>
  <c r="E56" i="6"/>
</calcChain>
</file>

<file path=xl/sharedStrings.xml><?xml version="1.0" encoding="utf-8"?>
<sst xmlns="http://schemas.openxmlformats.org/spreadsheetml/2006/main" count="737" uniqueCount="251">
  <si>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</si>
  <si>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</si>
  <si>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</si>
  <si>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</si>
  <si>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</si>
  <si>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</si>
  <si>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</si>
  <si>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</si>
  <si>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</si>
  <si>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ՀՀ Կրթության, գիտության, մշակույթի և սպորտի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</si>
  <si>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</si>
  <si>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</si>
  <si>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</si>
  <si>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</si>
  <si>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</si>
  <si>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</si>
  <si>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</si>
  <si>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</si>
  <si>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</si>
  <si>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</si>
  <si>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</si>
  <si>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</si>
  <si>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</si>
  <si>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</si>
  <si>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</si>
  <si>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</si>
  <si>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</si>
  <si>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</si>
  <si>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</si>
  <si>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</si>
  <si>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</si>
  <si>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</si>
  <si>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</si>
  <si>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</si>
  <si>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</si>
  <si>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</si>
  <si>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</si>
  <si>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</si>
  <si>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</si>
  <si>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</si>
  <si>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</si>
  <si>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</si>
  <si>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</si>
  <si>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</si>
  <si>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</si>
  <si>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</si>
  <si>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</si>
  <si>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</si>
  <si>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</si>
  <si>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</si>
  <si>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</si>
  <si>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</si>
  <si>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</si>
  <si>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</si>
  <si>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</si>
  <si>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</si>
  <si>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</si>
  <si>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</si>
  <si>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Աղյուսակ  9․14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</si>
  <si>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</si>
  <si>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</si>
  <si>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</si>
  <si>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</si>
  <si>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</si>
  <si>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</si>
  <si>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</si>
  <si>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</si>
  <si>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</si>
  <si>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(հազար դրամ)</t>
  </si>
  <si>
    <t>Բաժին N 09</t>
  </si>
  <si>
    <t>Խումբ N 06</t>
  </si>
  <si>
    <t>Դաս N 01</t>
  </si>
  <si>
    <t xml:space="preserve"> Այլ պետական կազմակերպությունների կողմից օգտագործվող ոչ ֆինանսական ակտիվների հետ գործառնություններ</t>
  </si>
  <si>
    <t>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</si>
  <si>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
</t>
  </si>
  <si>
    <t xml:space="preserve"> Դպրոցական միջավայրի բարելավում
</t>
  </si>
  <si>
    <t xml:space="preserve"> Փոքրաքանակ երեխաներով համալրված հանրակրթական դպրոցների  մոդուլային շենքերի կառուցում</t>
  </si>
  <si>
    <t>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</si>
  <si>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
_x000D_
</t>
  </si>
  <si>
    <t>ՀՀ քաղաքաշինության կոմիտե</t>
  </si>
  <si>
    <t xml:space="preserve"> ՇԵՆՔԵՐ ԵՎ ՇԻՆՈՒԹՅՈՒՆՆԵՐ</t>
  </si>
  <si>
    <t>ՀՀ Լոռու մարզ</t>
  </si>
  <si>
    <t>ՀՀ Արարատի մարզ</t>
  </si>
  <si>
    <t>ՀՀ Կոտայքի մարզ</t>
  </si>
  <si>
    <t>ՀՀ Արագածոտնի մարզ</t>
  </si>
  <si>
    <t>ՀՀ Արմավիր մարզ</t>
  </si>
  <si>
    <t>ՀՀ Գեղարքունիքի մարզ</t>
  </si>
  <si>
    <t>ՀՀ Սյունիքի մարզ</t>
  </si>
  <si>
    <t>ՀՀ Վայոց Ձորի մարզ</t>
  </si>
  <si>
    <t>ՀՀ Շիրակի մարզ</t>
  </si>
  <si>
    <t>ՀՀ Տավուշի մարզ</t>
  </si>
  <si>
    <t>«Լուսակնի միջնակարգ դպրոց» ՀՈԱԿ</t>
  </si>
  <si>
    <t>«Գառնահովիտի  միջնակարգ դպրոց» ՊՈԱԿ</t>
  </si>
  <si>
    <t>«Դեղձուտի միջնակարգ դպրոց» ՊՈԱԿ</t>
  </si>
  <si>
    <t>«Արգինայի միջնակարգ դպրոց» ՊՈԱԿ</t>
  </si>
  <si>
    <t>«Լեռնահովիտ գյուղի Վ. Բարեղամյանի անվան հիմնական դպրոց» ՊՈԱԿ</t>
  </si>
  <si>
    <t>«Շատջրեք գյուղի միջնակարգ դպրոց» ՊՈԱԿ</t>
  </si>
  <si>
    <t>«Մեդովկայի միջնակարգ դպրոց» ՊՈԱԿ</t>
  </si>
  <si>
    <t>«Հագվու հիմնական դպրոց» ՊՈԱԿ</t>
  </si>
  <si>
    <t>«Հարժիսի Համլետ Մինասյանի անվան միջնակարգ դպրոց» ՊՈԱԿ</t>
  </si>
  <si>
    <t>«Վաղատինի միջնակարգ դպրոց» ՊՈԱԿ</t>
  </si>
  <si>
    <t>«Դարբասի միջնակարգ դպրոց» ՊՈԱԿ</t>
  </si>
  <si>
    <t>«Եղեգիսի միջնակարգ դպրոց» ՊՈԱԿ</t>
  </si>
  <si>
    <t>«Բերդաշենի միջնակարգ դպրոց» ՊՈԱԿ</t>
  </si>
  <si>
    <t>«Ջրառատի միջնակարգ դպրոց» ՊՈԱԿ</t>
  </si>
  <si>
    <t>«Կաթնաղբյուրի հիմնական դպրոց» ՊՈԱԿ</t>
  </si>
  <si>
    <t>-Շենքերի և շինությունների շինարարություն</t>
  </si>
  <si>
    <t>տեխնիկական հսկողության ծառայություններ</t>
  </si>
  <si>
    <t>հեղինակային հսկողության ծառայություններ</t>
  </si>
  <si>
    <t xml:space="preserve"> ՄԱՍ II.  ԱՇԽԱՏԱՆՔՆԵՐ</t>
  </si>
  <si>
    <t xml:space="preserve"> ՄԱՍ III. ԾԱՌԱՅՈՒԹՅՈՒՆՆԵՐ</t>
  </si>
  <si>
    <t>ՄԱ</t>
  </si>
  <si>
    <t>ԳՀ</t>
  </si>
  <si>
    <t>դրամ</t>
  </si>
  <si>
    <t>1183-32003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</si>
  <si>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</si>
  <si>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</si>
  <si>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</si>
  <si>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</si>
  <si>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Արդյունքի չափորոշիչներ 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</si>
  <si>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</si>
  <si>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</si>
  <si>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անվանումները </t>
  </si>
  <si>
    <t xml:space="preserve"> Փոքրաքանակ երեխաներով համալրված հանրակրթական դպրոցներ </t>
  </si>
  <si>
    <t>Հավելված N 8</t>
  </si>
  <si>
    <t>հազար  դրամներով</t>
  </si>
  <si>
    <t>Ընդամենը</t>
  </si>
  <si>
    <t>ՀՀ Արմավիրի մարզ</t>
  </si>
  <si>
    <t xml:space="preserve"> այդ թվում`ըստ ուղղությունների</t>
  </si>
  <si>
    <t xml:space="preserve"> դրամ</t>
  </si>
  <si>
    <t>ՀԲՄ</t>
  </si>
  <si>
    <t xml:space="preserve"> Տրանսֆերտների տրամադրում</t>
  </si>
  <si>
    <t>«գ. Դովեղի միջնակարգ դպրոց» ՊՈԱԿ</t>
  </si>
  <si>
    <t>98111140-1</t>
  </si>
  <si>
    <t>ՀՀ կառավարության  2021 թվականի</t>
  </si>
  <si>
    <t>«Մոդուլային» տիպի մանկապարտեզների շենքային ապահովում</t>
  </si>
  <si>
    <t>Ինն ամիս</t>
  </si>
  <si>
    <t>այդ  թվում՝</t>
  </si>
  <si>
    <t xml:space="preserve">ՀՀ կառավարության  2021 թվականի </t>
  </si>
  <si>
    <t xml:space="preserve"> Ինն ամիս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</si>
  <si>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</si>
  <si>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</si>
  <si>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</si>
  <si>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</si>
  <si>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Համայնքներում «Մոդուլային» տիպի մանկապարտեզների կառուցում և նախագծում
_x000D_
</t>
  </si>
  <si>
    <t>ՀԱՅԱՍՏԱՆԻ ՀԱՆՐԱՊԵՏՈՒԹՅԱՆ ԿԱՌԱՎԱՐՈՒԹՅԱՆ 2020 ԹՎԱԿԱՆԻ ԴԵԿՏԵՄԲԵՐԻ 30-Ի N 2215-Ն ՈՐՈՇՄԱՆ N 5 ՀԱՎԵԼՎԱԾԻ N 2 ԱՂՅՈՒՍԱԿՈՒՄ ԿԱՏԱՐՎՈՂ ԼՐԱՑՈՒՄՆԵՐԸ</t>
  </si>
  <si>
    <t>«ՀԱՅԱUՏԱՆԻ ՀԱՆՐԱՊԵՏՈՒԹՅԱՆ 2021 ԹՎԱԿԱՆԻ ՊԵՏԱԿԱՆ ԲՅՈՒՋԵԻ ՄԱUԻՆ» ՀԱՅԱUՏԱՆԻ ՀԱՆՐԱՊԵՏՈՒԹՅԱՆ OՐԵՆՔԻ N 1 ՀԱՎԵԼՎԱԾԻ N 3 ԱՂՅՈՒՍԱԿՈՒՄ  ԿԱՏԱՐՎՈՂ  ԼՐԱՑՈՒՄՆԵՐԸ</t>
  </si>
  <si>
    <t xml:space="preserve"> Համայնքներում «Մոդուլային» տիպի մանկապարտեզների կառուցում և նախագծում</t>
  </si>
  <si>
    <t xml:space="preserve"> Տրանսֆերտների տրամադրում </t>
  </si>
  <si>
    <t xml:space="preserve"> Նախադպրոցական կրթություն իրականացնող ուսումնական հաստատություններ</t>
  </si>
  <si>
    <t xml:space="preserve">  Շահառուների ընտրության չափանիշները </t>
  </si>
  <si>
    <t xml:space="preserve">Կազմակերպությունների թիվը, որտեղ կատարվում են ներդրումները, հատ </t>
  </si>
  <si>
    <t>Հավելված N6</t>
  </si>
  <si>
    <t>Աղյուսակ  9.1.42</t>
  </si>
  <si>
    <t xml:space="preserve">«ՀԱՅԱUՏԱՆԻ ՀԱՆՐԱՊԵՏՈՒԹՅԱՆ 2021 ԹՎԱԿԱՆԻ ՊԵՏԱԿԱՆ ԲՅՈՒՋԵԻ ՄԱUԻՆ» ՀԱՅԱUՏԱՆԻ ՀԱՆՐԱՊԵՏՈՒԹՅԱՆ OՐԵՆՔԻ N 6  ՀԱՎԵԼՎԱԾԻ N 2 ԱՂՅՈՒՍԱԿՈՒՄ ԿԱՏԱՐՎՈՂ ՓՈՓՈԽՈՒԹՅՈՒՆՆԵՐԸ </t>
  </si>
  <si>
    <t>1146-12010</t>
  </si>
  <si>
    <t xml:space="preserve"> 45211231-1</t>
  </si>
  <si>
    <t xml:space="preserve">  միջնակարգ դպրոցների կառուցման աշխատանքներ</t>
  </si>
  <si>
    <t xml:space="preserve"> ԲՄ</t>
  </si>
  <si>
    <t xml:space="preserve"> 45211231-2</t>
  </si>
  <si>
    <t xml:space="preserve"> 45211231-3</t>
  </si>
  <si>
    <t xml:space="preserve"> 45211231-4</t>
  </si>
  <si>
    <t xml:space="preserve"> 45211231-5</t>
  </si>
  <si>
    <t xml:space="preserve"> 45211231-6</t>
  </si>
  <si>
    <t xml:space="preserve"> 45211231-7</t>
  </si>
  <si>
    <t xml:space="preserve"> 45211231-8</t>
  </si>
  <si>
    <t xml:space="preserve"> 45211231-9</t>
  </si>
  <si>
    <t xml:space="preserve"> 45211231-10</t>
  </si>
  <si>
    <t xml:space="preserve"> 45211231-11</t>
  </si>
  <si>
    <t xml:space="preserve"> 45211231-12</t>
  </si>
  <si>
    <t xml:space="preserve"> 45211231-13</t>
  </si>
  <si>
    <t xml:space="preserve"> 45211231-14</t>
  </si>
  <si>
    <t xml:space="preserve"> 45211231-15</t>
  </si>
  <si>
    <t xml:space="preserve"> 45211231-16</t>
  </si>
  <si>
    <t>45221142-520</t>
  </si>
  <si>
    <t>ընդհանուր շինարարական աշխատանքներ</t>
  </si>
  <si>
    <t>71351540-3</t>
  </si>
  <si>
    <t>71351540-1</t>
  </si>
  <si>
    <t>71351540-2</t>
  </si>
  <si>
    <t>71351540-4</t>
  </si>
  <si>
    <t>71351540-6</t>
  </si>
  <si>
    <t>71351540-7</t>
  </si>
  <si>
    <t>71351540-8</t>
  </si>
  <si>
    <t>71351540-10</t>
  </si>
  <si>
    <t>71351540-5</t>
  </si>
  <si>
    <t>71351540-9</t>
  </si>
  <si>
    <t>Ցուցանիշների փոփոխությունը (ավելացումները նշված են դրական նշանով)</t>
  </si>
  <si>
    <t xml:space="preserve">Կառուցված ուսումնական հաստատությունների քանակ, հատ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</si>
  <si>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</si>
  <si>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</si>
  <si>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</si>
  <si>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</si>
  <si>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</si>
  <si>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</si>
  <si>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</si>
  <si>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</si>
  <si>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</si>
  <si>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</si>
  <si>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</si>
  <si>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</si>
  <si>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</si>
  <si>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</si>
  <si>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</si>
  <si>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</si>
  <si>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</si>
  <si>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</si>
  <si>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 xml:space="preserve"> Պահուստային միջոցներ</t>
  </si>
  <si>
    <t xml:space="preserve"> ԱՅԼ  ԾԱԽՍԵՐ</t>
  </si>
  <si>
    <t>Աղյուսակ 9․1.58</t>
  </si>
  <si>
    <t xml:space="preserve">ՄԱՍ 1. ՊԵՏԱԿԱՆ ՄԱՐՄՆԻ ԳԾՈՎ ԱՐԴՅՈՒՆՔԱՅԻՆ (ԿԱՏԱՐՈՂԱԿԱՆ) ՑՈՒՑԱՆԻՇՆԵՐԸ 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</si>
  <si>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</si>
  <si>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</si>
  <si>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</si>
  <si>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</si>
  <si>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</si>
  <si>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</si>
  <si>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</si>
  <si>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Հավելված N 9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</si>
  <si>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</si>
  <si>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ԸՆԴԱՄԵՆԸ</t>
  </si>
  <si>
    <t>այդ թվում</t>
  </si>
  <si>
    <t xml:space="preserve">ՀՀ Գեղարքունիքի մարզի Աստղաձոր համայնքում «Մոդուլային» տիպի 144 տեղ հզորությամբ մսուր-մանկապարտեզ </t>
  </si>
  <si>
    <t xml:space="preserve">ՀՀ Լոռու մարզի Սպիտակ համայնքում «Մոդուլային» տիպի 144 տեղ հզորությամբ մսուր-մանկապարտեզ </t>
  </si>
  <si>
    <t>ՀՀ Սյունիքի մարզի Կապան համայնքում «Մոդուլային» տիպի 144 տեղ հզորությամբ մսուր-մանկապարտեզ</t>
  </si>
  <si>
    <t xml:space="preserve">ՀՀ Արարատի մարզի Արալեզ համայնքում «Մոդուլային» տիպի 144 տեղ հզորությամբ մսուր-մանկապարտեզ </t>
  </si>
  <si>
    <t xml:space="preserve">ՀՀ Կոտայքի մարզի Հրազդան համայնքում «Մոդուլային» տիպի 144 տեղ հզորությամբ մսուր-մանկապարտեզ </t>
  </si>
  <si>
    <t>ՀՀ Շիրակի մարզի Արթիկ համայնքում «Մոդուլային» տիպի 144 տեղ հզորությամբ մսուր-մանկապարտեզ</t>
  </si>
  <si>
    <t>ՀՀ Վայոց ձորի մարզի Եղեգիս համայնքի Շատին բնակավայրում «Մոդուլային» տիպի 144 տեղ հզորությամբ մսուր-մանկապարտեզ</t>
  </si>
  <si>
    <t>ՀՀ Տավուշի մարզի Բերդ համայնքի Արծվաբերդ բնակավայրում «Մոդուլային» տիպի 144 տեղ հզորությամբ մսուր-մանկապարտեզ</t>
  </si>
  <si>
    <t xml:space="preserve"> «Մոդուլային» տիպի 144 տեղ հզորությամբ մսուր-մանկապարտեզի բազմակի օգտագործման օրինակելի նախագծանախահաշվային փաստաթղթերի մշակում և համապատասխան համայնքներում տեղակապում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</si>
  <si>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</si>
  <si>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- Նախագծահետազոտական ծախսեր</t>
  </si>
  <si>
    <t>Բաժին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</si>
  <si>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</si>
  <si>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Ցուցանիշների փոփոխությունը (ավելացումները նշված են դրական նշանով) 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</si>
  <si>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</si>
  <si>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</si>
  <si>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ԸՆԴԱՄԵՆԸ</t>
  </si>
  <si>
    <t xml:space="preserve">ՀԱՅԱՍՏԱՆԻ ՀԱՆՐԱՊԵՏՈՒԹՅԱՆ ԿԱՌԱՎԱՐՈՒԹՅԱՆ 2020 ԹՎԱԿԱՆԻ ԴԵԿՏԵՄԲԵՐԻ 30-Ի N 2215-Ն ՈՐՈՇՄԱՆ N 9 ՀԱՎԵԼՎԱԾԻ  N 9.14 ԱՂՅՈՒՍԱԿՈՒՄ ԿԱՏԱՐՎՈՂ ՓՈՓՈԽՈՒԹՅՈՒՆՆԵՐԸ ԵՎ ԼՐԱՑՈՒՄՆԵՐԸ </t>
  </si>
  <si>
    <t>Ցուցանիշների փոփոխությունը (նվազեցումները նշված են փակագծերում)</t>
  </si>
  <si>
    <t xml:space="preserve">ՀԱՅԱՍՏԱՆԻ ՀԱՆՐԱՊԵՏՈՒԹՅԱՆ ԿԱՌԱՎԱՐՈՒԹՅԱՆ 2020 ԹՎԱԿԱՆԻ ԴԵԿՏԵՄԲԵՐԻ 30-Ի N 2215-Ն ՈՐՈՇՄԱՆ N 9.1. ՀԱՎԵԼՎԱԾԻ  N 9.1.42 ԱՂՅՈՒՍԱԿՈՒՄ ԿԱՏԱՐՎՈՂ ՓՈՓՈԽՈՒԹՅՈՒՆՆԵՐԸ ԵՎ ԼՐԱՑՈՒՄՆԵՐԸ </t>
  </si>
  <si>
    <t xml:space="preserve"> ԱՅԼ ՀԻՄՆԱԿԱՆ ՄԻՋՈՑՆԵՐ</t>
  </si>
  <si>
    <t xml:space="preserve"> այդ թվում</t>
  </si>
  <si>
    <t xml:space="preserve">ՀԱՅԱՍՏԱՆԻ ՀԱՆՐԱՊԵՏՈՒԹՅԱՆ ԿԱՌԱՎԱՐՈՒԹՅԱՆ 2020 ԹՎԱԿԱՆԻ ԴԵԿՏԵՄԲԵՐԻ 30-Ի 
N 2215-Ն ՈՐՈՇՄԱՆ N 10 ՀԱՎԵԼՎԱԾՈՒՄ ԿԱՏԱՐՎՈՂ  ՓՈՓՈԽՈՒԹՅՈՒՆՆԵՐԸ ԵՎ ԼՐԱՑՈՒՄՆԵՐԸ
</t>
  </si>
  <si>
    <t>նախագծերի պատրաստում, ծախսերի գնահատում</t>
  </si>
  <si>
    <t>փորձաքննության ծառայություններ</t>
  </si>
  <si>
    <t xml:space="preserve">ՀՀ Արագածոտնի մարզի  Ալագյազ համայնքում «Մոդուլային» տիպի 144 տեղ հզորությամբ մսուր-մանկապարտեզ </t>
  </si>
  <si>
    <t>ՀՄԱ</t>
  </si>
  <si>
    <t xml:space="preserve">Կազմակերպությունների թիվը, որոնց համար իրականացվում է նախագծում, հատ </t>
  </si>
  <si>
    <t xml:space="preserve">ՀՀ Արմավիրի մարզի Արևիկ համայնքում «Մոդուլային» տիպի մսուր-մանկապարտեզ 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</si>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</sst>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р_._-;\-* #,##0.0\ _р_._-;_-* &quot;-&quot;??\ _р_._-;_-@_-"/>
    <numFmt numFmtId="173" formatCode="General_)"/>
    <numFmt numFmtId="174" formatCode="_-* #,##0.0\ _р_._-;\-* #,##0.0\ _р_._-;_-* &quot;-&quot;?\ _р_._-;_-@_-"/>
    <numFmt numFmtId="175" formatCode="0.000%"/>
    <numFmt numFmtId="176" formatCode="##,##0;\(##,##0\);\-"/>
    <numFmt numFmtId="177" formatCode="0_);\(0\)"/>
  </numFmts>
  <fonts count="9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sz val="11"/>
      <color theme="1"/>
      <name val="GHEA Grapalat"/>
      <family val="3"/>
    </font>
    <font>
      <sz val="11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1"/>
      <name val="GHEA Grapalat"/>
      <family val="3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b/>
      <sz val="12"/>
      <name val="Calibri"/>
      <family val="2"/>
      <charset val="1"/>
      <scheme val="minor"/>
    </font>
    <font>
      <sz val="12"/>
      <name val="GHEA Grapalat"/>
      <family val="2"/>
    </font>
    <font>
      <i/>
      <sz val="12"/>
      <name val="GHEA Grapalat"/>
      <family val="2"/>
    </font>
    <font>
      <b/>
      <i/>
      <sz val="12"/>
      <color theme="1"/>
      <name val="Calibri"/>
      <family val="2"/>
      <charset val="204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1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81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11" fillId="0" borderId="0"/>
    <xf numFmtId="43" fontId="11" fillId="0" borderId="0" applyFont="0" applyFill="0" applyBorder="0" applyAlignment="0" applyProtection="0"/>
    <xf numFmtId="0" fontId="13" fillId="0" borderId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2" borderId="0" applyNumberFormat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4" applyNumberFormat="0" applyAlignment="0" applyProtection="0"/>
    <xf numFmtId="0" fontId="21" fillId="6" borderId="5" applyNumberFormat="0" applyAlignment="0" applyProtection="0"/>
    <xf numFmtId="0" fontId="22" fillId="6" borderId="4" applyNumberFormat="0" applyAlignment="0" applyProtection="0"/>
    <xf numFmtId="0" fontId="23" fillId="0" borderId="6" applyNumberFormat="0" applyFill="0" applyAlignment="0" applyProtection="0"/>
    <xf numFmtId="0" fontId="24" fillId="7" borderId="7" applyNumberFormat="0" applyAlignment="0" applyProtection="0"/>
    <xf numFmtId="0" fontId="2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8" fillId="32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13" borderId="0" applyNumberFormat="0" applyBorder="0" applyAlignment="0" applyProtection="0"/>
    <xf numFmtId="0" fontId="3" fillId="8" borderId="8" applyNumberFormat="0" applyFont="0" applyAlignment="0" applyProtection="0"/>
    <xf numFmtId="0" fontId="30" fillId="32" borderId="0" applyNumberFormat="0" applyBorder="0" applyAlignment="0" applyProtection="0"/>
    <xf numFmtId="0" fontId="30" fillId="20" borderId="0" applyNumberFormat="0" applyBorder="0" applyAlignment="0" applyProtection="0"/>
    <xf numFmtId="0" fontId="30" fillId="9" borderId="0" applyNumberFormat="0" applyBorder="0" applyAlignment="0" applyProtection="0"/>
    <xf numFmtId="0" fontId="30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30" fillId="16" borderId="0" applyNumberFormat="0" applyBorder="0" applyAlignment="0" applyProtection="0"/>
    <xf numFmtId="0" fontId="38" fillId="0" borderId="0" applyNumberFormat="0" applyFill="0" applyBorder="0" applyAlignment="0" applyProtection="0"/>
    <xf numFmtId="0" fontId="30" fillId="12" borderId="0" applyNumberFormat="0" applyBorder="0" applyAlignment="0" applyProtection="0"/>
    <xf numFmtId="0" fontId="36" fillId="0" borderId="1" applyNumberFormat="0" applyFill="0" applyAlignment="0" applyProtection="0"/>
    <xf numFmtId="0" fontId="30" fillId="24" borderId="0" applyNumberFormat="0" applyBorder="0" applyAlignment="0" applyProtection="0"/>
    <xf numFmtId="0" fontId="38" fillId="0" borderId="3" applyNumberFormat="0" applyFill="0" applyAlignment="0" applyProtection="0"/>
    <xf numFmtId="0" fontId="45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40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30" fillId="28" borderId="0" applyNumberFormat="0" applyBorder="0" applyAlignment="0" applyProtection="0"/>
    <xf numFmtId="0" fontId="34" fillId="0" borderId="0" applyNumberFormat="0" applyFill="0" applyBorder="0" applyAlignment="0" applyProtection="0"/>
    <xf numFmtId="0" fontId="30" fillId="21" borderId="0" applyNumberFormat="0" applyBorder="0" applyAlignment="0" applyProtection="0"/>
    <xf numFmtId="0" fontId="41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2" fillId="6" borderId="4" applyNumberFormat="0" applyAlignment="0" applyProtection="0"/>
    <xf numFmtId="0" fontId="35" fillId="2" borderId="0" applyNumberFormat="0" applyBorder="0" applyAlignment="0" applyProtection="0"/>
    <xf numFmtId="0" fontId="42" fillId="6" borderId="5" applyNumberFormat="0" applyAlignment="0" applyProtection="0"/>
    <xf numFmtId="0" fontId="39" fillId="5" borderId="4" applyNumberFormat="0" applyAlignment="0" applyProtection="0"/>
    <xf numFmtId="0" fontId="37" fillId="0" borderId="2" applyNumberFormat="0" applyFill="0" applyAlignment="0" applyProtection="0"/>
    <xf numFmtId="0" fontId="43" fillId="0" borderId="0" applyNumberFormat="0" applyFill="0" applyBorder="0" applyAlignment="0" applyProtection="0"/>
    <xf numFmtId="0" fontId="30" fillId="25" borderId="0" applyNumberFormat="0" applyBorder="0" applyAlignment="0" applyProtection="0"/>
    <xf numFmtId="0" fontId="33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4" fillId="0" borderId="9" applyNumberFormat="0" applyFill="0" applyAlignment="0" applyProtection="0"/>
    <xf numFmtId="0" fontId="30" fillId="17" borderId="0" applyNumberFormat="0" applyBorder="0" applyAlignment="0" applyProtection="0"/>
    <xf numFmtId="0" fontId="2" fillId="26" borderId="0" applyNumberFormat="0" applyBorder="0" applyAlignment="0" applyProtection="0"/>
    <xf numFmtId="0" fontId="31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7" fillId="0" borderId="0"/>
    <xf numFmtId="0" fontId="48" fillId="4" borderId="0" applyNumberFormat="0" applyBorder="0" applyAlignment="0" applyProtection="0"/>
    <xf numFmtId="0" fontId="13" fillId="0" borderId="0"/>
    <xf numFmtId="0" fontId="5" fillId="0" borderId="0"/>
    <xf numFmtId="0" fontId="46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46" fillId="37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46" fillId="38" borderId="0" applyNumberFormat="0" applyBorder="0" applyAlignment="0" applyProtection="0"/>
    <xf numFmtId="0" fontId="46" fillId="37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9" fillId="46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0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50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51" borderId="0" applyNumberFormat="0" applyBorder="0" applyAlignment="0" applyProtection="0"/>
    <xf numFmtId="0" fontId="50" fillId="35" borderId="0" applyNumberFormat="0" applyBorder="0" applyAlignment="0" applyProtection="0"/>
    <xf numFmtId="0" fontId="51" fillId="52" borderId="14" applyNumberFormat="0" applyAlignment="0" applyProtection="0"/>
    <xf numFmtId="0" fontId="52" fillId="53" borderId="15" applyNumberFormat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5" fillId="0" borderId="16" applyNumberFormat="0" applyFill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7" fillId="0" borderId="0" applyNumberFormat="0" applyFill="0" applyBorder="0" applyAlignment="0" applyProtection="0"/>
    <xf numFmtId="0" fontId="58" fillId="42" borderId="14" applyNumberFormat="0" applyAlignment="0" applyProtection="0"/>
    <xf numFmtId="0" fontId="59" fillId="0" borderId="19" applyNumberFormat="0" applyFill="0" applyAlignment="0" applyProtection="0"/>
    <xf numFmtId="0" fontId="60" fillId="54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3" fillId="0" borderId="0"/>
    <xf numFmtId="0" fontId="5" fillId="0" borderId="0"/>
    <xf numFmtId="0" fontId="5" fillId="0" borderId="0"/>
    <xf numFmtId="0" fontId="11" fillId="55" borderId="20" applyNumberFormat="0" applyFont="0" applyAlignment="0" applyProtection="0"/>
    <xf numFmtId="0" fontId="61" fillId="52" borderId="21" applyNumberFormat="0" applyAlignment="0" applyProtection="0"/>
    <xf numFmtId="0" fontId="65" fillId="0" borderId="0"/>
    <xf numFmtId="0" fontId="65" fillId="0" borderId="0"/>
    <xf numFmtId="0" fontId="65" fillId="0" borderId="0"/>
    <xf numFmtId="0" fontId="62" fillId="0" borderId="0" applyNumberFormat="0" applyFill="0" applyBorder="0" applyAlignment="0" applyProtection="0"/>
    <xf numFmtId="0" fontId="63" fillId="0" borderId="22" applyNumberFormat="0" applyFill="0" applyAlignment="0" applyProtection="0"/>
    <xf numFmtId="0" fontId="64" fillId="0" borderId="0" applyNumberFormat="0" applyFill="0" applyBorder="0" applyAlignment="0" applyProtection="0"/>
    <xf numFmtId="0" fontId="47" fillId="0" borderId="0"/>
    <xf numFmtId="1" fontId="66" fillId="0" borderId="0"/>
    <xf numFmtId="0" fontId="67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5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3" fillId="0" borderId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47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8" fillId="13" borderId="0" applyNumberFormat="0" applyBorder="0" applyAlignment="0" applyProtection="0"/>
    <xf numFmtId="0" fontId="21" fillId="6" borderId="5" applyNumberFormat="0" applyAlignment="0" applyProtection="0"/>
    <xf numFmtId="0" fontId="28" fillId="1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2" borderId="0" applyNumberFormat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4" applyNumberFormat="0" applyAlignment="0" applyProtection="0"/>
    <xf numFmtId="0" fontId="21" fillId="6" borderId="5" applyNumberFormat="0" applyAlignment="0" applyProtection="0"/>
    <xf numFmtId="0" fontId="22" fillId="6" borderId="4" applyNumberFormat="0" applyAlignment="0" applyProtection="0"/>
    <xf numFmtId="0" fontId="23" fillId="0" borderId="6" applyNumberFormat="0" applyFill="0" applyAlignment="0" applyProtection="0"/>
    <xf numFmtId="0" fontId="24" fillId="7" borderId="7" applyNumberFormat="0" applyAlignment="0" applyProtection="0"/>
    <xf numFmtId="0" fontId="2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8" fillId="32" borderId="0" applyNumberFormat="0" applyBorder="0" applyAlignment="0" applyProtection="0"/>
    <xf numFmtId="0" fontId="14" fillId="0" borderId="1" applyNumberFormat="0" applyFill="0" applyAlignment="0" applyProtection="0"/>
    <xf numFmtId="0" fontId="61" fillId="52" borderId="40" applyNumberFormat="0" applyAlignment="0" applyProtection="0"/>
    <xf numFmtId="0" fontId="15" fillId="0" borderId="2" applyNumberFormat="0" applyFill="0" applyAlignment="0" applyProtection="0"/>
    <xf numFmtId="0" fontId="3" fillId="22" borderId="0" applyNumberFormat="0" applyBorder="0" applyAlignment="0" applyProtection="0"/>
    <xf numFmtId="0" fontId="63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9" borderId="0" applyNumberFormat="0" applyBorder="0" applyAlignment="0" applyProtection="0"/>
    <xf numFmtId="0" fontId="15" fillId="0" borderId="2" applyNumberFormat="0" applyFill="0" applyAlignment="0" applyProtection="0"/>
    <xf numFmtId="0" fontId="28" fillId="24" borderId="0" applyNumberFormat="0" applyBorder="0" applyAlignment="0" applyProtection="0"/>
    <xf numFmtId="0" fontId="18" fillId="3" borderId="0" applyNumberFormat="0" applyBorder="0" applyAlignment="0" applyProtection="0"/>
    <xf numFmtId="0" fontId="3" fillId="18" borderId="0" applyNumberFormat="0" applyBorder="0" applyAlignment="0" applyProtection="0"/>
    <xf numFmtId="0" fontId="25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8" fillId="17" borderId="0" applyNumberFormat="0" applyBorder="0" applyAlignment="0" applyProtection="0"/>
    <xf numFmtId="0" fontId="28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8" fillId="24" borderId="0" applyNumberFormat="0" applyBorder="0" applyAlignment="0" applyProtection="0"/>
    <xf numFmtId="0" fontId="3" fillId="18" borderId="0" applyNumberFormat="0" applyBorder="0" applyAlignment="0" applyProtection="0"/>
    <xf numFmtId="0" fontId="19" fillId="4" borderId="0" applyNumberFormat="0" applyBorder="0" applyAlignment="0" applyProtection="0"/>
    <xf numFmtId="0" fontId="3" fillId="19" borderId="0" applyNumberFormat="0" applyBorder="0" applyAlignment="0" applyProtection="0"/>
    <xf numFmtId="0" fontId="28" fillId="17" borderId="0" applyNumberFormat="0" applyBorder="0" applyAlignment="0" applyProtection="0"/>
    <xf numFmtId="0" fontId="28" fillId="28" borderId="0" applyNumberFormat="0" applyBorder="0" applyAlignment="0" applyProtection="0"/>
    <xf numFmtId="0" fontId="28" fillId="24" borderId="0" applyNumberFormat="0" applyBorder="0" applyAlignment="0" applyProtection="0"/>
    <xf numFmtId="1" fontId="66" fillId="0" borderId="0"/>
    <xf numFmtId="0" fontId="2" fillId="0" borderId="0"/>
    <xf numFmtId="0" fontId="22" fillId="6" borderId="4" applyNumberFormat="0" applyAlignment="0" applyProtection="0"/>
    <xf numFmtId="0" fontId="23" fillId="0" borderId="6" applyNumberFormat="0" applyFill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0" borderId="0" applyNumberFormat="0" applyBorder="0" applyAlignment="0" applyProtection="0"/>
    <xf numFmtId="0" fontId="3" fillId="27" borderId="0" applyNumberFormat="0" applyBorder="0" applyAlignment="0" applyProtection="0"/>
    <xf numFmtId="0" fontId="28" fillId="12" borderId="0" applyNumberFormat="0" applyBorder="0" applyAlignment="0" applyProtection="0"/>
    <xf numFmtId="0" fontId="17" fillId="2" borderId="0" applyNumberFormat="0" applyBorder="0" applyAlignment="0" applyProtection="0"/>
    <xf numFmtId="0" fontId="11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6" fillId="0" borderId="3" applyNumberFormat="0" applyFill="0" applyAlignment="0" applyProtection="0"/>
    <xf numFmtId="0" fontId="28" fillId="17" borderId="0" applyNumberFormat="0" applyBorder="0" applyAlignment="0" applyProtection="0"/>
    <xf numFmtId="0" fontId="28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6" fillId="0" borderId="0"/>
    <xf numFmtId="0" fontId="15" fillId="0" borderId="2" applyNumberFormat="0" applyFill="0" applyAlignment="0" applyProtection="0"/>
    <xf numFmtId="0" fontId="3" fillId="14" borderId="0" applyNumberFormat="0" applyBorder="0" applyAlignment="0" applyProtection="0"/>
    <xf numFmtId="0" fontId="24" fillId="7" borderId="7" applyNumberFormat="0" applyAlignment="0" applyProtection="0"/>
    <xf numFmtId="0" fontId="3" fillId="11" borderId="0" applyNumberFormat="0" applyBorder="0" applyAlignment="0" applyProtection="0"/>
    <xf numFmtId="1" fontId="66" fillId="0" borderId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0"/>
    <xf numFmtId="0" fontId="25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51" fillId="52" borderId="43" applyNumberFormat="0" applyAlignment="0" applyProtection="0"/>
    <xf numFmtId="0" fontId="28" fillId="16" borderId="0" applyNumberFormat="0" applyBorder="0" applyAlignment="0" applyProtection="0"/>
    <xf numFmtId="0" fontId="16" fillId="0" borderId="3" applyNumberFormat="0" applyFill="0" applyAlignment="0" applyProtection="0"/>
    <xf numFmtId="0" fontId="13" fillId="0" borderId="0"/>
    <xf numFmtId="0" fontId="51" fillId="52" borderId="43" applyNumberFormat="0" applyAlignment="0" applyProtection="0"/>
    <xf numFmtId="0" fontId="58" fillId="42" borderId="34" applyNumberFormat="0" applyAlignment="0" applyProtection="0"/>
    <xf numFmtId="0" fontId="26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3" fillId="11" borderId="0" applyNumberFormat="0" applyBorder="0" applyAlignment="0" applyProtection="0"/>
    <xf numFmtId="0" fontId="28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8" fillId="20" borderId="0" applyNumberFormat="0" applyBorder="0" applyAlignment="0" applyProtection="0"/>
    <xf numFmtId="0" fontId="28" fillId="16" borderId="0" applyNumberFormat="0" applyBorder="0" applyAlignment="0" applyProtection="0"/>
    <xf numFmtId="0" fontId="28" fillId="9" borderId="0" applyNumberFormat="0" applyBorder="0" applyAlignment="0" applyProtection="0"/>
    <xf numFmtId="0" fontId="24" fillId="7" borderId="7" applyNumberFormat="0" applyAlignment="0" applyProtection="0"/>
    <xf numFmtId="0" fontId="22" fillId="6" borderId="4" applyNumberFormat="0" applyAlignment="0" applyProtection="0"/>
    <xf numFmtId="0" fontId="11" fillId="55" borderId="31" applyNumberFormat="0" applyFont="0" applyAlignment="0" applyProtection="0"/>
    <xf numFmtId="0" fontId="61" fillId="52" borderId="32" applyNumberFormat="0" applyAlignment="0" applyProtection="0"/>
    <xf numFmtId="0" fontId="2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8" fillId="28" borderId="0" applyNumberFormat="0" applyBorder="0" applyAlignment="0" applyProtection="0"/>
    <xf numFmtId="0" fontId="63" fillId="0" borderId="33" applyNumberFormat="0" applyFill="0" applyAlignment="0" applyProtection="0"/>
    <xf numFmtId="1" fontId="66" fillId="0" borderId="0"/>
    <xf numFmtId="0" fontId="20" fillId="5" borderId="4" applyNumberFormat="0" applyAlignment="0" applyProtection="0"/>
    <xf numFmtId="0" fontId="28" fillId="21" borderId="0" applyNumberFormat="0" applyBorder="0" applyAlignment="0" applyProtection="0"/>
    <xf numFmtId="0" fontId="3" fillId="27" borderId="0" applyNumberFormat="0" applyBorder="0" applyAlignment="0" applyProtection="0"/>
    <xf numFmtId="0" fontId="28" fillId="24" borderId="0" applyNumberFormat="0" applyBorder="0" applyAlignment="0" applyProtection="0"/>
    <xf numFmtId="0" fontId="14" fillId="0" borderId="1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22" fillId="6" borderId="4" applyNumberFormat="0" applyAlignment="0" applyProtection="0"/>
    <xf numFmtId="0" fontId="18" fillId="3" borderId="0" applyNumberFormat="0" applyBorder="0" applyAlignment="0" applyProtection="0"/>
    <xf numFmtId="0" fontId="3" fillId="19" borderId="0" applyNumberFormat="0" applyBorder="0" applyAlignment="0" applyProtection="0"/>
    <xf numFmtId="0" fontId="28" fillId="21" borderId="0" applyNumberFormat="0" applyBorder="0" applyAlignment="0" applyProtection="0"/>
    <xf numFmtId="0" fontId="28" fillId="13" borderId="0" applyNumberFormat="0" applyBorder="0" applyAlignment="0" applyProtection="0"/>
    <xf numFmtId="0" fontId="15" fillId="0" borderId="2" applyNumberFormat="0" applyFill="0" applyAlignment="0" applyProtection="0"/>
    <xf numFmtId="0" fontId="19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9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3" fillId="26" borderId="0" applyNumberFormat="0" applyBorder="0" applyAlignment="0" applyProtection="0"/>
    <xf numFmtId="0" fontId="28" fillId="25" borderId="0" applyNumberFormat="0" applyBorder="0" applyAlignment="0" applyProtection="0"/>
    <xf numFmtId="0" fontId="3" fillId="19" borderId="0" applyNumberFormat="0" applyBorder="0" applyAlignment="0" applyProtection="0"/>
    <xf numFmtId="0" fontId="27" fillId="0" borderId="9" applyNumberFormat="0" applyFill="0" applyAlignment="0" applyProtection="0"/>
    <xf numFmtId="0" fontId="13" fillId="0" borderId="0"/>
    <xf numFmtId="0" fontId="51" fillId="52" borderId="38" applyNumberFormat="0" applyAlignment="0" applyProtection="0"/>
    <xf numFmtId="0" fontId="2" fillId="8" borderId="8" applyNumberFormat="0" applyFont="0" applyAlignment="0" applyProtection="0"/>
    <xf numFmtId="0" fontId="28" fillId="24" borderId="0" applyNumberFormat="0" applyBorder="0" applyAlignment="0" applyProtection="0"/>
    <xf numFmtId="0" fontId="26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8" fillId="25" borderId="0" applyNumberFormat="0" applyBorder="0" applyAlignment="0" applyProtection="0"/>
    <xf numFmtId="0" fontId="3" fillId="10" borderId="0" applyNumberFormat="0" applyBorder="0" applyAlignment="0" applyProtection="0"/>
    <xf numFmtId="0" fontId="27" fillId="0" borderId="9" applyNumberFormat="0" applyFill="0" applyAlignment="0" applyProtection="0"/>
    <xf numFmtId="0" fontId="51" fillId="52" borderId="51" applyNumberFormat="0" applyAlignment="0" applyProtection="0"/>
    <xf numFmtId="0" fontId="28" fillId="12" borderId="0" applyNumberFormat="0" applyBorder="0" applyAlignment="0" applyProtection="0"/>
    <xf numFmtId="0" fontId="13" fillId="0" borderId="0"/>
    <xf numFmtId="0" fontId="18" fillId="3" borderId="0" applyNumberFormat="0" applyBorder="0" applyAlignment="0" applyProtection="0"/>
    <xf numFmtId="0" fontId="3" fillId="23" borderId="0" applyNumberFormat="0" applyBorder="0" applyAlignment="0" applyProtection="0"/>
    <xf numFmtId="0" fontId="28" fillId="16" borderId="0" applyNumberFormat="0" applyBorder="0" applyAlignment="0" applyProtection="0"/>
    <xf numFmtId="0" fontId="25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28" fillId="28" borderId="0" applyNumberFormat="0" applyBorder="0" applyAlignment="0" applyProtection="0"/>
    <xf numFmtId="0" fontId="28" fillId="25" borderId="0" applyNumberFormat="0" applyBorder="0" applyAlignment="0" applyProtection="0"/>
    <xf numFmtId="0" fontId="3" fillId="15" borderId="0" applyNumberFormat="0" applyBorder="0" applyAlignment="0" applyProtection="0"/>
    <xf numFmtId="0" fontId="28" fillId="28" borderId="0" applyNumberFormat="0" applyBorder="0" applyAlignment="0" applyProtection="0"/>
    <xf numFmtId="0" fontId="26" fillId="0" borderId="0" applyNumberFormat="0" applyFill="0" applyBorder="0" applyAlignment="0" applyProtection="0"/>
    <xf numFmtId="0" fontId="23" fillId="0" borderId="6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3" fillId="26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17" fillId="2" borderId="0" applyNumberFormat="0" applyBorder="0" applyAlignment="0" applyProtection="0"/>
    <xf numFmtId="0" fontId="28" fillId="29" borderId="0" applyNumberFormat="0" applyBorder="0" applyAlignment="0" applyProtection="0"/>
    <xf numFmtId="0" fontId="28" fillId="32" borderId="0" applyNumberFormat="0" applyBorder="0" applyAlignment="0" applyProtection="0"/>
    <xf numFmtId="1" fontId="66" fillId="0" borderId="0"/>
    <xf numFmtId="0" fontId="3" fillId="27" borderId="0" applyNumberFormat="0" applyBorder="0" applyAlignment="0" applyProtection="0"/>
    <xf numFmtId="0" fontId="28" fillId="28" borderId="0" applyNumberFormat="0" applyBorder="0" applyAlignment="0" applyProtection="0"/>
    <xf numFmtId="0" fontId="51" fillId="52" borderId="34" applyNumberFormat="0" applyAlignment="0" applyProtection="0"/>
    <xf numFmtId="0" fontId="61" fillId="52" borderId="36" applyNumberFormat="0" applyAlignment="0" applyProtection="0"/>
    <xf numFmtId="0" fontId="28" fillId="9" borderId="0" applyNumberFormat="0" applyBorder="0" applyAlignment="0" applyProtection="0"/>
    <xf numFmtId="0" fontId="3" fillId="14" borderId="0" applyNumberFormat="0" applyBorder="0" applyAlignment="0" applyProtection="0"/>
    <xf numFmtId="0" fontId="27" fillId="0" borderId="9" applyNumberFormat="0" applyFill="0" applyAlignment="0" applyProtection="0"/>
    <xf numFmtId="0" fontId="28" fillId="24" borderId="0" applyNumberFormat="0" applyBorder="0" applyAlignment="0" applyProtection="0"/>
    <xf numFmtId="0" fontId="24" fillId="7" borderId="7" applyNumberFormat="0" applyAlignment="0" applyProtection="0"/>
    <xf numFmtId="0" fontId="23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1" fillId="6" borderId="5" applyNumberFormat="0" applyAlignment="0" applyProtection="0"/>
    <xf numFmtId="0" fontId="17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8" fillId="13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32" borderId="0" applyNumberFormat="0" applyBorder="0" applyAlignment="0" applyProtection="0"/>
    <xf numFmtId="0" fontId="28" fillId="17" borderId="0" applyNumberFormat="0" applyBorder="0" applyAlignment="0" applyProtection="0"/>
    <xf numFmtId="0" fontId="16" fillId="0" borderId="3" applyNumberFormat="0" applyFill="0" applyAlignment="0" applyProtection="0"/>
    <xf numFmtId="0" fontId="28" fillId="32" borderId="0" applyNumberFormat="0" applyBorder="0" applyAlignment="0" applyProtection="0"/>
    <xf numFmtId="0" fontId="11" fillId="55" borderId="35" applyNumberFormat="0" applyFont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61" fillId="52" borderId="40" applyNumberFormat="0" applyAlignment="0" applyProtection="0"/>
    <xf numFmtId="0" fontId="28" fillId="12" borderId="0" applyNumberFormat="0" applyBorder="0" applyAlignment="0" applyProtection="0"/>
    <xf numFmtId="0" fontId="23" fillId="0" borderId="6" applyNumberFormat="0" applyFill="0" applyAlignment="0" applyProtection="0"/>
    <xf numFmtId="0" fontId="22" fillId="6" borderId="4" applyNumberFormat="0" applyAlignment="0" applyProtection="0"/>
    <xf numFmtId="0" fontId="28" fillId="29" borderId="0" applyNumberFormat="0" applyBorder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28" fillId="9" borderId="0" applyNumberFormat="0" applyBorder="0" applyAlignment="0" applyProtection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8" fillId="25" borderId="0" applyNumberFormat="0" applyBorder="0" applyAlignment="0" applyProtection="0"/>
    <xf numFmtId="0" fontId="16" fillId="0" borderId="3" applyNumberFormat="0" applyFill="0" applyAlignment="0" applyProtection="0"/>
    <xf numFmtId="0" fontId="3" fillId="22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8" fillId="42" borderId="38" applyNumberFormat="0" applyAlignment="0" applyProtection="0"/>
    <xf numFmtId="0" fontId="24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21" fillId="6" borderId="5" applyNumberFormat="0" applyAlignment="0" applyProtection="0"/>
    <xf numFmtId="0" fontId="28" fillId="20" borderId="0" applyNumberFormat="0" applyBorder="0" applyAlignment="0" applyProtection="0"/>
    <xf numFmtId="0" fontId="3" fillId="31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28" fillId="13" borderId="0" applyNumberFormat="0" applyBorder="0" applyAlignment="0" applyProtection="0"/>
    <xf numFmtId="0" fontId="17" fillId="2" borderId="0" applyNumberFormat="0" applyBorder="0" applyAlignment="0" applyProtection="0"/>
    <xf numFmtId="0" fontId="15" fillId="0" borderId="2" applyNumberFormat="0" applyFill="0" applyAlignment="0" applyProtection="0"/>
    <xf numFmtId="0" fontId="63" fillId="0" borderId="41" applyNumberFormat="0" applyFill="0" applyAlignment="0" applyProtection="0"/>
    <xf numFmtId="0" fontId="28" fillId="9" borderId="0" applyNumberFormat="0" applyBorder="0" applyAlignment="0" applyProtection="0"/>
    <xf numFmtId="0" fontId="2" fillId="0" borderId="0"/>
    <xf numFmtId="0" fontId="18" fillId="3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3" fillId="31" borderId="0" applyNumberFormat="0" applyBorder="0" applyAlignment="0" applyProtection="0"/>
    <xf numFmtId="0" fontId="23" fillId="0" borderId="6" applyNumberFormat="0" applyFill="0" applyAlignment="0" applyProtection="0"/>
    <xf numFmtId="0" fontId="61" fillId="52" borderId="45" applyNumberFormat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28" fillId="20" borderId="0" applyNumberFormat="0" applyBorder="0" applyAlignment="0" applyProtection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" fillId="0" borderId="0"/>
    <xf numFmtId="0" fontId="14" fillId="0" borderId="1" applyNumberFormat="0" applyFill="0" applyAlignment="0" applyProtection="0"/>
    <xf numFmtId="0" fontId="11" fillId="55" borderId="39" applyNumberFormat="0" applyFont="0" applyAlignment="0" applyProtection="0"/>
    <xf numFmtId="0" fontId="18" fillId="3" borderId="0" applyNumberFormat="0" applyBorder="0" applyAlignment="0" applyProtection="0"/>
    <xf numFmtId="0" fontId="28" fillId="21" borderId="0" applyNumberFormat="0" applyBorder="0" applyAlignment="0" applyProtection="0"/>
    <xf numFmtId="0" fontId="2" fillId="8" borderId="8" applyNumberFormat="0" applyFont="0" applyAlignment="0" applyProtection="0"/>
    <xf numFmtId="0" fontId="51" fillId="52" borderId="52" applyNumberFormat="0" applyAlignment="0" applyProtection="0"/>
    <xf numFmtId="0" fontId="23" fillId="0" borderId="6" applyNumberFormat="0" applyFill="0" applyAlignment="0" applyProtection="0"/>
    <xf numFmtId="0" fontId="24" fillId="7" borderId="7" applyNumberFormat="0" applyAlignment="0" applyProtection="0"/>
    <xf numFmtId="0" fontId="14" fillId="0" borderId="1" applyNumberFormat="0" applyFill="0" applyAlignment="0" applyProtection="0"/>
    <xf numFmtId="0" fontId="20" fillId="5" borderId="4" applyNumberFormat="0" applyAlignment="0" applyProtection="0"/>
    <xf numFmtId="0" fontId="28" fillId="17" borderId="0" applyNumberFormat="0" applyBorder="0" applyAlignment="0" applyProtection="0"/>
    <xf numFmtId="0" fontId="3" fillId="23" borderId="0" applyNumberFormat="0" applyBorder="0" applyAlignment="0" applyProtection="0"/>
    <xf numFmtId="0" fontId="28" fillId="20" borderId="0" applyNumberFormat="0" applyBorder="0" applyAlignment="0" applyProtection="0"/>
    <xf numFmtId="0" fontId="3" fillId="26" borderId="0" applyNumberFormat="0" applyBorder="0" applyAlignment="0" applyProtection="0"/>
    <xf numFmtId="0" fontId="22" fillId="6" borderId="4" applyNumberFormat="0" applyAlignment="0" applyProtection="0"/>
    <xf numFmtId="0" fontId="3" fillId="18" borderId="0" applyNumberFormat="0" applyBorder="0" applyAlignment="0" applyProtection="0"/>
    <xf numFmtId="0" fontId="26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58" fillId="42" borderId="43" applyNumberFormat="0" applyAlignment="0" applyProtection="0"/>
    <xf numFmtId="0" fontId="3" fillId="27" borderId="0" applyNumberFormat="0" applyBorder="0" applyAlignment="0" applyProtection="0"/>
    <xf numFmtId="0" fontId="15" fillId="0" borderId="2" applyNumberFormat="0" applyFill="0" applyAlignment="0" applyProtection="0"/>
    <xf numFmtId="0" fontId="21" fillId="6" borderId="5" applyNumberFormat="0" applyAlignment="0" applyProtection="0"/>
    <xf numFmtId="0" fontId="11" fillId="55" borderId="44" applyNumberFormat="0" applyFont="0" applyAlignment="0" applyProtection="0"/>
    <xf numFmtId="0" fontId="3" fillId="15" borderId="0" applyNumberFormat="0" applyBorder="0" applyAlignment="0" applyProtection="0"/>
    <xf numFmtId="0" fontId="13" fillId="0" borderId="0"/>
    <xf numFmtId="0" fontId="19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21" fillId="6" borderId="5" applyNumberFormat="0" applyAlignment="0" applyProtection="0"/>
    <xf numFmtId="0" fontId="17" fillId="2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9" fillId="4" borderId="0" applyNumberFormat="0" applyBorder="0" applyAlignment="0" applyProtection="0"/>
    <xf numFmtId="0" fontId="63" fillId="0" borderId="41" applyNumberFormat="0" applyFill="0" applyAlignment="0" applyProtection="0"/>
    <xf numFmtId="1" fontId="66" fillId="0" borderId="0"/>
    <xf numFmtId="0" fontId="25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18" fillId="3" borderId="0" applyNumberFormat="0" applyBorder="0" applyAlignment="0" applyProtection="0"/>
    <xf numFmtId="0" fontId="17" fillId="2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28" fillId="21" borderId="0" applyNumberFormat="0" applyBorder="0" applyAlignment="0" applyProtection="0"/>
    <xf numFmtId="0" fontId="58" fillId="42" borderId="43" applyNumberFormat="0" applyAlignment="0" applyProtection="0"/>
    <xf numFmtId="0" fontId="3" fillId="31" borderId="0" applyNumberFormat="0" applyBorder="0" applyAlignment="0" applyProtection="0"/>
    <xf numFmtId="0" fontId="24" fillId="7" borderId="7" applyNumberFormat="0" applyAlignment="0" applyProtection="0"/>
    <xf numFmtId="0" fontId="3" fillId="11" borderId="0" applyNumberFormat="0" applyBorder="0" applyAlignment="0" applyProtection="0"/>
    <xf numFmtId="0" fontId="21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8" fillId="13" borderId="0" applyNumberFormat="0" applyBorder="0" applyAlignment="0" applyProtection="0"/>
    <xf numFmtId="0" fontId="17" fillId="2" borderId="0" applyNumberFormat="0" applyBorder="0" applyAlignment="0" applyProtection="0"/>
    <xf numFmtId="0" fontId="63" fillId="0" borderId="46" applyNumberFormat="0" applyFill="0" applyAlignment="0" applyProtection="0"/>
    <xf numFmtId="0" fontId="20" fillId="5" borderId="4" applyNumberFormat="0" applyAlignment="0" applyProtection="0"/>
    <xf numFmtId="0" fontId="26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3" fillId="0" borderId="6" applyNumberFormat="0" applyFill="0" applyAlignment="0" applyProtection="0"/>
    <xf numFmtId="0" fontId="3" fillId="10" borderId="0" applyNumberFormat="0" applyBorder="0" applyAlignment="0" applyProtection="0"/>
    <xf numFmtId="0" fontId="22" fillId="6" borderId="4" applyNumberFormat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28" fillId="20" borderId="0" applyNumberFormat="0" applyBorder="0" applyAlignment="0" applyProtection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8" fillId="12" borderId="0" applyNumberFormat="0" applyBorder="0" applyAlignment="0" applyProtection="0"/>
    <xf numFmtId="0" fontId="28" fillId="21" borderId="0" applyNumberFormat="0" applyBorder="0" applyAlignment="0" applyProtection="0"/>
    <xf numFmtId="0" fontId="28" fillId="29" borderId="0" applyNumberFormat="0" applyBorder="0" applyAlignment="0" applyProtection="0"/>
    <xf numFmtId="0" fontId="28" fillId="17" borderId="0" applyNumberFormat="0" applyBorder="0" applyAlignment="0" applyProtection="0"/>
    <xf numFmtId="0" fontId="27" fillId="0" borderId="9" applyNumberFormat="0" applyFill="0" applyAlignment="0" applyProtection="0"/>
    <xf numFmtId="0" fontId="15" fillId="0" borderId="2" applyNumberFormat="0" applyFill="0" applyAlignment="0" applyProtection="0"/>
    <xf numFmtId="0" fontId="16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8" fillId="13" borderId="0" applyNumberFormat="0" applyBorder="0" applyAlignment="0" applyProtection="0"/>
    <xf numFmtId="0" fontId="26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28" fillId="12" borderId="0" applyNumberFormat="0" applyBorder="0" applyAlignment="0" applyProtection="0"/>
    <xf numFmtId="0" fontId="3" fillId="19" borderId="0" applyNumberFormat="0" applyBorder="0" applyAlignment="0" applyProtection="0"/>
    <xf numFmtId="0" fontId="28" fillId="32" borderId="0" applyNumberFormat="0" applyBorder="0" applyAlignment="0" applyProtection="0"/>
    <xf numFmtId="0" fontId="3" fillId="23" borderId="0" applyNumberFormat="0" applyBorder="0" applyAlignment="0" applyProtection="0"/>
    <xf numFmtId="0" fontId="15" fillId="0" borderId="2" applyNumberFormat="0" applyFill="0" applyAlignment="0" applyProtection="0"/>
    <xf numFmtId="0" fontId="3" fillId="10" borderId="0" applyNumberFormat="0" applyBorder="0" applyAlignment="0" applyProtection="0"/>
    <xf numFmtId="0" fontId="51" fillId="52" borderId="52" applyNumberFormat="0" applyAlignment="0" applyProtection="0"/>
    <xf numFmtId="0" fontId="28" fillId="29" borderId="0" applyNumberFormat="0" applyBorder="0" applyAlignment="0" applyProtection="0"/>
    <xf numFmtId="0" fontId="28" fillId="17" borderId="0" applyNumberFormat="0" applyBorder="0" applyAlignment="0" applyProtection="0"/>
    <xf numFmtId="0" fontId="2" fillId="8" borderId="8" applyNumberFormat="0" applyFont="0" applyAlignment="0" applyProtection="0"/>
    <xf numFmtId="0" fontId="16" fillId="0" borderId="3" applyNumberFormat="0" applyFill="0" applyAlignment="0" applyProtection="0"/>
    <xf numFmtId="0" fontId="13" fillId="0" borderId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3" fillId="0" borderId="0"/>
    <xf numFmtId="0" fontId="28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5" fillId="0" borderId="2" applyNumberFormat="0" applyFill="0" applyAlignment="0" applyProtection="0"/>
    <xf numFmtId="0" fontId="28" fillId="9" borderId="0" applyNumberFormat="0" applyBorder="0" applyAlignment="0" applyProtection="0"/>
    <xf numFmtId="0" fontId="61" fillId="52" borderId="57" applyNumberFormat="0" applyAlignment="0" applyProtection="0"/>
    <xf numFmtId="0" fontId="14" fillId="0" borderId="1" applyNumberFormat="0" applyFill="0" applyAlignment="0" applyProtection="0"/>
    <xf numFmtId="0" fontId="3" fillId="27" borderId="0" applyNumberFormat="0" applyBorder="0" applyAlignment="0" applyProtection="0"/>
    <xf numFmtId="0" fontId="28" fillId="25" borderId="0" applyNumberFormat="0" applyBorder="0" applyAlignment="0" applyProtection="0"/>
    <xf numFmtId="0" fontId="13" fillId="0" borderId="0"/>
    <xf numFmtId="0" fontId="28" fillId="21" borderId="0" applyNumberFormat="0" applyBorder="0" applyAlignment="0" applyProtection="0"/>
    <xf numFmtId="0" fontId="15" fillId="0" borderId="2" applyNumberFormat="0" applyFill="0" applyAlignment="0" applyProtection="0"/>
    <xf numFmtId="0" fontId="28" fillId="21" borderId="0" applyNumberFormat="0" applyBorder="0" applyAlignment="0" applyProtection="0"/>
    <xf numFmtId="0" fontId="28" fillId="32" borderId="0" applyNumberFormat="0" applyBorder="0" applyAlignment="0" applyProtection="0"/>
    <xf numFmtId="0" fontId="3" fillId="22" borderId="0" applyNumberFormat="0" applyBorder="0" applyAlignment="0" applyProtection="0"/>
    <xf numFmtId="0" fontId="51" fillId="52" borderId="51" applyNumberFormat="0" applyAlignment="0" applyProtection="0"/>
    <xf numFmtId="0" fontId="28" fillId="24" borderId="0" applyNumberFormat="0" applyBorder="0" applyAlignment="0" applyProtection="0"/>
    <xf numFmtId="0" fontId="26" fillId="0" borderId="0" applyNumberFormat="0" applyFill="0" applyBorder="0" applyAlignment="0" applyProtection="0"/>
    <xf numFmtId="0" fontId="61" fillId="52" borderId="54" applyNumberFormat="0" applyAlignment="0" applyProtection="0"/>
    <xf numFmtId="0" fontId="25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8" fillId="9" borderId="0" applyNumberFormat="0" applyBorder="0" applyAlignment="0" applyProtection="0"/>
    <xf numFmtId="0" fontId="3" fillId="26" borderId="0" applyNumberFormat="0" applyBorder="0" applyAlignment="0" applyProtection="0"/>
    <xf numFmtId="1" fontId="66" fillId="0" borderId="0"/>
    <xf numFmtId="1" fontId="66" fillId="0" borderId="0"/>
    <xf numFmtId="0" fontId="28" fillId="25" borderId="0" applyNumberFormat="0" applyBorder="0" applyAlignment="0" applyProtection="0"/>
    <xf numFmtId="0" fontId="3" fillId="23" borderId="0" applyNumberFormat="0" applyBorder="0" applyAlignment="0" applyProtection="0"/>
    <xf numFmtId="0" fontId="11" fillId="55" borderId="56" applyNumberFormat="0" applyFont="0" applyAlignment="0" applyProtection="0"/>
    <xf numFmtId="0" fontId="51" fillId="52" borderId="51" applyNumberFormat="0" applyAlignment="0" applyProtection="0"/>
    <xf numFmtId="0" fontId="28" fillId="25" borderId="0" applyNumberFormat="0" applyBorder="0" applyAlignment="0" applyProtection="0"/>
    <xf numFmtId="0" fontId="28" fillId="32" borderId="0" applyNumberFormat="0" applyBorder="0" applyAlignment="0" applyProtection="0"/>
    <xf numFmtId="0" fontId="3" fillId="15" borderId="0" applyNumberFormat="0" applyBorder="0" applyAlignment="0" applyProtection="0"/>
    <xf numFmtId="0" fontId="28" fillId="24" borderId="0" applyNumberFormat="0" applyBorder="0" applyAlignment="0" applyProtection="0"/>
    <xf numFmtId="0" fontId="3" fillId="22" borderId="0" applyNumberFormat="0" applyBorder="0" applyAlignment="0" applyProtection="0"/>
    <xf numFmtId="0" fontId="28" fillId="20" borderId="0" applyNumberFormat="0" applyBorder="0" applyAlignment="0" applyProtection="0"/>
    <xf numFmtId="0" fontId="3" fillId="18" borderId="0" applyNumberFormat="0" applyBorder="0" applyAlignment="0" applyProtection="0"/>
    <xf numFmtId="0" fontId="28" fillId="16" borderId="0" applyNumberFormat="0" applyBorder="0" applyAlignment="0" applyProtection="0"/>
    <xf numFmtId="0" fontId="3" fillId="14" borderId="0" applyNumberFormat="0" applyBorder="0" applyAlignment="0" applyProtection="0"/>
    <xf numFmtId="0" fontId="58" fillId="42" borderId="51" applyNumberFormat="0" applyAlignment="0" applyProtection="0"/>
    <xf numFmtId="0" fontId="3" fillId="11" borderId="0" applyNumberFormat="0" applyBorder="0" applyAlignment="0" applyProtection="0"/>
    <xf numFmtId="0" fontId="27" fillId="0" borderId="9" applyNumberFormat="0" applyFill="0" applyAlignment="0" applyProtection="0"/>
    <xf numFmtId="0" fontId="19" fillId="4" borderId="0" applyNumberFormat="0" applyBorder="0" applyAlignment="0" applyProtection="0"/>
    <xf numFmtId="0" fontId="17" fillId="2" borderId="0" applyNumberFormat="0" applyBorder="0" applyAlignment="0" applyProtection="0"/>
    <xf numFmtId="0" fontId="14" fillId="0" borderId="1" applyNumberFormat="0" applyFill="0" applyAlignment="0" applyProtection="0"/>
    <xf numFmtId="0" fontId="3" fillId="18" borderId="0" applyNumberFormat="0" applyBorder="0" applyAlignment="0" applyProtection="0"/>
    <xf numFmtId="0" fontId="11" fillId="55" borderId="44" applyNumberFormat="0" applyFont="0" applyAlignment="0" applyProtection="0"/>
    <xf numFmtId="0" fontId="61" fillId="52" borderId="45" applyNumberFormat="0" applyAlignment="0" applyProtection="0"/>
    <xf numFmtId="0" fontId="63" fillId="0" borderId="46" applyNumberFormat="0" applyFill="0" applyAlignment="0" applyProtection="0"/>
    <xf numFmtId="1" fontId="66" fillId="0" borderId="0"/>
    <xf numFmtId="0" fontId="18" fillId="3" borderId="0" applyNumberFormat="0" applyBorder="0" applyAlignment="0" applyProtection="0"/>
    <xf numFmtId="0" fontId="24" fillId="7" borderId="7" applyNumberFormat="0" applyAlignment="0" applyProtection="0"/>
    <xf numFmtId="0" fontId="21" fillId="6" borderId="5" applyNumberFormat="0" applyAlignment="0" applyProtection="0"/>
    <xf numFmtId="0" fontId="11" fillId="55" borderId="53" applyNumberFormat="0" applyFont="0" applyAlignment="0" applyProtection="0"/>
    <xf numFmtId="0" fontId="22" fillId="6" borderId="4" applyNumberFormat="0" applyAlignment="0" applyProtection="0"/>
    <xf numFmtId="0" fontId="3" fillId="15" borderId="0" applyNumberFormat="0" applyBorder="0" applyAlignment="0" applyProtection="0"/>
    <xf numFmtId="0" fontId="14" fillId="0" borderId="1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8" fillId="29" borderId="0" applyNumberFormat="0" applyBorder="0" applyAlignment="0" applyProtection="0"/>
    <xf numFmtId="0" fontId="16" fillId="0" borderId="3" applyNumberFormat="0" applyFill="0" applyAlignment="0" applyProtection="0"/>
    <xf numFmtId="0" fontId="2" fillId="8" borderId="8" applyNumberFormat="0" applyFont="0" applyAlignment="0" applyProtection="0"/>
    <xf numFmtId="0" fontId="23" fillId="0" borderId="6" applyNumberFormat="0" applyFill="0" applyAlignment="0" applyProtection="0"/>
    <xf numFmtId="0" fontId="3" fillId="27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28" fillId="24" borderId="0" applyNumberFormat="0" applyBorder="0" applyAlignment="0" applyProtection="0"/>
    <xf numFmtId="0" fontId="16" fillId="0" borderId="3" applyNumberFormat="0" applyFill="0" applyAlignment="0" applyProtection="0"/>
    <xf numFmtId="0" fontId="28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3" fillId="0" borderId="6" applyNumberFormat="0" applyFill="0" applyAlignment="0" applyProtection="0"/>
    <xf numFmtId="0" fontId="3" fillId="10" borderId="0" applyNumberFormat="0" applyBorder="0" applyAlignment="0" applyProtection="0"/>
    <xf numFmtId="0" fontId="28" fillId="20" borderId="0" applyNumberFormat="0" applyBorder="0" applyAlignment="0" applyProtection="0"/>
    <xf numFmtId="0" fontId="61" fillId="52" borderId="62" applyNumberFormat="0" applyAlignment="0" applyProtection="0"/>
    <xf numFmtId="0" fontId="22" fillId="6" borderId="4" applyNumberFormat="0" applyAlignment="0" applyProtection="0"/>
    <xf numFmtId="0" fontId="28" fillId="9" borderId="0" applyNumberFormat="0" applyBorder="0" applyAlignment="0" applyProtection="0"/>
    <xf numFmtId="0" fontId="28" fillId="16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28" borderId="0" applyNumberFormat="0" applyBorder="0" applyAlignment="0" applyProtection="0"/>
    <xf numFmtId="0" fontId="25" fillId="0" borderId="0" applyNumberFormat="0" applyFill="0" applyBorder="0" applyAlignment="0" applyProtection="0"/>
    <xf numFmtId="0" fontId="22" fillId="6" borderId="4" applyNumberFormat="0" applyAlignment="0" applyProtection="0"/>
    <xf numFmtId="0" fontId="3" fillId="26" borderId="0" applyNumberFormat="0" applyBorder="0" applyAlignment="0" applyProtection="0"/>
    <xf numFmtId="0" fontId="18" fillId="3" borderId="0" applyNumberFormat="0" applyBorder="0" applyAlignment="0" applyProtection="0"/>
    <xf numFmtId="0" fontId="3" fillId="23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3" fillId="18" borderId="0" applyNumberFormat="0" applyBorder="0" applyAlignment="0" applyProtection="0"/>
    <xf numFmtId="0" fontId="28" fillId="17" borderId="0" applyNumberFormat="0" applyBorder="0" applyAlignment="0" applyProtection="0"/>
    <xf numFmtId="0" fontId="28" fillId="20" borderId="0" applyNumberFormat="0" applyBorder="0" applyAlignment="0" applyProtection="0"/>
    <xf numFmtId="0" fontId="2" fillId="0" borderId="0"/>
    <xf numFmtId="0" fontId="58" fillId="42" borderId="52" applyNumberFormat="0" applyAlignment="0" applyProtection="0"/>
    <xf numFmtId="0" fontId="24" fillId="7" borderId="7" applyNumberFormat="0" applyAlignment="0" applyProtection="0"/>
    <xf numFmtId="0" fontId="3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1" borderId="0" applyNumberFormat="0" applyBorder="0" applyAlignment="0" applyProtection="0"/>
    <xf numFmtId="0" fontId="3" fillId="14" borderId="0" applyNumberFormat="0" applyBorder="0" applyAlignment="0" applyProtection="0"/>
    <xf numFmtId="0" fontId="28" fillId="9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55" borderId="53" applyNumberFormat="0" applyFont="0" applyAlignment="0" applyProtection="0"/>
    <xf numFmtId="0" fontId="61" fillId="52" borderId="54" applyNumberFormat="0" applyAlignment="0" applyProtection="0"/>
    <xf numFmtId="0" fontId="13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1" applyNumberFormat="0" applyFill="0" applyAlignment="0" applyProtection="0"/>
    <xf numFmtId="0" fontId="63" fillId="0" borderId="55" applyNumberFormat="0" applyFill="0" applyAlignment="0" applyProtection="0"/>
    <xf numFmtId="0" fontId="16" fillId="0" borderId="3" applyNumberFormat="0" applyFill="0" applyAlignment="0" applyProtection="0"/>
    <xf numFmtId="0" fontId="28" fillId="28" borderId="0" applyNumberFormat="0" applyBorder="0" applyAlignment="0" applyProtection="0"/>
    <xf numFmtId="1" fontId="66" fillId="0" borderId="0"/>
    <xf numFmtId="0" fontId="25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18" fillId="3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8" borderId="0" applyNumberFormat="0" applyBorder="0" applyAlignment="0" applyProtection="0"/>
    <xf numFmtId="0" fontId="26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" fillId="30" borderId="0" applyNumberFormat="0" applyBorder="0" applyAlignment="0" applyProtection="0"/>
    <xf numFmtId="0" fontId="58" fillId="42" borderId="52" applyNumberFormat="0" applyAlignment="0" applyProtection="0"/>
    <xf numFmtId="43" fontId="2" fillId="0" borderId="0" applyFont="0" applyFill="0" applyBorder="0" applyAlignment="0" applyProtection="0"/>
    <xf numFmtId="0" fontId="24" fillId="7" borderId="7" applyNumberFormat="0" applyAlignment="0" applyProtection="0"/>
    <xf numFmtId="0" fontId="20" fillId="5" borderId="4" applyNumberFormat="0" applyAlignment="0" applyProtection="0"/>
    <xf numFmtId="0" fontId="28" fillId="29" borderId="0" applyNumberFormat="0" applyBorder="0" applyAlignment="0" applyProtection="0"/>
    <xf numFmtId="0" fontId="3" fillId="11" borderId="0" applyNumberFormat="0" applyBorder="0" applyAlignment="0" applyProtection="0"/>
    <xf numFmtId="0" fontId="28" fillId="17" borderId="0" applyNumberFormat="0" applyBorder="0" applyAlignment="0" applyProtection="0"/>
    <xf numFmtId="0" fontId="21" fillId="6" borderId="5" applyNumberFormat="0" applyAlignment="0" applyProtection="0"/>
    <xf numFmtId="0" fontId="28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0" borderId="0" applyNumberFormat="0" applyFill="0" applyBorder="0" applyAlignment="0" applyProtection="0"/>
    <xf numFmtId="0" fontId="2" fillId="0" borderId="0"/>
    <xf numFmtId="0" fontId="28" fillId="13" borderId="0" applyNumberFormat="0" applyBorder="0" applyAlignment="0" applyProtection="0"/>
    <xf numFmtId="0" fontId="17" fillId="2" borderId="0" applyNumberFormat="0" applyBorder="0" applyAlignment="0" applyProtection="0"/>
    <xf numFmtId="0" fontId="2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3" fillId="0" borderId="55" applyNumberFormat="0" applyFill="0" applyAlignment="0" applyProtection="0"/>
    <xf numFmtId="0" fontId="13" fillId="0" borderId="0"/>
    <xf numFmtId="0" fontId="28" fillId="13" borderId="0" applyNumberFormat="0" applyBorder="0" applyAlignment="0" applyProtection="0"/>
    <xf numFmtId="0" fontId="28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21" fillId="6" borderId="5" applyNumberFormat="0" applyAlignment="0" applyProtection="0"/>
    <xf numFmtId="0" fontId="13" fillId="0" borderId="0"/>
    <xf numFmtId="0" fontId="23" fillId="0" borderId="6" applyNumberFormat="0" applyFill="0" applyAlignment="0" applyProtection="0"/>
    <xf numFmtId="0" fontId="24" fillId="7" borderId="7" applyNumberFormat="0" applyAlignment="0" applyProtection="0"/>
    <xf numFmtId="0" fontId="15" fillId="0" borderId="2" applyNumberFormat="0" applyFill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28" fillId="12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8" fillId="3" borderId="0" applyNumberFormat="0" applyBorder="0" applyAlignment="0" applyProtection="0"/>
    <xf numFmtId="0" fontId="3" fillId="15" borderId="0" applyNumberFormat="0" applyBorder="0" applyAlignment="0" applyProtection="0"/>
    <xf numFmtId="0" fontId="20" fillId="5" borderId="4" applyNumberFormat="0" applyAlignment="0" applyProtection="0"/>
    <xf numFmtId="0" fontId="16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8" fillId="42" borderId="51" applyNumberFormat="0" applyAlignment="0" applyProtection="0"/>
    <xf numFmtId="0" fontId="63" fillId="0" borderId="46" applyNumberFormat="0" applyFill="0" applyAlignment="0" applyProtection="0"/>
    <xf numFmtId="0" fontId="24" fillId="7" borderId="7" applyNumberFormat="0" applyAlignment="0" applyProtection="0"/>
    <xf numFmtId="0" fontId="3" fillId="27" borderId="0" applyNumberFormat="0" applyBorder="0" applyAlignment="0" applyProtection="0"/>
    <xf numFmtId="0" fontId="58" fillId="42" borderId="51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21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8" fillId="13" borderId="0" applyNumberFormat="0" applyBorder="0" applyAlignment="0" applyProtection="0"/>
    <xf numFmtId="0" fontId="17" fillId="2" borderId="0" applyNumberFormat="0" applyBorder="0" applyAlignment="0" applyProtection="0"/>
    <xf numFmtId="0" fontId="15" fillId="0" borderId="2" applyNumberFormat="0" applyFill="0" applyAlignment="0" applyProtection="0"/>
    <xf numFmtId="0" fontId="63" fillId="0" borderId="58" applyNumberFormat="0" applyFill="0" applyAlignment="0" applyProtection="0"/>
    <xf numFmtId="0" fontId="2" fillId="0" borderId="0"/>
    <xf numFmtId="0" fontId="18" fillId="3" borderId="0" applyNumberFormat="0" applyBorder="0" applyAlignment="0" applyProtection="0"/>
    <xf numFmtId="0" fontId="3" fillId="14" borderId="0" applyNumberFormat="0" applyBorder="0" applyAlignment="0" applyProtection="0"/>
    <xf numFmtId="0" fontId="28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3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55" borderId="61" applyNumberFormat="0" applyFont="0" applyAlignment="0" applyProtection="0"/>
    <xf numFmtId="0" fontId="28" fillId="9" borderId="0" applyNumberFormat="0" applyBorder="0" applyAlignment="0" applyProtection="0"/>
    <xf numFmtId="0" fontId="3" fillId="19" borderId="0" applyNumberFormat="0" applyBorder="0" applyAlignment="0" applyProtection="0"/>
    <xf numFmtId="0" fontId="27" fillId="0" borderId="9" applyNumberFormat="0" applyFill="0" applyAlignment="0" applyProtection="0"/>
    <xf numFmtId="0" fontId="3" fillId="15" borderId="0" applyNumberFormat="0" applyBorder="0" applyAlignment="0" applyProtection="0"/>
    <xf numFmtId="0" fontId="28" fillId="32" borderId="0" applyNumberFormat="0" applyBorder="0" applyAlignment="0" applyProtection="0"/>
    <xf numFmtId="0" fontId="28" fillId="16" borderId="0" applyNumberFormat="0" applyBorder="0" applyAlignment="0" applyProtection="0"/>
    <xf numFmtId="0" fontId="15" fillId="0" borderId="2" applyNumberFormat="0" applyFill="0" applyAlignment="0" applyProtection="0"/>
    <xf numFmtId="0" fontId="14" fillId="0" borderId="1" applyNumberFormat="0" applyFill="0" applyAlignment="0" applyProtection="0"/>
    <xf numFmtId="0" fontId="28" fillId="24" borderId="0" applyNumberFormat="0" applyBorder="0" applyAlignment="0" applyProtection="0"/>
    <xf numFmtId="0" fontId="3" fillId="15" borderId="0" applyNumberFormat="0" applyBorder="0" applyAlignment="0" applyProtection="0"/>
    <xf numFmtId="0" fontId="20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8" fillId="20" borderId="0" applyNumberFormat="0" applyBorder="0" applyAlignment="0" applyProtection="0"/>
    <xf numFmtId="0" fontId="17" fillId="2" borderId="0" applyNumberFormat="0" applyBorder="0" applyAlignment="0" applyProtection="0"/>
    <xf numFmtId="0" fontId="22" fillId="6" borderId="4" applyNumberFormat="0" applyAlignment="0" applyProtection="0"/>
    <xf numFmtId="0" fontId="28" fillId="16" borderId="0" applyNumberFormat="0" applyBorder="0" applyAlignment="0" applyProtection="0"/>
    <xf numFmtId="0" fontId="25" fillId="0" borderId="0" applyNumberFormat="0" applyFill="0" applyBorder="0" applyAlignment="0" applyProtection="0"/>
    <xf numFmtId="0" fontId="15" fillId="0" borderId="2" applyNumberFormat="0" applyFill="0" applyAlignment="0" applyProtection="0"/>
    <xf numFmtId="0" fontId="3" fillId="23" borderId="0" applyNumberFormat="0" applyBorder="0" applyAlignment="0" applyProtection="0"/>
    <xf numFmtId="0" fontId="61" fillId="52" borderId="65" applyNumberFormat="0" applyAlignment="0" applyProtection="0"/>
    <xf numFmtId="0" fontId="58" fillId="42" borderId="51" applyNumberFormat="0" applyAlignment="0" applyProtection="0"/>
    <xf numFmtId="0" fontId="18" fillId="3" borderId="0" applyNumberFormat="0" applyBorder="0" applyAlignment="0" applyProtection="0"/>
    <xf numFmtId="0" fontId="17" fillId="2" borderId="0" applyNumberFormat="0" applyBorder="0" applyAlignment="0" applyProtection="0"/>
    <xf numFmtId="0" fontId="28" fillId="13" borderId="0" applyNumberFormat="0" applyBorder="0" applyAlignment="0" applyProtection="0"/>
    <xf numFmtId="0" fontId="13" fillId="0" borderId="0"/>
    <xf numFmtId="0" fontId="28" fillId="17" borderId="0" applyNumberFormat="0" applyBorder="0" applyAlignment="0" applyProtection="0"/>
    <xf numFmtId="0" fontId="19" fillId="4" borderId="0" applyNumberFormat="0" applyBorder="0" applyAlignment="0" applyProtection="0"/>
    <xf numFmtId="0" fontId="24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51" fillId="52" borderId="43" applyNumberFormat="0" applyAlignment="0" applyProtection="0"/>
    <xf numFmtId="0" fontId="21" fillId="6" borderId="5" applyNumberFormat="0" applyAlignment="0" applyProtection="0"/>
    <xf numFmtId="0" fontId="17" fillId="2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6" fillId="0" borderId="3" applyNumberFormat="0" applyFill="0" applyAlignment="0" applyProtection="0"/>
    <xf numFmtId="0" fontId="28" fillId="24" borderId="0" applyNumberFormat="0" applyBorder="0" applyAlignment="0" applyProtection="0"/>
    <xf numFmtId="0" fontId="63" fillId="0" borderId="63" applyNumberFormat="0" applyFill="0" applyAlignment="0" applyProtection="0"/>
    <xf numFmtId="0" fontId="2" fillId="0" borderId="0"/>
    <xf numFmtId="1" fontId="66" fillId="0" borderId="0"/>
    <xf numFmtId="0" fontId="23" fillId="0" borderId="6" applyNumberFormat="0" applyFill="0" applyAlignment="0" applyProtection="0"/>
    <xf numFmtId="0" fontId="28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6" fillId="0" borderId="0" applyNumberFormat="0" applyFill="0" applyBorder="0" applyAlignment="0" applyProtection="0"/>
    <xf numFmtId="1" fontId="66" fillId="0" borderId="0"/>
    <xf numFmtId="0" fontId="51" fillId="52" borderId="51" applyNumberFormat="0" applyAlignment="0" applyProtection="0"/>
    <xf numFmtId="0" fontId="61" fillId="52" borderId="45" applyNumberFormat="0" applyAlignment="0" applyProtection="0"/>
    <xf numFmtId="0" fontId="23" fillId="0" borderId="6" applyNumberFormat="0" applyFill="0" applyAlignment="0" applyProtection="0"/>
    <xf numFmtId="0" fontId="3" fillId="14" borderId="0" applyNumberFormat="0" applyBorder="0" applyAlignment="0" applyProtection="0"/>
    <xf numFmtId="0" fontId="28" fillId="25" borderId="0" applyNumberFormat="0" applyBorder="0" applyAlignment="0" applyProtection="0"/>
    <xf numFmtId="0" fontId="3" fillId="22" borderId="0" applyNumberFormat="0" applyBorder="0" applyAlignment="0" applyProtection="0"/>
    <xf numFmtId="0" fontId="22" fillId="6" borderId="4" applyNumberFormat="0" applyAlignment="0" applyProtection="0"/>
    <xf numFmtId="0" fontId="28" fillId="9" borderId="0" applyNumberFormat="0" applyBorder="0" applyAlignment="0" applyProtection="0"/>
    <xf numFmtId="0" fontId="19" fillId="4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3" fillId="11" borderId="0" applyNumberFormat="0" applyBorder="0" applyAlignment="0" applyProtection="0"/>
    <xf numFmtId="0" fontId="16" fillId="0" borderId="3" applyNumberFormat="0" applyFill="0" applyAlignment="0" applyProtection="0"/>
    <xf numFmtId="0" fontId="11" fillId="55" borderId="44" applyNumberFormat="0" applyFont="0" applyAlignment="0" applyProtection="0"/>
    <xf numFmtId="0" fontId="3" fillId="10" borderId="0" applyNumberFormat="0" applyBorder="0" applyAlignment="0" applyProtection="0"/>
    <xf numFmtId="0" fontId="28" fillId="28" borderId="0" applyNumberFormat="0" applyBorder="0" applyAlignment="0" applyProtection="0"/>
    <xf numFmtId="0" fontId="14" fillId="0" borderId="1" applyNumberFormat="0" applyFill="0" applyAlignment="0" applyProtection="0"/>
    <xf numFmtId="0" fontId="21" fillId="6" borderId="5" applyNumberFormat="0" applyAlignment="0" applyProtection="0"/>
    <xf numFmtId="0" fontId="27" fillId="0" borderId="9" applyNumberFormat="0" applyFill="0" applyAlignment="0" applyProtection="0"/>
    <xf numFmtId="0" fontId="18" fillId="3" borderId="0" applyNumberFormat="0" applyBorder="0" applyAlignment="0" applyProtection="0"/>
    <xf numFmtId="0" fontId="3" fillId="31" borderId="0" applyNumberFormat="0" applyBorder="0" applyAlignment="0" applyProtection="0"/>
    <xf numFmtId="0" fontId="28" fillId="28" borderId="0" applyNumberFormat="0" applyBorder="0" applyAlignment="0" applyProtection="0"/>
    <xf numFmtId="0" fontId="26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8" fillId="21" borderId="0" applyNumberFormat="0" applyBorder="0" applyAlignment="0" applyProtection="0"/>
    <xf numFmtId="0" fontId="3" fillId="18" borderId="0" applyNumberFormat="0" applyBorder="0" applyAlignment="0" applyProtection="0"/>
    <xf numFmtId="0" fontId="11" fillId="55" borderId="64" applyNumberFormat="0" applyFont="0" applyAlignment="0" applyProtection="0"/>
    <xf numFmtId="0" fontId="16" fillId="0" borderId="3" applyNumberFormat="0" applyFill="0" applyAlignment="0" applyProtection="0"/>
    <xf numFmtId="0" fontId="3" fillId="10" borderId="0" applyNumberFormat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8" fillId="20" borderId="0" applyNumberFormat="0" applyBorder="0" applyAlignment="0" applyProtection="0"/>
    <xf numFmtId="0" fontId="28" fillId="29" borderId="0" applyNumberFormat="0" applyBorder="0" applyAlignment="0" applyProtection="0"/>
    <xf numFmtId="0" fontId="14" fillId="0" borderId="1" applyNumberFormat="0" applyFill="0" applyAlignment="0" applyProtection="0"/>
    <xf numFmtId="0" fontId="25" fillId="0" borderId="0" applyNumberFormat="0" applyFill="0" applyBorder="0" applyAlignment="0" applyProtection="0"/>
    <xf numFmtId="0" fontId="20" fillId="5" borderId="4" applyNumberFormat="0" applyAlignment="0" applyProtection="0"/>
    <xf numFmtId="0" fontId="3" fillId="23" borderId="0" applyNumberFormat="0" applyBorder="0" applyAlignment="0" applyProtection="0"/>
    <xf numFmtId="0" fontId="28" fillId="20" borderId="0" applyNumberFormat="0" applyBorder="0" applyAlignment="0" applyProtection="0"/>
    <xf numFmtId="0" fontId="19" fillId="4" borderId="0" applyNumberFormat="0" applyBorder="0" applyAlignment="0" applyProtection="0"/>
    <xf numFmtId="0" fontId="14" fillId="0" borderId="1" applyNumberFormat="0" applyFill="0" applyAlignment="0" applyProtection="0"/>
    <xf numFmtId="0" fontId="22" fillId="6" borderId="4" applyNumberFormat="0" applyAlignment="0" applyProtection="0"/>
    <xf numFmtId="0" fontId="2" fillId="0" borderId="0"/>
    <xf numFmtId="0" fontId="58" fillId="42" borderId="43" applyNumberFormat="0" applyAlignment="0" applyProtection="0"/>
    <xf numFmtId="0" fontId="24" fillId="7" borderId="7" applyNumberFormat="0" applyAlignment="0" applyProtection="0"/>
    <xf numFmtId="0" fontId="3" fillId="23" borderId="0" applyNumberFormat="0" applyBorder="0" applyAlignment="0" applyProtection="0"/>
    <xf numFmtId="0" fontId="28" fillId="13" borderId="0" applyNumberFormat="0" applyBorder="0" applyAlignment="0" applyProtection="0"/>
    <xf numFmtId="0" fontId="3" fillId="31" borderId="0" applyNumberFormat="0" applyBorder="0" applyAlignment="0" applyProtection="0"/>
    <xf numFmtId="0" fontId="13" fillId="0" borderId="0"/>
    <xf numFmtId="0" fontId="19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21" fillId="6" borderId="5" applyNumberFormat="0" applyAlignment="0" applyProtection="0"/>
    <xf numFmtId="0" fontId="17" fillId="2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63" fillId="0" borderId="66" applyNumberFormat="0" applyFill="0" applyAlignment="0" applyProtection="0"/>
    <xf numFmtId="1" fontId="66" fillId="0" borderId="0"/>
    <xf numFmtId="0" fontId="18" fillId="3" borderId="0" applyNumberFormat="0" applyBorder="0" applyAlignment="0" applyProtection="0"/>
    <xf numFmtId="0" fontId="21" fillId="6" borderId="5" applyNumberFormat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51" fillId="52" borderId="67" applyNumberFormat="0" applyAlignment="0" applyProtection="0"/>
    <xf numFmtId="0" fontId="58" fillId="42" borderId="67" applyNumberFormat="0" applyAlignment="0" applyProtection="0"/>
    <xf numFmtId="0" fontId="11" fillId="55" borderId="61" applyNumberFormat="0" applyFont="0" applyAlignment="0" applyProtection="0"/>
    <xf numFmtId="0" fontId="61" fillId="52" borderId="62" applyNumberFormat="0" applyAlignment="0" applyProtection="0"/>
    <xf numFmtId="0" fontId="63" fillId="0" borderId="63" applyNumberFormat="0" applyFill="0" applyAlignment="0" applyProtection="0"/>
    <xf numFmtId="1" fontId="66" fillId="0" borderId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0" fontId="24" fillId="7" borderId="7" applyNumberFormat="0" applyAlignment="0" applyProtection="0"/>
    <xf numFmtId="0" fontId="20" fillId="5" borderId="4" applyNumberFormat="0" applyAlignment="0" applyProtection="0"/>
    <xf numFmtId="0" fontId="16" fillId="0" borderId="0" applyNumberFormat="0" applyFill="0" applyBorder="0" applyAlignment="0" applyProtection="0"/>
    <xf numFmtId="0" fontId="13" fillId="0" borderId="0"/>
    <xf numFmtId="0" fontId="3" fillId="11" borderId="0" applyNumberFormat="0" applyBorder="0" applyAlignment="0" applyProtection="0"/>
    <xf numFmtId="0" fontId="26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19" fillId="4" borderId="0" applyNumberFormat="0" applyBorder="0" applyAlignment="0" applyProtection="0"/>
    <xf numFmtId="0" fontId="16" fillId="0" borderId="3" applyNumberFormat="0" applyFill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3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8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8" fillId="25" borderId="0" applyNumberFormat="0" applyBorder="0" applyAlignment="0" applyProtection="0"/>
    <xf numFmtId="0" fontId="3" fillId="15" borderId="0" applyNumberFormat="0" applyBorder="0" applyAlignment="0" applyProtection="0"/>
    <xf numFmtId="0" fontId="21" fillId="6" borderId="5" applyNumberFormat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3" fillId="31" borderId="0" applyNumberFormat="0" applyBorder="0" applyAlignment="0" applyProtection="0"/>
    <xf numFmtId="0" fontId="28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8" fillId="29" borderId="0" applyNumberFormat="0" applyBorder="0" applyAlignment="0" applyProtection="0"/>
    <xf numFmtId="0" fontId="13" fillId="0" borderId="0"/>
    <xf numFmtId="0" fontId="3" fillId="19" borderId="0" applyNumberFormat="0" applyBorder="0" applyAlignment="0" applyProtection="0"/>
    <xf numFmtId="0" fontId="25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8" fillId="17" borderId="0" applyNumberFormat="0" applyBorder="0" applyAlignment="0" applyProtection="0"/>
    <xf numFmtId="0" fontId="3" fillId="10" borderId="0" applyNumberFormat="0" applyBorder="0" applyAlignment="0" applyProtection="0"/>
    <xf numFmtId="0" fontId="15" fillId="0" borderId="2" applyNumberFormat="0" applyFill="0" applyAlignment="0" applyProtection="0"/>
    <xf numFmtId="0" fontId="28" fillId="13" borderId="0" applyNumberFormat="0" applyBorder="0" applyAlignment="0" applyProtection="0"/>
    <xf numFmtId="0" fontId="28" fillId="21" borderId="0" applyNumberFormat="0" applyBorder="0" applyAlignment="0" applyProtection="0"/>
    <xf numFmtId="0" fontId="23" fillId="0" borderId="6" applyNumberFormat="0" applyFill="0" applyAlignment="0" applyProtection="0"/>
    <xf numFmtId="0" fontId="28" fillId="13" borderId="0" applyNumberFormat="0" applyBorder="0" applyAlignment="0" applyProtection="0"/>
    <xf numFmtId="0" fontId="3" fillId="14" borderId="0" applyNumberFormat="0" applyBorder="0" applyAlignment="0" applyProtection="0"/>
    <xf numFmtId="0" fontId="17" fillId="2" borderId="0" applyNumberFormat="0" applyBorder="0" applyAlignment="0" applyProtection="0"/>
    <xf numFmtId="0" fontId="24" fillId="7" borderId="7" applyNumberFormat="0" applyAlignment="0" applyProtection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28" fillId="28" borderId="0" applyNumberFormat="0" applyBorder="0" applyAlignment="0" applyProtection="0"/>
    <xf numFmtId="0" fontId="28" fillId="21" borderId="0" applyNumberFormat="0" applyBorder="0" applyAlignment="0" applyProtection="0"/>
    <xf numFmtId="0" fontId="25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7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7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11" fillId="55" borderId="75" applyNumberFormat="0" applyFont="0" applyAlignment="0" applyProtection="0"/>
    <xf numFmtId="0" fontId="28" fillId="32" borderId="0" applyNumberFormat="0" applyBorder="0" applyAlignment="0" applyProtection="0"/>
    <xf numFmtId="0" fontId="3" fillId="30" borderId="0" applyNumberFormat="0" applyBorder="0" applyAlignment="0" applyProtection="0"/>
    <xf numFmtId="0" fontId="28" fillId="28" borderId="0" applyNumberFormat="0" applyBorder="0" applyAlignment="0" applyProtection="0"/>
    <xf numFmtId="0" fontId="3" fillId="26" borderId="0" applyNumberFormat="0" applyBorder="0" applyAlignment="0" applyProtection="0"/>
    <xf numFmtId="0" fontId="28" fillId="24" borderId="0" applyNumberFormat="0" applyBorder="0" applyAlignment="0" applyProtection="0"/>
    <xf numFmtId="0" fontId="3" fillId="22" borderId="0" applyNumberFormat="0" applyBorder="0" applyAlignment="0" applyProtection="0"/>
    <xf numFmtId="0" fontId="28" fillId="20" borderId="0" applyNumberFormat="0" applyBorder="0" applyAlignment="0" applyProtection="0"/>
    <xf numFmtId="0" fontId="3" fillId="18" borderId="0" applyNumberFormat="0" applyBorder="0" applyAlignment="0" applyProtection="0"/>
    <xf numFmtId="0" fontId="28" fillId="16" borderId="0" applyNumberFormat="0" applyBorder="0" applyAlignment="0" applyProtection="0"/>
    <xf numFmtId="0" fontId="3" fillId="14" borderId="0" applyNumberFormat="0" applyBorder="0" applyAlignment="0" applyProtection="0"/>
    <xf numFmtId="0" fontId="28" fillId="12" borderId="0" applyNumberFormat="0" applyBorder="0" applyAlignment="0" applyProtection="0"/>
    <xf numFmtId="0" fontId="51" fillId="52" borderId="67" applyNumberFormat="0" applyAlignment="0" applyProtection="0"/>
    <xf numFmtId="0" fontId="28" fillId="9" borderId="0" applyNumberFormat="0" applyBorder="0" applyAlignment="0" applyProtection="0"/>
    <xf numFmtId="0" fontId="2" fillId="8" borderId="8" applyNumberFormat="0" applyFont="0" applyAlignment="0" applyProtection="0"/>
    <xf numFmtId="0" fontId="23" fillId="0" borderId="6" applyNumberFormat="0" applyFill="0" applyAlignment="0" applyProtection="0"/>
    <xf numFmtId="0" fontId="28" fillId="32" borderId="0" applyNumberFormat="0" applyBorder="0" applyAlignment="0" applyProtection="0"/>
    <xf numFmtId="0" fontId="18" fillId="3" borderId="0" applyNumberFormat="0" applyBorder="0" applyAlignment="0" applyProtection="0"/>
    <xf numFmtId="0" fontId="2" fillId="0" borderId="0"/>
    <xf numFmtId="0" fontId="58" fillId="42" borderId="67" applyNumberFormat="0" applyAlignment="0" applyProtection="0"/>
    <xf numFmtId="0" fontId="11" fillId="55" borderId="61" applyNumberFormat="0" applyFont="0" applyAlignment="0" applyProtection="0"/>
    <xf numFmtId="0" fontId="61" fillId="52" borderId="62" applyNumberFormat="0" applyAlignment="0" applyProtection="0"/>
    <xf numFmtId="0" fontId="63" fillId="0" borderId="63" applyNumberFormat="0" applyFill="0" applyAlignment="0" applyProtection="0"/>
    <xf numFmtId="1" fontId="66" fillId="0" borderId="0"/>
    <xf numFmtId="0" fontId="3" fillId="22" borderId="0" applyNumberFormat="0" applyBorder="0" applyAlignment="0" applyProtection="0"/>
    <xf numFmtId="0" fontId="28" fillId="9" borderId="0" applyNumberFormat="0" applyBorder="0" applyAlignment="0" applyProtection="0"/>
    <xf numFmtId="0" fontId="28" fillId="16" borderId="0" applyNumberFormat="0" applyBorder="0" applyAlignment="0" applyProtection="0"/>
    <xf numFmtId="0" fontId="23" fillId="0" borderId="6" applyNumberFormat="0" applyFill="0" applyAlignment="0" applyProtection="0"/>
    <xf numFmtId="0" fontId="13" fillId="0" borderId="0"/>
    <xf numFmtId="0" fontId="14" fillId="0" borderId="1" applyNumberFormat="0" applyFill="0" applyAlignment="0" applyProtection="0"/>
    <xf numFmtId="0" fontId="22" fillId="6" borderId="4" applyNumberFormat="0" applyAlignment="0" applyProtection="0"/>
    <xf numFmtId="0" fontId="24" fillId="7" borderId="7" applyNumberFormat="0" applyAlignment="0" applyProtection="0"/>
    <xf numFmtId="0" fontId="16" fillId="0" borderId="0" applyNumberFormat="0" applyFill="0" applyBorder="0" applyAlignment="0" applyProtection="0"/>
    <xf numFmtId="0" fontId="20" fillId="5" borderId="4" applyNumberFormat="0" applyAlignment="0" applyProtection="0"/>
    <xf numFmtId="0" fontId="15" fillId="0" borderId="2" applyNumberFormat="0" applyFill="0" applyAlignment="0" applyProtection="0"/>
    <xf numFmtId="0" fontId="22" fillId="6" borderId="4" applyNumberFormat="0" applyAlignment="0" applyProtection="0"/>
    <xf numFmtId="0" fontId="3" fillId="30" borderId="0" applyNumberFormat="0" applyBorder="0" applyAlignment="0" applyProtection="0"/>
    <xf numFmtId="0" fontId="11" fillId="55" borderId="75" applyNumberFormat="0" applyFont="0" applyAlignment="0" applyProtection="0"/>
    <xf numFmtId="0" fontId="28" fillId="13" borderId="0" applyNumberFormat="0" applyBorder="0" applyAlignment="0" applyProtection="0"/>
    <xf numFmtId="0" fontId="28" fillId="12" borderId="0" applyNumberFormat="0" applyBorder="0" applyAlignment="0" applyProtection="0"/>
    <xf numFmtId="0" fontId="3" fillId="30" borderId="0" applyNumberFormat="0" applyBorder="0" applyAlignment="0" applyProtection="0"/>
    <xf numFmtId="0" fontId="16" fillId="0" borderId="3" applyNumberFormat="0" applyFill="0" applyAlignment="0" applyProtection="0"/>
    <xf numFmtId="0" fontId="19" fillId="4" borderId="0" applyNumberFormat="0" applyBorder="0" applyAlignment="0" applyProtection="0"/>
    <xf numFmtId="0" fontId="14" fillId="0" borderId="1" applyNumberFormat="0" applyFill="0" applyAlignment="0" applyProtection="0"/>
    <xf numFmtId="0" fontId="21" fillId="6" borderId="5" applyNumberFormat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0" fillId="5" borderId="4" applyNumberFormat="0" applyAlignment="0" applyProtection="0"/>
    <xf numFmtId="0" fontId="3" fillId="19" borderId="0" applyNumberFormat="0" applyBorder="0" applyAlignment="0" applyProtection="0"/>
    <xf numFmtId="0" fontId="26" fillId="0" borderId="0" applyNumberFormat="0" applyFill="0" applyBorder="0" applyAlignment="0" applyProtection="0"/>
    <xf numFmtId="0" fontId="58" fillId="42" borderId="74" applyNumberFormat="0" applyAlignment="0" applyProtection="0"/>
    <xf numFmtId="0" fontId="17" fillId="2" borderId="0" applyNumberFormat="0" applyBorder="0" applyAlignment="0" applyProtection="0"/>
    <xf numFmtId="0" fontId="58" fillId="42" borderId="74" applyNumberFormat="0" applyAlignment="0" applyProtection="0"/>
    <xf numFmtId="0" fontId="2" fillId="8" borderId="8" applyNumberFormat="0" applyFont="0" applyAlignment="0" applyProtection="0"/>
    <xf numFmtId="0" fontId="28" fillId="29" borderId="0" applyNumberFormat="0" applyBorder="0" applyAlignment="0" applyProtection="0"/>
    <xf numFmtId="0" fontId="28" fillId="32" borderId="0" applyNumberFormat="0" applyBorder="0" applyAlignment="0" applyProtection="0"/>
    <xf numFmtId="0" fontId="3" fillId="11" borderId="0" applyNumberFormat="0" applyBorder="0" applyAlignment="0" applyProtection="0"/>
    <xf numFmtId="0" fontId="28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8" fillId="12" borderId="0" applyNumberFormat="0" applyBorder="0" applyAlignment="0" applyProtection="0"/>
    <xf numFmtId="0" fontId="26" fillId="0" borderId="0" applyNumberFormat="0" applyFill="0" applyBorder="0" applyAlignment="0" applyProtection="0"/>
    <xf numFmtId="0" fontId="24" fillId="7" borderId="7" applyNumberFormat="0" applyAlignment="0" applyProtection="0"/>
    <xf numFmtId="0" fontId="28" fillId="28" borderId="0" applyNumberFormat="0" applyBorder="0" applyAlignment="0" applyProtection="0"/>
    <xf numFmtId="0" fontId="16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51" fillId="52" borderId="67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8" fillId="13" borderId="0" applyNumberFormat="0" applyBorder="0" applyAlignment="0" applyProtection="0"/>
    <xf numFmtId="0" fontId="3" fillId="11" borderId="0" applyNumberFormat="0" applyBorder="0" applyAlignment="0" applyProtection="0"/>
    <xf numFmtId="0" fontId="28" fillId="9" borderId="0" applyNumberFormat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8" fillId="42" borderId="67" applyNumberFormat="0" applyAlignment="0" applyProtection="0"/>
    <xf numFmtId="0" fontId="22" fillId="6" borderId="4" applyNumberFormat="0" applyAlignment="0" applyProtection="0"/>
    <xf numFmtId="0" fontId="19" fillId="4" borderId="0" applyNumberFormat="0" applyBorder="0" applyAlignment="0" applyProtection="0"/>
    <xf numFmtId="0" fontId="27" fillId="0" borderId="9" applyNumberFormat="0" applyFill="0" applyAlignment="0" applyProtection="0"/>
    <xf numFmtId="0" fontId="3" fillId="14" borderId="0" applyNumberFormat="0" applyBorder="0" applyAlignment="0" applyProtection="0"/>
    <xf numFmtId="0" fontId="11" fillId="55" borderId="61" applyNumberFormat="0" applyFont="0" applyAlignment="0" applyProtection="0"/>
    <xf numFmtId="0" fontId="61" fillId="52" borderId="62" applyNumberFormat="0" applyAlignment="0" applyProtection="0"/>
    <xf numFmtId="0" fontId="63" fillId="0" borderId="63" applyNumberFormat="0" applyFill="0" applyAlignment="0" applyProtection="0"/>
    <xf numFmtId="1" fontId="66" fillId="0" borderId="0"/>
    <xf numFmtId="0" fontId="17" fillId="2" borderId="0" applyNumberFormat="0" applyBorder="0" applyAlignment="0" applyProtection="0"/>
    <xf numFmtId="0" fontId="16" fillId="0" borderId="3" applyNumberFormat="0" applyFill="0" applyAlignment="0" applyProtection="0"/>
    <xf numFmtId="0" fontId="13" fillId="0" borderId="0"/>
    <xf numFmtId="0" fontId="28" fillId="25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1" applyNumberFormat="0" applyFill="0" applyAlignment="0" applyProtection="0"/>
    <xf numFmtId="0" fontId="28" fillId="16" borderId="0" applyNumberFormat="0" applyBorder="0" applyAlignment="0" applyProtection="0"/>
    <xf numFmtId="0" fontId="3" fillId="10" borderId="0" applyNumberFormat="0" applyBorder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17" fillId="2" borderId="0" applyNumberFormat="0" applyBorder="0" applyAlignment="0" applyProtection="0"/>
    <xf numFmtId="0" fontId="15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6" fillId="0" borderId="0" applyNumberFormat="0" applyFill="0" applyBorder="0" applyAlignment="0" applyProtection="0"/>
    <xf numFmtId="0" fontId="28" fillId="28" borderId="0" applyNumberFormat="0" applyBorder="0" applyAlignment="0" applyProtection="0"/>
    <xf numFmtId="0" fontId="3" fillId="26" borderId="0" applyNumberFormat="0" applyBorder="0" applyAlignment="0" applyProtection="0"/>
    <xf numFmtId="0" fontId="28" fillId="12" borderId="0" applyNumberFormat="0" applyBorder="0" applyAlignment="0" applyProtection="0"/>
    <xf numFmtId="0" fontId="3" fillId="11" borderId="0" applyNumberFormat="0" applyBorder="0" applyAlignment="0" applyProtection="0"/>
    <xf numFmtId="0" fontId="58" fillId="42" borderId="74" applyNumberFormat="0" applyAlignment="0" applyProtection="0"/>
    <xf numFmtId="0" fontId="18" fillId="3" borderId="0" applyNumberFormat="0" applyBorder="0" applyAlignment="0" applyProtection="0"/>
    <xf numFmtId="0" fontId="3" fillId="26" borderId="0" applyNumberFormat="0" applyBorder="0" applyAlignment="0" applyProtection="0"/>
    <xf numFmtId="0" fontId="28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6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28" fillId="17" borderId="0" applyNumberFormat="0" applyBorder="0" applyAlignment="0" applyProtection="0"/>
    <xf numFmtId="0" fontId="28" fillId="25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7" fillId="0" borderId="0" applyFont="0" applyFill="0" applyBorder="0" applyAlignment="0" applyProtection="0"/>
    <xf numFmtId="38" fontId="72" fillId="0" borderId="0"/>
    <xf numFmtId="38" fontId="73" fillId="0" borderId="0"/>
    <xf numFmtId="38" fontId="74" fillId="0" borderId="0"/>
    <xf numFmtId="38" fontId="75" fillId="0" borderId="0"/>
    <xf numFmtId="0" fontId="76" fillId="0" borderId="0"/>
    <xf numFmtId="0" fontId="76" fillId="0" borderId="0"/>
    <xf numFmtId="0" fontId="77" fillId="0" borderId="0"/>
    <xf numFmtId="0" fontId="47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78" fillId="0" borderId="0"/>
    <xf numFmtId="0" fontId="5" fillId="0" borderId="0"/>
    <xf numFmtId="0" fontId="2" fillId="0" borderId="0"/>
    <xf numFmtId="0" fontId="5" fillId="0" borderId="0"/>
    <xf numFmtId="0" fontId="11" fillId="0" borderId="0"/>
    <xf numFmtId="0" fontId="5" fillId="0" borderId="0"/>
    <xf numFmtId="0" fontId="13" fillId="0" borderId="0"/>
    <xf numFmtId="0" fontId="47" fillId="0" borderId="0"/>
    <xf numFmtId="0" fontId="78" fillId="0" borderId="0"/>
    <xf numFmtId="0" fontId="46" fillId="55" borderId="68" applyNumberFormat="0" applyFont="0" applyAlignment="0" applyProtection="0"/>
    <xf numFmtId="9" fontId="4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79" fillId="0" borderId="69">
      <protection locked="0"/>
    </xf>
    <xf numFmtId="173" fontId="80" fillId="57" borderId="69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6" fillId="0" borderId="0"/>
    <xf numFmtId="0" fontId="65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51" fillId="52" borderId="74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8" fillId="9" borderId="0" applyNumberFormat="0" applyBorder="0" applyAlignment="0" applyProtection="0"/>
    <xf numFmtId="0" fontId="24" fillId="7" borderId="7" applyNumberFormat="0" applyAlignment="0" applyProtection="0"/>
    <xf numFmtId="0" fontId="58" fillId="42" borderId="74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8" fillId="16" borderId="0" applyNumberFormat="0" applyBorder="0" applyAlignment="0" applyProtection="0"/>
    <xf numFmtId="0" fontId="28" fillId="12" borderId="0" applyNumberFormat="0" applyBorder="0" applyAlignment="0" applyProtection="0"/>
    <xf numFmtId="0" fontId="25" fillId="0" borderId="0" applyNumberFormat="0" applyFill="0" applyBorder="0" applyAlignment="0" applyProtection="0"/>
    <xf numFmtId="0" fontId="20" fillId="5" borderId="4" applyNumberFormat="0" applyAlignment="0" applyProtection="0"/>
    <xf numFmtId="0" fontId="18" fillId="3" borderId="0" applyNumberFormat="0" applyBorder="0" applyAlignment="0" applyProtection="0"/>
    <xf numFmtId="0" fontId="11" fillId="55" borderId="75" applyNumberFormat="0" applyFont="0" applyAlignment="0" applyProtection="0"/>
    <xf numFmtId="0" fontId="61" fillId="52" borderId="76" applyNumberFormat="0" applyAlignment="0" applyProtection="0"/>
    <xf numFmtId="0" fontId="25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3" fillId="0" borderId="77" applyNumberFormat="0" applyFill="0" applyAlignment="0" applyProtection="0"/>
    <xf numFmtId="1" fontId="66" fillId="0" borderId="0"/>
    <xf numFmtId="0" fontId="16" fillId="0" borderId="0" applyNumberFormat="0" applyFill="0" applyBorder="0" applyAlignment="0" applyProtection="0"/>
    <xf numFmtId="0" fontId="28" fillId="17" borderId="0" applyNumberFormat="0" applyBorder="0" applyAlignment="0" applyProtection="0"/>
    <xf numFmtId="0" fontId="3" fillId="23" borderId="0" applyNumberFormat="0" applyBorder="0" applyAlignment="0" applyProtection="0"/>
    <xf numFmtId="0" fontId="28" fillId="20" borderId="0" applyNumberFormat="0" applyBorder="0" applyAlignment="0" applyProtection="0"/>
    <xf numFmtId="0" fontId="17" fillId="2" borderId="0" applyNumberFormat="0" applyBorder="0" applyAlignment="0" applyProtection="0"/>
    <xf numFmtId="0" fontId="13" fillId="0" borderId="0"/>
    <xf numFmtId="0" fontId="28" fillId="17" borderId="0" applyNumberFormat="0" applyBorder="0" applyAlignment="0" applyProtection="0"/>
    <xf numFmtId="0" fontId="20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8" fillId="12" borderId="0" applyNumberFormat="0" applyBorder="0" applyAlignment="0" applyProtection="0"/>
    <xf numFmtId="0" fontId="16" fillId="0" borderId="3" applyNumberFormat="0" applyFill="0" applyAlignment="0" applyProtection="0"/>
    <xf numFmtId="0" fontId="27" fillId="0" borderId="9" applyNumberFormat="0" applyFill="0" applyAlignment="0" applyProtection="0"/>
    <xf numFmtId="0" fontId="22" fillId="6" borderId="4" applyNumberFormat="0" applyAlignment="0" applyProtection="0"/>
    <xf numFmtId="0" fontId="13" fillId="0" borderId="0"/>
    <xf numFmtId="0" fontId="28" fillId="25" borderId="0" applyNumberFormat="0" applyBorder="0" applyAlignment="0" applyProtection="0"/>
    <xf numFmtId="0" fontId="3" fillId="22" borderId="0" applyNumberFormat="0" applyBorder="0" applyAlignment="0" applyProtection="0"/>
    <xf numFmtId="0" fontId="18" fillId="3" borderId="0" applyNumberFormat="0" applyBorder="0" applyAlignment="0" applyProtection="0"/>
    <xf numFmtId="0" fontId="28" fillId="17" borderId="0" applyNumberFormat="0" applyBorder="0" applyAlignment="0" applyProtection="0"/>
    <xf numFmtId="0" fontId="24" fillId="7" borderId="7" applyNumberFormat="0" applyAlignment="0" applyProtection="0"/>
    <xf numFmtId="0" fontId="61" fillId="52" borderId="76" applyNumberFormat="0" applyAlignment="0" applyProtection="0"/>
    <xf numFmtId="0" fontId="25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8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8" fillId="21" borderId="0" applyNumberFormat="0" applyBorder="0" applyAlignment="0" applyProtection="0"/>
    <xf numFmtId="0" fontId="51" fillId="52" borderId="74" applyNumberFormat="0" applyAlignment="0" applyProtection="0"/>
    <xf numFmtId="0" fontId="15" fillId="0" borderId="2" applyNumberFormat="0" applyFill="0" applyAlignment="0" applyProtection="0"/>
    <xf numFmtId="0" fontId="15" fillId="0" borderId="2" applyNumberFormat="0" applyFill="0" applyAlignment="0" applyProtection="0"/>
    <xf numFmtId="0" fontId="28" fillId="13" borderId="0" applyNumberFormat="0" applyBorder="0" applyAlignment="0" applyProtection="0"/>
    <xf numFmtId="0" fontId="3" fillId="31" borderId="0" applyNumberFormat="0" applyBorder="0" applyAlignment="0" applyProtection="0"/>
    <xf numFmtId="0" fontId="21" fillId="6" borderId="5" applyNumberFormat="0" applyAlignment="0" applyProtection="0"/>
    <xf numFmtId="0" fontId="28" fillId="13" borderId="0" applyNumberFormat="0" applyBorder="0" applyAlignment="0" applyProtection="0"/>
    <xf numFmtId="0" fontId="28" fillId="24" borderId="0" applyNumberFormat="0" applyBorder="0" applyAlignment="0" applyProtection="0"/>
    <xf numFmtId="0" fontId="28" fillId="21" borderId="0" applyNumberFormat="0" applyBorder="0" applyAlignment="0" applyProtection="0"/>
    <xf numFmtId="0" fontId="11" fillId="55" borderId="75" applyNumberFormat="0" applyFont="0" applyAlignment="0" applyProtection="0"/>
    <xf numFmtId="0" fontId="23" fillId="0" borderId="6" applyNumberFormat="0" applyFill="0" applyAlignment="0" applyProtection="0"/>
    <xf numFmtId="0" fontId="19" fillId="4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63" fillId="0" borderId="77" applyNumberFormat="0" applyFill="0" applyAlignment="0" applyProtection="0"/>
    <xf numFmtId="1" fontId="66" fillId="0" borderId="0"/>
    <xf numFmtId="0" fontId="16" fillId="0" borderId="0" applyNumberFormat="0" applyFill="0" applyBorder="0" applyAlignment="0" applyProtection="0"/>
    <xf numFmtId="0" fontId="28" fillId="17" borderId="0" applyNumberFormat="0" applyBorder="0" applyAlignment="0" applyProtection="0"/>
    <xf numFmtId="0" fontId="3" fillId="23" borderId="0" applyNumberFormat="0" applyBorder="0" applyAlignment="0" applyProtection="0"/>
    <xf numFmtId="0" fontId="28" fillId="20" borderId="0" applyNumberFormat="0" applyBorder="0" applyAlignment="0" applyProtection="0"/>
    <xf numFmtId="0" fontId="14" fillId="0" borderId="1" applyNumberFormat="0" applyFill="0" applyAlignment="0" applyProtection="0"/>
    <xf numFmtId="0" fontId="3" fillId="11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61" fillId="52" borderId="76" applyNumberFormat="0" applyAlignment="0" applyProtection="0"/>
    <xf numFmtId="0" fontId="3" fillId="18" borderId="0" applyNumberFormat="0" applyBorder="0" applyAlignment="0" applyProtection="0"/>
    <xf numFmtId="0" fontId="22" fillId="6" borderId="4" applyNumberFormat="0" applyAlignment="0" applyProtection="0"/>
    <xf numFmtId="0" fontId="58" fillId="42" borderId="74" applyNumberFormat="0" applyAlignment="0" applyProtection="0"/>
    <xf numFmtId="0" fontId="16" fillId="0" borderId="3" applyNumberFormat="0" applyFill="0" applyAlignment="0" applyProtection="0"/>
    <xf numFmtId="0" fontId="28" fillId="32" borderId="0" applyNumberFormat="0" applyBorder="0" applyAlignment="0" applyProtection="0"/>
    <xf numFmtId="0" fontId="23" fillId="0" borderId="6" applyNumberFormat="0" applyFill="0" applyAlignment="0" applyProtection="0"/>
    <xf numFmtId="0" fontId="22" fillId="6" borderId="4" applyNumberFormat="0" applyAlignment="0" applyProtection="0"/>
    <xf numFmtId="0" fontId="13" fillId="0" borderId="0"/>
    <xf numFmtId="0" fontId="28" fillId="25" borderId="0" applyNumberFormat="0" applyBorder="0" applyAlignment="0" applyProtection="0"/>
    <xf numFmtId="0" fontId="3" fillId="22" borderId="0" applyNumberFormat="0" applyBorder="0" applyAlignment="0" applyProtection="0"/>
    <xf numFmtId="0" fontId="11" fillId="55" borderId="64" applyNumberFormat="0" applyFont="0" applyAlignment="0" applyProtection="0"/>
    <xf numFmtId="0" fontId="24" fillId="7" borderId="7" applyNumberFormat="0" applyAlignment="0" applyProtection="0"/>
    <xf numFmtId="0" fontId="61" fillId="52" borderId="76" applyNumberFormat="0" applyAlignment="0" applyProtection="0"/>
    <xf numFmtId="0" fontId="21" fillId="6" borderId="5" applyNumberFormat="0" applyAlignment="0" applyProtection="0"/>
    <xf numFmtId="0" fontId="28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51" fillId="52" borderId="74" applyNumberFormat="0" applyAlignment="0" applyProtection="0"/>
    <xf numFmtId="0" fontId="21" fillId="6" borderId="5" applyNumberFormat="0" applyAlignment="0" applyProtection="0"/>
    <xf numFmtId="0" fontId="15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21" fillId="6" borderId="5" applyNumberFormat="0" applyAlignment="0" applyProtection="0"/>
    <xf numFmtId="0" fontId="15" fillId="0" borderId="2" applyNumberFormat="0" applyFill="0" applyAlignment="0" applyProtection="0"/>
    <xf numFmtId="0" fontId="28" fillId="24" borderId="0" applyNumberFormat="0" applyBorder="0" applyAlignment="0" applyProtection="0"/>
    <xf numFmtId="0" fontId="28" fillId="21" borderId="0" applyNumberFormat="0" applyBorder="0" applyAlignment="0" applyProtection="0"/>
    <xf numFmtId="0" fontId="28" fillId="13" borderId="0" applyNumberFormat="0" applyBorder="0" applyAlignment="0" applyProtection="0"/>
    <xf numFmtId="0" fontId="3" fillId="30" borderId="0" applyNumberFormat="0" applyBorder="0" applyAlignment="0" applyProtection="0"/>
    <xf numFmtId="0" fontId="23" fillId="0" borderId="6" applyNumberFormat="0" applyFill="0" applyAlignment="0" applyProtection="0"/>
    <xf numFmtId="0" fontId="19" fillId="4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63" fillId="0" borderId="77" applyNumberFormat="0" applyFill="0" applyAlignment="0" applyProtection="0"/>
    <xf numFmtId="1" fontId="66" fillId="0" borderId="0"/>
    <xf numFmtId="0" fontId="13" fillId="0" borderId="0"/>
    <xf numFmtId="0" fontId="28" fillId="13" borderId="0" applyNumberFormat="0" applyBorder="0" applyAlignment="0" applyProtection="0"/>
    <xf numFmtId="0" fontId="3" fillId="19" borderId="0" applyNumberFormat="0" applyBorder="0" applyAlignment="0" applyProtection="0"/>
    <xf numFmtId="0" fontId="28" fillId="16" borderId="0" applyNumberFormat="0" applyBorder="0" applyAlignment="0" applyProtection="0"/>
    <xf numFmtId="0" fontId="19" fillId="4" borderId="0" applyNumberFormat="0" applyBorder="0" applyAlignment="0" applyProtection="0"/>
    <xf numFmtId="0" fontId="28" fillId="21" borderId="0" applyNumberFormat="0" applyBorder="0" applyAlignment="0" applyProtection="0"/>
    <xf numFmtId="0" fontId="2" fillId="8" borderId="8" applyNumberFormat="0" applyFont="0" applyAlignment="0" applyProtection="0"/>
    <xf numFmtId="0" fontId="28" fillId="20" borderId="0" applyNumberFormat="0" applyBorder="0" applyAlignment="0" applyProtection="0"/>
    <xf numFmtId="0" fontId="3" fillId="14" borderId="0" applyNumberFormat="0" applyBorder="0" applyAlignment="0" applyProtection="0"/>
    <xf numFmtId="0" fontId="28" fillId="17" borderId="0" applyNumberFormat="0" applyBorder="0" applyAlignment="0" applyProtection="0"/>
    <xf numFmtId="0" fontId="3" fillId="19" borderId="0" applyNumberFormat="0" applyBorder="0" applyAlignment="0" applyProtection="0"/>
    <xf numFmtId="0" fontId="28" fillId="16" borderId="0" applyNumberFormat="0" applyBorder="0" applyAlignment="0" applyProtection="0"/>
    <xf numFmtId="0" fontId="15" fillId="0" borderId="2" applyNumberFormat="0" applyFill="0" applyAlignment="0" applyProtection="0"/>
    <xf numFmtId="0" fontId="26" fillId="0" borderId="0" applyNumberFormat="0" applyFill="0" applyBorder="0" applyAlignment="0" applyProtection="0"/>
    <xf numFmtId="0" fontId="28" fillId="9" borderId="0" applyNumberFormat="0" applyBorder="0" applyAlignment="0" applyProtection="0"/>
    <xf numFmtId="0" fontId="18" fillId="3" borderId="0" applyNumberFormat="0" applyBorder="0" applyAlignment="0" applyProtection="0"/>
    <xf numFmtId="0" fontId="28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20" fillId="5" borderId="4" applyNumberFormat="0" applyAlignment="0" applyProtection="0"/>
    <xf numFmtId="0" fontId="18" fillId="3" borderId="0" applyNumberFormat="0" applyBorder="0" applyAlignment="0" applyProtection="0"/>
    <xf numFmtId="0" fontId="20" fillId="5" borderId="4" applyNumberFormat="0" applyAlignment="0" applyProtection="0"/>
    <xf numFmtId="0" fontId="2" fillId="8" borderId="8" applyNumberFormat="0" applyFont="0" applyAlignment="0" applyProtection="0"/>
    <xf numFmtId="0" fontId="27" fillId="0" borderId="9" applyNumberFormat="0" applyFill="0" applyAlignment="0" applyProtection="0"/>
    <xf numFmtId="0" fontId="11" fillId="55" borderId="82" applyNumberFormat="0" applyFont="0" applyAlignment="0" applyProtection="0"/>
    <xf numFmtId="0" fontId="28" fillId="16" borderId="0" applyNumberFormat="0" applyBorder="0" applyAlignment="0" applyProtection="0"/>
    <xf numFmtId="0" fontId="20" fillId="5" borderId="4" applyNumberFormat="0" applyAlignment="0" applyProtection="0"/>
    <xf numFmtId="0" fontId="51" fillId="52" borderId="74" applyNumberFormat="0" applyAlignment="0" applyProtection="0"/>
    <xf numFmtId="0" fontId="21" fillId="6" borderId="5" applyNumberFormat="0" applyAlignment="0" applyProtection="0"/>
    <xf numFmtId="0" fontId="2" fillId="0" borderId="0"/>
    <xf numFmtId="0" fontId="21" fillId="6" borderId="5" applyNumberFormat="0" applyAlignment="0" applyProtection="0"/>
    <xf numFmtId="0" fontId="17" fillId="2" borderId="0" applyNumberFormat="0" applyBorder="0" applyAlignment="0" applyProtection="0"/>
    <xf numFmtId="0" fontId="28" fillId="20" borderId="0" applyNumberFormat="0" applyBorder="0" applyAlignment="0" applyProtection="0"/>
    <xf numFmtId="0" fontId="28" fillId="17" borderId="0" applyNumberFormat="0" applyBorder="0" applyAlignment="0" applyProtection="0"/>
    <xf numFmtId="0" fontId="28" fillId="13" borderId="0" applyNumberFormat="0" applyBorder="0" applyAlignment="0" applyProtection="0"/>
    <xf numFmtId="0" fontId="19" fillId="4" borderId="0" applyNumberFormat="0" applyBorder="0" applyAlignment="0" applyProtection="0"/>
    <xf numFmtId="0" fontId="16" fillId="0" borderId="3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61" fillId="52" borderId="76" applyNumberFormat="0" applyAlignment="0" applyProtection="0"/>
    <xf numFmtId="0" fontId="63" fillId="0" borderId="77" applyNumberFormat="0" applyFill="0" applyAlignment="0" applyProtection="0"/>
    <xf numFmtId="1" fontId="66" fillId="0" borderId="0"/>
    <xf numFmtId="0" fontId="28" fillId="12" borderId="0" applyNumberFormat="0" applyBorder="0" applyAlignment="0" applyProtection="0"/>
    <xf numFmtId="0" fontId="16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4" fillId="0" borderId="1" applyNumberFormat="0" applyFill="0" applyAlignment="0" applyProtection="0"/>
    <xf numFmtId="0" fontId="3" fillId="14" borderId="0" applyNumberFormat="0" applyBorder="0" applyAlignment="0" applyProtection="0"/>
    <xf numFmtId="0" fontId="28" fillId="29" borderId="0" applyNumberFormat="0" applyBorder="0" applyAlignment="0" applyProtection="0"/>
    <xf numFmtId="0" fontId="18" fillId="3" borderId="0" applyNumberFormat="0" applyBorder="0" applyAlignment="0" applyProtection="0"/>
    <xf numFmtId="0" fontId="51" fillId="52" borderId="74" applyNumberFormat="0" applyAlignment="0" applyProtection="0"/>
    <xf numFmtId="0" fontId="28" fillId="24" borderId="0" applyNumberFormat="0" applyBorder="0" applyAlignment="0" applyProtection="0"/>
    <xf numFmtId="0" fontId="28" fillId="32" borderId="0" applyNumberFormat="0" applyBorder="0" applyAlignment="0" applyProtection="0"/>
    <xf numFmtId="0" fontId="3" fillId="10" borderId="0" applyNumberFormat="0" applyBorder="0" applyAlignment="0" applyProtection="0"/>
    <xf numFmtId="0" fontId="22" fillId="6" borderId="4" applyNumberFormat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18" fillId="3" borderId="0" applyNumberFormat="0" applyBorder="0" applyAlignment="0" applyProtection="0"/>
    <xf numFmtId="0" fontId="16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7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17" fillId="2" borderId="0" applyNumberFormat="0" applyBorder="0" applyAlignment="0" applyProtection="0"/>
    <xf numFmtId="0" fontId="15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4" fillId="0" borderId="1" applyNumberFormat="0" applyFill="0" applyAlignment="0" applyProtection="0"/>
    <xf numFmtId="0" fontId="16" fillId="0" borderId="3" applyNumberFormat="0" applyFill="0" applyAlignment="0" applyProtection="0"/>
    <xf numFmtId="0" fontId="17" fillId="2" borderId="0" applyNumberFormat="0" applyBorder="0" applyAlignment="0" applyProtection="0"/>
    <xf numFmtId="0" fontId="51" fillId="52" borderId="74" applyNumberFormat="0" applyAlignment="0" applyProtection="0"/>
    <xf numFmtId="0" fontId="26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8" fillId="20" borderId="0" applyNumberFormat="0" applyBorder="0" applyAlignment="0" applyProtection="0"/>
    <xf numFmtId="0" fontId="3" fillId="15" borderId="0" applyNumberFormat="0" applyBorder="0" applyAlignment="0" applyProtection="0"/>
    <xf numFmtId="0" fontId="58" fillId="42" borderId="74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8" fillId="20" borderId="0" applyNumberFormat="0" applyBorder="0" applyAlignment="0" applyProtection="0"/>
    <xf numFmtId="0" fontId="28" fillId="16" borderId="0" applyNumberFormat="0" applyBorder="0" applyAlignment="0" applyProtection="0"/>
    <xf numFmtId="0" fontId="28" fillId="9" borderId="0" applyNumberFormat="0" applyBorder="0" applyAlignment="0" applyProtection="0"/>
    <xf numFmtId="0" fontId="24" fillId="7" borderId="7" applyNumberFormat="0" applyAlignment="0" applyProtection="0"/>
    <xf numFmtId="0" fontId="22" fillId="6" borderId="4" applyNumberFormat="0" applyAlignment="0" applyProtection="0"/>
    <xf numFmtId="0" fontId="11" fillId="55" borderId="64" applyNumberFormat="0" applyFont="0" applyAlignment="0" applyProtection="0"/>
    <xf numFmtId="0" fontId="61" fillId="52" borderId="76" applyNumberFormat="0" applyAlignment="0" applyProtection="0"/>
    <xf numFmtId="0" fontId="13" fillId="0" borderId="0"/>
    <xf numFmtId="0" fontId="28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3" fillId="0" borderId="77" applyNumberFormat="0" applyFill="0" applyAlignment="0" applyProtection="0"/>
    <xf numFmtId="1" fontId="66" fillId="0" borderId="0"/>
    <xf numFmtId="0" fontId="20" fillId="5" borderId="4" applyNumberFormat="0" applyAlignment="0" applyProtection="0"/>
    <xf numFmtId="0" fontId="28" fillId="21" borderId="0" applyNumberFormat="0" applyBorder="0" applyAlignment="0" applyProtection="0"/>
    <xf numFmtId="0" fontId="3" fillId="27" borderId="0" applyNumberFormat="0" applyBorder="0" applyAlignment="0" applyProtection="0"/>
    <xf numFmtId="0" fontId="28" fillId="24" borderId="0" applyNumberFormat="0" applyBorder="0" applyAlignment="0" applyProtection="0"/>
    <xf numFmtId="0" fontId="14" fillId="0" borderId="1" applyNumberFormat="0" applyFill="0" applyAlignment="0" applyProtection="0"/>
    <xf numFmtId="0" fontId="63" fillId="0" borderId="77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7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8" fillId="20" borderId="0" applyNumberFormat="0" applyBorder="0" applyAlignment="0" applyProtection="0"/>
    <xf numFmtId="0" fontId="19" fillId="4" borderId="0" applyNumberFormat="0" applyBorder="0" applyAlignment="0" applyProtection="0"/>
    <xf numFmtId="0" fontId="13" fillId="0" borderId="0"/>
    <xf numFmtId="0" fontId="2" fillId="8" borderId="8" applyNumberFormat="0" applyFont="0" applyAlignment="0" applyProtection="0"/>
    <xf numFmtId="0" fontId="19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3" fillId="26" borderId="0" applyNumberFormat="0" applyBorder="0" applyAlignment="0" applyProtection="0"/>
    <xf numFmtId="0" fontId="24" fillId="7" borderId="7" applyNumberFormat="0" applyAlignment="0" applyProtection="0"/>
    <xf numFmtId="0" fontId="27" fillId="0" borderId="9" applyNumberFormat="0" applyFill="0" applyAlignment="0" applyProtection="0"/>
    <xf numFmtId="0" fontId="13" fillId="0" borderId="0"/>
    <xf numFmtId="0" fontId="2" fillId="8" borderId="8" applyNumberFormat="0" applyFont="0" applyAlignment="0" applyProtection="0"/>
    <xf numFmtId="0" fontId="51" fillId="52" borderId="74" applyNumberFormat="0" applyAlignment="0" applyProtection="0"/>
    <xf numFmtId="0" fontId="61" fillId="52" borderId="76" applyNumberFormat="0" applyAlignment="0" applyProtection="0"/>
    <xf numFmtId="0" fontId="28" fillId="13" borderId="0" applyNumberFormat="0" applyBorder="0" applyAlignment="0" applyProtection="0"/>
    <xf numFmtId="0" fontId="28" fillId="9" borderId="0" applyNumberFormat="0" applyBorder="0" applyAlignment="0" applyProtection="0"/>
    <xf numFmtId="0" fontId="61" fillId="52" borderId="87" applyNumberFormat="0" applyAlignment="0" applyProtection="0"/>
    <xf numFmtId="0" fontId="28" fillId="24" borderId="0" applyNumberFormat="0" applyBorder="0" applyAlignment="0" applyProtection="0"/>
    <xf numFmtId="0" fontId="22" fillId="6" borderId="4" applyNumberFormat="0" applyAlignment="0" applyProtection="0"/>
    <xf numFmtId="0" fontId="28" fillId="12" borderId="0" applyNumberFormat="0" applyBorder="0" applyAlignment="0" applyProtection="0"/>
    <xf numFmtId="0" fontId="58" fillId="42" borderId="74" applyNumberFormat="0" applyAlignment="0" applyProtection="0"/>
    <xf numFmtId="0" fontId="18" fillId="3" borderId="0" applyNumberFormat="0" applyBorder="0" applyAlignment="0" applyProtection="0"/>
    <xf numFmtId="0" fontId="61" fillId="52" borderId="87" applyNumberFormat="0" applyAlignment="0" applyProtection="0"/>
    <xf numFmtId="0" fontId="28" fillId="25" borderId="0" applyNumberFormat="0" applyBorder="0" applyAlignment="0" applyProtection="0"/>
    <xf numFmtId="0" fontId="25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28" fillId="28" borderId="0" applyNumberFormat="0" applyBorder="0" applyAlignment="0" applyProtection="0"/>
    <xf numFmtId="0" fontId="28" fillId="25" borderId="0" applyNumberFormat="0" applyBorder="0" applyAlignment="0" applyProtection="0"/>
    <xf numFmtId="0" fontId="26" fillId="0" borderId="0" applyNumberFormat="0" applyFill="0" applyBorder="0" applyAlignment="0" applyProtection="0"/>
    <xf numFmtId="0" fontId="23" fillId="0" borderId="6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1" fontId="66" fillId="0" borderId="0"/>
    <xf numFmtId="0" fontId="24" fillId="7" borderId="7" applyNumberFormat="0" applyAlignment="0" applyProtection="0"/>
    <xf numFmtId="0" fontId="28" fillId="25" borderId="0" applyNumberFormat="0" applyBorder="0" applyAlignment="0" applyProtection="0"/>
    <xf numFmtId="0" fontId="3" fillId="31" borderId="0" applyNumberFormat="0" applyBorder="0" applyAlignment="0" applyProtection="0"/>
    <xf numFmtId="0" fontId="28" fillId="28" borderId="0" applyNumberFormat="0" applyBorder="0" applyAlignment="0" applyProtection="0"/>
    <xf numFmtId="0" fontId="17" fillId="2" borderId="0" applyNumberFormat="0" applyBorder="0" applyAlignment="0" applyProtection="0"/>
    <xf numFmtId="0" fontId="3" fillId="22" borderId="0" applyNumberFormat="0" applyBorder="0" applyAlignment="0" applyProtection="0"/>
    <xf numFmtId="0" fontId="63" fillId="0" borderId="84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9" fillId="4" borderId="0" applyNumberFormat="0" applyBorder="0" applyAlignment="0" applyProtection="0"/>
    <xf numFmtId="0" fontId="3" fillId="14" borderId="0" applyNumberFormat="0" applyBorder="0" applyAlignment="0" applyProtection="0"/>
    <xf numFmtId="0" fontId="28" fillId="13" borderId="0" applyNumberFormat="0" applyBorder="0" applyAlignment="0" applyProtection="0"/>
    <xf numFmtId="0" fontId="23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8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28" fillId="13" borderId="0" applyNumberFormat="0" applyBorder="0" applyAlignment="0" applyProtection="0"/>
    <xf numFmtId="0" fontId="28" fillId="12" borderId="0" applyNumberFormat="0" applyBorder="0" applyAlignment="0" applyProtection="0"/>
    <xf numFmtId="0" fontId="16" fillId="0" borderId="0" applyNumberFormat="0" applyFill="0" applyBorder="0" applyAlignment="0" applyProtection="0"/>
    <xf numFmtId="1" fontId="66" fillId="0" borderId="0"/>
    <xf numFmtId="0" fontId="28" fillId="24" borderId="0" applyNumberFormat="0" applyBorder="0" applyAlignment="0" applyProtection="0"/>
    <xf numFmtId="0" fontId="51" fillId="52" borderId="74" applyNumberFormat="0" applyAlignment="0" applyProtection="0"/>
    <xf numFmtId="0" fontId="61" fillId="52" borderId="83" applyNumberFormat="0" applyAlignment="0" applyProtection="0"/>
    <xf numFmtId="0" fontId="28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7" fillId="0" borderId="9" applyNumberFormat="0" applyFill="0" applyAlignment="0" applyProtection="0"/>
    <xf numFmtId="0" fontId="28" fillId="28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2" fillId="6" borderId="4" applyNumberFormat="0" applyAlignment="0" applyProtection="0"/>
    <xf numFmtId="0" fontId="28" fillId="25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9" borderId="0" applyNumberFormat="0" applyBorder="0" applyAlignment="0" applyProtection="0"/>
    <xf numFmtId="0" fontId="19" fillId="4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51" fillId="52" borderId="74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6" fillId="0" borderId="0" applyNumberFormat="0" applyFill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1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8" fillId="25" borderId="0" applyNumberFormat="0" applyBorder="0" applyAlignment="0" applyProtection="0"/>
    <xf numFmtId="0" fontId="24" fillId="7" borderId="7" applyNumberFormat="0" applyAlignment="0" applyProtection="0"/>
    <xf numFmtId="0" fontId="15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51" fillId="52" borderId="90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21" fillId="6" borderId="5" applyNumberFormat="0" applyAlignment="0" applyProtection="0"/>
    <xf numFmtId="0" fontId="2" fillId="8" borderId="8" applyNumberFormat="0" applyFont="0" applyAlignment="0" applyProtection="0"/>
    <xf numFmtId="0" fontId="23" fillId="0" borderId="6" applyNumberFormat="0" applyFill="0" applyAlignment="0" applyProtection="0"/>
    <xf numFmtId="0" fontId="3" fillId="27" borderId="0" applyNumberFormat="0" applyBorder="0" applyAlignment="0" applyProtection="0"/>
    <xf numFmtId="0" fontId="28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2" fillId="6" borderId="4" applyNumberFormat="0" applyAlignment="0" applyProtection="0"/>
    <xf numFmtId="0" fontId="27" fillId="0" borderId="9" applyNumberFormat="0" applyFill="0" applyAlignment="0" applyProtection="0"/>
    <xf numFmtId="0" fontId="24" fillId="7" borderId="7" applyNumberFormat="0" applyAlignment="0" applyProtection="0"/>
    <xf numFmtId="0" fontId="3" fillId="23" borderId="0" applyNumberFormat="0" applyBorder="0" applyAlignment="0" applyProtection="0"/>
    <xf numFmtId="0" fontId="15" fillId="0" borderId="2" applyNumberFormat="0" applyFill="0" applyAlignment="0" applyProtection="0"/>
    <xf numFmtId="0" fontId="28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8" fillId="16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17" borderId="0" applyNumberFormat="0" applyBorder="0" applyAlignment="0" applyProtection="0"/>
    <xf numFmtId="0" fontId="25" fillId="0" borderId="0" applyNumberFormat="0" applyFill="0" applyBorder="0" applyAlignment="0" applyProtection="0"/>
    <xf numFmtId="0" fontId="22" fillId="6" borderId="4" applyNumberFormat="0" applyAlignment="0" applyProtection="0"/>
    <xf numFmtId="0" fontId="3" fillId="26" borderId="0" applyNumberFormat="0" applyBorder="0" applyAlignment="0" applyProtection="0"/>
    <xf numFmtId="0" fontId="11" fillId="55" borderId="86" applyNumberFormat="0" applyFont="0" applyAlignment="0" applyProtection="0"/>
    <xf numFmtId="0" fontId="28" fillId="12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8" fillId="42" borderId="74" applyNumberFormat="0" applyAlignment="0" applyProtection="0"/>
    <xf numFmtId="0" fontId="28" fillId="28" borderId="0" applyNumberFormat="0" applyBorder="0" applyAlignment="0" applyProtection="0"/>
    <xf numFmtId="0" fontId="28" fillId="25" borderId="0" applyNumberFormat="0" applyBorder="0" applyAlignment="0" applyProtection="0"/>
    <xf numFmtId="0" fontId="28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3" fillId="0" borderId="6" applyNumberFormat="0" applyFill="0" applyAlignment="0" applyProtection="0"/>
    <xf numFmtId="0" fontId="18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1" fillId="55" borderId="82" applyNumberFormat="0" applyFont="0" applyAlignment="0" applyProtection="0"/>
    <xf numFmtId="0" fontId="61" fillId="52" borderId="76" applyNumberFormat="0" applyAlignment="0" applyProtection="0"/>
    <xf numFmtId="0" fontId="2" fillId="0" borderId="0"/>
    <xf numFmtId="0" fontId="63" fillId="0" borderId="77" applyNumberFormat="0" applyFill="0" applyAlignment="0" applyProtection="0"/>
    <xf numFmtId="1" fontId="66" fillId="0" borderId="0"/>
    <xf numFmtId="0" fontId="15" fillId="0" borderId="2" applyNumberFormat="0" applyFill="0" applyAlignment="0" applyProtection="0"/>
    <xf numFmtId="0" fontId="3" fillId="15" borderId="0" applyNumberFormat="0" applyBorder="0" applyAlignment="0" applyProtection="0"/>
    <xf numFmtId="0" fontId="28" fillId="21" borderId="0" applyNumberFormat="0" applyBorder="0" applyAlignment="0" applyProtection="0"/>
    <xf numFmtId="0" fontId="3" fillId="18" borderId="0" applyNumberFormat="0" applyBorder="0" applyAlignment="0" applyProtection="0"/>
    <xf numFmtId="0" fontId="11" fillId="55" borderId="82" applyNumberFormat="0" applyFont="0" applyAlignment="0" applyProtection="0"/>
    <xf numFmtId="0" fontId="28" fillId="32" borderId="0" applyNumberFormat="0" applyBorder="0" applyAlignment="0" applyProtection="0"/>
    <xf numFmtId="0" fontId="19" fillId="4" borderId="0" applyNumberFormat="0" applyBorder="0" applyAlignment="0" applyProtection="0"/>
    <xf numFmtId="0" fontId="15" fillId="0" borderId="2" applyNumberFormat="0" applyFill="0" applyAlignment="0" applyProtection="0"/>
    <xf numFmtId="0" fontId="28" fillId="17" borderId="0" applyNumberFormat="0" applyBorder="0" applyAlignment="0" applyProtection="0"/>
    <xf numFmtId="0" fontId="17" fillId="2" borderId="0" applyNumberFormat="0" applyBorder="0" applyAlignment="0" applyProtection="0"/>
    <xf numFmtId="0" fontId="28" fillId="24" borderId="0" applyNumberFormat="0" applyBorder="0" applyAlignment="0" applyProtection="0"/>
    <xf numFmtId="0" fontId="26" fillId="0" borderId="0" applyNumberFormat="0" applyFill="0" applyBorder="0" applyAlignment="0" applyProtection="0"/>
    <xf numFmtId="0" fontId="28" fillId="24" borderId="0" applyNumberFormat="0" applyBorder="0" applyAlignment="0" applyProtection="0"/>
    <xf numFmtId="0" fontId="3" fillId="18" borderId="0" applyNumberFormat="0" applyBorder="0" applyAlignment="0" applyProtection="0"/>
    <xf numFmtId="0" fontId="19" fillId="4" borderId="0" applyNumberFormat="0" applyBorder="0" applyAlignment="0" applyProtection="0"/>
    <xf numFmtId="0" fontId="21" fillId="6" borderId="5" applyNumberFormat="0" applyAlignment="0" applyProtection="0"/>
    <xf numFmtId="0" fontId="14" fillId="0" borderId="1" applyNumberFormat="0" applyFill="0" applyAlignment="0" applyProtection="0"/>
    <xf numFmtId="0" fontId="3" fillId="27" borderId="0" applyNumberFormat="0" applyBorder="0" applyAlignment="0" applyProtection="0"/>
    <xf numFmtId="0" fontId="58" fillId="42" borderId="74" applyNumberFormat="0" applyAlignment="0" applyProtection="0"/>
    <xf numFmtId="0" fontId="20" fillId="5" borderId="4" applyNumberFormat="0" applyAlignment="0" applyProtection="0"/>
    <xf numFmtId="0" fontId="16" fillId="0" borderId="3" applyNumberFormat="0" applyFill="0" applyAlignment="0" applyProtection="0"/>
    <xf numFmtId="0" fontId="3" fillId="23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16" fillId="0" borderId="0" applyNumberFormat="0" applyFill="0" applyBorder="0" applyAlignment="0" applyProtection="0"/>
    <xf numFmtId="0" fontId="22" fillId="6" borderId="4" applyNumberFormat="0" applyAlignment="0" applyProtection="0"/>
    <xf numFmtId="0" fontId="16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3" fillId="0" borderId="6" applyNumberFormat="0" applyFill="0" applyAlignment="0" applyProtection="0"/>
    <xf numFmtId="0" fontId="28" fillId="21" borderId="0" applyNumberFormat="0" applyBorder="0" applyAlignment="0" applyProtection="0"/>
    <xf numFmtId="0" fontId="58" fillId="42" borderId="74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8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1" applyNumberFormat="0" applyFill="0" applyAlignment="0" applyProtection="0"/>
    <xf numFmtId="0" fontId="13" fillId="0" borderId="0"/>
    <xf numFmtId="1" fontId="66" fillId="0" borderId="0"/>
    <xf numFmtId="0" fontId="19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21" fillId="6" borderId="5" applyNumberFormat="0" applyAlignment="0" applyProtection="0"/>
    <xf numFmtId="0" fontId="17" fillId="2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63" fillId="0" borderId="77" applyNumberFormat="0" applyFill="0" applyAlignment="0" applyProtection="0"/>
    <xf numFmtId="1" fontId="66" fillId="0" borderId="0"/>
    <xf numFmtId="0" fontId="28" fillId="17" borderId="0" applyNumberFormat="0" applyBorder="0" applyAlignment="0" applyProtection="0"/>
    <xf numFmtId="0" fontId="24" fillId="7" borderId="7" applyNumberFormat="0" applyAlignment="0" applyProtection="0"/>
    <xf numFmtId="0" fontId="3" fillId="10" borderId="0" applyNumberFormat="0" applyBorder="0" applyAlignment="0" applyProtection="0"/>
    <xf numFmtId="0" fontId="26" fillId="0" borderId="0" applyNumberFormat="0" applyFill="0" applyBorder="0" applyAlignment="0" applyProtection="0"/>
    <xf numFmtId="0" fontId="21" fillId="6" borderId="5" applyNumberFormat="0" applyAlignment="0" applyProtection="0"/>
    <xf numFmtId="0" fontId="21" fillId="6" borderId="5" applyNumberFormat="0" applyAlignment="0" applyProtection="0"/>
    <xf numFmtId="0" fontId="11" fillId="55" borderId="86" applyNumberFormat="0" applyFont="0" applyAlignment="0" applyProtection="0"/>
    <xf numFmtId="0" fontId="3" fillId="31" borderId="0" applyNumberFormat="0" applyBorder="0" applyAlignment="0" applyProtection="0"/>
    <xf numFmtId="0" fontId="51" fillId="52" borderId="74" applyNumberFormat="0" applyAlignment="0" applyProtection="0"/>
    <xf numFmtId="0" fontId="61" fillId="52" borderId="92" applyNumberFormat="0" applyAlignment="0" applyProtection="0"/>
    <xf numFmtId="0" fontId="28" fillId="17" borderId="0" applyNumberFormat="0" applyBorder="0" applyAlignment="0" applyProtection="0"/>
    <xf numFmtId="0" fontId="28" fillId="32" borderId="0" applyNumberFormat="0" applyBorder="0" applyAlignment="0" applyProtection="0"/>
    <xf numFmtId="0" fontId="28" fillId="16" borderId="0" applyNumberFormat="0" applyBorder="0" applyAlignment="0" applyProtection="0"/>
    <xf numFmtId="0" fontId="3" fillId="11" borderId="0" applyNumberFormat="0" applyBorder="0" applyAlignment="0" applyProtection="0"/>
    <xf numFmtId="0" fontId="28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5" fillId="0" borderId="2" applyNumberFormat="0" applyFill="0" applyAlignment="0" applyProtection="0"/>
    <xf numFmtId="0" fontId="28" fillId="16" borderId="0" applyNumberFormat="0" applyBorder="0" applyAlignment="0" applyProtection="0"/>
    <xf numFmtId="0" fontId="21" fillId="6" borderId="5" applyNumberFormat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16" fillId="0" borderId="3" applyNumberFormat="0" applyFill="0" applyAlignment="0" applyProtection="0"/>
    <xf numFmtId="0" fontId="11" fillId="55" borderId="91" applyNumberFormat="0" applyFont="0" applyAlignment="0" applyProtection="0"/>
    <xf numFmtId="0" fontId="13" fillId="0" borderId="0"/>
    <xf numFmtId="0" fontId="28" fillId="20" borderId="0" applyNumberFormat="0" applyBorder="0" applyAlignment="0" applyProtection="0"/>
    <xf numFmtId="0" fontId="58" fillId="42" borderId="74" applyNumberFormat="0" applyAlignment="0" applyProtection="0"/>
    <xf numFmtId="0" fontId="51" fillId="52" borderId="74" applyNumberFormat="0" applyAlignment="0" applyProtection="0"/>
    <xf numFmtId="0" fontId="16" fillId="0" borderId="3" applyNumberFormat="0" applyFill="0" applyAlignment="0" applyProtection="0"/>
    <xf numFmtId="0" fontId="3" fillId="14" borderId="0" applyNumberFormat="0" applyBorder="0" applyAlignment="0" applyProtection="0"/>
    <xf numFmtId="0" fontId="28" fillId="17" borderId="0" applyNumberFormat="0" applyBorder="0" applyAlignment="0" applyProtection="0"/>
    <xf numFmtId="0" fontId="15" fillId="0" borderId="2" applyNumberFormat="0" applyFill="0" applyAlignment="0" applyProtection="0"/>
    <xf numFmtId="0" fontId="11" fillId="55" borderId="86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8" fillId="20" borderId="0" applyNumberFormat="0" applyBorder="0" applyAlignment="0" applyProtection="0"/>
    <xf numFmtId="0" fontId="51" fillId="52" borderId="89" applyNumberFormat="0" applyAlignment="0" applyProtection="0"/>
    <xf numFmtId="0" fontId="3" fillId="11" borderId="0" applyNumberFormat="0" applyBorder="0" applyAlignment="0" applyProtection="0"/>
    <xf numFmtId="0" fontId="27" fillId="0" borderId="9" applyNumberFormat="0" applyFill="0" applyAlignment="0" applyProtection="0"/>
    <xf numFmtId="0" fontId="28" fillId="32" borderId="0" applyNumberFormat="0" applyBorder="0" applyAlignment="0" applyProtection="0"/>
    <xf numFmtId="0" fontId="3" fillId="18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8" fillId="20" borderId="0" applyNumberFormat="0" applyBorder="0" applyAlignment="0" applyProtection="0"/>
    <xf numFmtId="0" fontId="28" fillId="16" borderId="0" applyNumberFormat="0" applyBorder="0" applyAlignment="0" applyProtection="0"/>
    <xf numFmtId="0" fontId="28" fillId="9" borderId="0" applyNumberFormat="0" applyBorder="0" applyAlignment="0" applyProtection="0"/>
    <xf numFmtId="0" fontId="24" fillId="7" borderId="7" applyNumberFormat="0" applyAlignment="0" applyProtection="0"/>
    <xf numFmtId="0" fontId="22" fillId="6" borderId="4" applyNumberFormat="0" applyAlignment="0" applyProtection="0"/>
    <xf numFmtId="0" fontId="11" fillId="55" borderId="82" applyNumberFormat="0" applyFont="0" applyAlignment="0" applyProtection="0"/>
    <xf numFmtId="0" fontId="61" fillId="52" borderId="76" applyNumberFormat="0" applyAlignment="0" applyProtection="0"/>
    <xf numFmtId="0" fontId="14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8" fillId="28" borderId="0" applyNumberFormat="0" applyBorder="0" applyAlignment="0" applyProtection="0"/>
    <xf numFmtId="0" fontId="63" fillId="0" borderId="77" applyNumberFormat="0" applyFill="0" applyAlignment="0" applyProtection="0"/>
    <xf numFmtId="1" fontId="66" fillId="0" borderId="0"/>
    <xf numFmtId="0" fontId="20" fillId="5" borderId="4" applyNumberFormat="0" applyAlignment="0" applyProtection="0"/>
    <xf numFmtId="0" fontId="28" fillId="21" borderId="0" applyNumberFormat="0" applyBorder="0" applyAlignment="0" applyProtection="0"/>
    <xf numFmtId="0" fontId="3" fillId="27" borderId="0" applyNumberFormat="0" applyBorder="0" applyAlignment="0" applyProtection="0"/>
    <xf numFmtId="0" fontId="28" fillId="24" borderId="0" applyNumberFormat="0" applyBorder="0" applyAlignment="0" applyProtection="0"/>
    <xf numFmtId="0" fontId="14" fillId="0" borderId="1" applyNumberFormat="0" applyFill="0" applyAlignment="0" applyProtection="0"/>
    <xf numFmtId="0" fontId="63" fillId="0" borderId="88" applyNumberFormat="0" applyFill="0" applyAlignment="0" applyProtection="0"/>
    <xf numFmtId="0" fontId="15" fillId="0" borderId="2" applyNumberFormat="0" applyFill="0" applyAlignment="0" applyProtection="0"/>
    <xf numFmtId="0" fontId="13" fillId="0" borderId="0"/>
    <xf numFmtId="0" fontId="28" fillId="24" borderId="0" applyNumberFormat="0" applyBorder="0" applyAlignment="0" applyProtection="0"/>
    <xf numFmtId="0" fontId="28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8" fillId="21" borderId="0" applyNumberFormat="0" applyBorder="0" applyAlignment="0" applyProtection="0"/>
    <xf numFmtId="0" fontId="11" fillId="55" borderId="95" applyNumberFormat="0" applyFont="0" applyAlignment="0" applyProtection="0"/>
    <xf numFmtId="0" fontId="3" fillId="27" borderId="0" applyNumberFormat="0" applyBorder="0" applyAlignment="0" applyProtection="0"/>
    <xf numFmtId="0" fontId="28" fillId="29" borderId="0" applyNumberFormat="0" applyBorder="0" applyAlignment="0" applyProtection="0"/>
    <xf numFmtId="0" fontId="19" fillId="4" borderId="0" applyNumberFormat="0" applyBorder="0" applyAlignment="0" applyProtection="0"/>
    <xf numFmtId="0" fontId="14" fillId="0" borderId="1" applyNumberFormat="0" applyFill="0" applyAlignment="0" applyProtection="0"/>
    <xf numFmtId="0" fontId="28" fillId="13" borderId="0" applyNumberFormat="0" applyBorder="0" applyAlignment="0" applyProtection="0"/>
    <xf numFmtId="0" fontId="2" fillId="8" borderId="8" applyNumberFormat="0" applyFont="0" applyAlignment="0" applyProtection="0"/>
    <xf numFmtId="0" fontId="19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3" fillId="26" borderId="0" applyNumberFormat="0" applyBorder="0" applyAlignment="0" applyProtection="0"/>
    <xf numFmtId="0" fontId="28" fillId="29" borderId="0" applyNumberFormat="0" applyBorder="0" applyAlignment="0" applyProtection="0"/>
    <xf numFmtId="0" fontId="3" fillId="19" borderId="0" applyNumberFormat="0" applyBorder="0" applyAlignment="0" applyProtection="0"/>
    <xf numFmtId="0" fontId="27" fillId="0" borderId="9" applyNumberFormat="0" applyFill="0" applyAlignment="0" applyProtection="0"/>
    <xf numFmtId="0" fontId="13" fillId="0" borderId="0"/>
    <xf numFmtId="0" fontId="14" fillId="0" borderId="1" applyNumberFormat="0" applyFill="0" applyAlignment="0" applyProtection="0"/>
    <xf numFmtId="0" fontId="51" fillId="52" borderId="74" applyNumberFormat="0" applyAlignment="0" applyProtection="0"/>
    <xf numFmtId="0" fontId="61" fillId="52" borderId="87" applyNumberFormat="0" applyAlignment="0" applyProtection="0"/>
    <xf numFmtId="0" fontId="28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8" fillId="28" borderId="0" applyNumberFormat="0" applyBorder="0" applyAlignment="0" applyProtection="0"/>
    <xf numFmtId="0" fontId="18" fillId="3" borderId="0" applyNumberFormat="0" applyBorder="0" applyAlignment="0" applyProtection="0"/>
    <xf numFmtId="0" fontId="20" fillId="5" borderId="4" applyNumberFormat="0" applyAlignment="0" applyProtection="0"/>
    <xf numFmtId="0" fontId="18" fillId="3" borderId="0" applyNumberFormat="0" applyBorder="0" applyAlignment="0" applyProtection="0"/>
    <xf numFmtId="0" fontId="28" fillId="16" borderId="0" applyNumberFormat="0" applyBorder="0" applyAlignment="0" applyProtection="0"/>
    <xf numFmtId="1" fontId="66" fillId="0" borderId="0"/>
    <xf numFmtId="0" fontId="25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28" fillId="28" borderId="0" applyNumberFormat="0" applyBorder="0" applyAlignment="0" applyProtection="0"/>
    <xf numFmtId="0" fontId="28" fillId="25" borderId="0" applyNumberFormat="0" applyBorder="0" applyAlignment="0" applyProtection="0"/>
    <xf numFmtId="0" fontId="3" fillId="23" borderId="0" applyNumberFormat="0" applyBorder="0" applyAlignment="0" applyProtection="0"/>
    <xf numFmtId="0" fontId="26" fillId="0" borderId="0" applyNumberFormat="0" applyFill="0" applyBorder="0" applyAlignment="0" applyProtection="0"/>
    <xf numFmtId="0" fontId="23" fillId="0" borderId="6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1" fontId="66" fillId="0" borderId="0"/>
    <xf numFmtId="0" fontId="25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18" fillId="3" borderId="0" applyNumberFormat="0" applyBorder="0" applyAlignment="0" applyProtection="0"/>
    <xf numFmtId="0" fontId="3" fillId="26" borderId="0" applyNumberFormat="0" applyBorder="0" applyAlignment="0" applyProtection="0"/>
    <xf numFmtId="0" fontId="51" fillId="52" borderId="94" applyNumberFormat="0" applyAlignment="0" applyProtection="0"/>
    <xf numFmtId="0" fontId="16" fillId="0" borderId="3" applyNumberFormat="0" applyFill="0" applyAlignment="0" applyProtection="0"/>
    <xf numFmtId="0" fontId="28" fillId="9" borderId="0" applyNumberFormat="0" applyBorder="0" applyAlignment="0" applyProtection="0"/>
    <xf numFmtId="0" fontId="2" fillId="8" borderId="8" applyNumberFormat="0" applyFont="0" applyAlignment="0" applyProtection="0"/>
    <xf numFmtId="0" fontId="22" fillId="6" borderId="4" applyNumberFormat="0" applyAlignment="0" applyProtection="0"/>
    <xf numFmtId="0" fontId="26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27" fillId="0" borderId="9" applyNumberFormat="0" applyFill="0" applyAlignment="0" applyProtection="0"/>
    <xf numFmtId="0" fontId="58" fillId="42" borderId="74" applyNumberFormat="0" applyAlignment="0" applyProtection="0"/>
    <xf numFmtId="0" fontId="24" fillId="7" borderId="7" applyNumberFormat="0" applyAlignment="0" applyProtection="0"/>
    <xf numFmtId="0" fontId="28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8" fillId="17" borderId="0" applyNumberFormat="0" applyBorder="0" applyAlignment="0" applyProtection="0"/>
    <xf numFmtId="0" fontId="21" fillId="6" borderId="5" applyNumberFormat="0" applyAlignment="0" applyProtection="0"/>
    <xf numFmtId="0" fontId="28" fillId="17" borderId="0" applyNumberFormat="0" applyBorder="0" applyAlignment="0" applyProtection="0"/>
    <xf numFmtId="0" fontId="3" fillId="31" borderId="0" applyNumberFormat="0" applyBorder="0" applyAlignment="0" applyProtection="0"/>
    <xf numFmtId="1" fontId="66" fillId="0" borderId="0"/>
    <xf numFmtId="0" fontId="28" fillId="9" borderId="0" applyNumberFormat="0" applyBorder="0" applyAlignment="0" applyProtection="0"/>
    <xf numFmtId="0" fontId="28" fillId="13" borderId="0" applyNumberFormat="0" applyBorder="0" applyAlignment="0" applyProtection="0"/>
    <xf numFmtId="0" fontId="17" fillId="2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24" borderId="0" applyNumberFormat="0" applyBorder="0" applyAlignment="0" applyProtection="0"/>
    <xf numFmtId="0" fontId="63" fillId="0" borderId="88" applyNumberFormat="0" applyFill="0" applyAlignment="0" applyProtection="0"/>
    <xf numFmtId="0" fontId="3" fillId="30" borderId="0" applyNumberFormat="0" applyBorder="0" applyAlignment="0" applyProtection="0"/>
    <xf numFmtId="0" fontId="13" fillId="0" borderId="0"/>
    <xf numFmtId="0" fontId="28" fillId="24" borderId="0" applyNumberFormat="0" applyBorder="0" applyAlignment="0" applyProtection="0"/>
    <xf numFmtId="0" fontId="28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8" fillId="16" borderId="0" applyNumberFormat="0" applyBorder="0" applyAlignment="0" applyProtection="0"/>
    <xf numFmtId="0" fontId="17" fillId="2" borderId="0" applyNumberFormat="0" applyBorder="0" applyAlignment="0" applyProtection="0"/>
    <xf numFmtId="0" fontId="23" fillId="0" borderId="6" applyNumberFormat="0" applyFill="0" applyAlignment="0" applyProtection="0"/>
    <xf numFmtId="0" fontId="28" fillId="9" borderId="0" applyNumberFormat="0" applyBorder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" fillId="0" borderId="0"/>
    <xf numFmtId="0" fontId="18" fillId="3" borderId="0" applyNumberFormat="0" applyBorder="0" applyAlignment="0" applyProtection="0"/>
    <xf numFmtId="0" fontId="3" fillId="26" borderId="0" applyNumberFormat="0" applyBorder="0" applyAlignment="0" applyProtection="0"/>
    <xf numFmtId="0" fontId="22" fillId="6" borderId="4" applyNumberFormat="0" applyAlignment="0" applyProtection="0"/>
    <xf numFmtId="0" fontId="3" fillId="14" borderId="0" applyNumberFormat="0" applyBorder="0" applyAlignment="0" applyProtection="0"/>
    <xf numFmtId="0" fontId="28" fillId="32" borderId="0" applyNumberFormat="0" applyBorder="0" applyAlignment="0" applyProtection="0"/>
    <xf numFmtId="0" fontId="17" fillId="2" borderId="0" applyNumberFormat="0" applyBorder="0" applyAlignment="0" applyProtection="0"/>
    <xf numFmtId="0" fontId="26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13" fillId="0" borderId="0"/>
    <xf numFmtId="0" fontId="58" fillId="42" borderId="89" applyNumberFormat="0" applyAlignment="0" applyProtection="0"/>
    <xf numFmtId="0" fontId="28" fillId="25" borderId="0" applyNumberFormat="0" applyBorder="0" applyAlignment="0" applyProtection="0"/>
    <xf numFmtId="0" fontId="24" fillId="7" borderId="7" applyNumberFormat="0" applyAlignment="0" applyProtection="0"/>
    <xf numFmtId="0" fontId="28" fillId="28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8" fillId="17" borderId="0" applyNumberFormat="0" applyBorder="0" applyAlignment="0" applyProtection="0"/>
    <xf numFmtId="0" fontId="21" fillId="6" borderId="5" applyNumberFormat="0" applyAlignment="0" applyProtection="0"/>
    <xf numFmtId="0" fontId="28" fillId="9" borderId="0" applyNumberFormat="0" applyBorder="0" applyAlignment="0" applyProtection="0"/>
    <xf numFmtId="0" fontId="3" fillId="31" borderId="0" applyNumberFormat="0" applyBorder="0" applyAlignment="0" applyProtection="0"/>
    <xf numFmtId="0" fontId="28" fillId="13" borderId="0" applyNumberFormat="0" applyBorder="0" applyAlignment="0" applyProtection="0"/>
    <xf numFmtId="0" fontId="17" fillId="2" borderId="0" applyNumberFormat="0" applyBorder="0" applyAlignment="0" applyProtection="0"/>
    <xf numFmtId="0" fontId="25" fillId="0" borderId="0" applyNumberFormat="0" applyFill="0" applyBorder="0" applyAlignment="0" applyProtection="0"/>
    <xf numFmtId="0" fontId="63" fillId="0" borderId="88" applyNumberFormat="0" applyFill="0" applyAlignment="0" applyProtection="0"/>
    <xf numFmtId="0" fontId="13" fillId="0" borderId="0"/>
    <xf numFmtId="0" fontId="3" fillId="19" borderId="0" applyNumberFormat="0" applyBorder="0" applyAlignment="0" applyProtection="0"/>
    <xf numFmtId="0" fontId="28" fillId="9" borderId="0" applyNumberFormat="0" applyBorder="0" applyAlignment="0" applyProtection="0"/>
    <xf numFmtId="0" fontId="28" fillId="17" borderId="0" applyNumberFormat="0" applyBorder="0" applyAlignment="0" applyProtection="0"/>
    <xf numFmtId="0" fontId="3" fillId="27" borderId="0" applyNumberFormat="0" applyBorder="0" applyAlignment="0" applyProtection="0"/>
    <xf numFmtId="0" fontId="58" fillId="42" borderId="94" applyNumberFormat="0" applyAlignment="0" applyProtection="0"/>
    <xf numFmtId="0" fontId="28" fillId="13" borderId="0" applyNumberFormat="0" applyBorder="0" applyAlignment="0" applyProtection="0"/>
    <xf numFmtId="0" fontId="23" fillId="0" borderId="6" applyNumberFormat="0" applyFill="0" applyAlignment="0" applyProtection="0"/>
    <xf numFmtId="0" fontId="3" fillId="11" borderId="0" applyNumberFormat="0" applyBorder="0" applyAlignment="0" applyProtection="0"/>
    <xf numFmtId="0" fontId="28" fillId="24" borderId="0" applyNumberFormat="0" applyBorder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" fillId="0" borderId="0"/>
    <xf numFmtId="0" fontId="18" fillId="3" borderId="0" applyNumberFormat="0" applyBorder="0" applyAlignment="0" applyProtection="0"/>
    <xf numFmtId="0" fontId="28" fillId="21" borderId="0" applyNumberFormat="0" applyBorder="0" applyAlignment="0" applyProtection="0"/>
    <xf numFmtId="0" fontId="2" fillId="0" borderId="0"/>
    <xf numFmtId="0" fontId="23" fillId="0" borderId="6" applyNumberFormat="0" applyFill="0" applyAlignment="0" applyProtection="0"/>
    <xf numFmtId="0" fontId="22" fillId="6" borderId="4" applyNumberFormat="0" applyAlignment="0" applyProtection="0"/>
    <xf numFmtId="0" fontId="28" fillId="20" borderId="0" applyNumberFormat="0" applyBorder="0" applyAlignment="0" applyProtection="0"/>
    <xf numFmtId="0" fontId="3" fillId="22" borderId="0" applyNumberFormat="0" applyBorder="0" applyAlignment="0" applyProtection="0"/>
    <xf numFmtId="0" fontId="58" fillId="42" borderId="90" applyNumberFormat="0" applyAlignment="0" applyProtection="0"/>
    <xf numFmtId="0" fontId="24" fillId="7" borderId="7" applyNumberFormat="0" applyAlignment="0" applyProtection="0"/>
    <xf numFmtId="0" fontId="16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8" fillId="12" borderId="0" applyNumberFormat="0" applyBorder="0" applyAlignment="0" applyProtection="0"/>
    <xf numFmtId="0" fontId="21" fillId="6" borderId="5" applyNumberFormat="0" applyAlignment="0" applyProtection="0"/>
    <xf numFmtId="0" fontId="25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8" fillId="13" borderId="0" applyNumberFormat="0" applyBorder="0" applyAlignment="0" applyProtection="0"/>
    <xf numFmtId="0" fontId="17" fillId="2" borderId="0" applyNumberFormat="0" applyBorder="0" applyAlignment="0" applyProtection="0"/>
    <xf numFmtId="0" fontId="20" fillId="5" borderId="4" applyNumberFormat="0" applyAlignment="0" applyProtection="0"/>
    <xf numFmtId="0" fontId="28" fillId="32" borderId="0" applyNumberFormat="0" applyBorder="0" applyAlignment="0" applyProtection="0"/>
    <xf numFmtId="0" fontId="63" fillId="0" borderId="93" applyNumberFormat="0" applyFill="0" applyAlignment="0" applyProtection="0"/>
    <xf numFmtId="0" fontId="24" fillId="7" borderId="7" applyNumberFormat="0" applyAlignment="0" applyProtection="0"/>
    <xf numFmtId="0" fontId="27" fillId="0" borderId="9" applyNumberFormat="0" applyFill="0" applyAlignment="0" applyProtection="0"/>
    <xf numFmtId="0" fontId="3" fillId="22" borderId="0" applyNumberFormat="0" applyBorder="0" applyAlignment="0" applyProtection="0"/>
    <xf numFmtId="0" fontId="20" fillId="5" borderId="4" applyNumberFormat="0" applyAlignment="0" applyProtection="0"/>
    <xf numFmtId="0" fontId="14" fillId="0" borderId="1" applyNumberFormat="0" applyFill="0" applyAlignment="0" applyProtection="0"/>
    <xf numFmtId="0" fontId="3" fillId="10" borderId="0" applyNumberFormat="0" applyBorder="0" applyAlignment="0" applyProtection="0"/>
    <xf numFmtId="0" fontId="23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5" borderId="4" applyNumberFormat="0" applyAlignment="0" applyProtection="0"/>
    <xf numFmtId="0" fontId="3" fillId="30" borderId="0" applyNumberFormat="0" applyBorder="0" applyAlignment="0" applyProtection="0"/>
    <xf numFmtId="0" fontId="26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8" fillId="12" borderId="0" applyNumberFormat="0" applyBorder="0" applyAlignment="0" applyProtection="0"/>
    <xf numFmtId="0" fontId="27" fillId="0" borderId="9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" fillId="0" borderId="0"/>
    <xf numFmtId="0" fontId="14" fillId="0" borderId="1" applyNumberFormat="0" applyFill="0" applyAlignment="0" applyProtection="0"/>
    <xf numFmtId="0" fontId="63" fillId="0" borderId="97" applyNumberFormat="0" applyFill="0" applyAlignment="0" applyProtection="0"/>
    <xf numFmtId="0" fontId="3" fillId="26" borderId="0" applyNumberFormat="0" applyBorder="0" applyAlignment="0" applyProtection="0"/>
    <xf numFmtId="0" fontId="15" fillId="0" borderId="2" applyNumberFormat="0" applyFill="0" applyAlignment="0" applyProtection="0"/>
    <xf numFmtId="0" fontId="28" fillId="12" borderId="0" applyNumberFormat="0" applyBorder="0" applyAlignment="0" applyProtection="0"/>
    <xf numFmtId="0" fontId="3" fillId="27" borderId="0" applyNumberFormat="0" applyBorder="0" applyAlignment="0" applyProtection="0"/>
    <xf numFmtId="0" fontId="51" fillId="52" borderId="94" applyNumberFormat="0" applyAlignment="0" applyProtection="0"/>
    <xf numFmtId="0" fontId="3" fillId="30" borderId="0" applyNumberFormat="0" applyBorder="0" applyAlignment="0" applyProtection="0"/>
    <xf numFmtId="0" fontId="19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8" fillId="20" borderId="0" applyNumberFormat="0" applyBorder="0" applyAlignment="0" applyProtection="0"/>
    <xf numFmtId="0" fontId="16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3" fillId="26" borderId="0" applyNumberFormat="0" applyBorder="0" applyAlignment="0" applyProtection="0"/>
    <xf numFmtId="0" fontId="27" fillId="0" borderId="9" applyNumberFormat="0" applyFill="0" applyAlignment="0" applyProtection="0"/>
    <xf numFmtId="0" fontId="13" fillId="0" borderId="0"/>
    <xf numFmtId="0" fontId="51" fillId="52" borderId="94" applyNumberFormat="0" applyAlignment="0" applyProtection="0"/>
    <xf numFmtId="0" fontId="61" fillId="52" borderId="96" applyNumberFormat="0" applyAlignment="0" applyProtection="0"/>
    <xf numFmtId="0" fontId="28" fillId="20" borderId="0" applyNumberFormat="0" applyBorder="0" applyAlignment="0" applyProtection="0"/>
    <xf numFmtId="0" fontId="19" fillId="4" borderId="0" applyNumberFormat="0" applyBorder="0" applyAlignment="0" applyProtection="0"/>
    <xf numFmtId="0" fontId="28" fillId="21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18" fillId="3" borderId="0" applyNumberFormat="0" applyBorder="0" applyAlignment="0" applyProtection="0"/>
    <xf numFmtId="0" fontId="28" fillId="25" borderId="0" applyNumberFormat="0" applyBorder="0" applyAlignment="0" applyProtection="0"/>
    <xf numFmtId="0" fontId="25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28" fillId="28" borderId="0" applyNumberFormat="0" applyBorder="0" applyAlignment="0" applyProtection="0"/>
    <xf numFmtId="0" fontId="28" fillId="25" borderId="0" applyNumberFormat="0" applyBorder="0" applyAlignment="0" applyProtection="0"/>
    <xf numFmtId="0" fontId="3" fillId="23" borderId="0" applyNumberFormat="0" applyBorder="0" applyAlignment="0" applyProtection="0"/>
    <xf numFmtId="0" fontId="26" fillId="0" borderId="0" applyNumberFormat="0" applyFill="0" applyBorder="0" applyAlignment="0" applyProtection="0"/>
    <xf numFmtId="0" fontId="23" fillId="0" borderId="6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1" fontId="66" fillId="0" borderId="0"/>
    <xf numFmtId="0" fontId="3" fillId="11" borderId="0" applyNumberFormat="0" applyBorder="0" applyAlignment="0" applyProtection="0"/>
    <xf numFmtId="0" fontId="28" fillId="17" borderId="0" applyNumberFormat="0" applyBorder="0" applyAlignment="0" applyProtection="0"/>
    <xf numFmtId="0" fontId="3" fillId="14" borderId="0" applyNumberFormat="0" applyBorder="0" applyAlignment="0" applyProtection="0"/>
    <xf numFmtId="0" fontId="15" fillId="0" borderId="2" applyNumberFormat="0" applyFill="0" applyAlignment="0" applyProtection="0"/>
    <xf numFmtId="0" fontId="28" fillId="12" borderId="0" applyNumberFormat="0" applyBorder="0" applyAlignment="0" applyProtection="0"/>
    <xf numFmtId="0" fontId="3" fillId="19" borderId="0" applyNumberFormat="0" applyBorder="0" applyAlignment="0" applyProtection="0"/>
    <xf numFmtId="0" fontId="1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6" fillId="0" borderId="3" applyNumberFormat="0" applyFill="0" applyAlignment="0" applyProtection="0"/>
    <xf numFmtId="0" fontId="3" fillId="22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8" fillId="16" borderId="0" applyNumberFormat="0" applyBorder="0" applyAlignment="0" applyProtection="0"/>
    <xf numFmtId="0" fontId="3" fillId="18" borderId="0" applyNumberFormat="0" applyBorder="0" applyAlignment="0" applyProtection="0"/>
    <xf numFmtId="0" fontId="18" fillId="3" borderId="0" applyNumberFormat="0" applyBorder="0" applyAlignment="0" applyProtection="0"/>
    <xf numFmtId="0" fontId="21" fillId="6" borderId="5" applyNumberFormat="0" applyAlignment="0" applyProtection="0"/>
    <xf numFmtId="0" fontId="18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58" fillId="42" borderId="94" applyNumberFormat="0" applyAlignment="0" applyProtection="0"/>
    <xf numFmtId="0" fontId="28" fillId="21" borderId="0" applyNumberFormat="0" applyBorder="0" applyAlignment="0" applyProtection="0"/>
    <xf numFmtId="0" fontId="23" fillId="0" borderId="6" applyNumberFormat="0" applyFill="0" applyAlignment="0" applyProtection="0"/>
    <xf numFmtId="0" fontId="16" fillId="0" borderId="3" applyNumberFormat="0" applyFill="0" applyAlignment="0" applyProtection="0"/>
    <xf numFmtId="0" fontId="27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7" fillId="2" borderId="0" applyNumberFormat="0" applyBorder="0" applyAlignment="0" applyProtection="0"/>
    <xf numFmtId="0" fontId="14" fillId="0" borderId="1" applyNumberFormat="0" applyFill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55" borderId="95" applyNumberFormat="0" applyFont="0" applyAlignment="0" applyProtection="0"/>
    <xf numFmtId="0" fontId="61" fillId="52" borderId="96" applyNumberFormat="0" applyAlignment="0" applyProtection="0"/>
    <xf numFmtId="0" fontId="63" fillId="0" borderId="97" applyNumberFormat="0" applyFill="0" applyAlignment="0" applyProtection="0"/>
    <xf numFmtId="1" fontId="66" fillId="0" borderId="0"/>
    <xf numFmtId="0" fontId="19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22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8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6" fillId="0" borderId="0" applyNumberFormat="0" applyFill="0" applyBorder="0" applyAlignment="0" applyProtection="0"/>
    <xf numFmtId="0" fontId="24" fillId="7" borderId="7" applyNumberFormat="0" applyAlignment="0" applyProtection="0"/>
    <xf numFmtId="0" fontId="28" fillId="28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3" fillId="23" borderId="0" applyNumberFormat="0" applyBorder="0" applyAlignment="0" applyProtection="0"/>
    <xf numFmtId="0" fontId="28" fillId="16" borderId="0" applyNumberFormat="0" applyBorder="0" applyAlignment="0" applyProtection="0"/>
    <xf numFmtId="0" fontId="28" fillId="29" borderId="0" applyNumberFormat="0" applyBorder="0" applyAlignment="0" applyProtection="0"/>
    <xf numFmtId="0" fontId="2" fillId="8" borderId="8" applyNumberFormat="0" applyFont="0" applyAlignment="0" applyProtection="0"/>
    <xf numFmtId="0" fontId="23" fillId="0" borderId="6" applyNumberFormat="0" applyFill="0" applyAlignment="0" applyProtection="0"/>
    <xf numFmtId="0" fontId="3" fillId="27" borderId="0" applyNumberFormat="0" applyBorder="0" applyAlignment="0" applyProtection="0"/>
    <xf numFmtId="0" fontId="14" fillId="0" borderId="1" applyNumberFormat="0" applyFill="0" applyAlignment="0" applyProtection="0"/>
    <xf numFmtId="0" fontId="2" fillId="0" borderId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2" fillId="8" borderId="8" applyNumberFormat="0" applyFont="0" applyAlignment="0" applyProtection="0"/>
    <xf numFmtId="0" fontId="24" fillId="7" borderId="7" applyNumberFormat="0" applyAlignment="0" applyProtection="0"/>
    <xf numFmtId="0" fontId="22" fillId="6" borderId="4" applyNumberFormat="0" applyAlignment="0" applyProtection="0"/>
    <xf numFmtId="0" fontId="20" fillId="5" borderId="4" applyNumberFormat="0" applyAlignment="0" applyProtection="0"/>
    <xf numFmtId="0" fontId="58" fillId="42" borderId="94" applyNumberFormat="0" applyAlignment="0" applyProtection="0"/>
    <xf numFmtId="0" fontId="17" fillId="2" borderId="0" applyNumberFormat="0" applyBorder="0" applyAlignment="0" applyProtection="0"/>
    <xf numFmtId="0" fontId="15" fillId="0" borderId="2" applyNumberFormat="0" applyFill="0" applyAlignment="0" applyProtection="0"/>
    <xf numFmtId="0" fontId="11" fillId="55" borderId="102" applyNumberFormat="0" applyFont="0" applyAlignment="0" applyProtection="0"/>
    <xf numFmtId="0" fontId="61" fillId="52" borderId="103" applyNumberFormat="0" applyAlignment="0" applyProtection="0"/>
    <xf numFmtId="0" fontId="63" fillId="0" borderId="104" applyNumberFormat="0" applyFill="0" applyAlignment="0" applyProtection="0"/>
    <xf numFmtId="1" fontId="66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3" fillId="0" borderId="0"/>
    <xf numFmtId="0" fontId="28" fillId="13" borderId="0" applyNumberFormat="0" applyBorder="0" applyAlignment="0" applyProtection="0"/>
    <xf numFmtId="0" fontId="28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8" fillId="12" borderId="0" applyNumberFormat="0" applyBorder="0" applyAlignment="0" applyProtection="0"/>
    <xf numFmtId="0" fontId="28" fillId="20" borderId="0" applyNumberFormat="0" applyBorder="0" applyAlignment="0" applyProtection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51" fillId="52" borderId="94" applyNumberFormat="0" applyAlignment="0" applyProtection="0"/>
    <xf numFmtId="0" fontId="58" fillId="42" borderId="94" applyNumberFormat="0" applyAlignment="0" applyProtection="0"/>
    <xf numFmtId="0" fontId="11" fillId="55" borderId="95" applyNumberFormat="0" applyFont="0" applyAlignment="0" applyProtection="0"/>
    <xf numFmtId="0" fontId="61" fillId="52" borderId="96" applyNumberFormat="0" applyAlignment="0" applyProtection="0"/>
    <xf numFmtId="0" fontId="63" fillId="0" borderId="97" applyNumberFormat="0" applyFill="0" applyAlignment="0" applyProtection="0"/>
    <xf numFmtId="1" fontId="66" fillId="0" borderId="0"/>
    <xf numFmtId="165" fontId="13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6" fillId="0" borderId="0"/>
    <xf numFmtId="43" fontId="5" fillId="0" borderId="0" applyFont="0" applyFill="0" applyBorder="0" applyAlignment="0" applyProtection="0"/>
  </cellStyleXfs>
  <cellXfs count="486">
    <xf numFmtId="0" fontId="0" fillId="0" borderId="0" xfId="0"/>
    <xf numFmtId="0" fontId="7" fillId="0" borderId="0" xfId="772" applyFont="1" applyAlignment="1">
      <alignment horizontal="center" wrapText="1"/>
    </xf>
    <xf numFmtId="0" fontId="9" fillId="0" borderId="0" xfId="0" applyFont="1"/>
    <xf numFmtId="170" fontId="7" fillId="33" borderId="59" xfId="715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0" fontId="82" fillId="0" borderId="0" xfId="0" applyFont="1"/>
    <xf numFmtId="0" fontId="12" fillId="0" borderId="73" xfId="97" applyNumberFormat="1" applyFont="1" applyFill="1" applyBorder="1" applyAlignment="1">
      <alignment horizontal="center" vertical="center" wrapText="1"/>
    </xf>
    <xf numFmtId="0" fontId="68" fillId="33" borderId="73" xfId="97" applyFont="1" applyFill="1" applyBorder="1" applyAlignment="1">
      <alignment horizontal="center" vertical="center" wrapText="1"/>
    </xf>
    <xf numFmtId="169" fontId="12" fillId="33" borderId="11" xfId="97" applyNumberFormat="1" applyFont="1" applyFill="1" applyBorder="1" applyAlignment="1">
      <alignment horizontal="center" vertical="center" wrapText="1"/>
    </xf>
    <xf numFmtId="170" fontId="12" fillId="0" borderId="73" xfId="97" applyNumberFormat="1" applyFont="1" applyBorder="1" applyAlignment="1">
      <alignment horizontal="center" vertical="center" wrapText="1"/>
    </xf>
    <xf numFmtId="166" fontId="12" fillId="33" borderId="73" xfId="8" applyNumberFormat="1" applyFont="1" applyFill="1" applyBorder="1" applyAlignment="1">
      <alignment horizontal="center" vertical="center"/>
    </xf>
    <xf numFmtId="169" fontId="68" fillId="33" borderId="73" xfId="97" applyNumberFormat="1" applyFont="1" applyFill="1" applyBorder="1" applyAlignment="1">
      <alignment horizontal="center" vertical="center" wrapText="1"/>
    </xf>
    <xf numFmtId="170" fontId="69" fillId="33" borderId="98" xfId="715" applyNumberFormat="1" applyFont="1" applyFill="1" applyBorder="1" applyAlignment="1">
      <alignment horizontal="center" vertical="center" wrapText="1"/>
    </xf>
    <xf numFmtId="169" fontId="70" fillId="33" borderId="98" xfId="97" applyNumberFormat="1" applyFont="1" applyFill="1" applyBorder="1" applyAlignment="1">
      <alignment horizontal="center" vertical="center" wrapText="1"/>
    </xf>
    <xf numFmtId="49" fontId="10" fillId="0" borderId="0" xfId="97" applyNumberFormat="1" applyFont="1" applyFill="1" applyAlignment="1">
      <alignment horizontal="center" vertical="center" wrapText="1"/>
    </xf>
    <xf numFmtId="170" fontId="12" fillId="33" borderId="73" xfId="97" applyNumberFormat="1" applyFont="1" applyFill="1" applyBorder="1" applyAlignment="1">
      <alignment horizontal="center" vertical="center" wrapText="1"/>
    </xf>
    <xf numFmtId="172" fontId="7" fillId="0" borderId="106" xfId="1816" applyNumberFormat="1" applyFont="1" applyFill="1" applyBorder="1" applyAlignment="1">
      <alignment wrapText="1"/>
    </xf>
    <xf numFmtId="0" fontId="71" fillId="0" borderId="0" xfId="0" applyFont="1"/>
    <xf numFmtId="0" fontId="7" fillId="0" borderId="59" xfId="0" applyFont="1" applyBorder="1" applyAlignment="1">
      <alignment horizontal="left" vertical="center" wrapText="1"/>
    </xf>
    <xf numFmtId="0" fontId="70" fillId="33" borderId="98" xfId="0" applyFont="1" applyFill="1" applyBorder="1" applyAlignment="1">
      <alignment horizontal="left" vertical="center" wrapText="1"/>
    </xf>
    <xf numFmtId="0" fontId="70" fillId="0" borderId="0" xfId="97" applyFont="1" applyAlignment="1">
      <alignment vertical="center" wrapText="1"/>
    </xf>
    <xf numFmtId="0" fontId="70" fillId="0" borderId="0" xfId="97" applyFont="1" applyAlignment="1">
      <alignment horizontal="center" vertical="center" wrapText="1"/>
    </xf>
    <xf numFmtId="49" fontId="10" fillId="0" borderId="98" xfId="97" applyNumberFormat="1" applyFont="1" applyFill="1" applyBorder="1" applyAlignment="1">
      <alignment horizontal="center" vertical="center" textRotation="90" wrapText="1"/>
    </xf>
    <xf numFmtId="0" fontId="10" fillId="0" borderId="98" xfId="97" applyNumberFormat="1" applyFont="1" applyFill="1" applyBorder="1" applyAlignment="1">
      <alignment horizontal="center" vertical="center" wrapText="1"/>
    </xf>
    <xf numFmtId="0" fontId="70" fillId="33" borderId="98" xfId="97" applyFont="1" applyFill="1" applyBorder="1" applyAlignment="1">
      <alignment horizontal="center" vertical="center" wrapText="1"/>
    </xf>
    <xf numFmtId="0" fontId="81" fillId="33" borderId="98" xfId="97" applyFont="1" applyFill="1" applyBorder="1" applyAlignment="1">
      <alignment horizontal="center" vertical="center" wrapText="1"/>
    </xf>
    <xf numFmtId="0" fontId="70" fillId="33" borderId="0" xfId="97" applyFont="1" applyFill="1" applyAlignment="1">
      <alignment horizontal="center" vertical="center" wrapText="1"/>
    </xf>
    <xf numFmtId="169" fontId="70" fillId="33" borderId="0" xfId="97" applyNumberFormat="1" applyFont="1" applyFill="1" applyAlignment="1">
      <alignment vertical="center" wrapText="1"/>
    </xf>
    <xf numFmtId="0" fontId="70" fillId="33" borderId="98" xfId="0" applyFont="1" applyFill="1" applyBorder="1" applyAlignment="1">
      <alignment horizontal="center" vertical="center" wrapText="1"/>
    </xf>
    <xf numFmtId="170" fontId="9" fillId="33" borderId="98" xfId="715" applyNumberFormat="1" applyFont="1" applyFill="1" applyBorder="1" applyAlignment="1">
      <alignment horizontal="center" vertical="center" wrapText="1"/>
    </xf>
    <xf numFmtId="0" fontId="68" fillId="0" borderId="105" xfId="0" applyFont="1" applyBorder="1" applyAlignment="1">
      <alignment horizontal="left" vertical="center" wrapText="1"/>
    </xf>
    <xf numFmtId="0" fontId="68" fillId="0" borderId="105" xfId="0" applyFont="1" applyBorder="1" applyAlignment="1">
      <alignment horizontal="center" vertical="center" wrapText="1"/>
    </xf>
    <xf numFmtId="0" fontId="12" fillId="0" borderId="105" xfId="0" applyFont="1" applyBorder="1" applyAlignment="1">
      <alignment horizontal="left" vertical="center" wrapText="1"/>
    </xf>
    <xf numFmtId="170" fontId="12" fillId="33" borderId="105" xfId="1119" applyNumberFormat="1" applyFont="1" applyFill="1" applyBorder="1" applyAlignment="1">
      <alignment horizontal="center" vertical="center" wrapText="1"/>
    </xf>
    <xf numFmtId="0" fontId="7" fillId="0" borderId="0" xfId="772" applyFont="1" applyAlignment="1">
      <alignment horizontal="center" vertical="center" wrapText="1"/>
    </xf>
    <xf numFmtId="0" fontId="68" fillId="0" borderId="105" xfId="0" applyFont="1" applyBorder="1" applyAlignment="1">
      <alignment horizontal="left" vertical="top" wrapText="1"/>
    </xf>
    <xf numFmtId="0" fontId="12" fillId="0" borderId="105" xfId="0" applyFont="1" applyBorder="1" applyAlignment="1">
      <alignment horizontal="left" vertical="top" wrapText="1"/>
    </xf>
    <xf numFmtId="0" fontId="83" fillId="0" borderId="0" xfId="772" applyFont="1"/>
    <xf numFmtId="0" fontId="71" fillId="0" borderId="0" xfId="772" applyFont="1" applyAlignment="1">
      <alignment horizontal="center"/>
    </xf>
    <xf numFmtId="0" fontId="71" fillId="0" borderId="0" xfId="218" applyFont="1"/>
    <xf numFmtId="0" fontId="71" fillId="0" borderId="25" xfId="0" applyFont="1" applyBorder="1" applyAlignment="1">
      <alignment horizontal="center" vertical="center" wrapText="1"/>
    </xf>
    <xf numFmtId="0" fontId="71" fillId="0" borderId="109" xfId="0" applyFont="1" applyBorder="1" applyAlignment="1">
      <alignment horizontal="center" vertical="center" wrapText="1"/>
    </xf>
    <xf numFmtId="0" fontId="71" fillId="0" borderId="105" xfId="0" applyFont="1" applyBorder="1" applyAlignment="1">
      <alignment horizontal="center" vertical="center" wrapText="1"/>
    </xf>
    <xf numFmtId="0" fontId="71" fillId="0" borderId="59" xfId="0" applyFont="1" applyBorder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7" fillId="0" borderId="59" xfId="0" applyFont="1" applyBorder="1" applyAlignment="1">
      <alignment vertical="center"/>
    </xf>
    <xf numFmtId="167" fontId="7" fillId="0" borderId="59" xfId="0" applyNumberFormat="1" applyFont="1" applyBorder="1" applyAlignment="1">
      <alignment vertical="center"/>
    </xf>
    <xf numFmtId="0" fontId="71" fillId="0" borderId="59" xfId="0" applyFont="1" applyBorder="1"/>
    <xf numFmtId="0" fontId="7" fillId="0" borderId="47" xfId="0" applyFont="1" applyBorder="1" applyAlignment="1">
      <alignment vertical="center"/>
    </xf>
    <xf numFmtId="0" fontId="7" fillId="0" borderId="59" xfId="0" applyFont="1" applyBorder="1" applyAlignment="1">
      <alignment vertical="center" wrapText="1"/>
    </xf>
    <xf numFmtId="0" fontId="84" fillId="0" borderId="0" xfId="0" applyFont="1"/>
    <xf numFmtId="0" fontId="7" fillId="0" borderId="47" xfId="0" applyFont="1" applyBorder="1"/>
    <xf numFmtId="0" fontId="7" fillId="0" borderId="59" xfId="0" applyFont="1" applyBorder="1"/>
    <xf numFmtId="0" fontId="82" fillId="0" borderId="0" xfId="0" applyFont="1" applyAlignment="1">
      <alignment vertical="center"/>
    </xf>
    <xf numFmtId="0" fontId="71" fillId="0" borderId="47" xfId="0" applyFont="1" applyBorder="1"/>
    <xf numFmtId="0" fontId="71" fillId="0" borderId="59" xfId="0" applyFont="1" applyBorder="1" applyAlignment="1">
      <alignment horizontal="left" vertical="center" wrapText="1"/>
    </xf>
    <xf numFmtId="43" fontId="71" fillId="0" borderId="59" xfId="0" applyNumberFormat="1" applyFont="1" applyBorder="1" applyAlignment="1">
      <alignment vertical="center"/>
    </xf>
    <xf numFmtId="167" fontId="7" fillId="0" borderId="59" xfId="0" applyNumberFormat="1" applyFont="1" applyBorder="1" applyAlignment="1">
      <alignment horizontal="center" vertical="center"/>
    </xf>
    <xf numFmtId="0" fontId="71" fillId="33" borderId="59" xfId="0" applyFont="1" applyFill="1" applyBorder="1" applyAlignment="1">
      <alignment horizontal="left" vertical="center" wrapText="1"/>
    </xf>
    <xf numFmtId="0" fontId="7" fillId="33" borderId="59" xfId="0" applyFont="1" applyFill="1" applyBorder="1" applyAlignment="1">
      <alignment wrapText="1"/>
    </xf>
    <xf numFmtId="0" fontId="71" fillId="0" borderId="108" xfId="881" applyFont="1" applyBorder="1" applyAlignment="1">
      <alignment horizontal="left" vertical="top" wrapText="1"/>
    </xf>
    <xf numFmtId="0" fontId="85" fillId="0" borderId="108" xfId="166" applyFont="1" applyBorder="1" applyAlignment="1">
      <alignment horizontal="left" vertical="top" wrapText="1"/>
    </xf>
    <xf numFmtId="167" fontId="86" fillId="0" borderId="59" xfId="0" applyNumberFormat="1" applyFont="1" applyBorder="1" applyAlignment="1">
      <alignment horizontal="center" vertical="center"/>
    </xf>
    <xf numFmtId="0" fontId="68" fillId="0" borderId="108" xfId="881" applyFont="1" applyBorder="1" applyAlignment="1">
      <alignment horizontal="left" vertical="top" wrapText="1"/>
    </xf>
    <xf numFmtId="0" fontId="68" fillId="0" borderId="108" xfId="881" applyFont="1" applyBorder="1" applyAlignment="1">
      <alignment horizontal="center" vertical="top" wrapText="1"/>
    </xf>
    <xf numFmtId="167" fontId="71" fillId="0" borderId="59" xfId="0" applyNumberFormat="1" applyFont="1" applyBorder="1" applyAlignment="1">
      <alignment horizontal="center" vertical="center"/>
    </xf>
    <xf numFmtId="0" fontId="71" fillId="0" borderId="106" xfId="0" applyFont="1" applyBorder="1" applyAlignment="1">
      <alignment horizontal="left" vertical="top" wrapText="1"/>
    </xf>
    <xf numFmtId="167" fontId="71" fillId="0" borderId="59" xfId="0" applyNumberFormat="1" applyFont="1" applyBorder="1"/>
    <xf numFmtId="0" fontId="71" fillId="0" borderId="27" xfId="0" applyFont="1" applyBorder="1" applyAlignment="1">
      <alignment horizontal="left" vertical="top" wrapText="1"/>
    </xf>
    <xf numFmtId="49" fontId="68" fillId="0" borderId="106" xfId="0" applyNumberFormat="1" applyFont="1" applyBorder="1" applyAlignment="1">
      <alignment horizontal="left" vertical="top" wrapText="1"/>
    </xf>
    <xf numFmtId="167" fontId="71" fillId="0" borderId="105" xfId="0" applyNumberFormat="1" applyFont="1" applyBorder="1"/>
    <xf numFmtId="0" fontId="7" fillId="33" borderId="106" xfId="0" applyFont="1" applyFill="1" applyBorder="1" applyAlignment="1">
      <alignment wrapText="1"/>
    </xf>
    <xf numFmtId="170" fontId="12" fillId="0" borderId="105" xfId="0" applyNumberFormat="1" applyFont="1" applyFill="1" applyBorder="1" applyAlignment="1">
      <alignment horizontal="center" vertical="center"/>
    </xf>
    <xf numFmtId="166" fontId="12" fillId="0" borderId="105" xfId="9" applyNumberFormat="1" applyFont="1" applyFill="1" applyBorder="1" applyAlignment="1">
      <alignment horizontal="center" vertical="center" wrapText="1"/>
    </xf>
    <xf numFmtId="170" fontId="68" fillId="0" borderId="105" xfId="0" applyNumberFormat="1" applyFont="1" applyFill="1" applyBorder="1" applyAlignment="1">
      <alignment horizontal="center" vertical="center"/>
    </xf>
    <xf numFmtId="166" fontId="68" fillId="0" borderId="105" xfId="9" applyNumberFormat="1" applyFont="1" applyFill="1" applyBorder="1" applyAlignment="1">
      <alignment horizontal="center" vertical="center" wrapText="1"/>
    </xf>
    <xf numFmtId="170" fontId="68" fillId="0" borderId="105" xfId="0" applyNumberFormat="1" applyFont="1" applyFill="1" applyBorder="1" applyAlignment="1">
      <alignment horizontal="right" vertical="center"/>
    </xf>
    <xf numFmtId="169" fontId="12" fillId="0" borderId="105" xfId="0" applyNumberFormat="1" applyFont="1" applyFill="1" applyBorder="1" applyAlignment="1">
      <alignment horizontal="center" vertical="center"/>
    </xf>
    <xf numFmtId="0" fontId="68" fillId="33" borderId="105" xfId="0" applyFont="1" applyFill="1" applyBorder="1" applyAlignment="1">
      <alignment horizontal="left" vertical="top" wrapText="1"/>
    </xf>
    <xf numFmtId="166" fontId="68" fillId="0" borderId="105" xfId="8" applyNumberFormat="1" applyFont="1" applyFill="1" applyBorder="1" applyAlignment="1">
      <alignment horizontal="center" vertical="center"/>
    </xf>
    <xf numFmtId="170" fontId="12" fillId="0" borderId="105" xfId="0" applyNumberFormat="1" applyFont="1" applyFill="1" applyBorder="1" applyAlignment="1">
      <alignment horizontal="right" vertical="center"/>
    </xf>
    <xf numFmtId="0" fontId="85" fillId="0" borderId="105" xfId="0" applyFont="1" applyBorder="1" applyAlignment="1">
      <alignment horizontal="left" vertical="top" wrapText="1"/>
    </xf>
    <xf numFmtId="170" fontId="85" fillId="0" borderId="105" xfId="0" applyNumberFormat="1" applyFont="1" applyFill="1" applyBorder="1" applyAlignment="1">
      <alignment horizontal="right" vertical="center"/>
    </xf>
    <xf numFmtId="0" fontId="68" fillId="0" borderId="105" xfId="0" applyFont="1" applyBorder="1" applyAlignment="1">
      <alignment horizontal="center" vertical="top" wrapText="1"/>
    </xf>
    <xf numFmtId="0" fontId="83" fillId="0" borderId="0" xfId="772" applyFont="1" applyAlignment="1">
      <alignment vertical="center"/>
    </xf>
    <xf numFmtId="0" fontId="71" fillId="0" borderId="73" xfId="829" applyFont="1" applyBorder="1" applyAlignment="1">
      <alignment horizontal="center" vertical="center" wrapText="1"/>
    </xf>
    <xf numFmtId="0" fontId="71" fillId="0" borderId="105" xfId="829" applyFont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/>
    </xf>
    <xf numFmtId="0" fontId="7" fillId="33" borderId="98" xfId="0" applyFont="1" applyFill="1" applyBorder="1" applyAlignment="1">
      <alignment horizontal="center" vertical="center"/>
    </xf>
    <xf numFmtId="0" fontId="12" fillId="0" borderId="105" xfId="0" applyFont="1" applyBorder="1" applyAlignment="1">
      <alignment vertical="center" wrapText="1"/>
    </xf>
    <xf numFmtId="0" fontId="12" fillId="0" borderId="105" xfId="0" applyFont="1" applyBorder="1" applyAlignment="1">
      <alignment horizontal="center" vertical="center" wrapText="1"/>
    </xf>
    <xf numFmtId="170" fontId="7" fillId="0" borderId="25" xfId="0" applyNumberFormat="1" applyFont="1" applyBorder="1" applyAlignment="1">
      <alignment horizontal="center" vertical="center" wrapText="1"/>
    </xf>
    <xf numFmtId="170" fontId="68" fillId="0" borderId="0" xfId="97" applyNumberFormat="1" applyFont="1" applyFill="1" applyAlignment="1">
      <alignment vertical="center" wrapText="1"/>
    </xf>
    <xf numFmtId="49" fontId="12" fillId="0" borderId="0" xfId="97" applyNumberFormat="1" applyFont="1" applyFill="1" applyAlignment="1">
      <alignment horizontal="center" vertical="center" wrapText="1"/>
    </xf>
    <xf numFmtId="0" fontId="12" fillId="0" borderId="0" xfId="97" applyNumberFormat="1" applyFont="1" applyFill="1" applyAlignment="1">
      <alignment horizontal="center" vertical="center" wrapText="1"/>
    </xf>
    <xf numFmtId="49" fontId="12" fillId="0" borderId="73" xfId="97" applyNumberFormat="1" applyFont="1" applyFill="1" applyBorder="1" applyAlignment="1">
      <alignment horizontal="center" vertical="center" textRotation="90" wrapText="1"/>
    </xf>
    <xf numFmtId="169" fontId="12" fillId="33" borderId="73" xfId="97" applyNumberFormat="1" applyFont="1" applyFill="1" applyBorder="1" applyAlignment="1">
      <alignment horizontal="center" vertical="center" wrapText="1"/>
    </xf>
    <xf numFmtId="169" fontId="12" fillId="0" borderId="73" xfId="97" applyNumberFormat="1" applyFont="1" applyFill="1" applyBorder="1" applyAlignment="1">
      <alignment horizontal="center" vertical="center" wrapText="1"/>
    </xf>
    <xf numFmtId="0" fontId="87" fillId="33" borderId="73" xfId="97" applyFont="1" applyFill="1" applyBorder="1" applyAlignment="1">
      <alignment horizontal="center" vertical="center" wrapText="1"/>
    </xf>
    <xf numFmtId="0" fontId="12" fillId="0" borderId="73" xfId="97" applyFont="1" applyBorder="1" applyAlignment="1">
      <alignment horizontal="center" vertical="center" wrapText="1"/>
    </xf>
    <xf numFmtId="0" fontId="12" fillId="0" borderId="73" xfId="97" applyFont="1" applyBorder="1" applyAlignment="1">
      <alignment horizontal="left" vertical="center" wrapText="1"/>
    </xf>
    <xf numFmtId="0" fontId="12" fillId="0" borderId="47" xfId="97" applyFont="1" applyBorder="1" applyAlignment="1">
      <alignment vertical="center" wrapText="1"/>
    </xf>
    <xf numFmtId="0" fontId="71" fillId="0" borderId="98" xfId="0" applyFont="1" applyBorder="1" applyAlignment="1">
      <alignment horizontal="center"/>
    </xf>
    <xf numFmtId="0" fontId="71" fillId="0" borderId="98" xfId="0" applyFont="1" applyBorder="1"/>
    <xf numFmtId="0" fontId="71" fillId="33" borderId="98" xfId="0" applyFont="1" applyFill="1" applyBorder="1"/>
    <xf numFmtId="0" fontId="88" fillId="33" borderId="106" xfId="0" applyFont="1" applyFill="1" applyBorder="1" applyAlignment="1">
      <alignment vertical="center" wrapText="1"/>
    </xf>
    <xf numFmtId="167" fontId="88" fillId="0" borderId="98" xfId="715" applyNumberFormat="1" applyFont="1" applyBorder="1" applyAlignment="1">
      <alignment vertical="center"/>
    </xf>
    <xf numFmtId="167" fontId="88" fillId="33" borderId="98" xfId="715" applyNumberFormat="1" applyFont="1" applyFill="1" applyBorder="1" applyAlignment="1">
      <alignment vertical="center"/>
    </xf>
    <xf numFmtId="0" fontId="7" fillId="0" borderId="98" xfId="0" applyFont="1" applyBorder="1"/>
    <xf numFmtId="0" fontId="89" fillId="0" borderId="98" xfId="97" applyFont="1" applyFill="1" applyBorder="1" applyAlignment="1">
      <alignment horizontal="left" vertical="center" wrapText="1"/>
    </xf>
    <xf numFmtId="167" fontId="88" fillId="33" borderId="98" xfId="715" applyNumberFormat="1" applyFont="1" applyFill="1" applyBorder="1"/>
    <xf numFmtId="0" fontId="86" fillId="33" borderId="106" xfId="0" applyFont="1" applyFill="1" applyBorder="1" applyAlignment="1">
      <alignment vertical="center" wrapText="1"/>
    </xf>
    <xf numFmtId="167" fontId="86" fillId="0" borderId="98" xfId="715" applyNumberFormat="1" applyFont="1" applyBorder="1" applyAlignment="1">
      <alignment vertical="center"/>
    </xf>
    <xf numFmtId="167" fontId="86" fillId="33" borderId="98" xfId="715" applyNumberFormat="1" applyFont="1" applyFill="1" applyBorder="1" applyAlignment="1">
      <alignment vertical="center"/>
    </xf>
    <xf numFmtId="167" fontId="86" fillId="0" borderId="105" xfId="715" applyNumberFormat="1" applyFont="1" applyBorder="1" applyAlignment="1">
      <alignment vertical="center"/>
    </xf>
    <xf numFmtId="167" fontId="86" fillId="33" borderId="105" xfId="715" applyNumberFormat="1" applyFont="1" applyFill="1" applyBorder="1" applyAlignment="1">
      <alignment vertical="center"/>
    </xf>
    <xf numFmtId="0" fontId="71" fillId="33" borderId="105" xfId="0" applyFont="1" applyFill="1" applyBorder="1"/>
    <xf numFmtId="0" fontId="71" fillId="0" borderId="105" xfId="0" applyFont="1" applyBorder="1"/>
    <xf numFmtId="0" fontId="12" fillId="33" borderId="73" xfId="97" applyFont="1" applyFill="1" applyBorder="1" applyAlignment="1">
      <alignment horizontal="center" vertical="center" wrapText="1"/>
    </xf>
    <xf numFmtId="0" fontId="12" fillId="33" borderId="73" xfId="97" applyFont="1" applyFill="1" applyBorder="1" applyAlignment="1">
      <alignment horizontal="left" vertical="center" wrapText="1"/>
    </xf>
    <xf numFmtId="175" fontId="71" fillId="33" borderId="98" xfId="1977" applyNumberFormat="1" applyFont="1" applyFill="1" applyBorder="1"/>
    <xf numFmtId="167" fontId="71" fillId="33" borderId="98" xfId="0" applyNumberFormat="1" applyFont="1" applyFill="1" applyBorder="1"/>
    <xf numFmtId="167" fontId="88" fillId="0" borderId="98" xfId="715" applyNumberFormat="1" applyFont="1" applyBorder="1"/>
    <xf numFmtId="43" fontId="88" fillId="33" borderId="98" xfId="715" applyNumberFormat="1" applyFont="1" applyFill="1" applyBorder="1"/>
    <xf numFmtId="0" fontId="86" fillId="0" borderId="98" xfId="0" applyFont="1" applyBorder="1" applyAlignment="1">
      <alignment vertical="center" wrapText="1"/>
    </xf>
    <xf numFmtId="43" fontId="71" fillId="33" borderId="98" xfId="1" applyNumberFormat="1" applyFont="1" applyFill="1" applyBorder="1" applyAlignment="1">
      <alignment horizontal="right" vertical="center" wrapText="1"/>
    </xf>
    <xf numFmtId="0" fontId="88" fillId="0" borderId="98" xfId="0" applyFont="1" applyBorder="1"/>
    <xf numFmtId="0" fontId="86" fillId="0" borderId="98" xfId="0" applyFont="1" applyBorder="1" applyAlignment="1">
      <alignment vertical="center"/>
    </xf>
    <xf numFmtId="0" fontId="86" fillId="33" borderId="98" xfId="0" applyFont="1" applyFill="1" applyBorder="1" applyAlignment="1">
      <alignment vertical="center" wrapText="1"/>
    </xf>
    <xf numFmtId="0" fontId="71" fillId="0" borderId="0" xfId="967" applyFont="1"/>
    <xf numFmtId="174" fontId="71" fillId="0" borderId="0" xfId="0" applyNumberFormat="1" applyFont="1"/>
    <xf numFmtId="43" fontId="71" fillId="0" borderId="0" xfId="0" applyNumberFormat="1" applyFont="1"/>
    <xf numFmtId="169" fontId="71" fillId="0" borderId="0" xfId="0" applyNumberFormat="1" applyFont="1"/>
    <xf numFmtId="0" fontId="7" fillId="0" borderId="0" xfId="0" applyFont="1"/>
    <xf numFmtId="0" fontId="71" fillId="33" borderId="0" xfId="0" applyFont="1" applyFill="1"/>
    <xf numFmtId="0" fontId="86" fillId="0" borderId="0" xfId="0" applyFont="1"/>
    <xf numFmtId="0" fontId="86" fillId="0" borderId="0" xfId="0" applyFont="1" applyAlignment="1">
      <alignment vertical="center"/>
    </xf>
    <xf numFmtId="0" fontId="71" fillId="0" borderId="0" xfId="1149" applyFont="1"/>
    <xf numFmtId="0" fontId="71" fillId="0" borderId="0" xfId="1149" applyFont="1" applyAlignment="1">
      <alignment wrapText="1"/>
    </xf>
    <xf numFmtId="0" fontId="71" fillId="0" borderId="0" xfId="1149" applyFont="1" applyAlignment="1">
      <alignment horizontal="center"/>
    </xf>
    <xf numFmtId="49" fontId="12" fillId="0" borderId="47" xfId="97" applyNumberFormat="1" applyFont="1" applyFill="1" applyBorder="1" applyAlignment="1">
      <alignment horizontal="center" vertical="center" textRotation="90" wrapText="1"/>
    </xf>
    <xf numFmtId="0" fontId="87" fillId="33" borderId="47" xfId="1149" applyFont="1" applyFill="1" applyBorder="1" applyAlignment="1">
      <alignment horizontal="center" vertical="center" wrapText="1"/>
    </xf>
    <xf numFmtId="169" fontId="90" fillId="33" borderId="47" xfId="97" applyNumberFormat="1" applyFont="1" applyFill="1" applyBorder="1" applyAlignment="1">
      <alignment horizontal="center" vertical="center" wrapText="1"/>
    </xf>
    <xf numFmtId="0" fontId="85" fillId="33" borderId="47" xfId="1149" applyFont="1" applyFill="1" applyBorder="1" applyAlignment="1">
      <alignment horizontal="center" vertical="center" wrapText="1"/>
    </xf>
    <xf numFmtId="0" fontId="12" fillId="0" borderId="25" xfId="97" applyFont="1" applyBorder="1" applyAlignment="1">
      <alignment horizontal="center" vertical="center" wrapText="1"/>
    </xf>
    <xf numFmtId="169" fontId="12" fillId="33" borderId="47" xfId="97" applyNumberFormat="1" applyFont="1" applyFill="1" applyBorder="1" applyAlignment="1">
      <alignment horizontal="center" vertical="center" wrapText="1"/>
    </xf>
    <xf numFmtId="169" fontId="12" fillId="33" borderId="47" xfId="97" applyNumberFormat="1" applyFont="1" applyFill="1" applyBorder="1" applyAlignment="1">
      <alignment vertical="center" wrapText="1"/>
    </xf>
    <xf numFmtId="0" fontId="89" fillId="0" borderId="47" xfId="97" applyFont="1" applyBorder="1" applyAlignment="1">
      <alignment horizontal="center" vertical="center" wrapText="1"/>
    </xf>
    <xf numFmtId="169" fontId="89" fillId="33" borderId="47" xfId="97" applyNumberFormat="1" applyFont="1" applyFill="1" applyBorder="1" applyAlignment="1">
      <alignment horizontal="center" vertical="center" wrapText="1"/>
    </xf>
    <xf numFmtId="0" fontId="68" fillId="0" borderId="47" xfId="97" applyFont="1" applyBorder="1" applyAlignment="1">
      <alignment horizontal="center" vertical="center" wrapText="1"/>
    </xf>
    <xf numFmtId="169" fontId="68" fillId="33" borderId="47" xfId="97" applyNumberFormat="1" applyFont="1" applyFill="1" applyBorder="1" applyAlignment="1">
      <alignment vertical="center" wrapText="1"/>
    </xf>
    <xf numFmtId="169" fontId="68" fillId="33" borderId="47" xfId="97" applyNumberFormat="1" applyFont="1" applyFill="1" applyBorder="1" applyAlignment="1">
      <alignment horizontal="center" vertical="center" wrapText="1"/>
    </xf>
    <xf numFmtId="169" fontId="89" fillId="33" borderId="47" xfId="97" applyNumberFormat="1" applyFont="1" applyFill="1" applyBorder="1" applyAlignment="1">
      <alignment vertical="center" wrapText="1"/>
    </xf>
    <xf numFmtId="166" fontId="89" fillId="33" borderId="47" xfId="8" applyNumberFormat="1" applyFont="1" applyFill="1" applyBorder="1" applyAlignment="1">
      <alignment horizontal="center" vertical="top"/>
    </xf>
    <xf numFmtId="167" fontId="71" fillId="33" borderId="98" xfId="715" applyNumberFormat="1" applyFont="1" applyFill="1" applyBorder="1" applyAlignment="1">
      <alignment horizontal="center" vertical="center"/>
    </xf>
    <xf numFmtId="0" fontId="12" fillId="33" borderId="11" xfId="97" applyFont="1" applyFill="1" applyBorder="1" applyAlignment="1">
      <alignment horizontal="center" vertical="center" wrapText="1"/>
    </xf>
    <xf numFmtId="169" fontId="7" fillId="0" borderId="47" xfId="1149" applyNumberFormat="1" applyFont="1" applyBorder="1" applyAlignment="1">
      <alignment horizontal="center" vertical="center"/>
    </xf>
    <xf numFmtId="0" fontId="12" fillId="33" borderId="25" xfId="97" applyFont="1" applyFill="1" applyBorder="1" applyAlignment="1">
      <alignment horizontal="center" vertical="center" wrapText="1"/>
    </xf>
    <xf numFmtId="167" fontId="88" fillId="0" borderId="98" xfId="715" applyNumberFormat="1" applyFont="1" applyBorder="1" applyAlignment="1">
      <alignment horizontal="center" vertical="center"/>
    </xf>
    <xf numFmtId="167" fontId="71" fillId="0" borderId="98" xfId="715" applyNumberFormat="1" applyFont="1" applyBorder="1" applyAlignment="1">
      <alignment vertical="center"/>
    </xf>
    <xf numFmtId="169" fontId="90" fillId="33" borderId="25" xfId="97" applyNumberFormat="1" applyFont="1" applyFill="1" applyBorder="1" applyAlignment="1">
      <alignment horizontal="center" vertical="center" wrapText="1"/>
    </xf>
    <xf numFmtId="0" fontId="71" fillId="0" borderId="0" xfId="2" applyFont="1"/>
    <xf numFmtId="0" fontId="71" fillId="0" borderId="0" xfId="295" applyFont="1"/>
    <xf numFmtId="0" fontId="71" fillId="0" borderId="24" xfId="218" applyFont="1" applyBorder="1" applyAlignment="1">
      <alignment horizontal="center" vertical="center" wrapText="1"/>
    </xf>
    <xf numFmtId="0" fontId="71" fillId="0" borderId="29" xfId="218" applyFont="1" applyBorder="1" applyAlignment="1">
      <alignment horizontal="center" vertical="center" wrapText="1"/>
    </xf>
    <xf numFmtId="0" fontId="71" fillId="0" borderId="0" xfId="0" applyFont="1" applyAlignment="1">
      <alignment vertical="center"/>
    </xf>
    <xf numFmtId="0" fontId="71" fillId="0" borderId="105" xfId="218" applyFont="1" applyBorder="1" applyAlignment="1">
      <alignment horizontal="center" vertical="center" wrapText="1"/>
    </xf>
    <xf numFmtId="170" fontId="7" fillId="0" borderId="105" xfId="0" applyNumberFormat="1" applyFont="1" applyBorder="1" applyAlignment="1">
      <alignment horizontal="center" vertical="center" wrapText="1"/>
    </xf>
    <xf numFmtId="0" fontId="85" fillId="0" borderId="48" xfId="474" applyFont="1" applyBorder="1" applyAlignment="1">
      <alignment horizontal="left" vertical="top" wrapText="1"/>
    </xf>
    <xf numFmtId="0" fontId="12" fillId="0" borderId="48" xfId="474" applyFont="1" applyBorder="1" applyAlignment="1">
      <alignment horizontal="left" vertical="top" wrapText="1"/>
    </xf>
    <xf numFmtId="0" fontId="85" fillId="0" borderId="48" xfId="166" applyFont="1" applyBorder="1">
      <alignment horizontal="left" vertical="top" wrapText="1"/>
    </xf>
    <xf numFmtId="0" fontId="68" fillId="0" borderId="48" xfId="166" applyFont="1" applyBorder="1" applyAlignment="1">
      <alignment horizontal="left" vertical="top" wrapText="1"/>
    </xf>
    <xf numFmtId="0" fontId="68" fillId="0" borderId="48" xfId="166" applyFont="1" applyBorder="1" applyAlignment="1">
      <alignment horizontal="center" vertical="top"/>
    </xf>
    <xf numFmtId="0" fontId="85" fillId="33" borderId="42" xfId="166" applyFont="1" applyFill="1" applyBorder="1">
      <alignment horizontal="left" vertical="top" wrapText="1"/>
    </xf>
    <xf numFmtId="0" fontId="12" fillId="0" borderId="42" xfId="166" applyFont="1" applyBorder="1" applyAlignment="1">
      <alignment horizontal="left" vertical="top" wrapText="1"/>
    </xf>
    <xf numFmtId="0" fontId="68" fillId="0" borderId="42" xfId="166" applyFont="1" applyBorder="1" applyAlignment="1">
      <alignment horizontal="left" vertical="top" wrapText="1"/>
    </xf>
    <xf numFmtId="0" fontId="85" fillId="33" borderId="47" xfId="166" applyFont="1" applyFill="1" applyBorder="1">
      <alignment horizontal="left" vertical="top" wrapText="1"/>
    </xf>
    <xf numFmtId="0" fontId="68" fillId="33" borderId="47" xfId="166" applyFont="1" applyFill="1" applyBorder="1" applyAlignment="1">
      <alignment horizontal="left" vertical="top" wrapText="1"/>
    </xf>
    <xf numFmtId="172" fontId="7" fillId="0" borderId="47" xfId="0" applyNumberFormat="1" applyFont="1" applyBorder="1" applyAlignment="1">
      <alignment horizontal="center" vertical="center"/>
    </xf>
    <xf numFmtId="172" fontId="7" fillId="0" borderId="47" xfId="1" applyNumberFormat="1" applyFont="1" applyBorder="1" applyAlignment="1">
      <alignment vertical="center"/>
    </xf>
    <xf numFmtId="0" fontId="92" fillId="0" borderId="107" xfId="0" applyFont="1" applyBorder="1" applyAlignment="1">
      <alignment vertical="top" wrapText="1"/>
    </xf>
    <xf numFmtId="0" fontId="85" fillId="0" borderId="11" xfId="0" applyFont="1" applyBorder="1" applyAlignment="1">
      <alignment horizontal="left" vertical="top" wrapText="1"/>
    </xf>
    <xf numFmtId="169" fontId="68" fillId="0" borderId="105" xfId="0" applyNumberFormat="1" applyFont="1" applyFill="1" applyBorder="1" applyAlignment="1">
      <alignment vertical="center"/>
    </xf>
    <xf numFmtId="0" fontId="93" fillId="0" borderId="105" xfId="9" applyFont="1" applyBorder="1" applyAlignment="1">
      <alignment horizontal="left" vertical="top" wrapText="1"/>
    </xf>
    <xf numFmtId="0" fontId="93" fillId="0" borderId="105" xfId="0" applyFont="1" applyBorder="1" applyAlignment="1">
      <alignment horizontal="left" vertical="top" wrapText="1"/>
    </xf>
    <xf numFmtId="0" fontId="93" fillId="0" borderId="25" xfId="9" applyFont="1" applyBorder="1" applyAlignment="1">
      <alignment horizontal="left" vertical="top" wrapText="1"/>
    </xf>
    <xf numFmtId="0" fontId="68" fillId="0" borderId="105" xfId="0" applyFont="1" applyBorder="1"/>
    <xf numFmtId="0" fontId="68" fillId="33" borderId="105" xfId="0" applyFont="1" applyFill="1" applyBorder="1"/>
    <xf numFmtId="0" fontId="12" fillId="0" borderId="105" xfId="9" applyFont="1" applyBorder="1" applyAlignment="1">
      <alignment horizontal="left" vertical="center" wrapText="1"/>
    </xf>
    <xf numFmtId="170" fontId="12" fillId="0" borderId="105" xfId="0" applyNumberFormat="1" applyFont="1" applyFill="1" applyBorder="1" applyAlignment="1">
      <alignment vertical="center"/>
    </xf>
    <xf numFmtId="170" fontId="68" fillId="0" borderId="105" xfId="0" applyNumberFormat="1" applyFont="1" applyFill="1" applyBorder="1" applyAlignment="1">
      <alignment vertical="center"/>
    </xf>
    <xf numFmtId="0" fontId="68" fillId="0" borderId="105" xfId="9" applyFont="1" applyBorder="1" applyAlignment="1">
      <alignment horizontal="left" vertical="top" wrapText="1"/>
    </xf>
    <xf numFmtId="0" fontId="71" fillId="0" borderId="0" xfId="1338" applyFont="1"/>
    <xf numFmtId="0" fontId="71" fillId="0" borderId="0" xfId="1338" applyFont="1" applyAlignment="1">
      <alignment horizontal="right"/>
    </xf>
    <xf numFmtId="0" fontId="71" fillId="0" borderId="0" xfId="1192" applyFont="1"/>
    <xf numFmtId="0" fontId="88" fillId="0" borderId="0" xfId="1192" applyFont="1" applyBorder="1" applyAlignment="1">
      <alignment vertical="top" wrapText="1"/>
    </xf>
    <xf numFmtId="0" fontId="71" fillId="33" borderId="0" xfId="1226" applyFont="1" applyFill="1"/>
    <xf numFmtId="0" fontId="7" fillId="33" borderId="47" xfId="1226" applyFont="1" applyFill="1" applyBorder="1" applyAlignment="1">
      <alignment horizontal="center" vertical="top" wrapText="1"/>
    </xf>
    <xf numFmtId="0" fontId="12" fillId="33" borderId="80" xfId="1226" applyFont="1" applyFill="1" applyBorder="1" applyAlignment="1"/>
    <xf numFmtId="0" fontId="12" fillId="33" borderId="81" xfId="1226" applyFont="1" applyFill="1" applyBorder="1" applyAlignment="1"/>
    <xf numFmtId="0" fontId="12" fillId="33" borderId="85" xfId="1226" applyFont="1" applyFill="1" applyBorder="1" applyAlignment="1"/>
    <xf numFmtId="0" fontId="68" fillId="0" borderId="78" xfId="1226" applyFont="1" applyBorder="1"/>
    <xf numFmtId="168" fontId="71" fillId="0" borderId="85" xfId="1226" applyNumberFormat="1" applyFont="1" applyBorder="1"/>
    <xf numFmtId="0" fontId="71" fillId="0" borderId="85" xfId="1226" applyFont="1" applyBorder="1"/>
    <xf numFmtId="0" fontId="12" fillId="33" borderId="78" xfId="1226" applyFont="1" applyFill="1" applyBorder="1" applyAlignment="1">
      <alignment vertical="top" wrapText="1"/>
    </xf>
    <xf numFmtId="0" fontId="68" fillId="0" borderId="80" xfId="1226" applyFont="1" applyBorder="1" applyAlignment="1">
      <alignment horizontal="left" vertical="top" wrapText="1"/>
    </xf>
    <xf numFmtId="0" fontId="71" fillId="0" borderId="78" xfId="1226" applyFont="1" applyBorder="1" applyAlignment="1">
      <alignment vertical="top" wrapText="1"/>
    </xf>
    <xf numFmtId="0" fontId="7" fillId="0" borderId="85" xfId="1226" applyFont="1" applyBorder="1" applyAlignment="1">
      <alignment vertical="top" wrapText="1"/>
    </xf>
    <xf numFmtId="0" fontId="7" fillId="0" borderId="78" xfId="1226" applyFont="1" applyBorder="1" applyAlignment="1">
      <alignment vertical="top" wrapText="1"/>
    </xf>
    <xf numFmtId="0" fontId="68" fillId="33" borderId="78" xfId="1226" applyFont="1" applyFill="1" applyBorder="1" applyAlignment="1">
      <alignment horizontal="left" vertical="top" wrapText="1"/>
    </xf>
    <xf numFmtId="0" fontId="85" fillId="0" borderId="78" xfId="1226" applyFont="1" applyBorder="1" applyAlignment="1">
      <alignment horizontal="left" vertical="top" wrapText="1"/>
    </xf>
    <xf numFmtId="0" fontId="71" fillId="0" borderId="98" xfId="0" applyFont="1" applyBorder="1" applyAlignment="1">
      <alignment horizontal="left" vertical="top" wrapText="1"/>
    </xf>
    <xf numFmtId="0" fontId="94" fillId="0" borderId="98" xfId="0" applyFont="1" applyBorder="1" applyAlignment="1">
      <alignment horizontal="left" vertical="top" wrapText="1"/>
    </xf>
    <xf numFmtId="0" fontId="86" fillId="33" borderId="105" xfId="1226" applyFont="1" applyFill="1" applyBorder="1" applyAlignment="1">
      <alignment horizontal="right" vertical="top" wrapText="1"/>
    </xf>
    <xf numFmtId="0" fontId="71" fillId="33" borderId="47" xfId="1226" applyFont="1" applyFill="1" applyBorder="1" applyAlignment="1">
      <alignment horizontal="left" vertical="center"/>
    </xf>
    <xf numFmtId="0" fontId="71" fillId="33" borderId="47" xfId="1226" applyFont="1" applyFill="1" applyBorder="1" applyAlignment="1">
      <alignment horizontal="left" vertical="top"/>
    </xf>
    <xf numFmtId="166" fontId="68" fillId="0" borderId="47" xfId="8" applyNumberFormat="1" applyFont="1" applyBorder="1" applyAlignment="1">
      <alignment horizontal="right" vertical="center"/>
    </xf>
    <xf numFmtId="0" fontId="71" fillId="33" borderId="0" xfId="0" applyFont="1" applyFill="1" applyBorder="1"/>
    <xf numFmtId="0" fontId="12" fillId="33" borderId="47" xfId="1226" applyFont="1" applyFill="1" applyBorder="1" applyAlignment="1">
      <alignment vertical="top" wrapText="1"/>
    </xf>
    <xf numFmtId="0" fontId="71" fillId="33" borderId="47" xfId="1226" applyFont="1" applyFill="1" applyBorder="1"/>
    <xf numFmtId="0" fontId="68" fillId="0" borderId="13" xfId="1226" applyFont="1" applyBorder="1" applyAlignment="1">
      <alignment horizontal="left" vertical="top" wrapText="1"/>
    </xf>
    <xf numFmtId="0" fontId="71" fillId="0" borderId="11" xfId="1226" applyFont="1" applyBorder="1" applyAlignment="1">
      <alignment vertical="top" wrapText="1"/>
    </xf>
    <xf numFmtId="0" fontId="7" fillId="0" borderId="11" xfId="1226" applyFont="1" applyBorder="1" applyAlignment="1">
      <alignment vertical="top" wrapText="1"/>
    </xf>
    <xf numFmtId="0" fontId="68" fillId="33" borderId="78" xfId="1226" applyFont="1" applyFill="1" applyBorder="1" applyAlignment="1">
      <alignment vertical="top" wrapText="1"/>
    </xf>
    <xf numFmtId="176" fontId="85" fillId="0" borderId="78" xfId="8" applyNumberFormat="1" applyFont="1" applyBorder="1" applyAlignment="1">
      <alignment horizontal="right" vertical="center"/>
    </xf>
    <xf numFmtId="0" fontId="71" fillId="33" borderId="78" xfId="1226" applyFont="1" applyFill="1" applyBorder="1" applyAlignment="1">
      <alignment horizontal="left" vertical="center"/>
    </xf>
    <xf numFmtId="0" fontId="71" fillId="33" borderId="78" xfId="1226" applyFont="1" applyFill="1" applyBorder="1" applyAlignment="1">
      <alignment horizontal="left" vertical="top"/>
    </xf>
    <xf numFmtId="166" fontId="68" fillId="0" borderId="78" xfId="8" applyNumberFormat="1" applyFont="1" applyBorder="1" applyAlignment="1">
      <alignment horizontal="right" vertical="center"/>
    </xf>
    <xf numFmtId="0" fontId="71" fillId="0" borderId="0" xfId="0" applyFont="1" applyBorder="1"/>
    <xf numFmtId="0" fontId="71" fillId="33" borderId="0" xfId="0" applyFont="1" applyFill="1" applyBorder="1" applyAlignment="1">
      <alignment horizontal="center" vertical="top"/>
    </xf>
    <xf numFmtId="0" fontId="7" fillId="33" borderId="105" xfId="0" applyFont="1" applyFill="1" applyBorder="1" applyAlignment="1">
      <alignment horizontal="center" vertical="top" wrapText="1"/>
    </xf>
    <xf numFmtId="0" fontId="7" fillId="33" borderId="0" xfId="0" applyFont="1" applyFill="1" applyAlignment="1">
      <alignment horizontal="right"/>
    </xf>
    <xf numFmtId="0" fontId="12" fillId="33" borderId="108" xfId="0" applyFont="1" applyFill="1" applyBorder="1" applyAlignment="1"/>
    <xf numFmtId="0" fontId="12" fillId="33" borderId="106" xfId="0" applyFont="1" applyFill="1" applyBorder="1" applyAlignment="1"/>
    <xf numFmtId="168" fontId="71" fillId="0" borderId="105" xfId="0" applyNumberFormat="1" applyFont="1" applyBorder="1"/>
    <xf numFmtId="0" fontId="12" fillId="33" borderId="105" xfId="0" applyFont="1" applyFill="1" applyBorder="1" applyAlignment="1">
      <alignment vertical="top" wrapText="1"/>
    </xf>
    <xf numFmtId="0" fontId="68" fillId="0" borderId="107" xfId="0" applyFont="1" applyBorder="1" applyAlignment="1">
      <alignment horizontal="left" vertical="top" wrapText="1"/>
    </xf>
    <xf numFmtId="0" fontId="71" fillId="0" borderId="105" xfId="0" applyFont="1" applyBorder="1" applyAlignment="1">
      <alignment vertical="top" wrapText="1"/>
    </xf>
    <xf numFmtId="0" fontId="7" fillId="0" borderId="105" xfId="0" applyFont="1" applyBorder="1" applyAlignment="1">
      <alignment vertical="top" wrapText="1"/>
    </xf>
    <xf numFmtId="0" fontId="12" fillId="0" borderId="105" xfId="0" applyFont="1" applyFill="1" applyBorder="1" applyAlignment="1">
      <alignment vertical="top" wrapText="1"/>
    </xf>
    <xf numFmtId="0" fontId="68" fillId="0" borderId="0" xfId="0" applyFont="1"/>
    <xf numFmtId="0" fontId="68" fillId="33" borderId="105" xfId="0" applyFont="1" applyFill="1" applyBorder="1" applyAlignment="1">
      <alignment vertical="top" wrapText="1"/>
    </xf>
    <xf numFmtId="0" fontId="68" fillId="0" borderId="105" xfId="0" applyFont="1" applyFill="1" applyBorder="1" applyAlignment="1">
      <alignment vertical="center" wrapText="1"/>
    </xf>
    <xf numFmtId="0" fontId="85" fillId="0" borderId="105" xfId="0" applyFont="1" applyFill="1" applyBorder="1" applyAlignment="1">
      <alignment horizontal="left" vertical="center" wrapText="1"/>
    </xf>
    <xf numFmtId="0" fontId="68" fillId="0" borderId="105" xfId="9" applyFont="1" applyFill="1" applyBorder="1" applyAlignment="1">
      <alignment horizontal="center" vertical="top" wrapText="1"/>
    </xf>
    <xf numFmtId="0" fontId="94" fillId="0" borderId="105" xfId="0" applyFont="1" applyBorder="1" applyAlignment="1">
      <alignment horizontal="left" vertical="top" wrapText="1"/>
    </xf>
    <xf numFmtId="0" fontId="68" fillId="0" borderId="105" xfId="0" applyFont="1" applyFill="1" applyBorder="1" applyAlignment="1">
      <alignment horizontal="left" vertical="center" wrapText="1"/>
    </xf>
    <xf numFmtId="0" fontId="68" fillId="0" borderId="107" xfId="0" applyFont="1" applyFill="1" applyBorder="1" applyAlignment="1">
      <alignment vertical="top" wrapText="1"/>
    </xf>
    <xf numFmtId="0" fontId="68" fillId="0" borderId="106" xfId="0" applyFont="1" applyFill="1" applyBorder="1" applyAlignment="1">
      <alignment vertical="top" wrapText="1"/>
    </xf>
    <xf numFmtId="0" fontId="12" fillId="33" borderId="47" xfId="0" applyFont="1" applyFill="1" applyBorder="1"/>
    <xf numFmtId="0" fontId="12" fillId="33" borderId="107" xfId="0" applyFont="1" applyFill="1" applyBorder="1" applyAlignment="1"/>
    <xf numFmtId="0" fontId="71" fillId="0" borderId="0" xfId="1149" applyFont="1" applyAlignment="1">
      <alignment horizontal="left" vertical="top" wrapText="1"/>
    </xf>
    <xf numFmtId="0" fontId="71" fillId="0" borderId="47" xfId="1149" applyFont="1" applyBorder="1" applyAlignment="1">
      <alignment horizontal="center" vertical="center" wrapText="1"/>
    </xf>
    <xf numFmtId="0" fontId="71" fillId="0" borderId="47" xfId="1149" applyFont="1" applyBorder="1" applyAlignment="1">
      <alignment horizontal="left" vertical="top" wrapText="1"/>
    </xf>
    <xf numFmtId="0" fontId="12" fillId="0" borderId="47" xfId="1149" applyFont="1" applyBorder="1" applyAlignment="1">
      <alignment horizontal="left" vertical="top" wrapText="1"/>
    </xf>
    <xf numFmtId="170" fontId="7" fillId="33" borderId="47" xfId="1119" applyNumberFormat="1" applyFont="1" applyFill="1" applyBorder="1" applyAlignment="1">
      <alignment horizontal="center" vertical="center" wrapText="1"/>
    </xf>
    <xf numFmtId="0" fontId="68" fillId="0" borderId="47" xfId="1149" applyFont="1" applyBorder="1" applyAlignment="1">
      <alignment horizontal="left" vertical="top" wrapText="1"/>
    </xf>
    <xf numFmtId="0" fontId="71" fillId="0" borderId="47" xfId="1149" applyFont="1" applyBorder="1" applyAlignment="1">
      <alignment horizontal="left" wrapText="1"/>
    </xf>
    <xf numFmtId="0" fontId="12" fillId="0" borderId="47" xfId="1149" applyFont="1" applyBorder="1" applyAlignment="1">
      <alignment horizontal="left" wrapText="1"/>
    </xf>
    <xf numFmtId="170" fontId="7" fillId="33" borderId="47" xfId="1119" applyNumberFormat="1" applyFont="1" applyFill="1" applyBorder="1" applyAlignment="1">
      <alignment horizontal="center" wrapText="1"/>
    </xf>
    <xf numFmtId="0" fontId="71" fillId="0" borderId="0" xfId="1149" applyFont="1" applyAlignment="1">
      <alignment horizontal="left" wrapText="1"/>
    </xf>
    <xf numFmtId="0" fontId="12" fillId="0" borderId="47" xfId="1149" applyFont="1" applyBorder="1" applyAlignment="1">
      <alignment horizontal="left" vertical="center" wrapText="1"/>
    </xf>
    <xf numFmtId="0" fontId="71" fillId="0" borderId="0" xfId="1149" applyFont="1" applyAlignment="1">
      <alignment vertical="center"/>
    </xf>
    <xf numFmtId="0" fontId="7" fillId="0" borderId="47" xfId="1149" applyFont="1" applyBorder="1" applyAlignment="1">
      <alignment wrapText="1"/>
    </xf>
    <xf numFmtId="0" fontId="71" fillId="33" borderId="47" xfId="1149" applyFont="1" applyFill="1" applyBorder="1" applyAlignment="1">
      <alignment horizontal="left" vertical="top" wrapText="1"/>
    </xf>
    <xf numFmtId="166" fontId="68" fillId="0" borderId="47" xfId="8" applyNumberFormat="1" applyFont="1" applyFill="1" applyBorder="1" applyAlignment="1">
      <alignment horizontal="center" vertical="center"/>
    </xf>
    <xf numFmtId="0" fontId="7" fillId="0" borderId="47" xfId="1149" applyFont="1" applyBorder="1" applyAlignment="1">
      <alignment horizontal="center" wrapText="1"/>
    </xf>
    <xf numFmtId="166" fontId="12" fillId="0" borderId="47" xfId="8" applyNumberFormat="1" applyFont="1" applyBorder="1" applyAlignment="1">
      <alignment horizontal="right" vertical="center"/>
    </xf>
    <xf numFmtId="0" fontId="85" fillId="0" borderId="47" xfId="1149" applyFont="1" applyBorder="1" applyAlignment="1">
      <alignment horizontal="left" vertical="top" wrapText="1"/>
    </xf>
    <xf numFmtId="166" fontId="85" fillId="0" borderId="47" xfId="8" applyNumberFormat="1" applyFont="1" applyBorder="1" applyAlignment="1">
      <alignment horizontal="right" vertical="center"/>
    </xf>
    <xf numFmtId="0" fontId="91" fillId="0" borderId="47" xfId="1149" applyFont="1" applyBorder="1" applyAlignment="1">
      <alignment horizontal="center" vertical="center" wrapText="1"/>
    </xf>
    <xf numFmtId="166" fontId="68" fillId="0" borderId="47" xfId="8" applyNumberFormat="1" applyFont="1" applyBorder="1" applyAlignment="1">
      <alignment horizontal="center" vertical="center"/>
    </xf>
    <xf numFmtId="0" fontId="91" fillId="0" borderId="47" xfId="1149" applyFont="1" applyBorder="1" applyAlignment="1">
      <alignment horizontal="left" vertical="center" wrapText="1"/>
    </xf>
    <xf numFmtId="0" fontId="71" fillId="0" borderId="0" xfId="1149" applyFont="1" applyAlignment="1">
      <alignment horizontal="left" vertical="center" wrapText="1"/>
    </xf>
    <xf numFmtId="0" fontId="71" fillId="0" borderId="47" xfId="1149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top"/>
    </xf>
    <xf numFmtId="0" fontId="71" fillId="33" borderId="105" xfId="0" applyFont="1" applyFill="1" applyBorder="1" applyAlignment="1">
      <alignment horizontal="left" vertical="center" wrapText="1"/>
    </xf>
    <xf numFmtId="0" fontId="68" fillId="33" borderId="105" xfId="0" applyFont="1" applyFill="1" applyBorder="1" applyAlignment="1">
      <alignment horizontal="center" vertical="center" wrapText="1"/>
    </xf>
    <xf numFmtId="0" fontId="71" fillId="0" borderId="0" xfId="1851" applyFont="1"/>
    <xf numFmtId="0" fontId="71" fillId="0" borderId="0" xfId="1851" applyFont="1" applyAlignment="1">
      <alignment horizontal="center" vertical="center"/>
    </xf>
    <xf numFmtId="0" fontId="71" fillId="0" borderId="0" xfId="1851" applyFont="1" applyAlignment="1">
      <alignment horizontal="right"/>
    </xf>
    <xf numFmtId="0" fontId="71" fillId="56" borderId="25" xfId="1816" applyFont="1" applyFill="1" applyBorder="1" applyAlignment="1">
      <alignment horizontal="center" vertical="center" wrapText="1"/>
    </xf>
    <xf numFmtId="0" fontId="71" fillId="56" borderId="105" xfId="1944" applyFont="1" applyFill="1" applyBorder="1" applyAlignment="1">
      <alignment horizontal="center" vertical="center"/>
    </xf>
    <xf numFmtId="0" fontId="71" fillId="0" borderId="98" xfId="1816" applyFont="1" applyBorder="1"/>
    <xf numFmtId="0" fontId="71" fillId="0" borderId="98" xfId="1816" applyFont="1" applyBorder="1" applyAlignment="1">
      <alignment horizontal="center" vertical="center"/>
    </xf>
    <xf numFmtId="0" fontId="71" fillId="56" borderId="98" xfId="1816" applyFont="1" applyFill="1" applyBorder="1" applyAlignment="1">
      <alignment horizontal="center"/>
    </xf>
    <xf numFmtId="0" fontId="71" fillId="56" borderId="98" xfId="1816" applyFont="1" applyFill="1" applyBorder="1" applyAlignment="1">
      <alignment horizontal="center" wrapText="1"/>
    </xf>
    <xf numFmtId="0" fontId="71" fillId="56" borderId="98" xfId="1816" applyFont="1" applyFill="1" applyBorder="1" applyAlignment="1">
      <alignment horizontal="center" vertical="center" wrapText="1"/>
    </xf>
    <xf numFmtId="0" fontId="71" fillId="0" borderId="98" xfId="1816" applyFont="1" applyFill="1" applyBorder="1" applyAlignment="1">
      <alignment wrapText="1"/>
    </xf>
    <xf numFmtId="172" fontId="71" fillId="0" borderId="105" xfId="1816" applyNumberFormat="1" applyFont="1" applyFill="1" applyBorder="1" applyAlignment="1">
      <alignment vertical="center" wrapText="1"/>
    </xf>
    <xf numFmtId="0" fontId="71" fillId="0" borderId="105" xfId="0" applyFont="1" applyBorder="1" applyAlignment="1">
      <alignment vertical="top"/>
    </xf>
    <xf numFmtId="170" fontId="68" fillId="0" borderId="106" xfId="0" applyNumberFormat="1" applyFont="1" applyFill="1" applyBorder="1" applyAlignment="1">
      <alignment horizontal="right" vertical="top" wrapText="1"/>
    </xf>
    <xf numFmtId="0" fontId="71" fillId="0" borderId="107" xfId="1931" applyFont="1" applyFill="1" applyBorder="1" applyAlignment="1">
      <alignment vertical="center"/>
    </xf>
    <xf numFmtId="0" fontId="71" fillId="0" borderId="108" xfId="1931" applyFont="1" applyFill="1" applyBorder="1" applyAlignment="1">
      <alignment vertical="center"/>
    </xf>
    <xf numFmtId="0" fontId="71" fillId="0" borderId="108" xfId="1931" applyFont="1" applyFill="1" applyBorder="1" applyAlignment="1">
      <alignment horizontal="center" vertical="center"/>
    </xf>
    <xf numFmtId="170" fontId="68" fillId="33" borderId="47" xfId="0" applyNumberFormat="1" applyFont="1" applyFill="1" applyBorder="1" applyAlignment="1">
      <alignment horizontal="right" vertical="top" wrapText="1"/>
    </xf>
    <xf numFmtId="0" fontId="71" fillId="33" borderId="98" xfId="0" applyFont="1" applyFill="1" applyBorder="1" applyAlignment="1">
      <alignment horizontal="left" vertical="top" wrapText="1"/>
    </xf>
    <xf numFmtId="0" fontId="71" fillId="33" borderId="98" xfId="0" applyFont="1" applyFill="1" applyBorder="1" applyAlignment="1">
      <alignment horizontal="center"/>
    </xf>
    <xf numFmtId="166" fontId="68" fillId="33" borderId="98" xfId="8" applyNumberFormat="1" applyFont="1" applyFill="1" applyBorder="1" applyAlignment="1">
      <alignment horizontal="right" vertical="center"/>
    </xf>
    <xf numFmtId="0" fontId="71" fillId="33" borderId="98" xfId="0" applyFont="1" applyFill="1" applyBorder="1" applyAlignment="1">
      <alignment horizontal="center" vertical="center"/>
    </xf>
    <xf numFmtId="172" fontId="71" fillId="33" borderId="98" xfId="1" applyNumberFormat="1" applyFont="1" applyFill="1" applyBorder="1"/>
    <xf numFmtId="2" fontId="71" fillId="33" borderId="0" xfId="0" applyNumberFormat="1" applyFont="1" applyFill="1"/>
    <xf numFmtId="0" fontId="71" fillId="33" borderId="107" xfId="1931" applyFont="1" applyFill="1" applyBorder="1" applyAlignment="1">
      <alignment vertical="center"/>
    </xf>
    <xf numFmtId="0" fontId="71" fillId="33" borderId="108" xfId="1931" applyFont="1" applyFill="1" applyBorder="1" applyAlignment="1">
      <alignment vertical="center"/>
    </xf>
    <xf numFmtId="0" fontId="71" fillId="33" borderId="108" xfId="1931" applyFont="1" applyFill="1" applyBorder="1" applyAlignment="1">
      <alignment horizontal="center" vertical="center"/>
    </xf>
    <xf numFmtId="168" fontId="71" fillId="33" borderId="0" xfId="0" applyNumberFormat="1" applyFont="1" applyFill="1"/>
    <xf numFmtId="0" fontId="71" fillId="33" borderId="105" xfId="0" applyFont="1" applyFill="1" applyBorder="1" applyAlignment="1">
      <alignment horizontal="left" vertical="top" wrapText="1"/>
    </xf>
    <xf numFmtId="166" fontId="68" fillId="33" borderId="98" xfId="8" applyNumberFormat="1" applyFont="1" applyFill="1" applyBorder="1" applyAlignment="1">
      <alignment horizontal="right" vertical="top"/>
    </xf>
    <xf numFmtId="0" fontId="71" fillId="0" borderId="98" xfId="0" applyFont="1" applyBorder="1" applyAlignment="1">
      <alignment horizontal="center" vertical="center"/>
    </xf>
    <xf numFmtId="172" fontId="71" fillId="0" borderId="105" xfId="0" applyNumberFormat="1" applyFont="1" applyBorder="1" applyAlignment="1">
      <alignment vertical="top"/>
    </xf>
    <xf numFmtId="172" fontId="71" fillId="0" borderId="106" xfId="1931" applyNumberFormat="1" applyFont="1" applyFill="1" applyBorder="1" applyAlignment="1">
      <alignment vertical="center"/>
    </xf>
    <xf numFmtId="166" fontId="71" fillId="0" borderId="98" xfId="8" applyNumberFormat="1" applyFont="1" applyFill="1" applyBorder="1" applyAlignment="1">
      <alignment horizontal="right" vertical="top"/>
    </xf>
    <xf numFmtId="167" fontId="71" fillId="0" borderId="0" xfId="1" applyNumberFormat="1" applyFont="1" applyFill="1" applyBorder="1" applyAlignment="1">
      <alignment horizontal="center" vertical="center" wrapText="1"/>
    </xf>
    <xf numFmtId="167" fontId="71" fillId="0" borderId="0" xfId="0" applyNumberFormat="1" applyFont="1"/>
    <xf numFmtId="0" fontId="68" fillId="33" borderId="98" xfId="0" applyFont="1" applyFill="1" applyBorder="1" applyAlignment="1">
      <alignment horizontal="left" vertical="top" wrapText="1"/>
    </xf>
    <xf numFmtId="0" fontId="68" fillId="0" borderId="98" xfId="0" applyFont="1" applyBorder="1" applyAlignment="1">
      <alignment horizontal="center" vertical="center"/>
    </xf>
    <xf numFmtId="0" fontId="68" fillId="0" borderId="98" xfId="0" applyFont="1" applyBorder="1" applyAlignment="1">
      <alignment horizontal="center"/>
    </xf>
    <xf numFmtId="0" fontId="68" fillId="33" borderId="98" xfId="0" applyFont="1" applyFill="1" applyBorder="1" applyAlignment="1">
      <alignment horizontal="center"/>
    </xf>
    <xf numFmtId="166" fontId="68" fillId="0" borderId="98" xfId="8" applyNumberFormat="1" applyFont="1" applyFill="1" applyBorder="1" applyAlignment="1">
      <alignment horizontal="right" vertical="top"/>
    </xf>
    <xf numFmtId="0" fontId="68" fillId="33" borderId="98" xfId="0" applyFont="1" applyFill="1" applyBorder="1" applyAlignment="1">
      <alignment horizontal="center" vertical="center"/>
    </xf>
    <xf numFmtId="0" fontId="68" fillId="33" borderId="0" xfId="0" applyFont="1" applyFill="1"/>
    <xf numFmtId="0" fontId="71" fillId="0" borderId="0" xfId="0" applyFont="1" applyAlignment="1">
      <alignment horizontal="center" vertical="center"/>
    </xf>
    <xf numFmtId="0" fontId="68" fillId="33" borderId="105" xfId="0" applyFont="1" applyFill="1" applyBorder="1" applyAlignment="1">
      <alignment horizontal="center" vertical="top" wrapText="1"/>
    </xf>
    <xf numFmtId="0" fontId="71" fillId="33" borderId="105" xfId="1931" applyFont="1" applyFill="1" applyBorder="1" applyAlignment="1">
      <alignment horizontal="center" vertical="center"/>
    </xf>
    <xf numFmtId="177" fontId="68" fillId="0" borderId="98" xfId="1" applyNumberFormat="1" applyFont="1" applyBorder="1" applyAlignment="1">
      <alignment horizontal="center" vertical="center"/>
    </xf>
    <xf numFmtId="167" fontId="68" fillId="0" borderId="0" xfId="1" applyNumberFormat="1" applyFont="1" applyFill="1" applyBorder="1" applyAlignment="1">
      <alignment horizontal="center" vertical="center" wrapText="1"/>
    </xf>
    <xf numFmtId="167" fontId="68" fillId="0" borderId="0" xfId="0" applyNumberFormat="1" applyFont="1"/>
    <xf numFmtId="166" fontId="71" fillId="33" borderId="98" xfId="8" applyNumberFormat="1" applyFont="1" applyFill="1" applyBorder="1" applyAlignment="1">
      <alignment horizontal="right" vertical="top"/>
    </xf>
    <xf numFmtId="167" fontId="71" fillId="33" borderId="0" xfId="1" applyNumberFormat="1" applyFont="1" applyFill="1" applyBorder="1" applyAlignment="1">
      <alignment horizontal="center" vertical="center" wrapText="1"/>
    </xf>
    <xf numFmtId="167" fontId="71" fillId="33" borderId="0" xfId="0" applyNumberFormat="1" applyFont="1" applyFill="1"/>
    <xf numFmtId="167" fontId="71" fillId="0" borderId="98" xfId="1" applyNumberFormat="1" applyFont="1" applyBorder="1"/>
    <xf numFmtId="0" fontId="71" fillId="0" borderId="0" xfId="295" applyFont="1" applyAlignment="1">
      <alignment horizontal="right"/>
    </xf>
    <xf numFmtId="0" fontId="71" fillId="0" borderId="25" xfId="0" applyFont="1" applyBorder="1" applyAlignment="1">
      <alignment horizontal="center" vertical="center"/>
    </xf>
    <xf numFmtId="0" fontId="71" fillId="0" borderId="10" xfId="0" applyFont="1" applyBorder="1" applyAlignment="1">
      <alignment horizontal="center" vertical="center"/>
    </xf>
    <xf numFmtId="0" fontId="71" fillId="0" borderId="11" xfId="0" applyFont="1" applyBorder="1" applyAlignment="1">
      <alignment horizontal="center" vertical="center"/>
    </xf>
    <xf numFmtId="0" fontId="12" fillId="0" borderId="49" xfId="489" applyFont="1" applyBorder="1" applyAlignment="1">
      <alignment horizontal="center" vertical="top" wrapText="1"/>
    </xf>
    <xf numFmtId="0" fontId="12" fillId="0" borderId="50" xfId="489" applyFont="1" applyBorder="1" applyAlignment="1">
      <alignment horizontal="center" vertical="top" wrapText="1"/>
    </xf>
    <xf numFmtId="0" fontId="12" fillId="0" borderId="48" xfId="489" applyFont="1" applyBorder="1" applyAlignment="1">
      <alignment horizontal="center" vertical="top" wrapText="1"/>
    </xf>
    <xf numFmtId="0" fontId="12" fillId="0" borderId="0" xfId="2" applyFont="1" applyAlignment="1">
      <alignment horizontal="center" vertical="center" wrapText="1"/>
    </xf>
    <xf numFmtId="0" fontId="71" fillId="0" borderId="25" xfId="218" applyFont="1" applyBorder="1" applyAlignment="1">
      <alignment horizontal="center" vertical="center" wrapText="1"/>
    </xf>
    <xf numFmtId="0" fontId="71" fillId="0" borderId="11" xfId="218" applyFont="1" applyBorder="1" applyAlignment="1">
      <alignment horizontal="center" vertical="center" wrapText="1"/>
    </xf>
    <xf numFmtId="0" fontId="71" fillId="0" borderId="29" xfId="218" applyFont="1" applyBorder="1" applyAlignment="1">
      <alignment horizontal="center" vertical="center" wrapText="1"/>
    </xf>
    <xf numFmtId="0" fontId="71" fillId="0" borderId="30" xfId="218" applyFont="1" applyBorder="1" applyAlignment="1">
      <alignment horizontal="center" vertical="center" wrapText="1"/>
    </xf>
    <xf numFmtId="0" fontId="71" fillId="0" borderId="108" xfId="218" applyFont="1" applyBorder="1" applyAlignment="1">
      <alignment horizontal="center" vertical="center" wrapText="1"/>
    </xf>
    <xf numFmtId="0" fontId="71" fillId="0" borderId="106" xfId="218" applyFont="1" applyBorder="1" applyAlignment="1">
      <alignment horizontal="center" vertical="center" wrapText="1"/>
    </xf>
    <xf numFmtId="0" fontId="12" fillId="0" borderId="105" xfId="0" applyFont="1" applyFill="1" applyBorder="1" applyAlignment="1">
      <alignment horizontal="center" vertical="top" wrapText="1"/>
    </xf>
    <xf numFmtId="0" fontId="68" fillId="0" borderId="25" xfId="0" applyFont="1" applyFill="1" applyBorder="1" applyAlignment="1">
      <alignment horizontal="center" vertical="top" wrapText="1"/>
    </xf>
    <xf numFmtId="0" fontId="68" fillId="0" borderId="10" xfId="0" applyFont="1" applyFill="1" applyBorder="1" applyAlignment="1">
      <alignment horizontal="center" vertical="top" wrapText="1"/>
    </xf>
    <xf numFmtId="0" fontId="68" fillId="0" borderId="11" xfId="0" applyFont="1" applyFill="1" applyBorder="1" applyAlignment="1">
      <alignment horizontal="center" vertical="top" wrapText="1"/>
    </xf>
    <xf numFmtId="0" fontId="71" fillId="0" borderId="98" xfId="0" applyFont="1" applyBorder="1" applyAlignment="1">
      <alignment horizontal="center" vertical="center"/>
    </xf>
    <xf numFmtId="0" fontId="12" fillId="0" borderId="108" xfId="0" applyFont="1" applyBorder="1" applyAlignment="1">
      <alignment horizontal="left" vertical="top" wrapText="1"/>
    </xf>
    <xf numFmtId="0" fontId="12" fillId="0" borderId="106" xfId="0" applyFont="1" applyBorder="1" applyAlignment="1">
      <alignment horizontal="left" vertical="top" wrapText="1"/>
    </xf>
    <xf numFmtId="0" fontId="12" fillId="0" borderId="105" xfId="9" applyFont="1" applyFill="1" applyBorder="1" applyAlignment="1">
      <alignment horizontal="center" vertical="center" wrapText="1"/>
    </xf>
    <xf numFmtId="0" fontId="12" fillId="0" borderId="105" xfId="0" applyFont="1" applyBorder="1" applyAlignment="1">
      <alignment horizontal="left" wrapText="1"/>
    </xf>
    <xf numFmtId="0" fontId="68" fillId="0" borderId="105" xfId="9" applyFont="1" applyFill="1" applyBorder="1" applyAlignment="1">
      <alignment horizontal="center" vertical="center" wrapText="1"/>
    </xf>
    <xf numFmtId="0" fontId="71" fillId="0" borderId="0" xfId="772" applyFont="1" applyAlignment="1">
      <alignment horizontal="right"/>
    </xf>
    <xf numFmtId="0" fontId="7" fillId="0" borderId="107" xfId="0" applyFont="1" applyBorder="1" applyAlignment="1">
      <alignment horizontal="left" vertical="center" wrapText="1"/>
    </xf>
    <xf numFmtId="0" fontId="7" fillId="0" borderId="106" xfId="0" applyFont="1" applyBorder="1" applyAlignment="1">
      <alignment horizontal="left" vertical="center" wrapText="1"/>
    </xf>
    <xf numFmtId="0" fontId="7" fillId="0" borderId="0" xfId="772" applyFont="1" applyAlignment="1">
      <alignment horizontal="center" vertical="center" wrapText="1"/>
    </xf>
    <xf numFmtId="0" fontId="71" fillId="0" borderId="73" xfId="829" applyFont="1" applyBorder="1" applyAlignment="1">
      <alignment horizontal="center" vertical="center" wrapText="1"/>
    </xf>
    <xf numFmtId="0" fontId="71" fillId="0" borderId="73" xfId="0" applyFont="1" applyBorder="1"/>
    <xf numFmtId="49" fontId="7" fillId="0" borderId="27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49" fontId="7" fillId="0" borderId="11" xfId="0" applyNumberFormat="1" applyFont="1" applyBorder="1" applyAlignment="1">
      <alignment horizontal="center" vertical="top"/>
    </xf>
    <xf numFmtId="0" fontId="7" fillId="0" borderId="107" xfId="0" applyFont="1" applyBorder="1" applyAlignment="1">
      <alignment horizontal="left" wrapText="1"/>
    </xf>
    <xf numFmtId="0" fontId="7" fillId="0" borderId="106" xfId="0" applyFont="1" applyBorder="1" applyAlignment="1">
      <alignment horizontal="left" wrapText="1"/>
    </xf>
    <xf numFmtId="0" fontId="71" fillId="0" borderId="107" xfId="0" applyFont="1" applyBorder="1" applyAlignment="1">
      <alignment horizontal="center" wrapText="1"/>
    </xf>
    <xf numFmtId="0" fontId="71" fillId="0" borderId="106" xfId="0" applyFont="1" applyBorder="1" applyAlignment="1">
      <alignment horizontal="center" wrapText="1"/>
    </xf>
    <xf numFmtId="0" fontId="7" fillId="0" borderId="98" xfId="0" applyFont="1" applyBorder="1" applyAlignment="1">
      <alignment horizontal="center" vertical="center"/>
    </xf>
    <xf numFmtId="0" fontId="71" fillId="0" borderId="105" xfId="0" applyFont="1" applyBorder="1" applyAlignment="1">
      <alignment horizontal="center" vertical="center"/>
    </xf>
    <xf numFmtId="0" fontId="7" fillId="0" borderId="105" xfId="0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12" fillId="0" borderId="25" xfId="97" applyFont="1" applyBorder="1" applyAlignment="1">
      <alignment horizontal="center" vertical="center" wrapText="1"/>
    </xf>
    <xf numFmtId="0" fontId="12" fillId="0" borderId="10" xfId="97" applyFont="1" applyBorder="1" applyAlignment="1">
      <alignment horizontal="center" vertical="center" wrapText="1"/>
    </xf>
    <xf numFmtId="0" fontId="12" fillId="0" borderId="11" xfId="97" applyFont="1" applyBorder="1" applyAlignment="1">
      <alignment horizontal="center" vertical="center" wrapText="1"/>
    </xf>
    <xf numFmtId="0" fontId="12" fillId="0" borderId="25" xfId="97" applyNumberFormat="1" applyFont="1" applyFill="1" applyBorder="1" applyAlignment="1">
      <alignment horizontal="center" vertical="center" wrapText="1"/>
    </xf>
    <xf numFmtId="0" fontId="12" fillId="0" borderId="11" xfId="97" applyNumberFormat="1" applyFont="1" applyFill="1" applyBorder="1" applyAlignment="1">
      <alignment horizontal="center" vertical="center" wrapText="1"/>
    </xf>
    <xf numFmtId="169" fontId="12" fillId="33" borderId="25" xfId="97" applyNumberFormat="1" applyFont="1" applyFill="1" applyBorder="1" applyAlignment="1">
      <alignment horizontal="center" vertical="center" wrapText="1"/>
    </xf>
    <xf numFmtId="169" fontId="12" fillId="33" borderId="11" xfId="97" applyNumberFormat="1" applyFont="1" applyFill="1" applyBorder="1" applyAlignment="1">
      <alignment horizontal="center" vertical="center" wrapText="1"/>
    </xf>
    <xf numFmtId="169" fontId="68" fillId="0" borderId="71" xfId="97" applyNumberFormat="1" applyFont="1" applyFill="1" applyBorder="1" applyAlignment="1">
      <alignment horizontal="center" vertical="center"/>
    </xf>
    <xf numFmtId="169" fontId="68" fillId="0" borderId="72" xfId="97" applyNumberFormat="1" applyFont="1" applyFill="1" applyBorder="1" applyAlignment="1">
      <alignment horizontal="center" vertical="center"/>
    </xf>
    <xf numFmtId="169" fontId="68" fillId="0" borderId="70" xfId="97" applyNumberFormat="1" applyFont="1" applyFill="1" applyBorder="1" applyAlignment="1">
      <alignment horizontal="center" vertical="center"/>
    </xf>
    <xf numFmtId="170" fontId="68" fillId="0" borderId="0" xfId="97" applyNumberFormat="1" applyFont="1" applyFill="1" applyAlignment="1">
      <alignment horizontal="right" wrapText="1"/>
    </xf>
    <xf numFmtId="170" fontId="68" fillId="0" borderId="0" xfId="97" applyNumberFormat="1" applyFont="1" applyFill="1" applyAlignment="1">
      <alignment horizontal="right" vertical="center" wrapText="1"/>
    </xf>
    <xf numFmtId="49" fontId="12" fillId="0" borderId="0" xfId="97" applyNumberFormat="1" applyFont="1" applyFill="1" applyBorder="1" applyAlignment="1">
      <alignment horizontal="center" vertical="center" wrapText="1"/>
    </xf>
    <xf numFmtId="0" fontId="71" fillId="0" borderId="0" xfId="967" applyFont="1" applyBorder="1" applyAlignment="1">
      <alignment vertical="center" wrapText="1"/>
    </xf>
    <xf numFmtId="0" fontId="71" fillId="0" borderId="0" xfId="218" applyFont="1" applyAlignment="1">
      <alignment horizontal="center"/>
    </xf>
    <xf numFmtId="49" fontId="12" fillId="0" borderId="71" xfId="97" applyNumberFormat="1" applyFont="1" applyFill="1" applyBorder="1" applyAlignment="1">
      <alignment horizontal="center" vertical="center" wrapText="1"/>
    </xf>
    <xf numFmtId="49" fontId="12" fillId="0" borderId="70" xfId="97" applyNumberFormat="1" applyFont="1" applyFill="1" applyBorder="1" applyAlignment="1">
      <alignment horizontal="center" vertical="center" wrapText="1"/>
    </xf>
    <xf numFmtId="0" fontId="12" fillId="0" borderId="47" xfId="97" applyFont="1" applyBorder="1" applyAlignment="1">
      <alignment horizontal="center" vertical="center" wrapText="1"/>
    </xf>
    <xf numFmtId="169" fontId="91" fillId="33" borderId="107" xfId="97" applyNumberFormat="1" applyFont="1" applyFill="1" applyBorder="1" applyAlignment="1">
      <alignment horizontal="center" vertical="center" wrapText="1"/>
    </xf>
    <xf numFmtId="169" fontId="91" fillId="33" borderId="106" xfId="97" applyNumberFormat="1" applyFont="1" applyFill="1" applyBorder="1" applyAlignment="1">
      <alignment horizontal="center" vertical="center" wrapText="1"/>
    </xf>
    <xf numFmtId="0" fontId="12" fillId="0" borderId="0" xfId="1149" applyFont="1" applyAlignment="1">
      <alignment horizontal="center" vertical="center" wrapText="1"/>
    </xf>
    <xf numFmtId="49" fontId="12" fillId="0" borderId="49" xfId="97" applyNumberFormat="1" applyFont="1" applyFill="1" applyBorder="1" applyAlignment="1">
      <alignment horizontal="center" vertical="center" wrapText="1"/>
    </xf>
    <xf numFmtId="49" fontId="12" fillId="0" borderId="106" xfId="97" applyNumberFormat="1" applyFont="1" applyFill="1" applyBorder="1" applyAlignment="1">
      <alignment horizontal="center" vertical="center" wrapText="1"/>
    </xf>
    <xf numFmtId="0" fontId="68" fillId="0" borderId="105" xfId="0" applyFont="1" applyFill="1" applyBorder="1" applyAlignment="1">
      <alignment horizontal="left" vertical="center"/>
    </xf>
    <xf numFmtId="0" fontId="71" fillId="33" borderId="25" xfId="1226" applyFont="1" applyFill="1" applyBorder="1" applyAlignment="1">
      <alignment horizontal="right" vertical="top" wrapText="1"/>
    </xf>
    <xf numFmtId="0" fontId="71" fillId="33" borderId="10" xfId="1226" applyFont="1" applyFill="1" applyBorder="1" applyAlignment="1">
      <alignment horizontal="right" vertical="top" wrapText="1"/>
    </xf>
    <xf numFmtId="0" fontId="71" fillId="33" borderId="11" xfId="1226" applyFont="1" applyFill="1" applyBorder="1" applyAlignment="1">
      <alignment horizontal="right" vertical="top" wrapText="1"/>
    </xf>
    <xf numFmtId="0" fontId="68" fillId="0" borderId="108" xfId="0" applyFont="1" applyBorder="1" applyAlignment="1">
      <alignment horizontal="center" vertical="center" wrapText="1"/>
    </xf>
    <xf numFmtId="0" fontId="68" fillId="0" borderId="106" xfId="0" applyFont="1" applyBorder="1" applyAlignment="1">
      <alignment horizontal="center" vertical="center" wrapText="1"/>
    </xf>
    <xf numFmtId="0" fontId="71" fillId="0" borderId="107" xfId="0" applyFont="1" applyBorder="1" applyAlignment="1">
      <alignment horizontal="left" vertical="top" wrapText="1"/>
    </xf>
    <xf numFmtId="0" fontId="71" fillId="0" borderId="106" xfId="0" applyFont="1" applyBorder="1" applyAlignment="1">
      <alignment horizontal="left" vertical="top" wrapText="1"/>
    </xf>
    <xf numFmtId="0" fontId="95" fillId="0" borderId="0" xfId="0" applyFont="1" applyBorder="1" applyAlignment="1">
      <alignment horizontal="right" vertical="top" wrapText="1"/>
    </xf>
    <xf numFmtId="0" fontId="71" fillId="33" borderId="25" xfId="1226" applyFont="1" applyFill="1" applyBorder="1" applyAlignment="1">
      <alignment horizontal="center" vertical="top" wrapText="1"/>
    </xf>
    <xf numFmtId="0" fontId="71" fillId="33" borderId="10" xfId="1226" applyFont="1" applyFill="1" applyBorder="1" applyAlignment="1">
      <alignment horizontal="center" vertical="top" wrapText="1"/>
    </xf>
    <xf numFmtId="0" fontId="71" fillId="33" borderId="11" xfId="1226" applyFont="1" applyFill="1" applyBorder="1" applyAlignment="1">
      <alignment horizontal="center" vertical="top" wrapText="1"/>
    </xf>
    <xf numFmtId="0" fontId="85" fillId="0" borderId="49" xfId="0" applyFont="1" applyBorder="1" applyAlignment="1">
      <alignment horizontal="left" vertical="top" wrapText="1"/>
    </xf>
    <xf numFmtId="0" fontId="82" fillId="0" borderId="106" xfId="0" applyFont="1" applyBorder="1" applyAlignment="1">
      <alignment horizontal="left" vertical="top" wrapText="1"/>
    </xf>
    <xf numFmtId="0" fontId="85" fillId="33" borderId="0" xfId="0" applyFont="1" applyFill="1" applyBorder="1" applyAlignment="1">
      <alignment horizontal="center" vertical="top" wrapText="1"/>
    </xf>
    <xf numFmtId="0" fontId="12" fillId="0" borderId="80" xfId="1226" applyFont="1" applyBorder="1" applyAlignment="1">
      <alignment horizontal="left" vertical="center" wrapText="1"/>
    </xf>
    <xf numFmtId="0" fontId="7" fillId="0" borderId="79" xfId="1226" applyFont="1" applyBorder="1" applyAlignment="1">
      <alignment vertical="center" wrapText="1"/>
    </xf>
    <xf numFmtId="0" fontId="71" fillId="0" borderId="98" xfId="0" applyFont="1" applyBorder="1" applyAlignment="1">
      <alignment horizontal="center" vertical="top" wrapText="1"/>
    </xf>
    <xf numFmtId="0" fontId="71" fillId="0" borderId="49" xfId="0" applyFont="1" applyBorder="1" applyAlignment="1">
      <alignment horizontal="center" vertical="top" wrapText="1"/>
    </xf>
    <xf numFmtId="0" fontId="71" fillId="0" borderId="106" xfId="0" applyFont="1" applyBorder="1" applyAlignment="1">
      <alignment horizontal="center" vertical="top" wrapText="1"/>
    </xf>
    <xf numFmtId="0" fontId="71" fillId="0" borderId="0" xfId="1338" applyFont="1" applyAlignment="1">
      <alignment horizontal="right"/>
    </xf>
    <xf numFmtId="0" fontId="7" fillId="0" borderId="0" xfId="1338" applyFont="1" applyAlignment="1">
      <alignment horizontal="center" vertical="center" wrapText="1"/>
    </xf>
    <xf numFmtId="0" fontId="88" fillId="0" borderId="0" xfId="1192" applyFont="1" applyBorder="1" applyAlignment="1">
      <alignment horizontal="right" vertical="top" wrapText="1"/>
    </xf>
    <xf numFmtId="0" fontId="71" fillId="0" borderId="98" xfId="0" applyFont="1" applyBorder="1" applyAlignment="1">
      <alignment horizontal="left" vertical="top" wrapText="1"/>
    </xf>
    <xf numFmtId="0" fontId="68" fillId="0" borderId="98" xfId="0" applyFont="1" applyBorder="1" applyAlignment="1">
      <alignment horizontal="left" vertical="top" wrapText="1"/>
    </xf>
    <xf numFmtId="0" fontId="71" fillId="0" borderId="107" xfId="1816" applyFont="1" applyFill="1" applyBorder="1" applyAlignment="1">
      <alignment horizontal="left" vertical="center" wrapText="1"/>
    </xf>
    <xf numFmtId="0" fontId="71" fillId="0" borderId="108" xfId="1816" applyFont="1" applyFill="1" applyBorder="1" applyAlignment="1">
      <alignment horizontal="left" vertical="center" wrapText="1"/>
    </xf>
    <xf numFmtId="0" fontId="71" fillId="0" borderId="108" xfId="0" applyFont="1" applyBorder="1" applyAlignment="1">
      <alignment horizontal="left" vertical="top" wrapText="1"/>
    </xf>
    <xf numFmtId="0" fontId="68" fillId="33" borderId="107" xfId="9" applyFont="1" applyFill="1" applyBorder="1" applyAlignment="1">
      <alignment horizontal="center" vertical="center" wrapText="1"/>
    </xf>
    <xf numFmtId="0" fontId="68" fillId="33" borderId="106" xfId="9" applyFont="1" applyFill="1" applyBorder="1" applyAlignment="1">
      <alignment horizontal="center" vertical="center" wrapText="1"/>
    </xf>
    <xf numFmtId="0" fontId="71" fillId="33" borderId="98" xfId="0" applyFont="1" applyFill="1" applyBorder="1" applyAlignment="1">
      <alignment horizontal="left" vertical="top" wrapText="1"/>
    </xf>
    <xf numFmtId="0" fontId="71" fillId="0" borderId="0" xfId="1851" applyFont="1" applyAlignment="1">
      <alignment horizontal="center"/>
    </xf>
    <xf numFmtId="0" fontId="71" fillId="56" borderId="98" xfId="1816" applyFont="1" applyFill="1" applyBorder="1" applyAlignment="1">
      <alignment horizontal="center" vertical="center" wrapText="1"/>
    </xf>
    <xf numFmtId="0" fontId="7" fillId="0" borderId="0" xfId="1851" applyFont="1" applyAlignment="1">
      <alignment horizontal="center" vertical="center" wrapText="1"/>
    </xf>
    <xf numFmtId="0" fontId="7" fillId="0" borderId="0" xfId="1851" applyFont="1" applyBorder="1" applyAlignment="1">
      <alignment horizontal="center" vertical="center" wrapText="1"/>
    </xf>
    <xf numFmtId="0" fontId="7" fillId="0" borderId="105" xfId="1816" applyFont="1" applyFill="1" applyBorder="1" applyAlignment="1">
      <alignment horizontal="left" wrapText="1"/>
    </xf>
    <xf numFmtId="0" fontId="71" fillId="56" borderId="26" xfId="1816" applyFont="1" applyFill="1" applyBorder="1" applyAlignment="1">
      <alignment horizontal="center" vertical="center" wrapText="1"/>
    </xf>
    <xf numFmtId="0" fontId="71" fillId="56" borderId="28" xfId="1816" applyFont="1" applyFill="1" applyBorder="1" applyAlignment="1">
      <alignment horizontal="center" vertical="center" wrapText="1"/>
    </xf>
    <xf numFmtId="0" fontId="71" fillId="56" borderId="27" xfId="1816" applyFont="1" applyFill="1" applyBorder="1" applyAlignment="1">
      <alignment horizontal="center" vertical="center" wrapText="1"/>
    </xf>
    <xf numFmtId="0" fontId="71" fillId="56" borderId="13" xfId="1816" applyFont="1" applyFill="1" applyBorder="1" applyAlignment="1">
      <alignment horizontal="center" vertical="center" wrapText="1"/>
    </xf>
    <xf numFmtId="0" fontId="71" fillId="56" borderId="12" xfId="1816" applyFont="1" applyFill="1" applyBorder="1" applyAlignment="1">
      <alignment horizontal="center" vertical="center" wrapText="1"/>
    </xf>
    <xf numFmtId="0" fontId="71" fillId="56" borderId="23" xfId="1816" applyFont="1" applyFill="1" applyBorder="1" applyAlignment="1">
      <alignment horizontal="center" vertical="center" wrapText="1"/>
    </xf>
    <xf numFmtId="0" fontId="71" fillId="56" borderId="100" xfId="1816" applyFont="1" applyFill="1" applyBorder="1" applyAlignment="1">
      <alignment horizontal="center" wrapText="1"/>
    </xf>
    <xf numFmtId="0" fontId="71" fillId="56" borderId="101" xfId="1816" applyFont="1" applyFill="1" applyBorder="1" applyAlignment="1">
      <alignment horizontal="center" wrapText="1"/>
    </xf>
    <xf numFmtId="0" fontId="71" fillId="56" borderId="99" xfId="1816" applyFont="1" applyFill="1" applyBorder="1" applyAlignment="1">
      <alignment horizontal="center" wrapText="1"/>
    </xf>
    <xf numFmtId="0" fontId="68" fillId="33" borderId="98" xfId="0" applyFont="1" applyFill="1" applyBorder="1" applyAlignment="1">
      <alignment horizontal="left" vertical="top" wrapText="1"/>
    </xf>
    <xf numFmtId="0" fontId="71" fillId="33" borderId="105" xfId="0" applyFont="1" applyFill="1" applyBorder="1" applyAlignment="1">
      <alignment horizontal="left" vertical="center" wrapText="1"/>
    </xf>
    <xf numFmtId="0" fontId="71" fillId="33" borderId="105" xfId="0" applyFont="1" applyFill="1" applyBorder="1" applyAlignment="1">
      <alignment horizontal="left" vertical="top" wrapText="1"/>
    </xf>
    <xf numFmtId="169" fontId="70" fillId="0" borderId="12" xfId="97" applyNumberFormat="1" applyFont="1" applyFill="1" applyBorder="1" applyAlignment="1">
      <alignment horizontal="right" vertical="center" wrapText="1"/>
    </xf>
    <xf numFmtId="49" fontId="10" fillId="0" borderId="107" xfId="97" applyNumberFormat="1" applyFont="1" applyFill="1" applyBorder="1" applyAlignment="1">
      <alignment horizontal="center" vertical="center" wrapText="1"/>
    </xf>
    <xf numFmtId="49" fontId="10" fillId="0" borderId="106" xfId="97" applyNumberFormat="1" applyFont="1" applyFill="1" applyBorder="1" applyAlignment="1">
      <alignment horizontal="center" vertical="center" wrapText="1"/>
    </xf>
    <xf numFmtId="0" fontId="10" fillId="0" borderId="25" xfId="97" applyNumberFormat="1" applyFont="1" applyFill="1" applyBorder="1" applyAlignment="1">
      <alignment horizontal="center" vertical="center" wrapText="1"/>
    </xf>
    <xf numFmtId="0" fontId="10" fillId="0" borderId="11" xfId="97" applyNumberFormat="1" applyFont="1" applyFill="1" applyBorder="1" applyAlignment="1">
      <alignment horizontal="center" vertical="center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0" fontId="10" fillId="0" borderId="0" xfId="97" applyNumberFormat="1" applyFont="1" applyFill="1" applyAlignment="1">
      <alignment horizontal="right" vertical="center" wrapText="1"/>
    </xf>
    <xf numFmtId="0" fontId="10" fillId="0" borderId="0" xfId="97" applyNumberFormat="1" applyFont="1" applyFill="1" applyAlignment="1">
      <alignment horizontal="center" vertical="center" wrapText="1"/>
    </xf>
    <xf numFmtId="0" fontId="12" fillId="0" borderId="47" xfId="9" applyFont="1" applyFill="1" applyBorder="1" applyAlignment="1">
      <alignment horizontal="center" vertical="top" wrapText="1"/>
    </xf>
    <xf numFmtId="0" fontId="7" fillId="33" borderId="25" xfId="0" applyFont="1" applyFill="1" applyBorder="1" applyAlignment="1">
      <alignment horizontal="center"/>
    </xf>
    <xf numFmtId="0" fontId="7" fillId="33" borderId="11" xfId="0" applyFont="1" applyFill="1" applyBorder="1" applyAlignment="1">
      <alignment horizontal="center"/>
    </xf>
    <xf numFmtId="0" fontId="71" fillId="0" borderId="0" xfId="1149" applyFont="1" applyAlignment="1">
      <alignment horizontal="right"/>
    </xf>
    <xf numFmtId="49" fontId="7" fillId="0" borderId="105" xfId="0" applyNumberFormat="1" applyFont="1" applyBorder="1" applyAlignment="1">
      <alignment horizontal="center" vertical="top"/>
    </xf>
    <xf numFmtId="0" fontId="7" fillId="0" borderId="0" xfId="1149" applyFont="1" applyAlignment="1">
      <alignment horizontal="center" wrapText="1"/>
    </xf>
    <xf numFmtId="0" fontId="71" fillId="0" borderId="47" xfId="1149" applyFont="1" applyBorder="1" applyAlignment="1">
      <alignment horizontal="center" vertical="center" wrapText="1"/>
    </xf>
    <xf numFmtId="0" fontId="71" fillId="0" borderId="107" xfId="0" applyFont="1" applyBorder="1" applyAlignment="1">
      <alignment horizontal="center" vertical="center" wrapText="1"/>
    </xf>
    <xf numFmtId="0" fontId="71" fillId="0" borderId="106" xfId="0" applyFont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/>
    </xf>
    <xf numFmtId="0" fontId="7" fillId="33" borderId="10" xfId="0" applyFont="1" applyFill="1" applyBorder="1" applyAlignment="1">
      <alignment horizontal="center" vertical="center"/>
    </xf>
    <xf numFmtId="0" fontId="7" fillId="33" borderId="11" xfId="0" applyFont="1" applyFill="1" applyBorder="1" applyAlignment="1">
      <alignment horizontal="center" vertical="center"/>
    </xf>
    <xf numFmtId="0" fontId="7" fillId="0" borderId="47" xfId="1149" applyFont="1" applyBorder="1" applyAlignment="1">
      <alignment horizontal="left" vertical="center" wrapText="1"/>
    </xf>
    <xf numFmtId="0" fontId="68" fillId="0" borderId="47" xfId="9" applyFont="1" applyFill="1" applyBorder="1" applyAlignment="1">
      <alignment horizontal="center" vertical="top" wrapText="1"/>
    </xf>
    <xf numFmtId="49" fontId="7" fillId="0" borderId="98" xfId="0" applyNumberFormat="1" applyFont="1" applyBorder="1" applyAlignment="1">
      <alignment horizontal="center" vertical="top"/>
    </xf>
    <xf numFmtId="49" fontId="7" fillId="0" borderId="27" xfId="0" applyNumberFormat="1" applyFont="1" applyBorder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0" fontId="7" fillId="0" borderId="25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1" fillId="0" borderId="105" xfId="0" applyFont="1" applyBorder="1" applyAlignment="1">
      <alignment horizontal="center" vertical="top"/>
    </xf>
    <xf numFmtId="0" fontId="71" fillId="0" borderId="25" xfId="0" applyFont="1" applyBorder="1" applyAlignment="1">
      <alignment horizontal="center"/>
    </xf>
    <xf numFmtId="0" fontId="71" fillId="0" borderId="10" xfId="0" applyFont="1" applyBorder="1" applyAlignment="1">
      <alignment horizontal="center"/>
    </xf>
    <xf numFmtId="0" fontId="71" fillId="0" borderId="11" xfId="0" applyFont="1" applyBorder="1" applyAlignment="1">
      <alignment horizontal="center"/>
    </xf>
    <xf numFmtId="49" fontId="7" fillId="0" borderId="25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0" fontId="7" fillId="0" borderId="98" xfId="0" applyFont="1" applyBorder="1" applyAlignment="1">
      <alignment horizontal="center" vertical="top"/>
    </xf>
    <xf numFmtId="0" fontId="7" fillId="0" borderId="108" xfId="0" applyFont="1" applyBorder="1" applyAlignment="1">
      <alignment horizontal="left" vertical="center" wrapText="1"/>
    </xf>
    <xf numFmtId="0" fontId="7" fillId="0" borderId="60" xfId="0" applyFont="1" applyBorder="1" applyAlignment="1">
      <alignment horizontal="left" vertical="center" wrapText="1"/>
    </xf>
  </cellXfs>
  <cellStyles count="1981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opLeftCell="A37" zoomScale="70" zoomScaleNormal="70" workbookViewId="0">
      <selection activeCell="I29" sqref="I29"/>
    </sheetView>
  </sheetViews>
  <sheetFormatPr defaultColWidth="9.140625" defaultRowHeight="17.25"/>
  <cols>
    <col min="1" max="1" width="11.5703125" style="17" customWidth="1"/>
    <col min="2" max="2" width="20.28515625" style="17" customWidth="1"/>
    <col min="3" max="3" width="62.140625" style="17" customWidth="1"/>
    <col min="4" max="5" width="18.42578125" style="17" customWidth="1"/>
    <col min="6" max="16384" width="9.140625" style="17"/>
  </cols>
  <sheetData>
    <row r="1" spans="1:6">
      <c r="A1" s="161"/>
      <c r="B1" s="161"/>
      <c r="C1" s="331" t="s">
        <v>0</v>
      </c>
      <c r="D1" s="331"/>
      <c r="E1" s="331"/>
    </row>
    <row r="2" spans="1:6">
      <c r="A2" s="161"/>
      <c r="B2" s="161"/>
      <c r="C2" s="331" t="s">
        <v>138</v>
      </c>
      <c r="D2" s="331"/>
      <c r="E2" s="331"/>
    </row>
    <row r="3" spans="1:6">
      <c r="A3" s="161"/>
      <c r="B3" s="161"/>
      <c r="C3" s="331" t="s">
        <v>1</v>
      </c>
      <c r="D3" s="331"/>
      <c r="E3" s="331"/>
    </row>
    <row r="4" spans="1:6">
      <c r="A4" s="161"/>
      <c r="B4" s="161"/>
      <c r="C4" s="161"/>
      <c r="D4" s="162"/>
      <c r="E4" s="162"/>
      <c r="F4" s="162"/>
    </row>
    <row r="5" spans="1:6" ht="99.75" customHeight="1">
      <c r="A5" s="338" t="s">
        <v>235</v>
      </c>
      <c r="B5" s="338"/>
      <c r="C5" s="338"/>
      <c r="D5" s="338"/>
      <c r="E5" s="338"/>
    </row>
    <row r="7" spans="1:6">
      <c r="A7" s="39"/>
      <c r="B7" s="39"/>
      <c r="C7" s="39"/>
      <c r="D7" s="39"/>
      <c r="E7" s="39" t="s">
        <v>2</v>
      </c>
    </row>
    <row r="8" spans="1:6" ht="72.95" customHeight="1">
      <c r="A8" s="341" t="s">
        <v>3</v>
      </c>
      <c r="B8" s="342"/>
      <c r="C8" s="339" t="s">
        <v>4</v>
      </c>
      <c r="D8" s="343" t="s">
        <v>236</v>
      </c>
      <c r="E8" s="344"/>
    </row>
    <row r="9" spans="1:6" s="165" customFormat="1" ht="30" customHeight="1">
      <c r="A9" s="163" t="s">
        <v>5</v>
      </c>
      <c r="B9" s="164" t="s">
        <v>6</v>
      </c>
      <c r="C9" s="340"/>
      <c r="D9" s="40" t="s">
        <v>139</v>
      </c>
      <c r="E9" s="41" t="s">
        <v>7</v>
      </c>
    </row>
    <row r="10" spans="1:6" s="165" customFormat="1">
      <c r="A10" s="166"/>
      <c r="B10" s="166"/>
      <c r="C10" s="36" t="s">
        <v>237</v>
      </c>
      <c r="D10" s="167">
        <f>+D12+D39</f>
        <v>0</v>
      </c>
      <c r="E10" s="167">
        <f>+E12+E39</f>
        <v>0</v>
      </c>
    </row>
    <row r="11" spans="1:6" s="165" customFormat="1">
      <c r="A11" s="166"/>
      <c r="B11" s="166"/>
      <c r="C11" s="35" t="s">
        <v>220</v>
      </c>
      <c r="D11" s="42"/>
      <c r="E11" s="42"/>
    </row>
    <row r="12" spans="1:6" ht="24.75" customHeight="1">
      <c r="A12" s="335" t="s">
        <v>9</v>
      </c>
      <c r="B12" s="336"/>
      <c r="C12" s="337"/>
      <c r="D12" s="3">
        <f>+D14+D27</f>
        <v>1044542.6</v>
      </c>
      <c r="E12" s="3">
        <f>+E14+E27</f>
        <v>2942825.1</v>
      </c>
    </row>
    <row r="13" spans="1:6">
      <c r="A13" s="332">
        <v>1146</v>
      </c>
      <c r="B13" s="332"/>
      <c r="C13" s="168" t="s">
        <v>10</v>
      </c>
      <c r="D13" s="54"/>
      <c r="E13" s="54"/>
    </row>
    <row r="14" spans="1:6">
      <c r="A14" s="333"/>
      <c r="B14" s="333"/>
      <c r="C14" s="169" t="s">
        <v>141</v>
      </c>
      <c r="D14" s="3">
        <f>+D21</f>
        <v>294542.59999999998</v>
      </c>
      <c r="E14" s="3">
        <f t="shared" ref="E14" si="0">+E21</f>
        <v>1442825.1</v>
      </c>
    </row>
    <row r="15" spans="1:6">
      <c r="A15" s="333"/>
      <c r="B15" s="333"/>
      <c r="C15" s="170" t="s">
        <v>11</v>
      </c>
      <c r="D15" s="54"/>
      <c r="E15" s="54"/>
    </row>
    <row r="16" spans="1:6" ht="36.950000000000003" customHeight="1">
      <c r="A16" s="333"/>
      <c r="B16" s="333"/>
      <c r="C16" s="171" t="s">
        <v>142</v>
      </c>
      <c r="D16" s="54"/>
      <c r="E16" s="54"/>
    </row>
    <row r="17" spans="1:5">
      <c r="A17" s="333"/>
      <c r="B17" s="333"/>
      <c r="C17" s="170" t="s">
        <v>12</v>
      </c>
      <c r="D17" s="54"/>
      <c r="E17" s="54"/>
    </row>
    <row r="18" spans="1:5" ht="59.25" customHeight="1">
      <c r="A18" s="333"/>
      <c r="B18" s="333"/>
      <c r="C18" s="171" t="s">
        <v>143</v>
      </c>
      <c r="D18" s="54"/>
      <c r="E18" s="54"/>
    </row>
    <row r="19" spans="1:5">
      <c r="A19" s="333"/>
      <c r="B19" s="334"/>
      <c r="C19" s="172" t="s">
        <v>13</v>
      </c>
      <c r="D19" s="54"/>
      <c r="E19" s="54"/>
    </row>
    <row r="20" spans="1:5">
      <c r="A20" s="333"/>
      <c r="B20" s="332">
        <v>12010</v>
      </c>
      <c r="C20" s="173" t="s">
        <v>14</v>
      </c>
      <c r="D20" s="54"/>
      <c r="E20" s="54"/>
    </row>
    <row r="21" spans="1:5" ht="34.5">
      <c r="A21" s="333"/>
      <c r="B21" s="333"/>
      <c r="C21" s="174" t="s">
        <v>135</v>
      </c>
      <c r="D21" s="46">
        <f>+'Havelvats 2'!G22</f>
        <v>294542.59999999998</v>
      </c>
      <c r="E21" s="46">
        <f>+'Havelvats 2'!H22</f>
        <v>1442825.1</v>
      </c>
    </row>
    <row r="22" spans="1:5">
      <c r="A22" s="333"/>
      <c r="B22" s="333"/>
      <c r="C22" s="173" t="s">
        <v>15</v>
      </c>
      <c r="D22" s="54"/>
      <c r="E22" s="54"/>
    </row>
    <row r="23" spans="1:5" ht="36.950000000000003" customHeight="1">
      <c r="A23" s="333"/>
      <c r="B23" s="333"/>
      <c r="C23" s="175" t="s">
        <v>144</v>
      </c>
      <c r="D23" s="54"/>
      <c r="E23" s="54"/>
    </row>
    <row r="24" spans="1:5">
      <c r="A24" s="333"/>
      <c r="B24" s="333"/>
      <c r="C24" s="176" t="s">
        <v>16</v>
      </c>
      <c r="D24" s="54"/>
      <c r="E24" s="54"/>
    </row>
    <row r="25" spans="1:5">
      <c r="A25" s="334"/>
      <c r="B25" s="334"/>
      <c r="C25" s="177" t="s">
        <v>131</v>
      </c>
      <c r="D25" s="54"/>
      <c r="E25" s="54"/>
    </row>
    <row r="26" spans="1:5">
      <c r="A26" s="349">
        <v>1183</v>
      </c>
      <c r="B26" s="332"/>
      <c r="C26" s="168" t="s">
        <v>10</v>
      </c>
      <c r="D26" s="54"/>
      <c r="E26" s="54"/>
    </row>
    <row r="27" spans="1:5">
      <c r="A27" s="349"/>
      <c r="B27" s="333"/>
      <c r="C27" s="169" t="s">
        <v>73</v>
      </c>
      <c r="D27" s="178">
        <f>+D34</f>
        <v>750000</v>
      </c>
      <c r="E27" s="178">
        <f>+E34</f>
        <v>1500000</v>
      </c>
    </row>
    <row r="28" spans="1:5">
      <c r="A28" s="349"/>
      <c r="B28" s="333"/>
      <c r="C28" s="170" t="s">
        <v>11</v>
      </c>
      <c r="D28" s="54"/>
      <c r="E28" s="54"/>
    </row>
    <row r="29" spans="1:5" ht="86.65" customHeight="1">
      <c r="A29" s="349"/>
      <c r="B29" s="333"/>
      <c r="C29" s="171" t="s">
        <v>74</v>
      </c>
      <c r="D29" s="54"/>
      <c r="E29" s="54"/>
    </row>
    <row r="30" spans="1:5">
      <c r="A30" s="349"/>
      <c r="B30" s="333"/>
      <c r="C30" s="170" t="s">
        <v>12</v>
      </c>
      <c r="D30" s="54"/>
      <c r="E30" s="54"/>
    </row>
    <row r="31" spans="1:5" ht="18" customHeight="1">
      <c r="A31" s="349"/>
      <c r="B31" s="333"/>
      <c r="C31" s="171" t="s">
        <v>75</v>
      </c>
      <c r="D31" s="54"/>
      <c r="E31" s="54"/>
    </row>
    <row r="32" spans="1:5" ht="22.5" customHeight="1">
      <c r="A32" s="349"/>
      <c r="B32" s="334"/>
      <c r="C32" s="172" t="s">
        <v>13</v>
      </c>
      <c r="D32" s="54"/>
      <c r="E32" s="54"/>
    </row>
    <row r="33" spans="1:5">
      <c r="A33" s="349"/>
      <c r="B33" s="332">
        <v>32003</v>
      </c>
      <c r="C33" s="173" t="s">
        <v>14</v>
      </c>
      <c r="D33" s="54"/>
      <c r="E33" s="54"/>
    </row>
    <row r="34" spans="1:5" ht="51.75">
      <c r="A34" s="349"/>
      <c r="B34" s="333"/>
      <c r="C34" s="174" t="s">
        <v>77</v>
      </c>
      <c r="D34" s="179">
        <f>+'Havelvats 2'!G35</f>
        <v>750000</v>
      </c>
      <c r="E34" s="179">
        <f>+'Havelvats 2'!H35</f>
        <v>1500000</v>
      </c>
    </row>
    <row r="35" spans="1:5">
      <c r="A35" s="349"/>
      <c r="B35" s="333"/>
      <c r="C35" s="173" t="s">
        <v>15</v>
      </c>
      <c r="D35" s="54"/>
      <c r="E35" s="54"/>
    </row>
    <row r="36" spans="1:5" ht="30" customHeight="1">
      <c r="A36" s="349"/>
      <c r="B36" s="333"/>
      <c r="C36" s="175" t="s">
        <v>78</v>
      </c>
      <c r="D36" s="54"/>
      <c r="E36" s="54"/>
    </row>
    <row r="37" spans="1:5">
      <c r="A37" s="349"/>
      <c r="B37" s="333"/>
      <c r="C37" s="176" t="s">
        <v>16</v>
      </c>
      <c r="D37" s="54"/>
      <c r="E37" s="54"/>
    </row>
    <row r="38" spans="1:5" ht="51.75">
      <c r="A38" s="349"/>
      <c r="B38" s="334"/>
      <c r="C38" s="177" t="s">
        <v>72</v>
      </c>
      <c r="D38" s="54"/>
      <c r="E38" s="54"/>
    </row>
    <row r="39" spans="1:5">
      <c r="A39" s="180"/>
      <c r="B39" s="350" t="s">
        <v>188</v>
      </c>
      <c r="C39" s="351" t="s">
        <v>188</v>
      </c>
      <c r="D39" s="72">
        <f t="shared" ref="D39:E39" si="1">+D41</f>
        <v>-1044542.6</v>
      </c>
      <c r="E39" s="72">
        <f t="shared" si="1"/>
        <v>-2942825.1</v>
      </c>
    </row>
    <row r="40" spans="1:5">
      <c r="A40" s="345">
        <v>1139</v>
      </c>
      <c r="B40" s="346"/>
      <c r="C40" s="181" t="s">
        <v>10</v>
      </c>
      <c r="D40" s="72"/>
      <c r="E40" s="72"/>
    </row>
    <row r="41" spans="1:5">
      <c r="A41" s="345"/>
      <c r="B41" s="347"/>
      <c r="C41" s="36" t="s">
        <v>189</v>
      </c>
      <c r="D41" s="72">
        <f>+D47</f>
        <v>-1044542.6</v>
      </c>
      <c r="E41" s="72">
        <f>+E47</f>
        <v>-2942825.1</v>
      </c>
    </row>
    <row r="42" spans="1:5">
      <c r="A42" s="345"/>
      <c r="B42" s="347"/>
      <c r="C42" s="81" t="s">
        <v>11</v>
      </c>
      <c r="D42" s="182"/>
      <c r="E42" s="182"/>
    </row>
    <row r="43" spans="1:5" ht="51.75">
      <c r="A43" s="345"/>
      <c r="B43" s="347"/>
      <c r="C43" s="183" t="s">
        <v>190</v>
      </c>
      <c r="D43" s="182"/>
      <c r="E43" s="182"/>
    </row>
    <row r="44" spans="1:5">
      <c r="A44" s="345"/>
      <c r="B44" s="347"/>
      <c r="C44" s="184" t="s">
        <v>12</v>
      </c>
      <c r="D44" s="182"/>
      <c r="E44" s="182"/>
    </row>
    <row r="45" spans="1:5" ht="34.5">
      <c r="A45" s="345"/>
      <c r="B45" s="348"/>
      <c r="C45" s="185" t="s">
        <v>191</v>
      </c>
      <c r="D45" s="182"/>
      <c r="E45" s="182"/>
    </row>
    <row r="46" spans="1:5">
      <c r="A46" s="345"/>
      <c r="B46" s="346" t="s">
        <v>192</v>
      </c>
      <c r="C46" s="81" t="s">
        <v>14</v>
      </c>
      <c r="D46" s="186"/>
      <c r="E46" s="187"/>
    </row>
    <row r="47" spans="1:5">
      <c r="A47" s="345"/>
      <c r="B47" s="347"/>
      <c r="C47" s="188" t="s">
        <v>189</v>
      </c>
      <c r="D47" s="189">
        <f>+'Havelvats 2'!G55</f>
        <v>-1044542.6</v>
      </c>
      <c r="E47" s="189">
        <f>+'Havelvats 2'!H55</f>
        <v>-2942825.1</v>
      </c>
    </row>
    <row r="48" spans="1:5">
      <c r="A48" s="345"/>
      <c r="B48" s="347"/>
      <c r="C48" s="81" t="s">
        <v>15</v>
      </c>
      <c r="D48" s="190"/>
      <c r="E48" s="190"/>
    </row>
    <row r="49" spans="1:5" ht="86.25">
      <c r="A49" s="345"/>
      <c r="B49" s="347"/>
      <c r="C49" s="191" t="s">
        <v>193</v>
      </c>
      <c r="D49" s="190"/>
      <c r="E49" s="190"/>
    </row>
    <row r="50" spans="1:5">
      <c r="A50" s="345"/>
      <c r="B50" s="347"/>
      <c r="C50" s="81" t="s">
        <v>16</v>
      </c>
      <c r="D50" s="190"/>
      <c r="E50" s="190"/>
    </row>
    <row r="51" spans="1:5">
      <c r="A51" s="345"/>
      <c r="B51" s="348"/>
      <c r="C51" s="191" t="s">
        <v>194</v>
      </c>
      <c r="D51" s="190"/>
      <c r="E51" s="190"/>
    </row>
  </sheetData>
  <mergeCells count="18">
    <mergeCell ref="A40:A51"/>
    <mergeCell ref="B40:B45"/>
    <mergeCell ref="B46:B51"/>
    <mergeCell ref="A26:A38"/>
    <mergeCell ref="B26:B32"/>
    <mergeCell ref="B33:B38"/>
    <mergeCell ref="B39:C39"/>
    <mergeCell ref="C1:E1"/>
    <mergeCell ref="B20:B25"/>
    <mergeCell ref="B13:B19"/>
    <mergeCell ref="A13:A25"/>
    <mergeCell ref="A12:C12"/>
    <mergeCell ref="A5:E5"/>
    <mergeCell ref="C8:C9"/>
    <mergeCell ref="A8:B8"/>
    <mergeCell ref="C3:E3"/>
    <mergeCell ref="C2:E2"/>
    <mergeCell ref="D8:E8"/>
  </mergeCells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28" zoomScale="70" zoomScaleNormal="70" workbookViewId="0">
      <selection activeCell="F32" sqref="F32"/>
    </sheetView>
  </sheetViews>
  <sheetFormatPr defaultColWidth="9.28515625" defaultRowHeight="15.75"/>
  <cols>
    <col min="1" max="3" width="7.85546875" style="53" customWidth="1"/>
    <col min="4" max="4" width="12.140625" style="53" customWidth="1"/>
    <col min="5" max="5" width="13.85546875" style="53" customWidth="1"/>
    <col min="6" max="6" width="62.140625" style="5" customWidth="1"/>
    <col min="7" max="8" width="21.140625" style="5" customWidth="1"/>
    <col min="9" max="16384" width="9.28515625" style="5"/>
  </cols>
  <sheetData>
    <row r="1" spans="1:9" ht="17.25">
      <c r="A1" s="84"/>
      <c r="B1" s="84"/>
      <c r="C1" s="84"/>
      <c r="D1" s="84"/>
      <c r="E1" s="84"/>
      <c r="F1" s="355" t="s">
        <v>8</v>
      </c>
      <c r="G1" s="355"/>
      <c r="H1" s="355"/>
      <c r="I1" s="38"/>
    </row>
    <row r="2" spans="1:9" ht="17.25">
      <c r="A2" s="84"/>
      <c r="B2" s="84"/>
      <c r="C2" s="84"/>
      <c r="D2" s="84"/>
      <c r="E2" s="84"/>
      <c r="F2" s="355" t="s">
        <v>138</v>
      </c>
      <c r="G2" s="355"/>
      <c r="H2" s="355"/>
      <c r="I2" s="38"/>
    </row>
    <row r="3" spans="1:9" ht="17.25">
      <c r="A3" s="84"/>
      <c r="B3" s="84"/>
      <c r="C3" s="84"/>
      <c r="D3" s="84"/>
      <c r="E3" s="84"/>
      <c r="F3" s="355" t="s">
        <v>1</v>
      </c>
      <c r="G3" s="355"/>
      <c r="H3" s="355"/>
      <c r="I3" s="38"/>
    </row>
    <row r="4" spans="1:9">
      <c r="A4" s="84"/>
      <c r="B4" s="84"/>
      <c r="C4" s="84"/>
      <c r="D4" s="84"/>
      <c r="E4" s="84"/>
      <c r="F4" s="37"/>
      <c r="G4" s="37"/>
      <c r="H4" s="37"/>
    </row>
    <row r="5" spans="1:9" ht="45" customHeight="1">
      <c r="A5" s="358" t="s">
        <v>230</v>
      </c>
      <c r="B5" s="358"/>
      <c r="C5" s="358"/>
      <c r="D5" s="358"/>
      <c r="E5" s="358"/>
      <c r="F5" s="358"/>
      <c r="G5" s="358"/>
      <c r="H5" s="358"/>
    </row>
    <row r="6" spans="1:9" ht="45" customHeight="1">
      <c r="A6" s="34"/>
      <c r="B6" s="34"/>
      <c r="C6" s="34"/>
      <c r="D6" s="34"/>
      <c r="E6" s="34"/>
      <c r="F6" s="1"/>
      <c r="G6" s="39"/>
      <c r="H6" s="39" t="s">
        <v>2</v>
      </c>
    </row>
    <row r="7" spans="1:9" ht="72.400000000000006" customHeight="1">
      <c r="A7" s="359" t="s">
        <v>17</v>
      </c>
      <c r="B7" s="359"/>
      <c r="C7" s="359"/>
      <c r="D7" s="359" t="s">
        <v>3</v>
      </c>
      <c r="E7" s="359"/>
      <c r="F7" s="359" t="s">
        <v>18</v>
      </c>
      <c r="G7" s="368" t="s">
        <v>233</v>
      </c>
      <c r="H7" s="369"/>
    </row>
    <row r="8" spans="1:9" ht="28.7" customHeight="1">
      <c r="A8" s="85" t="s">
        <v>232</v>
      </c>
      <c r="B8" s="85" t="s">
        <v>20</v>
      </c>
      <c r="C8" s="85" t="s">
        <v>21</v>
      </c>
      <c r="D8" s="85" t="s">
        <v>5</v>
      </c>
      <c r="E8" s="85" t="s">
        <v>6</v>
      </c>
      <c r="F8" s="360"/>
      <c r="G8" s="40" t="s">
        <v>139</v>
      </c>
      <c r="H8" s="41" t="s">
        <v>7</v>
      </c>
    </row>
    <row r="9" spans="1:9" ht="17.25">
      <c r="A9" s="86"/>
      <c r="B9" s="86"/>
      <c r="C9" s="86"/>
      <c r="D9" s="86"/>
      <c r="E9" s="86"/>
      <c r="F9" s="36" t="s">
        <v>219</v>
      </c>
      <c r="G9" s="91">
        <f>+G11+G44</f>
        <v>0</v>
      </c>
      <c r="H9" s="91">
        <f>+H11+H44</f>
        <v>0</v>
      </c>
    </row>
    <row r="10" spans="1:9" ht="17.25">
      <c r="A10" s="86"/>
      <c r="B10" s="86"/>
      <c r="C10" s="86"/>
      <c r="D10" s="86"/>
      <c r="E10" s="86"/>
      <c r="F10" s="35" t="s">
        <v>220</v>
      </c>
      <c r="G10" s="40"/>
      <c r="H10" s="42"/>
    </row>
    <row r="11" spans="1:9" s="44" customFormat="1" ht="36.75" customHeight="1">
      <c r="A11" s="43"/>
      <c r="B11" s="43"/>
      <c r="C11" s="43"/>
      <c r="D11" s="43"/>
      <c r="E11" s="43"/>
      <c r="F11" s="18" t="s">
        <v>25</v>
      </c>
      <c r="G11" s="3">
        <f t="shared" ref="G11:H11" si="0">+G12</f>
        <v>1044542.6</v>
      </c>
      <c r="H11" s="3">
        <f t="shared" si="0"/>
        <v>2942825.1</v>
      </c>
    </row>
    <row r="12" spans="1:9" ht="33" customHeight="1">
      <c r="A12" s="363" t="s">
        <v>22</v>
      </c>
      <c r="B12" s="361"/>
      <c r="C12" s="373"/>
      <c r="D12" s="332"/>
      <c r="E12" s="332"/>
      <c r="F12" s="45" t="s">
        <v>31</v>
      </c>
      <c r="G12" s="46">
        <f t="shared" ref="G12:H12" si="1">+G14</f>
        <v>1044542.6</v>
      </c>
      <c r="H12" s="46">
        <f t="shared" si="1"/>
        <v>2942825.1</v>
      </c>
    </row>
    <row r="13" spans="1:9" ht="17.25">
      <c r="A13" s="364"/>
      <c r="B13" s="362"/>
      <c r="C13" s="374"/>
      <c r="D13" s="333"/>
      <c r="E13" s="333"/>
      <c r="F13" s="47" t="s">
        <v>23</v>
      </c>
      <c r="G13" s="48"/>
      <c r="H13" s="45"/>
    </row>
    <row r="14" spans="1:9" ht="33" customHeight="1">
      <c r="A14" s="364"/>
      <c r="B14" s="363" t="s">
        <v>30</v>
      </c>
      <c r="C14" s="374"/>
      <c r="D14" s="333"/>
      <c r="E14" s="333"/>
      <c r="F14" s="49" t="s">
        <v>32</v>
      </c>
      <c r="G14" s="46">
        <f t="shared" ref="G14:H14" si="2">+G16</f>
        <v>1044542.6</v>
      </c>
      <c r="H14" s="46">
        <f t="shared" si="2"/>
        <v>2942825.1</v>
      </c>
    </row>
    <row r="15" spans="1:9" ht="17.25">
      <c r="A15" s="364"/>
      <c r="B15" s="364"/>
      <c r="C15" s="375"/>
      <c r="D15" s="333"/>
      <c r="E15" s="333"/>
      <c r="F15" s="50" t="s">
        <v>23</v>
      </c>
      <c r="G15" s="51"/>
      <c r="H15" s="52"/>
    </row>
    <row r="16" spans="1:9" s="53" customFormat="1" ht="33" customHeight="1">
      <c r="A16" s="364"/>
      <c r="B16" s="364"/>
      <c r="C16" s="363" t="s">
        <v>29</v>
      </c>
      <c r="D16" s="333"/>
      <c r="E16" s="333"/>
      <c r="F16" s="49" t="s">
        <v>32</v>
      </c>
      <c r="G16" s="46">
        <f t="shared" ref="G16:H16" si="3">+G18</f>
        <v>1044542.6</v>
      </c>
      <c r="H16" s="46">
        <f t="shared" si="3"/>
        <v>2942825.1</v>
      </c>
    </row>
    <row r="17" spans="1:8" ht="16.899999999999999" customHeight="1">
      <c r="A17" s="364"/>
      <c r="B17" s="364"/>
      <c r="C17" s="364"/>
      <c r="D17" s="333"/>
      <c r="E17" s="333"/>
      <c r="F17" s="50" t="s">
        <v>23</v>
      </c>
      <c r="G17" s="54"/>
      <c r="H17" s="47"/>
    </row>
    <row r="18" spans="1:8" ht="34.5">
      <c r="A18" s="364"/>
      <c r="B18" s="364"/>
      <c r="C18" s="364"/>
      <c r="D18" s="333"/>
      <c r="E18" s="333"/>
      <c r="F18" s="55" t="s">
        <v>25</v>
      </c>
      <c r="G18" s="56">
        <f>+G20+G33</f>
        <v>1044542.6</v>
      </c>
      <c r="H18" s="56">
        <f>+H20+H33</f>
        <v>2942825.1</v>
      </c>
    </row>
    <row r="19" spans="1:8" ht="16.899999999999999" customHeight="1">
      <c r="A19" s="364"/>
      <c r="B19" s="364"/>
      <c r="C19" s="364"/>
      <c r="D19" s="334"/>
      <c r="E19" s="334"/>
      <c r="F19" s="50" t="s">
        <v>23</v>
      </c>
      <c r="G19" s="54"/>
      <c r="H19" s="47"/>
    </row>
    <row r="20" spans="1:8" ht="17.25">
      <c r="A20" s="364"/>
      <c r="B20" s="364"/>
      <c r="C20" s="364"/>
      <c r="D20" s="372">
        <v>1146</v>
      </c>
      <c r="E20" s="366" t="s">
        <v>140</v>
      </c>
      <c r="F20" s="367"/>
      <c r="G20" s="57">
        <f t="shared" ref="G20:H20" si="4">+G22</f>
        <v>294542.59999999998</v>
      </c>
      <c r="H20" s="57">
        <f t="shared" si="4"/>
        <v>1442825.1</v>
      </c>
    </row>
    <row r="21" spans="1:8" ht="17.25">
      <c r="A21" s="364"/>
      <c r="B21" s="364"/>
      <c r="C21" s="364"/>
      <c r="D21" s="372"/>
      <c r="E21" s="87"/>
      <c r="F21" s="58" t="s">
        <v>28</v>
      </c>
      <c r="G21" s="54"/>
      <c r="H21" s="47"/>
    </row>
    <row r="22" spans="1:8" ht="34.5">
      <c r="A22" s="364"/>
      <c r="B22" s="364"/>
      <c r="C22" s="364"/>
      <c r="D22" s="372"/>
      <c r="E22" s="87">
        <v>12010</v>
      </c>
      <c r="F22" s="59" t="s">
        <v>135</v>
      </c>
      <c r="G22" s="46">
        <f t="shared" ref="G22:H22" si="5">+G24</f>
        <v>294542.59999999998</v>
      </c>
      <c r="H22" s="46">
        <f t="shared" si="5"/>
        <v>1442825.1</v>
      </c>
    </row>
    <row r="23" spans="1:8" ht="17.25">
      <c r="A23" s="364"/>
      <c r="B23" s="364"/>
      <c r="C23" s="364"/>
      <c r="D23" s="372"/>
      <c r="E23" s="371"/>
      <c r="F23" s="60" t="s">
        <v>24</v>
      </c>
      <c r="G23" s="47"/>
      <c r="H23" s="47"/>
    </row>
    <row r="24" spans="1:8" ht="15" customHeight="1">
      <c r="A24" s="364"/>
      <c r="B24" s="364"/>
      <c r="C24" s="364"/>
      <c r="D24" s="372"/>
      <c r="E24" s="371"/>
      <c r="F24" s="61" t="s">
        <v>79</v>
      </c>
      <c r="G24" s="62">
        <f t="shared" ref="G24:H24" si="6">+G26</f>
        <v>294542.59999999998</v>
      </c>
      <c r="H24" s="62">
        <f t="shared" si="6"/>
        <v>1442825.1</v>
      </c>
    </row>
    <row r="25" spans="1:8" ht="51.75">
      <c r="A25" s="364"/>
      <c r="B25" s="364"/>
      <c r="C25" s="364"/>
      <c r="D25" s="372"/>
      <c r="E25" s="371"/>
      <c r="F25" s="63" t="s">
        <v>26</v>
      </c>
      <c r="G25" s="54"/>
      <c r="H25" s="47"/>
    </row>
    <row r="26" spans="1:8" ht="15" customHeight="1">
      <c r="A26" s="364"/>
      <c r="B26" s="364"/>
      <c r="C26" s="364"/>
      <c r="D26" s="372"/>
      <c r="E26" s="371"/>
      <c r="F26" s="64" t="s">
        <v>27</v>
      </c>
      <c r="G26" s="65">
        <f t="shared" ref="G26:H29" si="7">+G27</f>
        <v>294542.59999999998</v>
      </c>
      <c r="H26" s="65">
        <f t="shared" si="7"/>
        <v>1442825.1</v>
      </c>
    </row>
    <row r="27" spans="1:8" ht="15" customHeight="1">
      <c r="A27" s="364"/>
      <c r="B27" s="364"/>
      <c r="C27" s="364"/>
      <c r="D27" s="372"/>
      <c r="E27" s="371"/>
      <c r="F27" s="66" t="s">
        <v>33</v>
      </c>
      <c r="G27" s="67">
        <f t="shared" si="7"/>
        <v>294542.59999999998</v>
      </c>
      <c r="H27" s="67">
        <f t="shared" si="7"/>
        <v>1442825.1</v>
      </c>
    </row>
    <row r="28" spans="1:8" ht="15" customHeight="1">
      <c r="A28" s="364"/>
      <c r="B28" s="364"/>
      <c r="C28" s="364"/>
      <c r="D28" s="372"/>
      <c r="E28" s="371"/>
      <c r="F28" s="66" t="s">
        <v>34</v>
      </c>
      <c r="G28" s="67">
        <f>+G29+G31</f>
        <v>294542.59999999998</v>
      </c>
      <c r="H28" s="67">
        <f>+H29+H31</f>
        <v>1442825.1</v>
      </c>
    </row>
    <row r="29" spans="1:8" ht="15" customHeight="1">
      <c r="A29" s="364"/>
      <c r="B29" s="364"/>
      <c r="C29" s="364"/>
      <c r="D29" s="372"/>
      <c r="E29" s="371"/>
      <c r="F29" s="68" t="s">
        <v>80</v>
      </c>
      <c r="G29" s="67">
        <f t="shared" si="7"/>
        <v>248282.59999999998</v>
      </c>
      <c r="H29" s="67">
        <f t="shared" si="7"/>
        <v>1396565.1</v>
      </c>
    </row>
    <row r="30" spans="1:8" ht="15" customHeight="1">
      <c r="A30" s="364"/>
      <c r="B30" s="364"/>
      <c r="C30" s="364"/>
      <c r="D30" s="372"/>
      <c r="E30" s="371"/>
      <c r="F30" s="69" t="s">
        <v>106</v>
      </c>
      <c r="G30" s="67">
        <f>+'Havelvats 4'!E14-'Havelvats 4'!E16</f>
        <v>248282.59999999998</v>
      </c>
      <c r="H30" s="67">
        <f>+'Havelvats 4'!F14-'Havelvats 4'!F16</f>
        <v>1396565.1</v>
      </c>
    </row>
    <row r="31" spans="1:8" ht="15" customHeight="1">
      <c r="A31" s="364"/>
      <c r="B31" s="364"/>
      <c r="C31" s="364"/>
      <c r="D31" s="372"/>
      <c r="E31" s="371"/>
      <c r="F31" s="68" t="s">
        <v>241</v>
      </c>
      <c r="G31" s="70">
        <f>+G32</f>
        <v>46260</v>
      </c>
      <c r="H31" s="70">
        <f>+H32</f>
        <v>46260</v>
      </c>
    </row>
    <row r="32" spans="1:8" ht="15" customHeight="1">
      <c r="A32" s="364"/>
      <c r="B32" s="364"/>
      <c r="C32" s="364"/>
      <c r="D32" s="372"/>
      <c r="E32" s="371"/>
      <c r="F32" s="69" t="s">
        <v>231</v>
      </c>
      <c r="G32" s="70">
        <f>+'Havelvats 4'!E16</f>
        <v>46260</v>
      </c>
      <c r="H32" s="70">
        <f>+'Havelvats 4'!F16</f>
        <v>46260</v>
      </c>
    </row>
    <row r="33" spans="1:8" ht="17.25">
      <c r="A33" s="364"/>
      <c r="B33" s="364"/>
      <c r="C33" s="364"/>
      <c r="D33" s="370">
        <v>1183</v>
      </c>
      <c r="E33" s="356" t="s">
        <v>73</v>
      </c>
      <c r="F33" s="357"/>
      <c r="G33" s="57">
        <f>+G35</f>
        <v>750000</v>
      </c>
      <c r="H33" s="57">
        <f>+H35</f>
        <v>1500000</v>
      </c>
    </row>
    <row r="34" spans="1:8" ht="17.25">
      <c r="A34" s="364"/>
      <c r="B34" s="364"/>
      <c r="C34" s="364"/>
      <c r="D34" s="370"/>
      <c r="E34" s="87"/>
      <c r="F34" s="58" t="s">
        <v>28</v>
      </c>
      <c r="G34" s="54"/>
      <c r="H34" s="47"/>
    </row>
    <row r="35" spans="1:8" ht="51.75">
      <c r="A35" s="364"/>
      <c r="B35" s="364"/>
      <c r="C35" s="364"/>
      <c r="D35" s="370"/>
      <c r="E35" s="88">
        <v>32003</v>
      </c>
      <c r="F35" s="71" t="s">
        <v>76</v>
      </c>
      <c r="G35" s="46">
        <f t="shared" ref="G35:H35" si="8">+G37</f>
        <v>750000</v>
      </c>
      <c r="H35" s="46">
        <f t="shared" si="8"/>
        <v>1500000</v>
      </c>
    </row>
    <row r="36" spans="1:8" ht="17.25">
      <c r="A36" s="364"/>
      <c r="B36" s="364"/>
      <c r="C36" s="364"/>
      <c r="D36" s="370"/>
      <c r="E36" s="349"/>
      <c r="F36" s="60" t="s">
        <v>24</v>
      </c>
      <c r="G36" s="47"/>
      <c r="H36" s="47"/>
    </row>
    <row r="37" spans="1:8" ht="20.45" customHeight="1">
      <c r="A37" s="364"/>
      <c r="B37" s="364"/>
      <c r="C37" s="364"/>
      <c r="D37" s="370"/>
      <c r="E37" s="349"/>
      <c r="F37" s="61" t="s">
        <v>79</v>
      </c>
      <c r="G37" s="62">
        <f t="shared" ref="G37:H37" si="9">+G39</f>
        <v>750000</v>
      </c>
      <c r="H37" s="62">
        <f t="shared" si="9"/>
        <v>1500000</v>
      </c>
    </row>
    <row r="38" spans="1:8" ht="51.75">
      <c r="A38" s="364"/>
      <c r="B38" s="364"/>
      <c r="C38" s="364"/>
      <c r="D38" s="370"/>
      <c r="E38" s="349"/>
      <c r="F38" s="63" t="s">
        <v>26</v>
      </c>
      <c r="G38" s="47"/>
      <c r="H38" s="47"/>
    </row>
    <row r="39" spans="1:8" ht="15" customHeight="1">
      <c r="A39" s="364"/>
      <c r="B39" s="364"/>
      <c r="C39" s="364"/>
      <c r="D39" s="370"/>
      <c r="E39" s="349"/>
      <c r="F39" s="64" t="s">
        <v>27</v>
      </c>
      <c r="G39" s="65">
        <f t="shared" ref="G39:H42" si="10">+G40</f>
        <v>750000</v>
      </c>
      <c r="H39" s="65">
        <f t="shared" si="10"/>
        <v>1500000</v>
      </c>
    </row>
    <row r="40" spans="1:8" ht="15" customHeight="1">
      <c r="A40" s="364"/>
      <c r="B40" s="364"/>
      <c r="C40" s="364"/>
      <c r="D40" s="370"/>
      <c r="E40" s="349"/>
      <c r="F40" s="66" t="s">
        <v>33</v>
      </c>
      <c r="G40" s="67">
        <f t="shared" si="10"/>
        <v>750000</v>
      </c>
      <c r="H40" s="67">
        <f t="shared" si="10"/>
        <v>1500000</v>
      </c>
    </row>
    <row r="41" spans="1:8" ht="15" customHeight="1">
      <c r="A41" s="364"/>
      <c r="B41" s="364"/>
      <c r="C41" s="364"/>
      <c r="D41" s="370"/>
      <c r="E41" s="349"/>
      <c r="F41" s="66" t="s">
        <v>34</v>
      </c>
      <c r="G41" s="67">
        <f t="shared" si="10"/>
        <v>750000</v>
      </c>
      <c r="H41" s="67">
        <f t="shared" si="10"/>
        <v>1500000</v>
      </c>
    </row>
    <row r="42" spans="1:8" ht="15" customHeight="1">
      <c r="A42" s="364"/>
      <c r="B42" s="364"/>
      <c r="C42" s="364"/>
      <c r="D42" s="370"/>
      <c r="E42" s="349"/>
      <c r="F42" s="66" t="s">
        <v>80</v>
      </c>
      <c r="G42" s="67">
        <f t="shared" si="10"/>
        <v>750000</v>
      </c>
      <c r="H42" s="67">
        <f t="shared" si="10"/>
        <v>1500000</v>
      </c>
    </row>
    <row r="43" spans="1:8" ht="15" customHeight="1">
      <c r="A43" s="365"/>
      <c r="B43" s="365"/>
      <c r="C43" s="365"/>
      <c r="D43" s="370"/>
      <c r="E43" s="349"/>
      <c r="F43" s="66" t="s">
        <v>106</v>
      </c>
      <c r="G43" s="67">
        <f>+'Havelvats 4'!E37</f>
        <v>750000</v>
      </c>
      <c r="H43" s="67">
        <f>+'Havelvats 4'!F37</f>
        <v>1500000</v>
      </c>
    </row>
    <row r="44" spans="1:8" ht="17.25">
      <c r="A44" s="30"/>
      <c r="B44" s="30"/>
      <c r="C44" s="30"/>
      <c r="D44" s="31"/>
      <c r="E44" s="31"/>
      <c r="F44" s="32" t="s">
        <v>195</v>
      </c>
      <c r="G44" s="33">
        <f t="shared" ref="G44:H44" si="11">+G45</f>
        <v>-1044542.6</v>
      </c>
      <c r="H44" s="33">
        <f t="shared" si="11"/>
        <v>-2942825.1</v>
      </c>
    </row>
    <row r="45" spans="1:8" ht="34.5">
      <c r="A45" s="352" t="s">
        <v>196</v>
      </c>
      <c r="B45" s="352"/>
      <c r="C45" s="352"/>
      <c r="D45" s="352"/>
      <c r="E45" s="352"/>
      <c r="F45" s="32" t="s">
        <v>197</v>
      </c>
      <c r="G45" s="72">
        <f t="shared" ref="G45:H45" si="12">+G47</f>
        <v>-1044542.6</v>
      </c>
      <c r="H45" s="72">
        <f t="shared" si="12"/>
        <v>-2942825.1</v>
      </c>
    </row>
    <row r="46" spans="1:8" ht="17.25">
      <c r="A46" s="352"/>
      <c r="B46" s="352"/>
      <c r="C46" s="352"/>
      <c r="D46" s="352"/>
      <c r="E46" s="352"/>
      <c r="F46" s="35" t="s">
        <v>28</v>
      </c>
      <c r="G46" s="73"/>
      <c r="H46" s="73"/>
    </row>
    <row r="47" spans="1:8" ht="34.5">
      <c r="A47" s="352"/>
      <c r="B47" s="352" t="s">
        <v>198</v>
      </c>
      <c r="C47" s="352"/>
      <c r="D47" s="352"/>
      <c r="E47" s="352"/>
      <c r="F47" s="32" t="s">
        <v>199</v>
      </c>
      <c r="G47" s="74">
        <f t="shared" ref="G47:H47" si="13">+G49</f>
        <v>-1044542.6</v>
      </c>
      <c r="H47" s="74">
        <f t="shared" si="13"/>
        <v>-2942825.1</v>
      </c>
    </row>
    <row r="48" spans="1:8" ht="17.25">
      <c r="A48" s="352"/>
      <c r="B48" s="352"/>
      <c r="C48" s="352"/>
      <c r="D48" s="352"/>
      <c r="E48" s="352"/>
      <c r="F48" s="35" t="s">
        <v>28</v>
      </c>
      <c r="G48" s="74"/>
      <c r="H48" s="74"/>
    </row>
    <row r="49" spans="1:8" ht="17.25">
      <c r="A49" s="352"/>
      <c r="B49" s="352"/>
      <c r="C49" s="352" t="s">
        <v>198</v>
      </c>
      <c r="D49" s="352"/>
      <c r="E49" s="352"/>
      <c r="F49" s="36" t="s">
        <v>189</v>
      </c>
      <c r="G49" s="74">
        <f>+G51</f>
        <v>-1044542.6</v>
      </c>
      <c r="H49" s="74">
        <f>+H51</f>
        <v>-2942825.1</v>
      </c>
    </row>
    <row r="50" spans="1:8" ht="17.25">
      <c r="A50" s="352"/>
      <c r="B50" s="352"/>
      <c r="C50" s="352"/>
      <c r="D50" s="352"/>
      <c r="E50" s="352"/>
      <c r="F50" s="35" t="s">
        <v>28</v>
      </c>
      <c r="G50" s="75"/>
      <c r="H50" s="75"/>
    </row>
    <row r="51" spans="1:8" ht="17.25">
      <c r="A51" s="352"/>
      <c r="B51" s="352"/>
      <c r="C51" s="352"/>
      <c r="D51" s="352"/>
      <c r="E51" s="352"/>
      <c r="F51" s="35" t="s">
        <v>200</v>
      </c>
      <c r="G51" s="76">
        <f t="shared" ref="G51:H51" si="14">+G53</f>
        <v>-1044542.6</v>
      </c>
      <c r="H51" s="76">
        <f t="shared" si="14"/>
        <v>-2942825.1</v>
      </c>
    </row>
    <row r="52" spans="1:8" ht="17.25">
      <c r="A52" s="352"/>
      <c r="B52" s="352"/>
      <c r="C52" s="352"/>
      <c r="D52" s="352"/>
      <c r="E52" s="352"/>
      <c r="F52" s="35" t="s">
        <v>28</v>
      </c>
      <c r="G52" s="77"/>
      <c r="H52" s="77"/>
    </row>
    <row r="53" spans="1:8" ht="17.25">
      <c r="A53" s="352"/>
      <c r="B53" s="352"/>
      <c r="C53" s="352"/>
      <c r="D53" s="352" t="s">
        <v>201</v>
      </c>
      <c r="E53" s="353" t="s">
        <v>202</v>
      </c>
      <c r="F53" s="353" t="s">
        <v>189</v>
      </c>
      <c r="G53" s="72">
        <f>+G55</f>
        <v>-1044542.6</v>
      </c>
      <c r="H53" s="72">
        <f>+H55</f>
        <v>-2942825.1</v>
      </c>
    </row>
    <row r="54" spans="1:8" ht="17.25">
      <c r="A54" s="352"/>
      <c r="B54" s="352"/>
      <c r="C54" s="352"/>
      <c r="D54" s="352"/>
      <c r="E54" s="89"/>
      <c r="F54" s="78" t="s">
        <v>28</v>
      </c>
      <c r="G54" s="79"/>
      <c r="H54" s="79"/>
    </row>
    <row r="55" spans="1:8" ht="17.25">
      <c r="A55" s="352"/>
      <c r="B55" s="352"/>
      <c r="C55" s="352"/>
      <c r="D55" s="352"/>
      <c r="E55" s="90">
        <v>11001</v>
      </c>
      <c r="F55" s="36" t="s">
        <v>189</v>
      </c>
      <c r="G55" s="80">
        <f t="shared" ref="G55:H55" si="15">+G57</f>
        <v>-1044542.6</v>
      </c>
      <c r="H55" s="80">
        <f t="shared" si="15"/>
        <v>-2942825.1</v>
      </c>
    </row>
    <row r="56" spans="1:8" ht="17.25">
      <c r="A56" s="352"/>
      <c r="B56" s="352"/>
      <c r="C56" s="352"/>
      <c r="D56" s="352"/>
      <c r="E56" s="354"/>
      <c r="F56" s="35" t="s">
        <v>24</v>
      </c>
      <c r="G56" s="76"/>
      <c r="H56" s="76"/>
    </row>
    <row r="57" spans="1:8" ht="17.25">
      <c r="A57" s="352"/>
      <c r="B57" s="352"/>
      <c r="C57" s="352"/>
      <c r="D57" s="352"/>
      <c r="E57" s="354"/>
      <c r="F57" s="81" t="s">
        <v>200</v>
      </c>
      <c r="G57" s="82">
        <f t="shared" ref="G57:H57" si="16">+G59</f>
        <v>-1044542.6</v>
      </c>
      <c r="H57" s="82">
        <f t="shared" si="16"/>
        <v>-2942825.1</v>
      </c>
    </row>
    <row r="58" spans="1:8" ht="34.5">
      <c r="A58" s="352"/>
      <c r="B58" s="352"/>
      <c r="C58" s="352"/>
      <c r="D58" s="352"/>
      <c r="E58" s="354"/>
      <c r="F58" s="35" t="s">
        <v>203</v>
      </c>
      <c r="G58" s="76"/>
      <c r="H58" s="76"/>
    </row>
    <row r="59" spans="1:8" ht="17.25">
      <c r="A59" s="352"/>
      <c r="B59" s="352"/>
      <c r="C59" s="352"/>
      <c r="D59" s="352"/>
      <c r="E59" s="354"/>
      <c r="F59" s="83" t="s">
        <v>27</v>
      </c>
      <c r="G59" s="74">
        <f t="shared" ref="G59:H61" si="17">+G60</f>
        <v>-1044542.6</v>
      </c>
      <c r="H59" s="74">
        <f t="shared" si="17"/>
        <v>-2942825.1</v>
      </c>
    </row>
    <row r="60" spans="1:8" ht="17.25">
      <c r="A60" s="352"/>
      <c r="B60" s="352"/>
      <c r="C60" s="352"/>
      <c r="D60" s="352"/>
      <c r="E60" s="354"/>
      <c r="F60" s="35" t="s">
        <v>204</v>
      </c>
      <c r="G60" s="76">
        <f t="shared" si="17"/>
        <v>-1044542.6</v>
      </c>
      <c r="H60" s="76">
        <f t="shared" si="17"/>
        <v>-2942825.1</v>
      </c>
    </row>
    <row r="61" spans="1:8" ht="17.25">
      <c r="A61" s="352"/>
      <c r="B61" s="352"/>
      <c r="C61" s="352"/>
      <c r="D61" s="352"/>
      <c r="E61" s="354"/>
      <c r="F61" s="35" t="s">
        <v>205</v>
      </c>
      <c r="G61" s="76">
        <f t="shared" si="17"/>
        <v>-1044542.6</v>
      </c>
      <c r="H61" s="76">
        <f t="shared" si="17"/>
        <v>-2942825.1</v>
      </c>
    </row>
    <row r="62" spans="1:8" ht="17.25">
      <c r="A62" s="352"/>
      <c r="B62" s="352"/>
      <c r="C62" s="352"/>
      <c r="D62" s="352"/>
      <c r="E62" s="354"/>
      <c r="F62" s="35" t="s">
        <v>206</v>
      </c>
      <c r="G62" s="76">
        <v>-1044542.6</v>
      </c>
      <c r="H62" s="76">
        <v>-2942825.1</v>
      </c>
    </row>
  </sheetData>
  <mergeCells count="31">
    <mergeCell ref="D20:D32"/>
    <mergeCell ref="E12:E19"/>
    <mergeCell ref="D12:D19"/>
    <mergeCell ref="C12:C15"/>
    <mergeCell ref="F3:H3"/>
    <mergeCell ref="F2:H2"/>
    <mergeCell ref="F1:H1"/>
    <mergeCell ref="E33:F33"/>
    <mergeCell ref="A5:H5"/>
    <mergeCell ref="D7:E7"/>
    <mergeCell ref="F7:F8"/>
    <mergeCell ref="A7:C7"/>
    <mergeCell ref="B12:B13"/>
    <mergeCell ref="B14:B43"/>
    <mergeCell ref="E36:E43"/>
    <mergeCell ref="A12:A43"/>
    <mergeCell ref="E20:F20"/>
    <mergeCell ref="G7:H7"/>
    <mergeCell ref="D33:D43"/>
    <mergeCell ref="C16:C43"/>
    <mergeCell ref="E23:E32"/>
    <mergeCell ref="A45:A62"/>
    <mergeCell ref="B45:B46"/>
    <mergeCell ref="C45:C48"/>
    <mergeCell ref="D45:D52"/>
    <mergeCell ref="E45:E52"/>
    <mergeCell ref="B47:B62"/>
    <mergeCell ref="C49:C62"/>
    <mergeCell ref="D53:D62"/>
    <mergeCell ref="E53:F53"/>
    <mergeCell ref="E56:E6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topLeftCell="A13" zoomScale="70" zoomScaleNormal="70" workbookViewId="0">
      <selection activeCell="C23" sqref="C23"/>
    </sheetView>
  </sheetViews>
  <sheetFormatPr defaultColWidth="9.28515625" defaultRowHeight="17.25"/>
  <cols>
    <col min="1" max="2" width="9.140625" style="17" customWidth="1"/>
    <col min="3" max="3" width="54.28515625" style="17" customWidth="1"/>
    <col min="4" max="4" width="16.5703125" style="17" customWidth="1"/>
    <col min="5" max="7" width="19.7109375" style="134" customWidth="1"/>
    <col min="8" max="8" width="19.7109375" style="17" customWidth="1"/>
    <col min="9" max="9" width="15.5703125" style="17" bestFit="1" customWidth="1"/>
    <col min="10" max="10" width="13.85546875" style="17" bestFit="1" customWidth="1"/>
    <col min="11" max="16384" width="9.28515625" style="17"/>
  </cols>
  <sheetData>
    <row r="1" spans="1:10">
      <c r="A1" s="129"/>
      <c r="B1" s="92"/>
      <c r="C1" s="92"/>
      <c r="D1" s="92"/>
      <c r="E1" s="129"/>
      <c r="F1" s="386" t="s">
        <v>35</v>
      </c>
      <c r="G1" s="386"/>
      <c r="H1" s="386"/>
    </row>
    <row r="2" spans="1:10">
      <c r="A2" s="92"/>
      <c r="B2" s="92"/>
      <c r="C2" s="92"/>
      <c r="D2" s="92"/>
      <c r="E2" s="129"/>
      <c r="F2" s="387" t="s">
        <v>134</v>
      </c>
      <c r="G2" s="387"/>
      <c r="H2" s="387"/>
    </row>
    <row r="3" spans="1:10">
      <c r="A3" s="92"/>
      <c r="B3" s="92"/>
      <c r="C3" s="92"/>
      <c r="D3" s="92"/>
      <c r="E3" s="129"/>
      <c r="F3" s="387" t="s">
        <v>36</v>
      </c>
      <c r="G3" s="387"/>
      <c r="H3" s="387"/>
    </row>
    <row r="4" spans="1:10">
      <c r="A4" s="93"/>
      <c r="B4" s="93"/>
      <c r="C4" s="94"/>
      <c r="D4" s="129"/>
      <c r="E4" s="129"/>
      <c r="F4" s="129"/>
      <c r="G4" s="129"/>
      <c r="H4" s="129"/>
    </row>
    <row r="5" spans="1:10" ht="37.5" customHeight="1">
      <c r="A5" s="388" t="s">
        <v>146</v>
      </c>
      <c r="B5" s="389"/>
      <c r="C5" s="389"/>
      <c r="D5" s="389"/>
      <c r="E5" s="389"/>
      <c r="F5" s="389"/>
      <c r="G5" s="389"/>
      <c r="H5" s="389"/>
    </row>
    <row r="6" spans="1:10" ht="37.5" customHeight="1">
      <c r="A6" s="389"/>
      <c r="B6" s="389"/>
      <c r="C6" s="389"/>
      <c r="D6" s="389"/>
      <c r="E6" s="389"/>
      <c r="F6" s="389"/>
      <c r="G6" s="389"/>
      <c r="H6" s="389"/>
    </row>
    <row r="7" spans="1:10">
      <c r="E7" s="129"/>
      <c r="F7" s="129"/>
      <c r="G7" s="129"/>
    </row>
    <row r="8" spans="1:10">
      <c r="A8" s="39"/>
      <c r="B8" s="39"/>
      <c r="C8" s="39"/>
      <c r="D8" s="39"/>
      <c r="E8" s="129"/>
      <c r="F8" s="129"/>
      <c r="G8" s="390" t="s">
        <v>2</v>
      </c>
      <c r="H8" s="390"/>
    </row>
    <row r="9" spans="1:10" ht="43.35" customHeight="1">
      <c r="A9" s="391" t="s">
        <v>37</v>
      </c>
      <c r="B9" s="392"/>
      <c r="C9" s="379" t="s">
        <v>48</v>
      </c>
      <c r="D9" s="381" t="s">
        <v>126</v>
      </c>
      <c r="E9" s="383" t="s">
        <v>234</v>
      </c>
      <c r="F9" s="384"/>
      <c r="G9" s="384"/>
      <c r="H9" s="385"/>
    </row>
    <row r="10" spans="1:10" ht="103.5">
      <c r="A10" s="95" t="s">
        <v>39</v>
      </c>
      <c r="B10" s="95" t="s">
        <v>40</v>
      </c>
      <c r="C10" s="380"/>
      <c r="D10" s="382"/>
      <c r="E10" s="96" t="s">
        <v>41</v>
      </c>
      <c r="F10" s="96" t="s">
        <v>42</v>
      </c>
      <c r="G10" s="96" t="s">
        <v>43</v>
      </c>
      <c r="H10" s="97" t="s">
        <v>44</v>
      </c>
    </row>
    <row r="11" spans="1:10">
      <c r="A11" s="95"/>
      <c r="B11" s="95"/>
      <c r="C11" s="6" t="s">
        <v>45</v>
      </c>
      <c r="D11" s="10">
        <f>SUM(E11:H11)</f>
        <v>2942825.1</v>
      </c>
      <c r="E11" s="15">
        <f>+E13</f>
        <v>2896565.1</v>
      </c>
      <c r="F11" s="15">
        <f t="shared" ref="F11:H11" si="0">+F13</f>
        <v>0</v>
      </c>
      <c r="G11" s="15">
        <f t="shared" si="0"/>
        <v>46260</v>
      </c>
      <c r="H11" s="15">
        <f t="shared" si="0"/>
        <v>0</v>
      </c>
      <c r="I11" s="130"/>
      <c r="J11" s="130"/>
    </row>
    <row r="12" spans="1:10">
      <c r="A12" s="95"/>
      <c r="B12" s="95"/>
      <c r="C12" s="6" t="s">
        <v>46</v>
      </c>
      <c r="D12" s="8"/>
      <c r="E12" s="15"/>
      <c r="F12" s="15"/>
      <c r="G12" s="15"/>
      <c r="H12" s="9"/>
      <c r="I12" s="130"/>
      <c r="J12" s="131"/>
    </row>
    <row r="13" spans="1:10" ht="51.75">
      <c r="A13" s="7"/>
      <c r="B13" s="98"/>
      <c r="C13" s="98" t="s">
        <v>47</v>
      </c>
      <c r="D13" s="10">
        <f>SUM(E13:H13)</f>
        <v>2942825.1</v>
      </c>
      <c r="E13" s="15">
        <f>+E15+E38</f>
        <v>2896565.1</v>
      </c>
      <c r="F13" s="15">
        <f t="shared" ref="F13:H13" si="1">+F15+F38</f>
        <v>0</v>
      </c>
      <c r="G13" s="15">
        <f t="shared" si="1"/>
        <v>46260</v>
      </c>
      <c r="H13" s="15">
        <f t="shared" si="1"/>
        <v>0</v>
      </c>
      <c r="I13" s="130"/>
    </row>
    <row r="14" spans="1:10">
      <c r="A14" s="7"/>
      <c r="B14" s="7"/>
      <c r="C14" s="7" t="s">
        <v>23</v>
      </c>
      <c r="D14" s="11"/>
      <c r="E14" s="11"/>
      <c r="F14" s="11"/>
      <c r="G14" s="11"/>
      <c r="H14" s="11"/>
    </row>
    <row r="15" spans="1:10" ht="34.5">
      <c r="A15" s="99">
        <v>1146</v>
      </c>
      <c r="B15" s="99">
        <v>12010</v>
      </c>
      <c r="C15" s="100" t="s">
        <v>135</v>
      </c>
      <c r="D15" s="10">
        <f>SUM(E15:H15)</f>
        <v>1442825.1</v>
      </c>
      <c r="E15" s="15">
        <f>+E17+E18+E20+E22+E24+E26+E28+E30+E32+E34+E36</f>
        <v>1396565.1</v>
      </c>
      <c r="F15" s="15">
        <f t="shared" ref="F15:H15" si="2">+F17+F18+F20+F22+F24+F26+F28+F30+F32+F34+F36</f>
        <v>0</v>
      </c>
      <c r="G15" s="15">
        <f t="shared" si="2"/>
        <v>46260</v>
      </c>
      <c r="H15" s="15">
        <f t="shared" si="2"/>
        <v>0</v>
      </c>
      <c r="I15" s="132"/>
    </row>
    <row r="16" spans="1:10">
      <c r="A16" s="101"/>
      <c r="B16" s="101"/>
      <c r="C16" s="102" t="s">
        <v>28</v>
      </c>
      <c r="D16" s="103"/>
      <c r="E16" s="104"/>
      <c r="F16" s="104"/>
      <c r="G16" s="104"/>
      <c r="H16" s="103"/>
      <c r="I16" s="130"/>
    </row>
    <row r="17" spans="1:8" s="133" customFormat="1" ht="94.5" customHeight="1">
      <c r="A17" s="376"/>
      <c r="B17" s="376"/>
      <c r="C17" s="105" t="s">
        <v>229</v>
      </c>
      <c r="D17" s="106">
        <f>SUM(E17:H17)</f>
        <v>46260</v>
      </c>
      <c r="E17" s="106"/>
      <c r="F17" s="107"/>
      <c r="G17" s="106">
        <f>4740*9+400*9</f>
        <v>46260</v>
      </c>
      <c r="H17" s="108"/>
    </row>
    <row r="18" spans="1:8" s="133" customFormat="1">
      <c r="A18" s="377"/>
      <c r="B18" s="377"/>
      <c r="C18" s="109" t="s">
        <v>84</v>
      </c>
      <c r="D18" s="106">
        <f t="shared" ref="D18:D37" si="3">SUM(E18:H18)</f>
        <v>100000</v>
      </c>
      <c r="E18" s="110">
        <f>+E19</f>
        <v>100000</v>
      </c>
      <c r="F18" s="110">
        <f t="shared" ref="F18:H18" si="4">+F19</f>
        <v>0</v>
      </c>
      <c r="G18" s="110">
        <f t="shared" si="4"/>
        <v>0</v>
      </c>
      <c r="H18" s="110">
        <f t="shared" si="4"/>
        <v>0</v>
      </c>
    </row>
    <row r="19" spans="1:8" ht="51.75">
      <c r="A19" s="377"/>
      <c r="B19" s="377"/>
      <c r="C19" s="111" t="s">
        <v>246</v>
      </c>
      <c r="D19" s="112">
        <f t="shared" si="3"/>
        <v>100000</v>
      </c>
      <c r="E19" s="112">
        <v>100000</v>
      </c>
      <c r="F19" s="113"/>
      <c r="G19" s="104"/>
      <c r="H19" s="103"/>
    </row>
    <row r="20" spans="1:8" s="133" customFormat="1">
      <c r="A20" s="377"/>
      <c r="B20" s="377"/>
      <c r="C20" s="109" t="s">
        <v>82</v>
      </c>
      <c r="D20" s="106">
        <f t="shared" si="3"/>
        <v>100000</v>
      </c>
      <c r="E20" s="110">
        <f>+E21</f>
        <v>100000</v>
      </c>
      <c r="F20" s="110">
        <f t="shared" ref="F20:H20" si="5">+F21</f>
        <v>0</v>
      </c>
      <c r="G20" s="110">
        <f t="shared" si="5"/>
        <v>0</v>
      </c>
      <c r="H20" s="110">
        <f t="shared" si="5"/>
        <v>0</v>
      </c>
    </row>
    <row r="21" spans="1:8" ht="36.4" customHeight="1">
      <c r="A21" s="377"/>
      <c r="B21" s="377"/>
      <c r="C21" s="111" t="s">
        <v>224</v>
      </c>
      <c r="D21" s="112">
        <f t="shared" si="3"/>
        <v>100000</v>
      </c>
      <c r="E21" s="112">
        <v>100000</v>
      </c>
      <c r="F21" s="113"/>
      <c r="G21" s="104"/>
      <c r="H21" s="103"/>
    </row>
    <row r="22" spans="1:8" s="133" customFormat="1">
      <c r="A22" s="377"/>
      <c r="B22" s="377"/>
      <c r="C22" s="109" t="s">
        <v>127</v>
      </c>
      <c r="D22" s="106">
        <f t="shared" si="3"/>
        <v>496565.1</v>
      </c>
      <c r="E22" s="110">
        <f>+E23</f>
        <v>496565.1</v>
      </c>
      <c r="F22" s="110">
        <f t="shared" ref="F22:H28" si="6">+F23</f>
        <v>0</v>
      </c>
      <c r="G22" s="110">
        <f t="shared" si="6"/>
        <v>0</v>
      </c>
      <c r="H22" s="110">
        <f t="shared" si="6"/>
        <v>0</v>
      </c>
    </row>
    <row r="23" spans="1:8" ht="36.4" customHeight="1">
      <c r="A23" s="377"/>
      <c r="B23" s="377"/>
      <c r="C23" s="111" t="s">
        <v>249</v>
      </c>
      <c r="D23" s="112">
        <f t="shared" si="3"/>
        <v>496565.1</v>
      </c>
      <c r="E23" s="112">
        <v>496565.1</v>
      </c>
      <c r="F23" s="113"/>
      <c r="G23" s="104"/>
      <c r="H23" s="103"/>
    </row>
    <row r="24" spans="1:8" s="133" customFormat="1">
      <c r="A24" s="377"/>
      <c r="B24" s="377"/>
      <c r="C24" s="109" t="s">
        <v>86</v>
      </c>
      <c r="D24" s="106">
        <f t="shared" si="3"/>
        <v>100000</v>
      </c>
      <c r="E24" s="110">
        <f>+E25</f>
        <v>100000</v>
      </c>
      <c r="F24" s="110">
        <f t="shared" ref="F24:H24" si="7">+F25</f>
        <v>0</v>
      </c>
      <c r="G24" s="110">
        <f t="shared" si="7"/>
        <v>0</v>
      </c>
      <c r="H24" s="110">
        <f t="shared" si="7"/>
        <v>0</v>
      </c>
    </row>
    <row r="25" spans="1:8" ht="51.75">
      <c r="A25" s="377"/>
      <c r="B25" s="377"/>
      <c r="C25" s="111" t="s">
        <v>221</v>
      </c>
      <c r="D25" s="112">
        <f t="shared" si="3"/>
        <v>100000</v>
      </c>
      <c r="E25" s="114">
        <v>100000</v>
      </c>
      <c r="F25" s="115"/>
      <c r="G25" s="116"/>
      <c r="H25" s="117"/>
    </row>
    <row r="26" spans="1:8" s="133" customFormat="1">
      <c r="A26" s="377"/>
      <c r="B26" s="377"/>
      <c r="C26" s="109" t="s">
        <v>81</v>
      </c>
      <c r="D26" s="106">
        <f t="shared" si="3"/>
        <v>100000</v>
      </c>
      <c r="E26" s="110">
        <f>+E27</f>
        <v>100000</v>
      </c>
      <c r="F26" s="110">
        <f t="shared" si="6"/>
        <v>0</v>
      </c>
      <c r="G26" s="110">
        <f t="shared" si="6"/>
        <v>0</v>
      </c>
      <c r="H26" s="110">
        <f t="shared" si="6"/>
        <v>0</v>
      </c>
    </row>
    <row r="27" spans="1:8" ht="51.75">
      <c r="A27" s="377"/>
      <c r="B27" s="377"/>
      <c r="C27" s="111" t="s">
        <v>222</v>
      </c>
      <c r="D27" s="112">
        <f t="shared" si="3"/>
        <v>100000</v>
      </c>
      <c r="E27" s="114">
        <v>100000</v>
      </c>
      <c r="F27" s="115"/>
      <c r="G27" s="116"/>
      <c r="H27" s="117"/>
    </row>
    <row r="28" spans="1:8" s="133" customFormat="1">
      <c r="A28" s="377"/>
      <c r="B28" s="377"/>
      <c r="C28" s="109" t="s">
        <v>83</v>
      </c>
      <c r="D28" s="106">
        <f t="shared" si="3"/>
        <v>100000</v>
      </c>
      <c r="E28" s="110">
        <f>+E29</f>
        <v>100000</v>
      </c>
      <c r="F28" s="110">
        <f t="shared" si="6"/>
        <v>0</v>
      </c>
      <c r="G28" s="110">
        <f t="shared" si="6"/>
        <v>0</v>
      </c>
      <c r="H28" s="110">
        <f t="shared" si="6"/>
        <v>0</v>
      </c>
    </row>
    <row r="29" spans="1:8" ht="32.65" customHeight="1">
      <c r="A29" s="377"/>
      <c r="B29" s="377"/>
      <c r="C29" s="111" t="s">
        <v>225</v>
      </c>
      <c r="D29" s="112">
        <f t="shared" si="3"/>
        <v>100000</v>
      </c>
      <c r="E29" s="114">
        <v>100000</v>
      </c>
      <c r="F29" s="115"/>
      <c r="G29" s="116"/>
      <c r="H29" s="117"/>
    </row>
    <row r="30" spans="1:8" s="133" customFormat="1">
      <c r="A30" s="377"/>
      <c r="B30" s="377"/>
      <c r="C30" s="109" t="s">
        <v>89</v>
      </c>
      <c r="D30" s="106">
        <f t="shared" si="3"/>
        <v>100000</v>
      </c>
      <c r="E30" s="110">
        <f>+E31</f>
        <v>100000</v>
      </c>
      <c r="F30" s="110">
        <f t="shared" ref="F30:H30" si="8">+F31</f>
        <v>0</v>
      </c>
      <c r="G30" s="110">
        <f t="shared" si="8"/>
        <v>0</v>
      </c>
      <c r="H30" s="110">
        <f t="shared" si="8"/>
        <v>0</v>
      </c>
    </row>
    <row r="31" spans="1:8" ht="51.75">
      <c r="A31" s="377"/>
      <c r="B31" s="377"/>
      <c r="C31" s="111" t="s">
        <v>226</v>
      </c>
      <c r="D31" s="112">
        <f t="shared" si="3"/>
        <v>100000</v>
      </c>
      <c r="E31" s="114">
        <v>100000</v>
      </c>
      <c r="F31" s="115"/>
      <c r="G31" s="116"/>
      <c r="H31" s="117"/>
    </row>
    <row r="32" spans="1:8" s="133" customFormat="1">
      <c r="A32" s="377"/>
      <c r="B32" s="377"/>
      <c r="C32" s="109" t="s">
        <v>87</v>
      </c>
      <c r="D32" s="106">
        <f t="shared" si="3"/>
        <v>100000</v>
      </c>
      <c r="E32" s="110">
        <f>+E33</f>
        <v>100000</v>
      </c>
      <c r="F32" s="110">
        <f t="shared" ref="F32:H32" si="9">+F33</f>
        <v>0</v>
      </c>
      <c r="G32" s="110">
        <f t="shared" si="9"/>
        <v>0</v>
      </c>
      <c r="H32" s="110">
        <f t="shared" si="9"/>
        <v>0</v>
      </c>
    </row>
    <row r="33" spans="1:8" ht="51.75">
      <c r="A33" s="377"/>
      <c r="B33" s="377"/>
      <c r="C33" s="111" t="s">
        <v>223</v>
      </c>
      <c r="D33" s="112">
        <f t="shared" si="3"/>
        <v>100000</v>
      </c>
      <c r="E33" s="114">
        <v>100000</v>
      </c>
      <c r="F33" s="115"/>
      <c r="G33" s="116"/>
      <c r="H33" s="117"/>
    </row>
    <row r="34" spans="1:8" s="133" customFormat="1">
      <c r="A34" s="377"/>
      <c r="B34" s="377"/>
      <c r="C34" s="109" t="s">
        <v>88</v>
      </c>
      <c r="D34" s="106">
        <f t="shared" si="3"/>
        <v>100000</v>
      </c>
      <c r="E34" s="110">
        <f>+E35</f>
        <v>100000</v>
      </c>
      <c r="F34" s="110">
        <f t="shared" ref="F34:H34" si="10">+F35</f>
        <v>0</v>
      </c>
      <c r="G34" s="110">
        <f t="shared" si="10"/>
        <v>0</v>
      </c>
      <c r="H34" s="110">
        <f t="shared" si="10"/>
        <v>0</v>
      </c>
    </row>
    <row r="35" spans="1:8" ht="51.75">
      <c r="A35" s="377"/>
      <c r="B35" s="377"/>
      <c r="C35" s="111" t="s">
        <v>227</v>
      </c>
      <c r="D35" s="112">
        <f t="shared" si="3"/>
        <v>100000</v>
      </c>
      <c r="E35" s="114">
        <v>100000</v>
      </c>
      <c r="F35" s="115"/>
      <c r="G35" s="116"/>
      <c r="H35" s="117"/>
    </row>
    <row r="36" spans="1:8" s="133" customFormat="1">
      <c r="A36" s="377"/>
      <c r="B36" s="377"/>
      <c r="C36" s="109" t="s">
        <v>90</v>
      </c>
      <c r="D36" s="106">
        <f t="shared" si="3"/>
        <v>100000</v>
      </c>
      <c r="E36" s="110">
        <f>+E37</f>
        <v>100000</v>
      </c>
      <c r="F36" s="110">
        <f t="shared" ref="F36:H36" si="11">+F37</f>
        <v>0</v>
      </c>
      <c r="G36" s="110">
        <f t="shared" si="11"/>
        <v>0</v>
      </c>
      <c r="H36" s="110">
        <f t="shared" si="11"/>
        <v>0</v>
      </c>
    </row>
    <row r="37" spans="1:8" ht="69">
      <c r="A37" s="378"/>
      <c r="B37" s="378"/>
      <c r="C37" s="111" t="s">
        <v>228</v>
      </c>
      <c r="D37" s="112">
        <f t="shared" si="3"/>
        <v>100000</v>
      </c>
      <c r="E37" s="114">
        <v>100000</v>
      </c>
      <c r="F37" s="115"/>
      <c r="G37" s="116"/>
      <c r="H37" s="117"/>
    </row>
    <row r="38" spans="1:8" s="134" customFormat="1" ht="51.75">
      <c r="A38" s="118">
        <v>1183</v>
      </c>
      <c r="B38" s="118">
        <v>32003</v>
      </c>
      <c r="C38" s="119" t="s">
        <v>76</v>
      </c>
      <c r="D38" s="10">
        <f>SUM(E38:H38)</f>
        <v>1500000</v>
      </c>
      <c r="E38" s="10">
        <f>+E40+E43+E45+E47+E50+E58+E62+E56+E53+E64</f>
        <v>1500000</v>
      </c>
      <c r="F38" s="15">
        <f>+F40+F43+F45+F47+F50+F58+F62+F56+F53+F64</f>
        <v>0</v>
      </c>
      <c r="G38" s="15">
        <f>+G40+G43+G45+G47+G50+G58+G62+G56+G53+G64</f>
        <v>0</v>
      </c>
      <c r="H38" s="15">
        <f>+H40+H43+H45+H47+H50+H58+H62+H56+H53+H64</f>
        <v>0</v>
      </c>
    </row>
    <row r="39" spans="1:8">
      <c r="A39" s="101"/>
      <c r="B39" s="101"/>
      <c r="C39" s="102" t="s">
        <v>28</v>
      </c>
      <c r="D39" s="103"/>
      <c r="E39" s="120"/>
      <c r="F39" s="121"/>
      <c r="G39" s="104"/>
      <c r="H39" s="103"/>
    </row>
    <row r="40" spans="1:8" s="135" customFormat="1">
      <c r="A40" s="376"/>
      <c r="B40" s="376"/>
      <c r="C40" s="109" t="s">
        <v>84</v>
      </c>
      <c r="D40" s="122">
        <f t="shared" ref="D40:D65" si="12">SUM(E40:H40)</f>
        <v>200000</v>
      </c>
      <c r="E40" s="110">
        <f>+E41+E42</f>
        <v>200000</v>
      </c>
      <c r="F40" s="110"/>
      <c r="G40" s="123"/>
      <c r="H40" s="122"/>
    </row>
    <row r="41" spans="1:8" s="135" customFormat="1">
      <c r="A41" s="377"/>
      <c r="B41" s="377"/>
      <c r="C41" s="124" t="s">
        <v>91</v>
      </c>
      <c r="D41" s="112">
        <f>SUM(E41:H41)</f>
        <v>100000</v>
      </c>
      <c r="E41" s="113">
        <v>100000</v>
      </c>
      <c r="F41" s="125"/>
      <c r="G41" s="110"/>
      <c r="H41" s="126"/>
    </row>
    <row r="42" spans="1:8">
      <c r="A42" s="377"/>
      <c r="B42" s="377"/>
      <c r="C42" s="124" t="s">
        <v>92</v>
      </c>
      <c r="D42" s="112">
        <f>SUM(E42:H42)</f>
        <v>100000</v>
      </c>
      <c r="E42" s="113">
        <v>100000</v>
      </c>
      <c r="F42" s="125"/>
      <c r="G42" s="104"/>
      <c r="H42" s="103"/>
    </row>
    <row r="43" spans="1:8" s="135" customFormat="1">
      <c r="A43" s="377"/>
      <c r="B43" s="377"/>
      <c r="C43" s="109" t="s">
        <v>82</v>
      </c>
      <c r="D43" s="122">
        <f t="shared" si="12"/>
        <v>100000</v>
      </c>
      <c r="E43" s="110">
        <f>+E44</f>
        <v>100000</v>
      </c>
      <c r="F43" s="110"/>
      <c r="G43" s="110"/>
      <c r="H43" s="122"/>
    </row>
    <row r="44" spans="1:8" s="135" customFormat="1">
      <c r="A44" s="377"/>
      <c r="B44" s="377"/>
      <c r="C44" s="124" t="s">
        <v>93</v>
      </c>
      <c r="D44" s="112">
        <f t="shared" si="12"/>
        <v>100000</v>
      </c>
      <c r="E44" s="113">
        <v>100000</v>
      </c>
      <c r="F44" s="125"/>
      <c r="G44" s="113"/>
      <c r="H44" s="112"/>
    </row>
    <row r="45" spans="1:8" s="135" customFormat="1">
      <c r="A45" s="377"/>
      <c r="B45" s="377"/>
      <c r="C45" s="109" t="s">
        <v>85</v>
      </c>
      <c r="D45" s="122">
        <f t="shared" si="12"/>
        <v>100000</v>
      </c>
      <c r="E45" s="110">
        <f>+E46</f>
        <v>100000</v>
      </c>
      <c r="F45" s="110"/>
      <c r="G45" s="110"/>
      <c r="H45" s="122"/>
    </row>
    <row r="46" spans="1:8" s="136" customFormat="1">
      <c r="A46" s="377"/>
      <c r="B46" s="377"/>
      <c r="C46" s="124" t="s">
        <v>94</v>
      </c>
      <c r="D46" s="112">
        <f t="shared" si="12"/>
        <v>100000</v>
      </c>
      <c r="E46" s="113">
        <v>100000</v>
      </c>
      <c r="F46" s="125"/>
      <c r="G46" s="113"/>
      <c r="H46" s="127"/>
    </row>
    <row r="47" spans="1:8" s="135" customFormat="1">
      <c r="A47" s="377"/>
      <c r="B47" s="377"/>
      <c r="C47" s="109" t="s">
        <v>86</v>
      </c>
      <c r="D47" s="122">
        <f t="shared" si="12"/>
        <v>200000</v>
      </c>
      <c r="E47" s="110">
        <f>+E48+E49</f>
        <v>200000</v>
      </c>
      <c r="F47" s="110"/>
      <c r="G47" s="110"/>
      <c r="H47" s="122"/>
    </row>
    <row r="48" spans="1:8" ht="34.5">
      <c r="A48" s="377"/>
      <c r="B48" s="377"/>
      <c r="C48" s="124" t="s">
        <v>95</v>
      </c>
      <c r="D48" s="112">
        <f t="shared" si="12"/>
        <v>100000</v>
      </c>
      <c r="E48" s="113">
        <v>100000</v>
      </c>
      <c r="F48" s="125"/>
      <c r="G48" s="104"/>
      <c r="H48" s="103"/>
    </row>
    <row r="49" spans="1:8">
      <c r="A49" s="377"/>
      <c r="B49" s="377"/>
      <c r="C49" s="124" t="s">
        <v>96</v>
      </c>
      <c r="D49" s="112">
        <f t="shared" si="12"/>
        <v>100000</v>
      </c>
      <c r="E49" s="113">
        <v>100000</v>
      </c>
      <c r="F49" s="125"/>
      <c r="G49" s="104"/>
      <c r="H49" s="103"/>
    </row>
    <row r="50" spans="1:8" s="135" customFormat="1">
      <c r="A50" s="377"/>
      <c r="B50" s="377"/>
      <c r="C50" s="109" t="s">
        <v>81</v>
      </c>
      <c r="D50" s="122">
        <f t="shared" si="12"/>
        <v>200000</v>
      </c>
      <c r="E50" s="110">
        <f>+E51+E52</f>
        <v>200000</v>
      </c>
      <c r="F50" s="110"/>
      <c r="G50" s="110"/>
      <c r="H50" s="122"/>
    </row>
    <row r="51" spans="1:8">
      <c r="A51" s="377"/>
      <c r="B51" s="377"/>
      <c r="C51" s="124" t="s">
        <v>97</v>
      </c>
      <c r="D51" s="112">
        <f t="shared" si="12"/>
        <v>100000</v>
      </c>
      <c r="E51" s="113">
        <v>100000</v>
      </c>
      <c r="F51" s="125"/>
      <c r="G51" s="104"/>
      <c r="H51" s="103"/>
    </row>
    <row r="52" spans="1:8">
      <c r="A52" s="377"/>
      <c r="B52" s="377"/>
      <c r="C52" s="124" t="s">
        <v>98</v>
      </c>
      <c r="D52" s="112">
        <f t="shared" si="12"/>
        <v>100000</v>
      </c>
      <c r="E52" s="113">
        <v>100000</v>
      </c>
      <c r="F52" s="125"/>
      <c r="G52" s="104"/>
      <c r="H52" s="103"/>
    </row>
    <row r="53" spans="1:8" s="135" customFormat="1">
      <c r="A53" s="377"/>
      <c r="B53" s="377"/>
      <c r="C53" s="109" t="s">
        <v>83</v>
      </c>
      <c r="D53" s="122">
        <f t="shared" ref="D53:D57" si="13">SUM(E53:H53)</f>
        <v>200000</v>
      </c>
      <c r="E53" s="110">
        <f>+E54+E55</f>
        <v>200000</v>
      </c>
      <c r="F53" s="110"/>
      <c r="G53" s="110"/>
      <c r="H53" s="122"/>
    </row>
    <row r="54" spans="1:8">
      <c r="A54" s="377"/>
      <c r="B54" s="377"/>
      <c r="C54" s="124" t="s">
        <v>104</v>
      </c>
      <c r="D54" s="112">
        <f t="shared" si="13"/>
        <v>100000</v>
      </c>
      <c r="E54" s="113">
        <v>100000</v>
      </c>
      <c r="F54" s="125"/>
      <c r="G54" s="104"/>
      <c r="H54" s="103"/>
    </row>
    <row r="55" spans="1:8">
      <c r="A55" s="377"/>
      <c r="B55" s="377"/>
      <c r="C55" s="128" t="s">
        <v>105</v>
      </c>
      <c r="D55" s="112">
        <f t="shared" si="13"/>
        <v>100000</v>
      </c>
      <c r="E55" s="113">
        <v>100000</v>
      </c>
      <c r="F55" s="125"/>
      <c r="G55" s="104"/>
      <c r="H55" s="103"/>
    </row>
    <row r="56" spans="1:8" s="135" customFormat="1">
      <c r="A56" s="377"/>
      <c r="B56" s="377"/>
      <c r="C56" s="109" t="s">
        <v>89</v>
      </c>
      <c r="D56" s="122">
        <f t="shared" si="13"/>
        <v>100000</v>
      </c>
      <c r="E56" s="110">
        <f>+E57</f>
        <v>100000</v>
      </c>
      <c r="F56" s="110"/>
      <c r="G56" s="110"/>
      <c r="H56" s="122"/>
    </row>
    <row r="57" spans="1:8">
      <c r="A57" s="377"/>
      <c r="B57" s="377"/>
      <c r="C57" s="124" t="s">
        <v>103</v>
      </c>
      <c r="D57" s="112">
        <f t="shared" si="13"/>
        <v>100000</v>
      </c>
      <c r="E57" s="113">
        <v>100000</v>
      </c>
      <c r="F57" s="125"/>
      <c r="G57" s="104"/>
      <c r="H57" s="103"/>
    </row>
    <row r="58" spans="1:8" s="135" customFormat="1">
      <c r="A58" s="377"/>
      <c r="B58" s="377"/>
      <c r="C58" s="109" t="s">
        <v>87</v>
      </c>
      <c r="D58" s="122">
        <f t="shared" si="12"/>
        <v>300000</v>
      </c>
      <c r="E58" s="110">
        <f>+E59+E60+E61</f>
        <v>300000</v>
      </c>
      <c r="F58" s="110"/>
      <c r="G58" s="110"/>
      <c r="H58" s="122"/>
    </row>
    <row r="59" spans="1:8" ht="34.5">
      <c r="A59" s="377"/>
      <c r="B59" s="377"/>
      <c r="C59" s="124" t="s">
        <v>99</v>
      </c>
      <c r="D59" s="112">
        <f t="shared" si="12"/>
        <v>100000</v>
      </c>
      <c r="E59" s="113">
        <v>100000</v>
      </c>
      <c r="F59" s="125"/>
      <c r="G59" s="104"/>
      <c r="H59" s="103"/>
    </row>
    <row r="60" spans="1:8">
      <c r="A60" s="377"/>
      <c r="B60" s="377"/>
      <c r="C60" s="124" t="s">
        <v>100</v>
      </c>
      <c r="D60" s="112">
        <f t="shared" si="12"/>
        <v>100000</v>
      </c>
      <c r="E60" s="113">
        <v>100000</v>
      </c>
      <c r="F60" s="125"/>
      <c r="G60" s="104"/>
      <c r="H60" s="103"/>
    </row>
    <row r="61" spans="1:8">
      <c r="A61" s="377"/>
      <c r="B61" s="377"/>
      <c r="C61" s="124" t="s">
        <v>101</v>
      </c>
      <c r="D61" s="112">
        <f t="shared" si="12"/>
        <v>100000</v>
      </c>
      <c r="E61" s="113">
        <v>100000</v>
      </c>
      <c r="F61" s="125"/>
      <c r="G61" s="104"/>
      <c r="H61" s="103"/>
    </row>
    <row r="62" spans="1:8" s="135" customFormat="1">
      <c r="A62" s="377"/>
      <c r="B62" s="377"/>
      <c r="C62" s="109" t="s">
        <v>88</v>
      </c>
      <c r="D62" s="122">
        <f t="shared" si="12"/>
        <v>150882.6</v>
      </c>
      <c r="E62" s="110">
        <f>+E63</f>
        <v>150882.6</v>
      </c>
      <c r="F62" s="110"/>
      <c r="G62" s="110"/>
      <c r="H62" s="122"/>
    </row>
    <row r="63" spans="1:8">
      <c r="A63" s="377"/>
      <c r="B63" s="377"/>
      <c r="C63" s="124" t="s">
        <v>102</v>
      </c>
      <c r="D63" s="112">
        <f t="shared" si="12"/>
        <v>150882.6</v>
      </c>
      <c r="E63" s="113">
        <f>100000+50882.6</f>
        <v>150882.6</v>
      </c>
      <c r="F63" s="125"/>
      <c r="G63" s="104"/>
      <c r="H63" s="103"/>
    </row>
    <row r="64" spans="1:8" s="135" customFormat="1">
      <c r="A64" s="377"/>
      <c r="B64" s="377"/>
      <c r="C64" s="109" t="s">
        <v>90</v>
      </c>
      <c r="D64" s="122">
        <f t="shared" si="12"/>
        <v>-50882.6</v>
      </c>
      <c r="E64" s="110">
        <f>SUM(E65:E65)</f>
        <v>-50882.6</v>
      </c>
      <c r="F64" s="110"/>
      <c r="G64" s="110"/>
      <c r="H64" s="122"/>
    </row>
    <row r="65" spans="1:8">
      <c r="A65" s="378"/>
      <c r="B65" s="378"/>
      <c r="C65" s="124" t="s">
        <v>132</v>
      </c>
      <c r="D65" s="112">
        <f t="shared" si="12"/>
        <v>-50882.6</v>
      </c>
      <c r="E65" s="112">
        <v>-50882.6</v>
      </c>
      <c r="F65" s="125"/>
      <c r="G65" s="104"/>
      <c r="H65" s="103"/>
    </row>
  </sheetData>
  <mergeCells count="13">
    <mergeCell ref="D9:D10"/>
    <mergeCell ref="E9:H9"/>
    <mergeCell ref="F1:H1"/>
    <mergeCell ref="F2:H2"/>
    <mergeCell ref="F3:H3"/>
    <mergeCell ref="A5:H6"/>
    <mergeCell ref="G8:H8"/>
    <mergeCell ref="A9:B9"/>
    <mergeCell ref="B40:B65"/>
    <mergeCell ref="A40:A65"/>
    <mergeCell ref="C9:C10"/>
    <mergeCell ref="A17:A37"/>
    <mergeCell ref="B17:B37"/>
  </mergeCells>
  <pageMargins left="0.7" right="0.7" top="0.75" bottom="0.75" header="0.3" footer="0.3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66"/>
  <sheetViews>
    <sheetView topLeftCell="A43" zoomScale="85" zoomScaleNormal="85" workbookViewId="0">
      <selection activeCell="E79" sqref="E79"/>
    </sheetView>
  </sheetViews>
  <sheetFormatPr defaultColWidth="9.140625" defaultRowHeight="17.25"/>
  <cols>
    <col min="1" max="3" width="9.140625" style="137"/>
    <col min="4" max="4" width="54.28515625" style="137" customWidth="1"/>
    <col min="5" max="6" width="17.7109375" style="137" customWidth="1"/>
    <col min="7" max="7" width="33.7109375" style="137" customWidth="1"/>
    <col min="8" max="9" width="9.140625" style="137"/>
    <col min="10" max="10" width="12.28515625" style="137" customWidth="1"/>
    <col min="11" max="16384" width="9.140625" style="137"/>
  </cols>
  <sheetData>
    <row r="1" spans="2:6" ht="21" customHeight="1">
      <c r="E1" s="419" t="s">
        <v>250</v>
      </c>
      <c r="F1" s="419"/>
    </row>
    <row r="2" spans="2:6" ht="20.25" customHeight="1">
      <c r="D2" s="419" t="s">
        <v>138</v>
      </c>
      <c r="E2" s="419"/>
      <c r="F2" s="419"/>
    </row>
    <row r="3" spans="2:6" ht="24.75" customHeight="1">
      <c r="D3" s="138"/>
      <c r="E3" s="419" t="s">
        <v>1</v>
      </c>
      <c r="F3" s="419"/>
    </row>
    <row r="4" spans="2:6" ht="13.5" customHeight="1">
      <c r="D4" s="138"/>
      <c r="E4" s="138"/>
      <c r="F4" s="138"/>
    </row>
    <row r="5" spans="2:6" ht="85.5" customHeight="1">
      <c r="B5" s="396" t="s">
        <v>145</v>
      </c>
      <c r="C5" s="396"/>
      <c r="D5" s="396"/>
      <c r="E5" s="396"/>
      <c r="F5" s="396"/>
    </row>
    <row r="7" spans="2:6">
      <c r="E7" s="139"/>
      <c r="F7" s="139" t="s">
        <v>2</v>
      </c>
    </row>
    <row r="8" spans="2:6" ht="53.85" customHeight="1">
      <c r="B8" s="397" t="s">
        <v>37</v>
      </c>
      <c r="C8" s="398"/>
      <c r="D8" s="379" t="s">
        <v>48</v>
      </c>
      <c r="E8" s="394" t="s">
        <v>234</v>
      </c>
      <c r="F8" s="395"/>
    </row>
    <row r="9" spans="2:6" ht="78.2" customHeight="1">
      <c r="B9" s="140" t="s">
        <v>39</v>
      </c>
      <c r="C9" s="140" t="s">
        <v>40</v>
      </c>
      <c r="D9" s="380"/>
      <c r="E9" s="160" t="s">
        <v>136</v>
      </c>
      <c r="F9" s="160" t="s">
        <v>49</v>
      </c>
    </row>
    <row r="10" spans="2:6" ht="51.75">
      <c r="B10" s="140"/>
      <c r="C10" s="140"/>
      <c r="D10" s="141" t="s">
        <v>47</v>
      </c>
      <c r="E10" s="142">
        <f>+E12+E37</f>
        <v>1044542.6</v>
      </c>
      <c r="F10" s="142">
        <f>+F12+F37</f>
        <v>2942825.1</v>
      </c>
    </row>
    <row r="11" spans="2:6">
      <c r="B11" s="140"/>
      <c r="C11" s="140"/>
      <c r="D11" s="143" t="s">
        <v>137</v>
      </c>
      <c r="E11" s="142"/>
      <c r="F11" s="142"/>
    </row>
    <row r="12" spans="2:6" ht="34.5">
      <c r="B12" s="144">
        <v>1146</v>
      </c>
      <c r="C12" s="144">
        <v>12010</v>
      </c>
      <c r="D12" s="100" t="s">
        <v>135</v>
      </c>
      <c r="E12" s="145">
        <f t="shared" ref="E12:F12" si="0">+E14</f>
        <v>294542.59999999998</v>
      </c>
      <c r="F12" s="145">
        <f t="shared" si="0"/>
        <v>1442825.1</v>
      </c>
    </row>
    <row r="13" spans="2:6">
      <c r="B13" s="101"/>
      <c r="C13" s="101"/>
      <c r="D13" s="102" t="s">
        <v>24</v>
      </c>
      <c r="E13" s="146"/>
      <c r="F13" s="146"/>
    </row>
    <row r="14" spans="2:6">
      <c r="B14" s="101"/>
      <c r="C14" s="101"/>
      <c r="D14" s="147" t="s">
        <v>79</v>
      </c>
      <c r="E14" s="148">
        <f>+E16+E17+E19+E21+E23+E25+E27+E29+E31+E33+E35</f>
        <v>294542.59999999998</v>
      </c>
      <c r="F14" s="148">
        <f>+F16+F17+F19+F21+F23+F25+F27+F29+F31+F33+F35</f>
        <v>1442825.1</v>
      </c>
    </row>
    <row r="15" spans="2:6">
      <c r="B15" s="101"/>
      <c r="C15" s="101"/>
      <c r="D15" s="149" t="s">
        <v>128</v>
      </c>
      <c r="E15" s="150"/>
      <c r="F15" s="151"/>
    </row>
    <row r="16" spans="2:6" ht="103.5">
      <c r="B16" s="376"/>
      <c r="C16" s="376"/>
      <c r="D16" s="109" t="s">
        <v>229</v>
      </c>
      <c r="E16" s="152">
        <f>+'Havelvats 3'!D17</f>
        <v>46260</v>
      </c>
      <c r="F16" s="152">
        <f>+E16</f>
        <v>46260</v>
      </c>
    </row>
    <row r="17" spans="2:6">
      <c r="B17" s="377"/>
      <c r="C17" s="377"/>
      <c r="D17" s="109" t="s">
        <v>84</v>
      </c>
      <c r="E17" s="152">
        <f>+E18</f>
        <v>0</v>
      </c>
      <c r="F17" s="153">
        <f>+F18</f>
        <v>100000</v>
      </c>
    </row>
    <row r="18" spans="2:6" ht="51.75">
      <c r="B18" s="377"/>
      <c r="C18" s="377"/>
      <c r="D18" s="111" t="s">
        <v>246</v>
      </c>
      <c r="E18" s="154">
        <v>0</v>
      </c>
      <c r="F18" s="151">
        <f>+'Havelvats 3'!D19</f>
        <v>100000</v>
      </c>
    </row>
    <row r="19" spans="2:6">
      <c r="B19" s="377"/>
      <c r="C19" s="377"/>
      <c r="D19" s="109" t="s">
        <v>82</v>
      </c>
      <c r="E19" s="152">
        <f>+E20</f>
        <v>0</v>
      </c>
      <c r="F19" s="153">
        <f>+F20</f>
        <v>100000</v>
      </c>
    </row>
    <row r="20" spans="2:6" ht="50.45" customHeight="1">
      <c r="B20" s="377"/>
      <c r="C20" s="377"/>
      <c r="D20" s="111" t="s">
        <v>224</v>
      </c>
      <c r="E20" s="154">
        <v>0</v>
      </c>
      <c r="F20" s="151">
        <f>+'Havelvats 3'!D21</f>
        <v>100000</v>
      </c>
    </row>
    <row r="21" spans="2:6">
      <c r="B21" s="377"/>
      <c r="C21" s="377"/>
      <c r="D21" s="109" t="s">
        <v>127</v>
      </c>
      <c r="E21" s="152">
        <f>+E22</f>
        <v>248282.6</v>
      </c>
      <c r="F21" s="153">
        <f>+F22</f>
        <v>496565.1</v>
      </c>
    </row>
    <row r="22" spans="2:6" ht="36.950000000000003" customHeight="1">
      <c r="B22" s="377"/>
      <c r="C22" s="377"/>
      <c r="D22" s="111" t="s">
        <v>249</v>
      </c>
      <c r="E22" s="150">
        <v>248282.6</v>
      </c>
      <c r="F22" s="151">
        <f>+'Havelvats 3'!D23</f>
        <v>496565.1</v>
      </c>
    </row>
    <row r="23" spans="2:6">
      <c r="B23" s="377"/>
      <c r="C23" s="377"/>
      <c r="D23" s="109" t="s">
        <v>86</v>
      </c>
      <c r="E23" s="152">
        <f>+E24</f>
        <v>0</v>
      </c>
      <c r="F23" s="153">
        <f>+F24</f>
        <v>100000</v>
      </c>
    </row>
    <row r="24" spans="2:6" ht="51.75">
      <c r="B24" s="377"/>
      <c r="C24" s="377"/>
      <c r="D24" s="111" t="s">
        <v>221</v>
      </c>
      <c r="E24" s="154">
        <v>0</v>
      </c>
      <c r="F24" s="151">
        <f>+'Havelvats 3'!D25</f>
        <v>100000</v>
      </c>
    </row>
    <row r="25" spans="2:6">
      <c r="B25" s="377"/>
      <c r="C25" s="377"/>
      <c r="D25" s="109" t="s">
        <v>81</v>
      </c>
      <c r="E25" s="152">
        <f>+E26</f>
        <v>0</v>
      </c>
      <c r="F25" s="153">
        <f>+F26</f>
        <v>100000</v>
      </c>
    </row>
    <row r="26" spans="2:6" ht="54" customHeight="1">
      <c r="B26" s="377"/>
      <c r="C26" s="377"/>
      <c r="D26" s="111" t="s">
        <v>222</v>
      </c>
      <c r="E26" s="154">
        <v>0</v>
      </c>
      <c r="F26" s="151">
        <f>+'Havelvats 3'!D27</f>
        <v>100000</v>
      </c>
    </row>
    <row r="27" spans="2:6">
      <c r="B27" s="377"/>
      <c r="C27" s="377"/>
      <c r="D27" s="109" t="s">
        <v>83</v>
      </c>
      <c r="E27" s="152">
        <f>+E28</f>
        <v>0</v>
      </c>
      <c r="F27" s="153">
        <f>+F28</f>
        <v>100000</v>
      </c>
    </row>
    <row r="28" spans="2:6" ht="51.75" customHeight="1">
      <c r="B28" s="377"/>
      <c r="C28" s="377"/>
      <c r="D28" s="111" t="s">
        <v>225</v>
      </c>
      <c r="E28" s="154">
        <v>0</v>
      </c>
      <c r="F28" s="151">
        <f>+'Havelvats 3'!D29</f>
        <v>100000</v>
      </c>
    </row>
    <row r="29" spans="2:6">
      <c r="B29" s="377"/>
      <c r="C29" s="377"/>
      <c r="D29" s="109" t="s">
        <v>89</v>
      </c>
      <c r="E29" s="152">
        <f>+E30</f>
        <v>0</v>
      </c>
      <c r="F29" s="153">
        <f>+F30</f>
        <v>100000</v>
      </c>
    </row>
    <row r="30" spans="2:6" ht="56.25" customHeight="1">
      <c r="B30" s="377"/>
      <c r="C30" s="377"/>
      <c r="D30" s="111" t="s">
        <v>226</v>
      </c>
      <c r="E30" s="154">
        <v>0</v>
      </c>
      <c r="F30" s="151">
        <f>+'Havelvats 3'!D31</f>
        <v>100000</v>
      </c>
    </row>
    <row r="31" spans="2:6">
      <c r="B31" s="377"/>
      <c r="C31" s="377"/>
      <c r="D31" s="109" t="s">
        <v>87</v>
      </c>
      <c r="E31" s="152">
        <f>+E32</f>
        <v>0</v>
      </c>
      <c r="F31" s="153">
        <f>+F32</f>
        <v>100000</v>
      </c>
    </row>
    <row r="32" spans="2:6" ht="52.5" customHeight="1">
      <c r="B32" s="377"/>
      <c r="C32" s="377"/>
      <c r="D32" s="111" t="s">
        <v>223</v>
      </c>
      <c r="E32" s="154">
        <v>0</v>
      </c>
      <c r="F32" s="151">
        <f>+'Havelvats 3'!D33</f>
        <v>100000</v>
      </c>
    </row>
    <row r="33" spans="2:6">
      <c r="B33" s="377"/>
      <c r="C33" s="377"/>
      <c r="D33" s="109" t="s">
        <v>88</v>
      </c>
      <c r="E33" s="152">
        <f>+E34</f>
        <v>0</v>
      </c>
      <c r="F33" s="153">
        <f>+F34</f>
        <v>100000</v>
      </c>
    </row>
    <row r="34" spans="2:6" ht="51.75">
      <c r="B34" s="377"/>
      <c r="C34" s="377"/>
      <c r="D34" s="111" t="s">
        <v>227</v>
      </c>
      <c r="E34" s="154">
        <v>0</v>
      </c>
      <c r="F34" s="151">
        <f>+'Havelvats 3'!D35</f>
        <v>100000</v>
      </c>
    </row>
    <row r="35" spans="2:6">
      <c r="B35" s="377"/>
      <c r="C35" s="377"/>
      <c r="D35" s="109" t="s">
        <v>90</v>
      </c>
      <c r="E35" s="152">
        <f>+E36</f>
        <v>0</v>
      </c>
      <c r="F35" s="153">
        <f>+F36</f>
        <v>100000</v>
      </c>
    </row>
    <row r="36" spans="2:6" ht="69">
      <c r="B36" s="378"/>
      <c r="C36" s="378"/>
      <c r="D36" s="111" t="s">
        <v>228</v>
      </c>
      <c r="E36" s="154">
        <v>0</v>
      </c>
      <c r="F36" s="151">
        <f>+'Havelvats 3'!D37</f>
        <v>100000</v>
      </c>
    </row>
    <row r="37" spans="2:6" ht="51.75">
      <c r="B37" s="155">
        <v>1183</v>
      </c>
      <c r="C37" s="155">
        <v>32003</v>
      </c>
      <c r="D37" s="119" t="s">
        <v>76</v>
      </c>
      <c r="E37" s="156">
        <f t="shared" ref="E37:F37" si="1">+E39</f>
        <v>750000</v>
      </c>
      <c r="F37" s="156">
        <f t="shared" si="1"/>
        <v>1500000</v>
      </c>
    </row>
    <row r="38" spans="2:6">
      <c r="B38" s="157"/>
      <c r="C38" s="157"/>
      <c r="D38" s="102" t="s">
        <v>24</v>
      </c>
      <c r="E38" s="150"/>
      <c r="F38" s="151"/>
    </row>
    <row r="39" spans="2:6">
      <c r="B39" s="157"/>
      <c r="C39" s="157"/>
      <c r="D39" s="147" t="s">
        <v>79</v>
      </c>
      <c r="E39" s="148">
        <f>+E41+E44+E46+E48+E51+E54+E57+E59+E63+E65</f>
        <v>750000</v>
      </c>
      <c r="F39" s="148">
        <f>+F41+F44+F46+F48+F51+F54+F57+F59+F63+F65</f>
        <v>1500000</v>
      </c>
    </row>
    <row r="40" spans="2:6">
      <c r="B40" s="157"/>
      <c r="C40" s="157"/>
      <c r="D40" s="149" t="s">
        <v>128</v>
      </c>
      <c r="E40" s="150"/>
      <c r="F40" s="151"/>
    </row>
    <row r="41" spans="2:6">
      <c r="B41" s="393"/>
      <c r="C41" s="393"/>
      <c r="D41" s="109" t="s">
        <v>84</v>
      </c>
      <c r="E41" s="152">
        <f t="shared" ref="E41:F41" si="2">+E42+E43</f>
        <v>100000</v>
      </c>
      <c r="F41" s="152">
        <f t="shared" si="2"/>
        <v>200000</v>
      </c>
    </row>
    <row r="42" spans="2:6">
      <c r="B42" s="393"/>
      <c r="C42" s="393"/>
      <c r="D42" s="124" t="s">
        <v>91</v>
      </c>
      <c r="E42" s="150">
        <v>50000</v>
      </c>
      <c r="F42" s="150">
        <f>+'Havelvats 3'!D41</f>
        <v>100000</v>
      </c>
    </row>
    <row r="43" spans="2:6">
      <c r="B43" s="393"/>
      <c r="C43" s="393"/>
      <c r="D43" s="124" t="s">
        <v>92</v>
      </c>
      <c r="E43" s="150">
        <v>50000</v>
      </c>
      <c r="F43" s="150">
        <f>+'Havelvats 3'!D42</f>
        <v>100000</v>
      </c>
    </row>
    <row r="44" spans="2:6">
      <c r="B44" s="393"/>
      <c r="C44" s="393"/>
      <c r="D44" s="109" t="s">
        <v>82</v>
      </c>
      <c r="E44" s="152">
        <f t="shared" ref="E44:F44" si="3">+E45</f>
        <v>50000</v>
      </c>
      <c r="F44" s="152">
        <f t="shared" si="3"/>
        <v>100000</v>
      </c>
    </row>
    <row r="45" spans="2:6">
      <c r="B45" s="393"/>
      <c r="C45" s="393"/>
      <c r="D45" s="124" t="s">
        <v>93</v>
      </c>
      <c r="E45" s="150">
        <v>50000</v>
      </c>
      <c r="F45" s="150">
        <f>+'Havelvats 3'!D44</f>
        <v>100000</v>
      </c>
    </row>
    <row r="46" spans="2:6">
      <c r="B46" s="393"/>
      <c r="C46" s="393"/>
      <c r="D46" s="109" t="s">
        <v>85</v>
      </c>
      <c r="E46" s="152">
        <f t="shared" ref="E46:F46" si="4">+E47</f>
        <v>50000</v>
      </c>
      <c r="F46" s="152">
        <f t="shared" si="4"/>
        <v>100000</v>
      </c>
    </row>
    <row r="47" spans="2:6">
      <c r="B47" s="393"/>
      <c r="C47" s="393"/>
      <c r="D47" s="124" t="s">
        <v>94</v>
      </c>
      <c r="E47" s="150">
        <v>50000</v>
      </c>
      <c r="F47" s="150">
        <f>+'Havelvats 3'!D46</f>
        <v>100000</v>
      </c>
    </row>
    <row r="48" spans="2:6">
      <c r="B48" s="393"/>
      <c r="C48" s="393"/>
      <c r="D48" s="109" t="s">
        <v>86</v>
      </c>
      <c r="E48" s="152">
        <f>+E49+E50</f>
        <v>100000</v>
      </c>
      <c r="F48" s="152">
        <f>+F49+F50</f>
        <v>200000</v>
      </c>
    </row>
    <row r="49" spans="2:6" ht="36.75" customHeight="1">
      <c r="B49" s="393"/>
      <c r="C49" s="393"/>
      <c r="D49" s="124" t="s">
        <v>95</v>
      </c>
      <c r="E49" s="150">
        <v>50000</v>
      </c>
      <c r="F49" s="150">
        <f>+'Havelvats 3'!D48</f>
        <v>100000</v>
      </c>
    </row>
    <row r="50" spans="2:6">
      <c r="B50" s="393"/>
      <c r="C50" s="393"/>
      <c r="D50" s="124" t="s">
        <v>96</v>
      </c>
      <c r="E50" s="150">
        <v>50000</v>
      </c>
      <c r="F50" s="150">
        <f>+'Havelvats 3'!D49</f>
        <v>100000</v>
      </c>
    </row>
    <row r="51" spans="2:6">
      <c r="B51" s="393"/>
      <c r="C51" s="393"/>
      <c r="D51" s="109" t="s">
        <v>81</v>
      </c>
      <c r="E51" s="152">
        <f t="shared" ref="E51:F51" si="5">+E52+E53</f>
        <v>100000</v>
      </c>
      <c r="F51" s="152">
        <f t="shared" si="5"/>
        <v>200000</v>
      </c>
    </row>
    <row r="52" spans="2:6">
      <c r="B52" s="393"/>
      <c r="C52" s="393"/>
      <c r="D52" s="124" t="s">
        <v>97</v>
      </c>
      <c r="E52" s="150">
        <v>50000</v>
      </c>
      <c r="F52" s="150">
        <f>+'Havelvats 3'!D51</f>
        <v>100000</v>
      </c>
    </row>
    <row r="53" spans="2:6">
      <c r="B53" s="393"/>
      <c r="C53" s="393"/>
      <c r="D53" s="124" t="s">
        <v>98</v>
      </c>
      <c r="E53" s="150">
        <v>50000</v>
      </c>
      <c r="F53" s="150">
        <f>+'Havelvats 3'!D52</f>
        <v>100000</v>
      </c>
    </row>
    <row r="54" spans="2:6">
      <c r="B54" s="393"/>
      <c r="C54" s="393"/>
      <c r="D54" s="109" t="s">
        <v>83</v>
      </c>
      <c r="E54" s="152">
        <f t="shared" ref="E54:F54" si="6">+E55+E56</f>
        <v>100000</v>
      </c>
      <c r="F54" s="152">
        <f t="shared" si="6"/>
        <v>200000</v>
      </c>
    </row>
    <row r="55" spans="2:6">
      <c r="B55" s="393"/>
      <c r="C55" s="393"/>
      <c r="D55" s="124" t="s">
        <v>104</v>
      </c>
      <c r="E55" s="150">
        <v>50000</v>
      </c>
      <c r="F55" s="150">
        <f>+'Havelvats 3'!D54</f>
        <v>100000</v>
      </c>
    </row>
    <row r="56" spans="2:6">
      <c r="B56" s="393"/>
      <c r="C56" s="393"/>
      <c r="D56" s="128" t="s">
        <v>105</v>
      </c>
      <c r="E56" s="150">
        <v>50000</v>
      </c>
      <c r="F56" s="150">
        <f>+'Havelvats 3'!D55</f>
        <v>100000</v>
      </c>
    </row>
    <row r="57" spans="2:6">
      <c r="B57" s="393"/>
      <c r="C57" s="393"/>
      <c r="D57" s="109" t="s">
        <v>89</v>
      </c>
      <c r="E57" s="152">
        <f>+E58</f>
        <v>50000</v>
      </c>
      <c r="F57" s="152">
        <f>+F58</f>
        <v>100000</v>
      </c>
    </row>
    <row r="58" spans="2:6">
      <c r="B58" s="393"/>
      <c r="C58" s="393"/>
      <c r="D58" s="124" t="s">
        <v>103</v>
      </c>
      <c r="E58" s="150">
        <v>50000</v>
      </c>
      <c r="F58" s="150">
        <f>+'Havelvats 3'!D57</f>
        <v>100000</v>
      </c>
    </row>
    <row r="59" spans="2:6">
      <c r="B59" s="393"/>
      <c r="C59" s="393"/>
      <c r="D59" s="109" t="s">
        <v>87</v>
      </c>
      <c r="E59" s="152">
        <f t="shared" ref="E59:F59" si="7">SUM(E60:E62)</f>
        <v>150000</v>
      </c>
      <c r="F59" s="152">
        <f t="shared" si="7"/>
        <v>300000</v>
      </c>
    </row>
    <row r="60" spans="2:6" ht="34.5">
      <c r="B60" s="393"/>
      <c r="C60" s="393"/>
      <c r="D60" s="124" t="s">
        <v>99</v>
      </c>
      <c r="E60" s="150">
        <v>50000</v>
      </c>
      <c r="F60" s="150">
        <f>+'Havelvats 3'!D59</f>
        <v>100000</v>
      </c>
    </row>
    <row r="61" spans="2:6">
      <c r="B61" s="393"/>
      <c r="C61" s="393"/>
      <c r="D61" s="124" t="s">
        <v>100</v>
      </c>
      <c r="E61" s="150">
        <v>50000</v>
      </c>
      <c r="F61" s="150">
        <f>+'Havelvats 3'!D60</f>
        <v>100000</v>
      </c>
    </row>
    <row r="62" spans="2:6">
      <c r="B62" s="393"/>
      <c r="C62" s="393"/>
      <c r="D62" s="124" t="s">
        <v>101</v>
      </c>
      <c r="E62" s="150">
        <v>50000</v>
      </c>
      <c r="F62" s="150">
        <f>+'Havelvats 3'!D61</f>
        <v>100000</v>
      </c>
    </row>
    <row r="63" spans="2:6">
      <c r="B63" s="393"/>
      <c r="C63" s="393"/>
      <c r="D63" s="109" t="s">
        <v>88</v>
      </c>
      <c r="E63" s="152">
        <f>+E64</f>
        <v>92500</v>
      </c>
      <c r="F63" s="152">
        <f>+F64</f>
        <v>150882.6</v>
      </c>
    </row>
    <row r="64" spans="2:6">
      <c r="B64" s="393"/>
      <c r="C64" s="393"/>
      <c r="D64" s="124" t="s">
        <v>102</v>
      </c>
      <c r="E64" s="150">
        <f>50000+42500</f>
        <v>92500</v>
      </c>
      <c r="F64" s="150">
        <f>+'Havelvats 3'!D63</f>
        <v>150882.6</v>
      </c>
    </row>
    <row r="65" spans="2:6">
      <c r="B65" s="393"/>
      <c r="C65" s="393"/>
      <c r="D65" s="109" t="s">
        <v>90</v>
      </c>
      <c r="E65" s="158">
        <f t="shared" ref="E65:F65" si="8">+E66</f>
        <v>-42500</v>
      </c>
      <c r="F65" s="158">
        <f t="shared" si="8"/>
        <v>-50882.6</v>
      </c>
    </row>
    <row r="66" spans="2:6">
      <c r="B66" s="393"/>
      <c r="C66" s="393"/>
      <c r="D66" s="124" t="s">
        <v>132</v>
      </c>
      <c r="E66" s="159">
        <v>-42500</v>
      </c>
      <c r="F66" s="159">
        <f>+'Havelvats 3'!D65</f>
        <v>-50882.6</v>
      </c>
    </row>
  </sheetData>
  <mergeCells count="11">
    <mergeCell ref="E1:F1"/>
    <mergeCell ref="E3:F3"/>
    <mergeCell ref="B5:F5"/>
    <mergeCell ref="B8:C8"/>
    <mergeCell ref="D8:D9"/>
    <mergeCell ref="D2:F2"/>
    <mergeCell ref="B41:B66"/>
    <mergeCell ref="C41:C66"/>
    <mergeCell ref="B16:B36"/>
    <mergeCell ref="C16:C36"/>
    <mergeCell ref="E8:F8"/>
  </mergeCells>
  <pageMargins left="0.7" right="0.7" top="0.75" bottom="0.75" header="0.3" footer="0.3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4" zoomScale="70" zoomScaleNormal="70" workbookViewId="0">
      <selection activeCell="H29" sqref="H29"/>
    </sheetView>
  </sheetViews>
  <sheetFormatPr defaultColWidth="9.140625" defaultRowHeight="17.25"/>
  <cols>
    <col min="1" max="1" width="5.28515625" style="17" customWidth="1"/>
    <col min="2" max="2" width="24.5703125" style="17" customWidth="1"/>
    <col min="3" max="3" width="65.7109375" style="17" customWidth="1"/>
    <col min="4" max="5" width="17.5703125" style="17" customWidth="1"/>
    <col min="6" max="16384" width="9.140625" style="17"/>
  </cols>
  <sheetData>
    <row r="1" spans="1:7">
      <c r="A1" s="192"/>
      <c r="B1" s="192"/>
      <c r="C1" s="193"/>
      <c r="D1" s="419" t="s">
        <v>50</v>
      </c>
      <c r="E1" s="419"/>
    </row>
    <row r="2" spans="1:7">
      <c r="A2" s="192"/>
      <c r="B2" s="192"/>
      <c r="C2" s="193"/>
      <c r="D2" s="419" t="s">
        <v>138</v>
      </c>
      <c r="E2" s="419"/>
    </row>
    <row r="3" spans="1:7">
      <c r="A3" s="192"/>
      <c r="B3" s="192"/>
      <c r="C3" s="193"/>
      <c r="D3" s="419" t="s">
        <v>1</v>
      </c>
      <c r="E3" s="419"/>
    </row>
    <row r="5" spans="1:7" ht="58.5" customHeight="1">
      <c r="B5" s="420" t="s">
        <v>238</v>
      </c>
      <c r="C5" s="420"/>
      <c r="D5" s="420"/>
      <c r="E5" s="420"/>
    </row>
    <row r="6" spans="1:7">
      <c r="A6" s="194"/>
      <c r="B6" s="194"/>
      <c r="C6" s="194"/>
      <c r="D6" s="194"/>
      <c r="E6" s="194"/>
    </row>
    <row r="7" spans="1:7" ht="16.5" customHeight="1">
      <c r="A7" s="421" t="s">
        <v>58</v>
      </c>
      <c r="B7" s="421"/>
      <c r="C7" s="421"/>
      <c r="D7" s="421"/>
      <c r="E7" s="421"/>
      <c r="F7" s="195"/>
      <c r="G7" s="195"/>
    </row>
    <row r="8" spans="1:7" ht="32.65" customHeight="1">
      <c r="B8" s="196"/>
      <c r="C8" s="197" t="s">
        <v>25</v>
      </c>
      <c r="D8" s="196"/>
      <c r="E8" s="196"/>
    </row>
    <row r="9" spans="1:7">
      <c r="B9" s="198" t="s">
        <v>51</v>
      </c>
      <c r="C9" s="199"/>
      <c r="D9" s="200"/>
      <c r="E9" s="200"/>
    </row>
    <row r="10" spans="1:7">
      <c r="B10" s="201"/>
      <c r="C10" s="201"/>
      <c r="D10" s="202"/>
      <c r="E10" s="202"/>
    </row>
    <row r="11" spans="1:7">
      <c r="B11" s="201"/>
      <c r="C11" s="201"/>
      <c r="D11" s="203"/>
      <c r="E11" s="203"/>
    </row>
    <row r="12" spans="1:7">
      <c r="B12" s="204" t="s">
        <v>52</v>
      </c>
      <c r="C12" s="204" t="s">
        <v>53</v>
      </c>
      <c r="D12" s="203"/>
      <c r="E12" s="203"/>
    </row>
    <row r="13" spans="1:7">
      <c r="B13" s="205">
        <v>1146</v>
      </c>
      <c r="C13" s="206" t="s">
        <v>140</v>
      </c>
      <c r="D13" s="207"/>
      <c r="E13" s="207"/>
    </row>
    <row r="14" spans="1:7">
      <c r="B14" s="414" t="s">
        <v>54</v>
      </c>
      <c r="C14" s="415"/>
      <c r="D14" s="208"/>
      <c r="E14" s="208"/>
    </row>
    <row r="15" spans="1:7" ht="50.85" customHeight="1">
      <c r="A15" s="240"/>
      <c r="B15" s="241" t="s">
        <v>55</v>
      </c>
      <c r="C15" s="81">
        <v>1146</v>
      </c>
      <c r="D15" s="403" t="s">
        <v>186</v>
      </c>
      <c r="E15" s="404"/>
    </row>
    <row r="16" spans="1:7" ht="34.5">
      <c r="B16" s="209" t="s">
        <v>56</v>
      </c>
      <c r="C16" s="210">
        <v>12010</v>
      </c>
      <c r="D16" s="40" t="s">
        <v>139</v>
      </c>
      <c r="E16" s="41" t="s">
        <v>7</v>
      </c>
    </row>
    <row r="17" spans="1:5" ht="34.5">
      <c r="B17" s="211" t="s">
        <v>115</v>
      </c>
      <c r="C17" s="212" t="s">
        <v>135</v>
      </c>
      <c r="D17" s="400"/>
      <c r="E17" s="400"/>
    </row>
    <row r="18" spans="1:5" ht="34.5">
      <c r="B18" s="211" t="s">
        <v>116</v>
      </c>
      <c r="C18" s="212" t="s">
        <v>147</v>
      </c>
      <c r="D18" s="401"/>
      <c r="E18" s="401"/>
    </row>
    <row r="19" spans="1:5" ht="34.5">
      <c r="B19" s="211" t="s">
        <v>117</v>
      </c>
      <c r="C19" s="212" t="s">
        <v>148</v>
      </c>
      <c r="D19" s="401"/>
      <c r="E19" s="401"/>
    </row>
    <row r="20" spans="1:5" ht="51.75">
      <c r="B20" s="211" t="s">
        <v>150</v>
      </c>
      <c r="C20" s="212" t="s">
        <v>149</v>
      </c>
      <c r="D20" s="401"/>
      <c r="E20" s="401"/>
    </row>
    <row r="21" spans="1:5">
      <c r="B21" s="417" t="s">
        <v>119</v>
      </c>
      <c r="C21" s="418"/>
      <c r="D21" s="402"/>
      <c r="E21" s="402"/>
    </row>
    <row r="22" spans="1:5" ht="16.350000000000001" customHeight="1">
      <c r="B22" s="411" t="s">
        <v>248</v>
      </c>
      <c r="C22" s="412"/>
      <c r="D22" s="213">
        <v>9</v>
      </c>
      <c r="E22" s="213">
        <v>9</v>
      </c>
    </row>
    <row r="23" spans="1:5" ht="16.350000000000001" customHeight="1">
      <c r="B23" s="411" t="s">
        <v>151</v>
      </c>
      <c r="C23" s="412"/>
      <c r="D23" s="213">
        <v>1</v>
      </c>
      <c r="E23" s="213">
        <v>10</v>
      </c>
    </row>
    <row r="24" spans="1:5">
      <c r="B24" s="214" t="s">
        <v>57</v>
      </c>
      <c r="C24" s="215"/>
      <c r="D24" s="216">
        <f>+'Havelvats 1'!D21</f>
        <v>294542.59999999998</v>
      </c>
      <c r="E24" s="216">
        <f>+'Havelvats 1'!E21</f>
        <v>1442825.1</v>
      </c>
    </row>
    <row r="25" spans="1:5" s="134" customFormat="1" ht="37.35" customHeight="1">
      <c r="B25" s="413"/>
      <c r="C25" s="413"/>
      <c r="D25" s="217"/>
      <c r="E25" s="217"/>
    </row>
    <row r="26" spans="1:5" s="134" customFormat="1">
      <c r="B26" s="218" t="s">
        <v>52</v>
      </c>
      <c r="C26" s="218" t="s">
        <v>53</v>
      </c>
      <c r="D26" s="219"/>
      <c r="E26" s="219"/>
    </row>
    <row r="27" spans="1:5">
      <c r="B27" s="220">
        <v>1183</v>
      </c>
      <c r="C27" s="221" t="s">
        <v>73</v>
      </c>
      <c r="D27" s="222"/>
      <c r="E27" s="222"/>
    </row>
    <row r="28" spans="1:5">
      <c r="B28" s="414" t="s">
        <v>54</v>
      </c>
      <c r="C28" s="415"/>
      <c r="D28" s="208"/>
      <c r="E28" s="208"/>
    </row>
    <row r="29" spans="1:5" ht="72.400000000000006" customHeight="1">
      <c r="A29" s="240"/>
      <c r="B29" s="241" t="s">
        <v>55</v>
      </c>
      <c r="C29" s="81">
        <v>1183</v>
      </c>
      <c r="D29" s="403" t="s">
        <v>233</v>
      </c>
      <c r="E29" s="404"/>
    </row>
    <row r="30" spans="1:5" ht="34.5">
      <c r="B30" s="223" t="s">
        <v>56</v>
      </c>
      <c r="C30" s="210">
        <v>32003</v>
      </c>
      <c r="D30" s="40" t="s">
        <v>139</v>
      </c>
      <c r="E30" s="42" t="s">
        <v>7</v>
      </c>
    </row>
    <row r="31" spans="1:5" ht="51.75">
      <c r="B31" s="211" t="s">
        <v>115</v>
      </c>
      <c r="C31" s="212" t="s">
        <v>120</v>
      </c>
      <c r="D31" s="408"/>
      <c r="E31" s="408"/>
    </row>
    <row r="32" spans="1:5" ht="34.5">
      <c r="B32" s="211" t="s">
        <v>116</v>
      </c>
      <c r="C32" s="212" t="s">
        <v>121</v>
      </c>
      <c r="D32" s="409"/>
      <c r="E32" s="409"/>
    </row>
    <row r="33" spans="1:5" ht="51.75">
      <c r="B33" s="211" t="s">
        <v>117</v>
      </c>
      <c r="C33" s="212" t="s">
        <v>118</v>
      </c>
      <c r="D33" s="409"/>
      <c r="E33" s="409"/>
    </row>
    <row r="34" spans="1:5" ht="69">
      <c r="B34" s="211" t="s">
        <v>122</v>
      </c>
      <c r="C34" s="212" t="s">
        <v>123</v>
      </c>
      <c r="D34" s="409"/>
      <c r="E34" s="409"/>
    </row>
    <row r="35" spans="1:5">
      <c r="B35" s="416" t="s">
        <v>119</v>
      </c>
      <c r="C35" s="416"/>
      <c r="D35" s="410"/>
      <c r="E35" s="410"/>
    </row>
    <row r="36" spans="1:5">
      <c r="B36" s="405" t="s">
        <v>187</v>
      </c>
      <c r="C36" s="406"/>
      <c r="D36" s="224">
        <v>-1</v>
      </c>
      <c r="E36" s="224">
        <v>-1</v>
      </c>
    </row>
    <row r="37" spans="1:5">
      <c r="B37" s="225" t="s">
        <v>57</v>
      </c>
      <c r="C37" s="226"/>
      <c r="D37" s="227">
        <f>+'Havelvats 1'!D34</f>
        <v>750000</v>
      </c>
      <c r="E37" s="227">
        <f>+'Havelvats 1'!E34</f>
        <v>1500000</v>
      </c>
    </row>
    <row r="38" spans="1:5">
      <c r="A38" s="228"/>
      <c r="B38" s="229"/>
      <c r="C38" s="229"/>
      <c r="D38" s="229"/>
      <c r="E38" s="229"/>
    </row>
    <row r="39" spans="1:5">
      <c r="A39" s="228"/>
      <c r="B39" s="229"/>
      <c r="C39" s="229"/>
      <c r="D39" s="229"/>
      <c r="E39" s="229"/>
    </row>
    <row r="40" spans="1:5">
      <c r="A40" s="228"/>
      <c r="B40" s="229"/>
      <c r="C40" s="229"/>
      <c r="D40" s="229"/>
      <c r="E40" s="229"/>
    </row>
    <row r="41" spans="1:5">
      <c r="A41" s="407" t="s">
        <v>208</v>
      </c>
      <c r="B41" s="407"/>
      <c r="C41" s="407"/>
      <c r="D41" s="407"/>
      <c r="E41" s="407"/>
    </row>
    <row r="42" spans="1:5">
      <c r="B42" s="134"/>
      <c r="C42" s="230" t="s">
        <v>188</v>
      </c>
      <c r="D42" s="134"/>
      <c r="E42" s="231"/>
    </row>
    <row r="43" spans="1:5">
      <c r="B43" s="198" t="s">
        <v>51</v>
      </c>
      <c r="C43" s="232"/>
      <c r="D43" s="232"/>
      <c r="E43" s="233"/>
    </row>
    <row r="44" spans="1:5">
      <c r="B44" s="186"/>
      <c r="C44" s="186"/>
      <c r="D44" s="234"/>
      <c r="E44" s="234"/>
    </row>
    <row r="45" spans="1:5">
      <c r="B45" s="186"/>
      <c r="C45" s="186"/>
      <c r="D45" s="117"/>
      <c r="E45" s="117"/>
    </row>
    <row r="46" spans="1:5">
      <c r="B46" s="235" t="s">
        <v>52</v>
      </c>
      <c r="C46" s="235" t="s">
        <v>53</v>
      </c>
      <c r="D46" s="117"/>
      <c r="E46" s="117"/>
    </row>
    <row r="47" spans="1:5">
      <c r="B47" s="236">
        <v>1139</v>
      </c>
      <c r="C47" s="237" t="s">
        <v>202</v>
      </c>
      <c r="D47" s="238"/>
      <c r="E47" s="238"/>
    </row>
    <row r="48" spans="1:5" ht="34.5">
      <c r="B48" s="239" t="s">
        <v>54</v>
      </c>
      <c r="C48" s="186"/>
      <c r="D48" s="117"/>
      <c r="E48" s="117"/>
    </row>
    <row r="49" spans="1:5" ht="50.85" customHeight="1">
      <c r="A49" s="240"/>
      <c r="B49" s="241" t="s">
        <v>55</v>
      </c>
      <c r="C49" s="81">
        <v>1139</v>
      </c>
      <c r="D49" s="403" t="s">
        <v>239</v>
      </c>
      <c r="E49" s="404"/>
    </row>
    <row r="50" spans="1:5" ht="34.5">
      <c r="B50" s="242" t="s">
        <v>56</v>
      </c>
      <c r="C50" s="243">
        <v>11001</v>
      </c>
      <c r="D50" s="244" t="s">
        <v>136</v>
      </c>
      <c r="E50" s="244" t="s">
        <v>7</v>
      </c>
    </row>
    <row r="51" spans="1:5" ht="34.5">
      <c r="B51" s="242" t="s">
        <v>210</v>
      </c>
      <c r="C51" s="245" t="s">
        <v>202</v>
      </c>
      <c r="D51" s="346"/>
      <c r="E51" s="346"/>
    </row>
    <row r="52" spans="1:5" ht="69">
      <c r="B52" s="242" t="s">
        <v>211</v>
      </c>
      <c r="C52" s="245" t="s">
        <v>212</v>
      </c>
      <c r="D52" s="347"/>
      <c r="E52" s="347"/>
    </row>
    <row r="53" spans="1:5" ht="34.5">
      <c r="B53" s="242" t="s">
        <v>213</v>
      </c>
      <c r="C53" s="245" t="s">
        <v>214</v>
      </c>
      <c r="D53" s="347"/>
      <c r="E53" s="347"/>
    </row>
    <row r="54" spans="1:5" ht="30" customHeight="1">
      <c r="B54" s="246" t="s">
        <v>215</v>
      </c>
      <c r="C54" s="245" t="s">
        <v>188</v>
      </c>
      <c r="D54" s="347"/>
      <c r="E54" s="347"/>
    </row>
    <row r="55" spans="1:5">
      <c r="B55" s="247"/>
      <c r="C55" s="248" t="s">
        <v>216</v>
      </c>
      <c r="D55" s="348"/>
      <c r="E55" s="348"/>
    </row>
    <row r="56" spans="1:5">
      <c r="B56" s="399" t="s">
        <v>57</v>
      </c>
      <c r="C56" s="399"/>
      <c r="D56" s="79">
        <f>+'Havelvats 1'!D47</f>
        <v>-1044542.6</v>
      </c>
      <c r="E56" s="79">
        <f>+'Havelvats 1'!E47</f>
        <v>-2942825.1</v>
      </c>
    </row>
  </sheetData>
  <mergeCells count="24">
    <mergeCell ref="B35:C35"/>
    <mergeCell ref="B21:C21"/>
    <mergeCell ref="B14:C14"/>
    <mergeCell ref="D1:E1"/>
    <mergeCell ref="D2:E2"/>
    <mergeCell ref="D3:E3"/>
    <mergeCell ref="B5:E5"/>
    <mergeCell ref="A7:E7"/>
    <mergeCell ref="D51:D55"/>
    <mergeCell ref="E51:E55"/>
    <mergeCell ref="B56:C56"/>
    <mergeCell ref="E17:E21"/>
    <mergeCell ref="D15:E15"/>
    <mergeCell ref="B36:C36"/>
    <mergeCell ref="A41:E41"/>
    <mergeCell ref="D49:E49"/>
    <mergeCell ref="E31:E35"/>
    <mergeCell ref="D31:D35"/>
    <mergeCell ref="D29:E29"/>
    <mergeCell ref="D17:D21"/>
    <mergeCell ref="B23:C23"/>
    <mergeCell ref="B22:C22"/>
    <mergeCell ref="B25:C25"/>
    <mergeCell ref="B28:C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opLeftCell="A10" zoomScale="70" zoomScaleNormal="70" workbookViewId="0">
      <selection activeCell="J20" sqref="J20"/>
    </sheetView>
  </sheetViews>
  <sheetFormatPr defaultColWidth="9.140625" defaultRowHeight="17.25"/>
  <cols>
    <col min="1" max="1" width="5.28515625" style="17" customWidth="1"/>
    <col min="2" max="2" width="24.5703125" style="17" customWidth="1"/>
    <col min="3" max="3" width="65.7109375" style="17" customWidth="1"/>
    <col min="4" max="5" width="17.5703125" style="17" customWidth="1"/>
    <col min="6" max="16384" width="9.140625" style="17"/>
  </cols>
  <sheetData>
    <row r="1" spans="1:5">
      <c r="A1" s="192"/>
      <c r="B1" s="192"/>
      <c r="C1" s="193"/>
      <c r="D1" s="419" t="s">
        <v>152</v>
      </c>
      <c r="E1" s="419"/>
    </row>
    <row r="2" spans="1:5">
      <c r="A2" s="192"/>
      <c r="B2" s="192"/>
      <c r="C2" s="193"/>
      <c r="D2" s="419" t="s">
        <v>138</v>
      </c>
      <c r="E2" s="419"/>
    </row>
    <row r="3" spans="1:5">
      <c r="A3" s="192"/>
      <c r="B3" s="192"/>
      <c r="C3" s="193"/>
      <c r="D3" s="419" t="s">
        <v>1</v>
      </c>
      <c r="E3" s="419"/>
    </row>
    <row r="5" spans="1:5" ht="58.5" customHeight="1">
      <c r="B5" s="420" t="s">
        <v>240</v>
      </c>
      <c r="C5" s="420"/>
      <c r="D5" s="420"/>
      <c r="E5" s="420"/>
    </row>
    <row r="6" spans="1:5">
      <c r="A6" s="194"/>
      <c r="B6" s="194"/>
      <c r="C6" s="194"/>
      <c r="D6" s="194"/>
      <c r="E6" s="194"/>
    </row>
    <row r="7" spans="1:5" ht="16.5" customHeight="1">
      <c r="A7" s="421" t="s">
        <v>153</v>
      </c>
      <c r="B7" s="421"/>
      <c r="C7" s="421"/>
      <c r="D7" s="421"/>
      <c r="E7" s="421"/>
    </row>
    <row r="8" spans="1:5" ht="32.65" customHeight="1">
      <c r="B8" s="196"/>
      <c r="C8" s="197" t="s">
        <v>79</v>
      </c>
      <c r="D8" s="196"/>
      <c r="E8" s="196"/>
    </row>
    <row r="9" spans="1:5">
      <c r="B9" s="249" t="s">
        <v>59</v>
      </c>
      <c r="C9" s="199"/>
      <c r="D9" s="200"/>
      <c r="E9" s="200"/>
    </row>
    <row r="10" spans="1:5">
      <c r="B10" s="201"/>
      <c r="C10" s="201"/>
      <c r="D10" s="202"/>
      <c r="E10" s="202"/>
    </row>
    <row r="11" spans="1:5">
      <c r="B11" s="201"/>
      <c r="C11" s="201"/>
      <c r="D11" s="203"/>
      <c r="E11" s="203"/>
    </row>
    <row r="12" spans="1:5">
      <c r="B12" s="204" t="s">
        <v>52</v>
      </c>
      <c r="C12" s="204" t="s">
        <v>53</v>
      </c>
      <c r="D12" s="203"/>
      <c r="E12" s="203"/>
    </row>
    <row r="13" spans="1:5">
      <c r="B13" s="205">
        <v>1146</v>
      </c>
      <c r="C13" s="206" t="s">
        <v>140</v>
      </c>
      <c r="D13" s="207"/>
      <c r="E13" s="207"/>
    </row>
    <row r="14" spans="1:5">
      <c r="B14" s="414" t="s">
        <v>54</v>
      </c>
      <c r="C14" s="415"/>
      <c r="D14" s="208"/>
      <c r="E14" s="208"/>
    </row>
    <row r="15" spans="1:5" ht="51.2" customHeight="1">
      <c r="B15" s="209" t="s">
        <v>55</v>
      </c>
      <c r="C15" s="210">
        <v>1146</v>
      </c>
      <c r="D15" s="403" t="s">
        <v>186</v>
      </c>
      <c r="E15" s="404"/>
    </row>
    <row r="16" spans="1:5" ht="34.5">
      <c r="B16" s="209" t="s">
        <v>56</v>
      </c>
      <c r="C16" s="210">
        <v>12010</v>
      </c>
      <c r="D16" s="40" t="s">
        <v>139</v>
      </c>
      <c r="E16" s="41" t="s">
        <v>7</v>
      </c>
    </row>
    <row r="17" spans="2:5" ht="34.5">
      <c r="B17" s="211" t="s">
        <v>115</v>
      </c>
      <c r="C17" s="212" t="s">
        <v>135</v>
      </c>
      <c r="D17" s="400"/>
      <c r="E17" s="400"/>
    </row>
    <row r="18" spans="2:5" ht="34.5">
      <c r="B18" s="211" t="s">
        <v>116</v>
      </c>
      <c r="C18" s="212" t="s">
        <v>147</v>
      </c>
      <c r="D18" s="401"/>
      <c r="E18" s="401"/>
    </row>
    <row r="19" spans="2:5" ht="34.5">
      <c r="B19" s="211" t="s">
        <v>117</v>
      </c>
      <c r="C19" s="212" t="s">
        <v>148</v>
      </c>
      <c r="D19" s="401"/>
      <c r="E19" s="401"/>
    </row>
    <row r="20" spans="2:5" ht="51.75">
      <c r="B20" s="211" t="s">
        <v>150</v>
      </c>
      <c r="C20" s="212" t="s">
        <v>149</v>
      </c>
      <c r="D20" s="401"/>
      <c r="E20" s="401"/>
    </row>
    <row r="21" spans="2:5">
      <c r="B21" s="417" t="s">
        <v>119</v>
      </c>
      <c r="C21" s="418"/>
      <c r="D21" s="402"/>
      <c r="E21" s="402"/>
    </row>
    <row r="22" spans="2:5" ht="16.899999999999999" customHeight="1">
      <c r="B22" s="411" t="s">
        <v>248</v>
      </c>
      <c r="C22" s="412"/>
      <c r="D22" s="213">
        <v>9</v>
      </c>
      <c r="E22" s="213">
        <v>9</v>
      </c>
    </row>
    <row r="23" spans="2:5" ht="16.350000000000001" customHeight="1">
      <c r="B23" s="411" t="s">
        <v>151</v>
      </c>
      <c r="C23" s="412"/>
      <c r="D23" s="213">
        <v>1</v>
      </c>
      <c r="E23" s="213">
        <v>10</v>
      </c>
    </row>
    <row r="24" spans="2:5">
      <c r="B24" s="214" t="s">
        <v>57</v>
      </c>
      <c r="C24" s="215"/>
      <c r="D24" s="216">
        <f>+'Havelvats 2'!G24</f>
        <v>294542.59999999998</v>
      </c>
      <c r="E24" s="216">
        <f>+'Havelvats 2'!H24</f>
        <v>1442825.1</v>
      </c>
    </row>
    <row r="25" spans="2:5" s="134" customFormat="1" ht="37.35" customHeight="1">
      <c r="B25" s="413"/>
      <c r="C25" s="413"/>
      <c r="D25" s="217"/>
      <c r="E25" s="217"/>
    </row>
    <row r="26" spans="2:5" s="134" customFormat="1">
      <c r="B26" s="218" t="s">
        <v>52</v>
      </c>
      <c r="C26" s="218" t="s">
        <v>53</v>
      </c>
      <c r="D26" s="219"/>
      <c r="E26" s="219"/>
    </row>
    <row r="27" spans="2:5">
      <c r="B27" s="220">
        <v>1183</v>
      </c>
      <c r="C27" s="221" t="s">
        <v>73</v>
      </c>
      <c r="D27" s="222"/>
      <c r="E27" s="222"/>
    </row>
    <row r="28" spans="2:5">
      <c r="B28" s="414" t="s">
        <v>54</v>
      </c>
      <c r="C28" s="415"/>
      <c r="D28" s="208"/>
      <c r="E28" s="208"/>
    </row>
    <row r="29" spans="2:5" ht="79.150000000000006" customHeight="1">
      <c r="B29" s="223" t="s">
        <v>55</v>
      </c>
      <c r="C29" s="210">
        <v>1183</v>
      </c>
      <c r="D29" s="403" t="s">
        <v>233</v>
      </c>
      <c r="E29" s="404"/>
    </row>
    <row r="30" spans="2:5" ht="34.5">
      <c r="B30" s="223" t="s">
        <v>56</v>
      </c>
      <c r="C30" s="210">
        <v>32003</v>
      </c>
      <c r="D30" s="40" t="s">
        <v>139</v>
      </c>
      <c r="E30" s="41" t="s">
        <v>7</v>
      </c>
    </row>
    <row r="31" spans="2:5" ht="51.75">
      <c r="B31" s="211" t="s">
        <v>115</v>
      </c>
      <c r="C31" s="212" t="s">
        <v>120</v>
      </c>
      <c r="D31" s="408"/>
      <c r="E31" s="408"/>
    </row>
    <row r="32" spans="2:5" ht="34.5">
      <c r="B32" s="211" t="s">
        <v>116</v>
      </c>
      <c r="C32" s="212" t="s">
        <v>121</v>
      </c>
      <c r="D32" s="409"/>
      <c r="E32" s="409"/>
    </row>
    <row r="33" spans="1:5" ht="51.75">
      <c r="B33" s="211" t="s">
        <v>117</v>
      </c>
      <c r="C33" s="212" t="s">
        <v>118</v>
      </c>
      <c r="D33" s="409"/>
      <c r="E33" s="409"/>
    </row>
    <row r="34" spans="1:5" ht="69">
      <c r="B34" s="211" t="s">
        <v>122</v>
      </c>
      <c r="C34" s="212" t="s">
        <v>123</v>
      </c>
      <c r="D34" s="409"/>
      <c r="E34" s="409"/>
    </row>
    <row r="35" spans="1:5">
      <c r="B35" s="416" t="s">
        <v>119</v>
      </c>
      <c r="C35" s="416"/>
      <c r="D35" s="410"/>
      <c r="E35" s="410"/>
    </row>
    <row r="36" spans="1:5">
      <c r="B36" s="405" t="s">
        <v>187</v>
      </c>
      <c r="C36" s="406"/>
      <c r="D36" s="224">
        <v>-1</v>
      </c>
      <c r="E36" s="224">
        <v>-1</v>
      </c>
    </row>
    <row r="37" spans="1:5">
      <c r="B37" s="225" t="s">
        <v>57</v>
      </c>
      <c r="C37" s="226"/>
      <c r="D37" s="227">
        <f>+'Havelvats 2'!G37</f>
        <v>750000</v>
      </c>
      <c r="E37" s="227">
        <f>+'Havelvats 2'!H37</f>
        <v>1500000</v>
      </c>
    </row>
    <row r="38" spans="1:5">
      <c r="A38" s="228"/>
      <c r="B38" s="229"/>
      <c r="C38" s="229"/>
      <c r="D38" s="229"/>
      <c r="E38" s="229"/>
    </row>
    <row r="39" spans="1:5">
      <c r="A39" s="228"/>
      <c r="B39" s="229"/>
      <c r="C39" s="229"/>
      <c r="D39" s="229"/>
      <c r="E39" s="229"/>
    </row>
    <row r="40" spans="1:5">
      <c r="A40" s="228"/>
      <c r="B40" s="229"/>
      <c r="C40" s="229"/>
      <c r="D40" s="229"/>
      <c r="E40" s="229"/>
    </row>
    <row r="41" spans="1:5">
      <c r="A41" s="407" t="s">
        <v>208</v>
      </c>
      <c r="B41" s="407"/>
      <c r="C41" s="407"/>
      <c r="D41" s="407"/>
      <c r="E41" s="407"/>
    </row>
    <row r="42" spans="1:5">
      <c r="B42" s="134"/>
      <c r="C42" s="230" t="s">
        <v>188</v>
      </c>
      <c r="D42" s="134"/>
      <c r="E42" s="231"/>
    </row>
    <row r="43" spans="1:5">
      <c r="B43" s="250" t="s">
        <v>209</v>
      </c>
      <c r="C43" s="232"/>
      <c r="D43" s="232"/>
      <c r="E43" s="233"/>
    </row>
    <row r="44" spans="1:5">
      <c r="B44" s="186"/>
      <c r="C44" s="186"/>
      <c r="D44" s="234"/>
      <c r="E44" s="234"/>
    </row>
    <row r="45" spans="1:5">
      <c r="B45" s="186"/>
      <c r="C45" s="186"/>
      <c r="D45" s="117"/>
      <c r="E45" s="117"/>
    </row>
    <row r="46" spans="1:5">
      <c r="B46" s="235" t="s">
        <v>52</v>
      </c>
      <c r="C46" s="235" t="s">
        <v>53</v>
      </c>
      <c r="D46" s="117"/>
      <c r="E46" s="117"/>
    </row>
    <row r="47" spans="1:5">
      <c r="B47" s="236">
        <v>1139</v>
      </c>
      <c r="C47" s="237" t="s">
        <v>202</v>
      </c>
      <c r="D47" s="238"/>
      <c r="E47" s="238"/>
    </row>
    <row r="48" spans="1:5" ht="34.5">
      <c r="B48" s="239" t="s">
        <v>54</v>
      </c>
      <c r="C48" s="186"/>
      <c r="D48" s="117"/>
      <c r="E48" s="117"/>
    </row>
    <row r="49" spans="1:5" ht="54.75" customHeight="1">
      <c r="A49" s="240"/>
      <c r="B49" s="241" t="s">
        <v>55</v>
      </c>
      <c r="C49" s="81">
        <v>1139</v>
      </c>
      <c r="D49" s="403" t="s">
        <v>239</v>
      </c>
      <c r="E49" s="404"/>
    </row>
    <row r="50" spans="1:5" ht="34.5">
      <c r="B50" s="242" t="s">
        <v>56</v>
      </c>
      <c r="C50" s="243">
        <v>11001</v>
      </c>
      <c r="D50" s="244" t="s">
        <v>136</v>
      </c>
      <c r="E50" s="244" t="s">
        <v>7</v>
      </c>
    </row>
    <row r="51" spans="1:5" ht="34.5">
      <c r="B51" s="242" t="s">
        <v>210</v>
      </c>
      <c r="C51" s="245" t="s">
        <v>202</v>
      </c>
      <c r="D51" s="346"/>
      <c r="E51" s="346"/>
    </row>
    <row r="52" spans="1:5" ht="69">
      <c r="B52" s="242" t="s">
        <v>211</v>
      </c>
      <c r="C52" s="245" t="s">
        <v>212</v>
      </c>
      <c r="D52" s="347"/>
      <c r="E52" s="347"/>
    </row>
    <row r="53" spans="1:5" ht="34.5">
      <c r="B53" s="242" t="s">
        <v>213</v>
      </c>
      <c r="C53" s="245" t="s">
        <v>214</v>
      </c>
      <c r="D53" s="347"/>
      <c r="E53" s="347"/>
    </row>
    <row r="54" spans="1:5" ht="51.75">
      <c r="B54" s="246" t="s">
        <v>215</v>
      </c>
      <c r="C54" s="245" t="s">
        <v>188</v>
      </c>
      <c r="D54" s="347"/>
      <c r="E54" s="347"/>
    </row>
    <row r="55" spans="1:5">
      <c r="B55" s="247"/>
      <c r="C55" s="248" t="s">
        <v>216</v>
      </c>
      <c r="D55" s="348"/>
      <c r="E55" s="348"/>
    </row>
    <row r="56" spans="1:5">
      <c r="B56" s="399" t="s">
        <v>57</v>
      </c>
      <c r="C56" s="399"/>
      <c r="D56" s="79">
        <f>+'Havelvats 2'!G57</f>
        <v>-1044542.6</v>
      </c>
      <c r="E56" s="79">
        <f>+'Havelvats 2'!H57</f>
        <v>-2942825.1</v>
      </c>
    </row>
  </sheetData>
  <mergeCells count="24">
    <mergeCell ref="B35:C35"/>
    <mergeCell ref="B22:C22"/>
    <mergeCell ref="B14:C14"/>
    <mergeCell ref="D1:E1"/>
    <mergeCell ref="D2:E2"/>
    <mergeCell ref="D3:E3"/>
    <mergeCell ref="B5:E5"/>
    <mergeCell ref="A7:E7"/>
    <mergeCell ref="B56:C56"/>
    <mergeCell ref="B36:C36"/>
    <mergeCell ref="D51:D55"/>
    <mergeCell ref="E51:E55"/>
    <mergeCell ref="D15:E15"/>
    <mergeCell ref="B25:C25"/>
    <mergeCell ref="B28:C28"/>
    <mergeCell ref="D17:D21"/>
    <mergeCell ref="E17:E21"/>
    <mergeCell ref="B21:C21"/>
    <mergeCell ref="A41:E41"/>
    <mergeCell ref="D49:E49"/>
    <mergeCell ref="B23:C23"/>
    <mergeCell ref="D29:E29"/>
    <mergeCell ref="D31:D35"/>
    <mergeCell ref="E31:E3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7"/>
  <sheetViews>
    <sheetView topLeftCell="A25" zoomScale="70" zoomScaleNormal="70" workbookViewId="0">
      <selection activeCell="N66" sqref="N66"/>
    </sheetView>
  </sheetViews>
  <sheetFormatPr defaultColWidth="9.140625" defaultRowHeight="17.25"/>
  <cols>
    <col min="1" max="4" width="18.28515625" style="17" customWidth="1"/>
    <col min="5" max="6" width="14.42578125" style="17" customWidth="1"/>
    <col min="7" max="7" width="15.7109375" style="17" customWidth="1"/>
    <col min="8" max="8" width="14.42578125" style="321" customWidth="1"/>
    <col min="9" max="9" width="30.28515625" style="17" customWidth="1"/>
    <col min="10" max="10" width="18" style="17" customWidth="1"/>
    <col min="11" max="16384" width="9.140625" style="17"/>
  </cols>
  <sheetData>
    <row r="1" spans="1:10">
      <c r="A1" s="278"/>
      <c r="B1" s="278"/>
      <c r="C1" s="278"/>
      <c r="D1" s="278"/>
      <c r="E1" s="278"/>
      <c r="F1" s="278"/>
      <c r="G1" s="278"/>
      <c r="H1" s="430" t="s">
        <v>60</v>
      </c>
      <c r="I1" s="430"/>
    </row>
    <row r="2" spans="1:10">
      <c r="A2" s="278"/>
      <c r="B2" s="278"/>
      <c r="C2" s="278"/>
      <c r="D2" s="278"/>
      <c r="E2" s="278"/>
      <c r="F2" s="278"/>
      <c r="G2" s="278"/>
      <c r="H2" s="430" t="s">
        <v>138</v>
      </c>
      <c r="I2" s="430"/>
    </row>
    <row r="3" spans="1:10">
      <c r="A3" s="278"/>
      <c r="B3" s="278"/>
      <c r="C3" s="278"/>
      <c r="D3" s="278"/>
      <c r="E3" s="278"/>
      <c r="F3" s="278"/>
      <c r="G3" s="278"/>
      <c r="H3" s="430" t="s">
        <v>1</v>
      </c>
      <c r="I3" s="430"/>
    </row>
    <row r="4" spans="1:10">
      <c r="A4" s="278"/>
      <c r="B4" s="278"/>
      <c r="C4" s="278"/>
      <c r="D4" s="278"/>
      <c r="E4" s="278"/>
      <c r="F4" s="278"/>
      <c r="G4" s="278"/>
      <c r="H4" s="279"/>
      <c r="I4" s="280"/>
    </row>
    <row r="5" spans="1:10" ht="21.75" customHeight="1">
      <c r="A5" s="432" t="s">
        <v>243</v>
      </c>
      <c r="B5" s="432"/>
      <c r="C5" s="432"/>
      <c r="D5" s="432"/>
      <c r="E5" s="432"/>
      <c r="F5" s="432"/>
      <c r="G5" s="432"/>
      <c r="H5" s="432"/>
      <c r="I5" s="432"/>
    </row>
    <row r="6" spans="1:10" ht="21" customHeight="1">
      <c r="A6" s="433"/>
      <c r="B6" s="433"/>
      <c r="C6" s="433"/>
      <c r="D6" s="433"/>
      <c r="E6" s="433"/>
      <c r="F6" s="433"/>
      <c r="G6" s="433"/>
      <c r="H6" s="433"/>
      <c r="I6" s="433"/>
    </row>
    <row r="7" spans="1:10" ht="79.349999999999994" customHeight="1">
      <c r="A7" s="431" t="s">
        <v>61</v>
      </c>
      <c r="B7" s="435" t="s">
        <v>62</v>
      </c>
      <c r="C7" s="436"/>
      <c r="D7" s="437"/>
      <c r="E7" s="431" t="s">
        <v>63</v>
      </c>
      <c r="F7" s="431" t="s">
        <v>64</v>
      </c>
      <c r="G7" s="431" t="s">
        <v>65</v>
      </c>
      <c r="H7" s="427" t="s">
        <v>67</v>
      </c>
      <c r="I7" s="428"/>
    </row>
    <row r="8" spans="1:10" ht="21" customHeight="1">
      <c r="A8" s="431"/>
      <c r="B8" s="438"/>
      <c r="C8" s="439"/>
      <c r="D8" s="440"/>
      <c r="E8" s="431"/>
      <c r="F8" s="431"/>
      <c r="G8" s="431"/>
      <c r="H8" s="281" t="s">
        <v>66</v>
      </c>
      <c r="I8" s="282" t="s">
        <v>68</v>
      </c>
    </row>
    <row r="9" spans="1:10">
      <c r="A9" s="283"/>
      <c r="B9" s="283"/>
      <c r="C9" s="283"/>
      <c r="D9" s="283"/>
      <c r="E9" s="283"/>
      <c r="F9" s="283"/>
      <c r="G9" s="283"/>
      <c r="H9" s="284"/>
      <c r="I9" s="283"/>
      <c r="J9" s="130"/>
    </row>
    <row r="10" spans="1:10">
      <c r="A10" s="285">
        <v>1</v>
      </c>
      <c r="B10" s="441">
        <v>2</v>
      </c>
      <c r="C10" s="442"/>
      <c r="D10" s="443"/>
      <c r="E10" s="286">
        <v>3</v>
      </c>
      <c r="F10" s="286">
        <v>4</v>
      </c>
      <c r="G10" s="286">
        <v>5</v>
      </c>
      <c r="H10" s="287">
        <v>6</v>
      </c>
      <c r="I10" s="286">
        <v>7</v>
      </c>
      <c r="J10" s="130"/>
    </row>
    <row r="11" spans="1:10" ht="16.5" customHeight="1">
      <c r="A11" s="434" t="s">
        <v>79</v>
      </c>
      <c r="B11" s="434"/>
      <c r="C11" s="434"/>
      <c r="D11" s="434"/>
      <c r="E11" s="434"/>
      <c r="F11" s="434"/>
      <c r="G11" s="434"/>
      <c r="H11" s="434"/>
      <c r="I11" s="16">
        <f>+I12</f>
        <v>2942825.1</v>
      </c>
    </row>
    <row r="12" spans="1:10" ht="16.5" customHeight="1">
      <c r="A12" s="288" t="s">
        <v>69</v>
      </c>
      <c r="B12" s="288" t="s">
        <v>70</v>
      </c>
      <c r="C12" s="288" t="s">
        <v>71</v>
      </c>
      <c r="D12" s="424" t="s">
        <v>32</v>
      </c>
      <c r="E12" s="425"/>
      <c r="F12" s="425"/>
      <c r="G12" s="425"/>
      <c r="H12" s="425"/>
      <c r="I12" s="289">
        <f>+I13+I48</f>
        <v>2942825.1</v>
      </c>
    </row>
    <row r="13" spans="1:10" ht="54.75" customHeight="1">
      <c r="A13" s="290" t="s">
        <v>155</v>
      </c>
      <c r="B13" s="405" t="s">
        <v>135</v>
      </c>
      <c r="C13" s="426"/>
      <c r="D13" s="426"/>
      <c r="E13" s="426"/>
      <c r="F13" s="426"/>
      <c r="G13" s="426"/>
      <c r="H13" s="406"/>
      <c r="I13" s="291">
        <f>+I14+I25</f>
        <v>1442825.1000000003</v>
      </c>
    </row>
    <row r="14" spans="1:10" ht="16.5" customHeight="1">
      <c r="A14" s="292"/>
      <c r="B14" s="405" t="s">
        <v>109</v>
      </c>
      <c r="C14" s="426"/>
      <c r="D14" s="406"/>
      <c r="E14" s="293"/>
      <c r="F14" s="293"/>
      <c r="G14" s="293"/>
      <c r="H14" s="294"/>
      <c r="I14" s="295">
        <f>SUM(I15:I24)</f>
        <v>1332671.6000000003</v>
      </c>
    </row>
    <row r="15" spans="1:10" s="134" customFormat="1">
      <c r="A15" s="296" t="s">
        <v>174</v>
      </c>
      <c r="B15" s="429" t="s">
        <v>175</v>
      </c>
      <c r="C15" s="429"/>
      <c r="D15" s="429"/>
      <c r="E15" s="297" t="s">
        <v>130</v>
      </c>
      <c r="F15" s="297" t="s">
        <v>113</v>
      </c>
      <c r="G15" s="298">
        <v>472250916</v>
      </c>
      <c r="H15" s="299">
        <v>1</v>
      </c>
      <c r="I15" s="300">
        <v>472250.9</v>
      </c>
      <c r="J15" s="301"/>
    </row>
    <row r="16" spans="1:10" s="134" customFormat="1">
      <c r="A16" s="296">
        <v>45221142</v>
      </c>
      <c r="B16" s="429" t="s">
        <v>175</v>
      </c>
      <c r="C16" s="429"/>
      <c r="D16" s="429"/>
      <c r="E16" s="297" t="s">
        <v>130</v>
      </c>
      <c r="F16" s="297" t="s">
        <v>113</v>
      </c>
      <c r="G16" s="298">
        <v>95602294</v>
      </c>
      <c r="H16" s="299">
        <v>1</v>
      </c>
      <c r="I16" s="300">
        <v>95602.3</v>
      </c>
      <c r="J16" s="301"/>
    </row>
    <row r="17" spans="1:10" s="134" customFormat="1">
      <c r="A17" s="296">
        <v>45221142</v>
      </c>
      <c r="B17" s="429" t="s">
        <v>175</v>
      </c>
      <c r="C17" s="429"/>
      <c r="D17" s="429"/>
      <c r="E17" s="297" t="s">
        <v>130</v>
      </c>
      <c r="F17" s="297" t="s">
        <v>113</v>
      </c>
      <c r="G17" s="298">
        <v>95602294</v>
      </c>
      <c r="H17" s="299">
        <v>1</v>
      </c>
      <c r="I17" s="300">
        <v>95602.3</v>
      </c>
      <c r="J17" s="301"/>
    </row>
    <row r="18" spans="1:10" s="134" customFormat="1">
      <c r="A18" s="296">
        <v>45221142</v>
      </c>
      <c r="B18" s="429" t="s">
        <v>175</v>
      </c>
      <c r="C18" s="429"/>
      <c r="D18" s="429"/>
      <c r="E18" s="297" t="s">
        <v>130</v>
      </c>
      <c r="F18" s="297" t="s">
        <v>113</v>
      </c>
      <c r="G18" s="298">
        <v>95602294</v>
      </c>
      <c r="H18" s="299">
        <v>1</v>
      </c>
      <c r="I18" s="300">
        <v>95602.3</v>
      </c>
      <c r="J18" s="301"/>
    </row>
    <row r="19" spans="1:10" s="134" customFormat="1">
      <c r="A19" s="296">
        <v>45221142</v>
      </c>
      <c r="B19" s="429" t="s">
        <v>175</v>
      </c>
      <c r="C19" s="429"/>
      <c r="D19" s="429"/>
      <c r="E19" s="297" t="s">
        <v>130</v>
      </c>
      <c r="F19" s="297" t="s">
        <v>113</v>
      </c>
      <c r="G19" s="298">
        <v>95602294</v>
      </c>
      <c r="H19" s="299">
        <v>1</v>
      </c>
      <c r="I19" s="300">
        <v>95602.3</v>
      </c>
      <c r="J19" s="301"/>
    </row>
    <row r="20" spans="1:10" s="134" customFormat="1">
      <c r="A20" s="296">
        <v>45221142</v>
      </c>
      <c r="B20" s="429" t="s">
        <v>175</v>
      </c>
      <c r="C20" s="429"/>
      <c r="D20" s="429"/>
      <c r="E20" s="297" t="s">
        <v>130</v>
      </c>
      <c r="F20" s="297" t="s">
        <v>113</v>
      </c>
      <c r="G20" s="298">
        <v>95602294</v>
      </c>
      <c r="H20" s="299">
        <v>1</v>
      </c>
      <c r="I20" s="300">
        <v>95602.3</v>
      </c>
      <c r="J20" s="301"/>
    </row>
    <row r="21" spans="1:10" s="134" customFormat="1">
      <c r="A21" s="296">
        <v>45221142</v>
      </c>
      <c r="B21" s="429" t="s">
        <v>175</v>
      </c>
      <c r="C21" s="429"/>
      <c r="D21" s="429"/>
      <c r="E21" s="297" t="s">
        <v>130</v>
      </c>
      <c r="F21" s="297" t="s">
        <v>113</v>
      </c>
      <c r="G21" s="298">
        <v>95602294</v>
      </c>
      <c r="H21" s="299">
        <v>1</v>
      </c>
      <c r="I21" s="300">
        <v>95602.3</v>
      </c>
      <c r="J21" s="301"/>
    </row>
    <row r="22" spans="1:10" s="134" customFormat="1">
      <c r="A22" s="296">
        <v>45221142</v>
      </c>
      <c r="B22" s="429" t="s">
        <v>175</v>
      </c>
      <c r="C22" s="429"/>
      <c r="D22" s="429"/>
      <c r="E22" s="297" t="s">
        <v>130</v>
      </c>
      <c r="F22" s="297" t="s">
        <v>113</v>
      </c>
      <c r="G22" s="298">
        <v>95602294</v>
      </c>
      <c r="H22" s="299">
        <v>1</v>
      </c>
      <c r="I22" s="300">
        <v>95602.3</v>
      </c>
      <c r="J22" s="301"/>
    </row>
    <row r="23" spans="1:10" s="134" customFormat="1">
      <c r="A23" s="296">
        <v>45221142</v>
      </c>
      <c r="B23" s="429" t="s">
        <v>175</v>
      </c>
      <c r="C23" s="429"/>
      <c r="D23" s="429"/>
      <c r="E23" s="297" t="s">
        <v>130</v>
      </c>
      <c r="F23" s="297" t="s">
        <v>113</v>
      </c>
      <c r="G23" s="298">
        <v>95602294</v>
      </c>
      <c r="H23" s="299">
        <v>1</v>
      </c>
      <c r="I23" s="300">
        <v>95602.3</v>
      </c>
      <c r="J23" s="301"/>
    </row>
    <row r="24" spans="1:10" s="134" customFormat="1">
      <c r="A24" s="296">
        <v>45221142</v>
      </c>
      <c r="B24" s="429" t="s">
        <v>175</v>
      </c>
      <c r="C24" s="429"/>
      <c r="D24" s="429"/>
      <c r="E24" s="297" t="s">
        <v>130</v>
      </c>
      <c r="F24" s="297" t="s">
        <v>113</v>
      </c>
      <c r="G24" s="298">
        <v>95602294</v>
      </c>
      <c r="H24" s="299">
        <v>1</v>
      </c>
      <c r="I24" s="300">
        <v>95602.3</v>
      </c>
      <c r="J24" s="301"/>
    </row>
    <row r="25" spans="1:10" s="134" customFormat="1" ht="16.5" customHeight="1">
      <c r="A25" s="302"/>
      <c r="B25" s="429" t="s">
        <v>110</v>
      </c>
      <c r="C25" s="429"/>
      <c r="D25" s="429"/>
      <c r="E25" s="303"/>
      <c r="F25" s="303"/>
      <c r="G25" s="303"/>
      <c r="H25" s="304"/>
      <c r="I25" s="295">
        <f>SUM(I26:I47)</f>
        <v>110153.5000000001</v>
      </c>
      <c r="J25" s="305"/>
    </row>
    <row r="26" spans="1:10" s="134" customFormat="1" ht="16.5" customHeight="1">
      <c r="A26" s="276">
        <v>71241200</v>
      </c>
      <c r="B26" s="445" t="s">
        <v>244</v>
      </c>
      <c r="C26" s="445"/>
      <c r="D26" s="445"/>
      <c r="E26" s="277" t="s">
        <v>247</v>
      </c>
      <c r="F26" s="277" t="s">
        <v>113</v>
      </c>
      <c r="G26" s="307">
        <v>42660000</v>
      </c>
      <c r="H26" s="323">
        <v>1</v>
      </c>
      <c r="I26" s="300">
        <v>42660</v>
      </c>
      <c r="J26" s="305"/>
    </row>
    <row r="27" spans="1:10" s="134" customFormat="1" ht="16.5" customHeight="1">
      <c r="A27" s="306">
        <v>50531140</v>
      </c>
      <c r="B27" s="446" t="s">
        <v>245</v>
      </c>
      <c r="C27" s="446"/>
      <c r="D27" s="446"/>
      <c r="E27" s="322" t="s">
        <v>112</v>
      </c>
      <c r="F27" s="277" t="s">
        <v>113</v>
      </c>
      <c r="G27" s="307">
        <v>3600000</v>
      </c>
      <c r="H27" s="323">
        <v>1</v>
      </c>
      <c r="I27" s="300">
        <v>3600</v>
      </c>
      <c r="J27" s="305"/>
    </row>
    <row r="28" spans="1:10" s="134" customFormat="1">
      <c r="A28" s="296">
        <v>71351540</v>
      </c>
      <c r="B28" s="429" t="s">
        <v>107</v>
      </c>
      <c r="C28" s="429"/>
      <c r="D28" s="429"/>
      <c r="E28" s="299" t="s">
        <v>112</v>
      </c>
      <c r="F28" s="297" t="s">
        <v>113</v>
      </c>
      <c r="G28" s="307">
        <v>21142830</v>
      </c>
      <c r="H28" s="299">
        <v>1</v>
      </c>
      <c r="I28" s="300">
        <v>21142.799999999999</v>
      </c>
      <c r="J28" s="305"/>
    </row>
    <row r="29" spans="1:10" s="134" customFormat="1">
      <c r="A29" s="296">
        <v>71351540</v>
      </c>
      <c r="B29" s="429" t="s">
        <v>107</v>
      </c>
      <c r="C29" s="429"/>
      <c r="D29" s="429"/>
      <c r="E29" s="299" t="s">
        <v>112</v>
      </c>
      <c r="F29" s="297" t="s">
        <v>113</v>
      </c>
      <c r="G29" s="307">
        <v>3824091</v>
      </c>
      <c r="H29" s="299">
        <v>1</v>
      </c>
      <c r="I29" s="300">
        <v>3824.1</v>
      </c>
      <c r="J29" s="305"/>
    </row>
    <row r="30" spans="1:10" s="134" customFormat="1">
      <c r="A30" s="296">
        <v>71351540</v>
      </c>
      <c r="B30" s="429" t="s">
        <v>107</v>
      </c>
      <c r="C30" s="429"/>
      <c r="D30" s="429"/>
      <c r="E30" s="299" t="s">
        <v>112</v>
      </c>
      <c r="F30" s="297" t="s">
        <v>113</v>
      </c>
      <c r="G30" s="307">
        <v>3824091</v>
      </c>
      <c r="H30" s="299">
        <v>1</v>
      </c>
      <c r="I30" s="300">
        <v>3824.1</v>
      </c>
      <c r="J30" s="305"/>
    </row>
    <row r="31" spans="1:10" s="134" customFormat="1">
      <c r="A31" s="296">
        <v>71351540</v>
      </c>
      <c r="B31" s="429" t="s">
        <v>107</v>
      </c>
      <c r="C31" s="429"/>
      <c r="D31" s="429"/>
      <c r="E31" s="299" t="s">
        <v>112</v>
      </c>
      <c r="F31" s="297" t="s">
        <v>113</v>
      </c>
      <c r="G31" s="307">
        <v>3824091</v>
      </c>
      <c r="H31" s="299">
        <v>1</v>
      </c>
      <c r="I31" s="300">
        <v>3824.1</v>
      </c>
      <c r="J31" s="305"/>
    </row>
    <row r="32" spans="1:10" s="134" customFormat="1">
      <c r="A32" s="296">
        <v>71351540</v>
      </c>
      <c r="B32" s="429" t="s">
        <v>107</v>
      </c>
      <c r="C32" s="429"/>
      <c r="D32" s="429"/>
      <c r="E32" s="299" t="s">
        <v>112</v>
      </c>
      <c r="F32" s="297" t="s">
        <v>113</v>
      </c>
      <c r="G32" s="307">
        <v>3824091</v>
      </c>
      <c r="H32" s="299">
        <v>1</v>
      </c>
      <c r="I32" s="300">
        <v>3824.1</v>
      </c>
      <c r="J32" s="305"/>
    </row>
    <row r="33" spans="1:10" s="134" customFormat="1">
      <c r="A33" s="296">
        <v>71351540</v>
      </c>
      <c r="B33" s="429" t="s">
        <v>107</v>
      </c>
      <c r="C33" s="429"/>
      <c r="D33" s="429"/>
      <c r="E33" s="299" t="s">
        <v>112</v>
      </c>
      <c r="F33" s="297" t="s">
        <v>113</v>
      </c>
      <c r="G33" s="307">
        <v>3824091</v>
      </c>
      <c r="H33" s="299">
        <v>1</v>
      </c>
      <c r="I33" s="300">
        <v>3824.1</v>
      </c>
      <c r="J33" s="305"/>
    </row>
    <row r="34" spans="1:10" s="134" customFormat="1">
      <c r="A34" s="296">
        <v>71351540</v>
      </c>
      <c r="B34" s="429" t="s">
        <v>107</v>
      </c>
      <c r="C34" s="429"/>
      <c r="D34" s="429"/>
      <c r="E34" s="299" t="s">
        <v>112</v>
      </c>
      <c r="F34" s="297" t="s">
        <v>113</v>
      </c>
      <c r="G34" s="307">
        <v>3824091</v>
      </c>
      <c r="H34" s="299">
        <v>1</v>
      </c>
      <c r="I34" s="300">
        <v>3824.1</v>
      </c>
      <c r="J34" s="305"/>
    </row>
    <row r="35" spans="1:10" s="134" customFormat="1">
      <c r="A35" s="296">
        <v>71351540</v>
      </c>
      <c r="B35" s="429" t="s">
        <v>107</v>
      </c>
      <c r="C35" s="429"/>
      <c r="D35" s="429"/>
      <c r="E35" s="299" t="s">
        <v>112</v>
      </c>
      <c r="F35" s="297" t="s">
        <v>113</v>
      </c>
      <c r="G35" s="307">
        <v>3824091</v>
      </c>
      <c r="H35" s="299">
        <v>1</v>
      </c>
      <c r="I35" s="300">
        <v>3824.1</v>
      </c>
      <c r="J35" s="305"/>
    </row>
    <row r="36" spans="1:10" s="134" customFormat="1">
      <c r="A36" s="296">
        <v>71351540</v>
      </c>
      <c r="B36" s="429" t="s">
        <v>107</v>
      </c>
      <c r="C36" s="429"/>
      <c r="D36" s="429"/>
      <c r="E36" s="299" t="s">
        <v>112</v>
      </c>
      <c r="F36" s="297" t="s">
        <v>113</v>
      </c>
      <c r="G36" s="307">
        <v>3824091</v>
      </c>
      <c r="H36" s="299">
        <v>1</v>
      </c>
      <c r="I36" s="300">
        <v>3824.1</v>
      </c>
      <c r="J36" s="305"/>
    </row>
    <row r="37" spans="1:10" s="134" customFormat="1">
      <c r="A37" s="296">
        <v>71351540</v>
      </c>
      <c r="B37" s="429" t="s">
        <v>107</v>
      </c>
      <c r="C37" s="429"/>
      <c r="D37" s="429"/>
      <c r="E37" s="299" t="s">
        <v>112</v>
      </c>
      <c r="F37" s="297" t="s">
        <v>113</v>
      </c>
      <c r="G37" s="307">
        <v>3824091</v>
      </c>
      <c r="H37" s="299">
        <v>1</v>
      </c>
      <c r="I37" s="300">
        <v>3824.1</v>
      </c>
      <c r="J37" s="305"/>
    </row>
    <row r="38" spans="1:10" s="134" customFormat="1">
      <c r="A38" s="296">
        <v>98111140</v>
      </c>
      <c r="B38" s="429" t="s">
        <v>108</v>
      </c>
      <c r="C38" s="429"/>
      <c r="D38" s="429"/>
      <c r="E38" s="299" t="s">
        <v>111</v>
      </c>
      <c r="F38" s="297" t="s">
        <v>113</v>
      </c>
      <c r="G38" s="307">
        <v>3171430</v>
      </c>
      <c r="H38" s="299">
        <v>1</v>
      </c>
      <c r="I38" s="300">
        <v>3171.4</v>
      </c>
      <c r="J38" s="305"/>
    </row>
    <row r="39" spans="1:10" s="134" customFormat="1">
      <c r="A39" s="296">
        <v>98111140</v>
      </c>
      <c r="B39" s="429" t="s">
        <v>108</v>
      </c>
      <c r="C39" s="429"/>
      <c r="D39" s="429"/>
      <c r="E39" s="299" t="s">
        <v>111</v>
      </c>
      <c r="F39" s="297" t="s">
        <v>113</v>
      </c>
      <c r="G39" s="307">
        <v>573615</v>
      </c>
      <c r="H39" s="299">
        <v>1</v>
      </c>
      <c r="I39" s="300">
        <v>573.6</v>
      </c>
      <c r="J39" s="305"/>
    </row>
    <row r="40" spans="1:10" s="134" customFormat="1">
      <c r="A40" s="296">
        <v>98111140</v>
      </c>
      <c r="B40" s="429" t="s">
        <v>108</v>
      </c>
      <c r="C40" s="429"/>
      <c r="D40" s="429"/>
      <c r="E40" s="299" t="s">
        <v>111</v>
      </c>
      <c r="F40" s="297" t="s">
        <v>113</v>
      </c>
      <c r="G40" s="307">
        <v>573615</v>
      </c>
      <c r="H40" s="299">
        <v>1</v>
      </c>
      <c r="I40" s="300">
        <v>573.6</v>
      </c>
      <c r="J40" s="305"/>
    </row>
    <row r="41" spans="1:10" s="134" customFormat="1">
      <c r="A41" s="296">
        <v>98111140</v>
      </c>
      <c r="B41" s="429" t="s">
        <v>108</v>
      </c>
      <c r="C41" s="429"/>
      <c r="D41" s="429"/>
      <c r="E41" s="299" t="s">
        <v>111</v>
      </c>
      <c r="F41" s="297" t="s">
        <v>113</v>
      </c>
      <c r="G41" s="307">
        <v>573615</v>
      </c>
      <c r="H41" s="299">
        <v>1</v>
      </c>
      <c r="I41" s="300">
        <v>573.6</v>
      </c>
      <c r="J41" s="305"/>
    </row>
    <row r="42" spans="1:10" s="134" customFormat="1">
      <c r="A42" s="296">
        <v>98111140</v>
      </c>
      <c r="B42" s="429" t="s">
        <v>108</v>
      </c>
      <c r="C42" s="429"/>
      <c r="D42" s="429"/>
      <c r="E42" s="299" t="s">
        <v>111</v>
      </c>
      <c r="F42" s="297" t="s">
        <v>113</v>
      </c>
      <c r="G42" s="307">
        <v>573615</v>
      </c>
      <c r="H42" s="299">
        <v>1</v>
      </c>
      <c r="I42" s="300">
        <v>573.6</v>
      </c>
      <c r="J42" s="305"/>
    </row>
    <row r="43" spans="1:10" s="134" customFormat="1">
      <c r="A43" s="296">
        <v>98111140</v>
      </c>
      <c r="B43" s="429" t="s">
        <v>108</v>
      </c>
      <c r="C43" s="429"/>
      <c r="D43" s="429"/>
      <c r="E43" s="299" t="s">
        <v>111</v>
      </c>
      <c r="F43" s="297" t="s">
        <v>113</v>
      </c>
      <c r="G43" s="307">
        <v>573615</v>
      </c>
      <c r="H43" s="299">
        <v>1</v>
      </c>
      <c r="I43" s="300">
        <v>573.6</v>
      </c>
      <c r="J43" s="305"/>
    </row>
    <row r="44" spans="1:10" s="134" customFormat="1">
      <c r="A44" s="296">
        <v>98111140</v>
      </c>
      <c r="B44" s="429" t="s">
        <v>108</v>
      </c>
      <c r="C44" s="429"/>
      <c r="D44" s="429"/>
      <c r="E44" s="299" t="s">
        <v>111</v>
      </c>
      <c r="F44" s="297" t="s">
        <v>113</v>
      </c>
      <c r="G44" s="307">
        <v>573615</v>
      </c>
      <c r="H44" s="299">
        <v>1</v>
      </c>
      <c r="I44" s="300">
        <v>573.6</v>
      </c>
      <c r="J44" s="305"/>
    </row>
    <row r="45" spans="1:10" s="134" customFormat="1">
      <c r="A45" s="296">
        <v>98111140</v>
      </c>
      <c r="B45" s="429" t="s">
        <v>108</v>
      </c>
      <c r="C45" s="429"/>
      <c r="D45" s="429"/>
      <c r="E45" s="299" t="s">
        <v>111</v>
      </c>
      <c r="F45" s="297" t="s">
        <v>113</v>
      </c>
      <c r="G45" s="307">
        <v>573615</v>
      </c>
      <c r="H45" s="299">
        <v>1</v>
      </c>
      <c r="I45" s="300">
        <v>573.6</v>
      </c>
      <c r="J45" s="305"/>
    </row>
    <row r="46" spans="1:10" s="134" customFormat="1">
      <c r="A46" s="296">
        <v>98111140</v>
      </c>
      <c r="B46" s="429" t="s">
        <v>108</v>
      </c>
      <c r="C46" s="429"/>
      <c r="D46" s="429"/>
      <c r="E46" s="299" t="s">
        <v>111</v>
      </c>
      <c r="F46" s="297" t="s">
        <v>113</v>
      </c>
      <c r="G46" s="307">
        <v>573615</v>
      </c>
      <c r="H46" s="299">
        <v>1</v>
      </c>
      <c r="I46" s="300">
        <v>573.6</v>
      </c>
      <c r="J46" s="305"/>
    </row>
    <row r="47" spans="1:10" s="134" customFormat="1">
      <c r="A47" s="296">
        <v>98111140</v>
      </c>
      <c r="B47" s="429" t="s">
        <v>108</v>
      </c>
      <c r="C47" s="429"/>
      <c r="D47" s="429"/>
      <c r="E47" s="299" t="s">
        <v>111</v>
      </c>
      <c r="F47" s="297" t="s">
        <v>113</v>
      </c>
      <c r="G47" s="307">
        <v>573615</v>
      </c>
      <c r="H47" s="299">
        <v>1</v>
      </c>
      <c r="I47" s="300">
        <v>573.6</v>
      </c>
      <c r="J47" s="305"/>
    </row>
    <row r="48" spans="1:10" ht="54.75" customHeight="1">
      <c r="A48" s="290" t="s">
        <v>114</v>
      </c>
      <c r="B48" s="405" t="s">
        <v>76</v>
      </c>
      <c r="C48" s="426"/>
      <c r="D48" s="426"/>
      <c r="E48" s="426"/>
      <c r="F48" s="426"/>
      <c r="G48" s="426"/>
      <c r="H48" s="406"/>
      <c r="I48" s="309">
        <f>+I49+I66</f>
        <v>1499999.9999999998</v>
      </c>
    </row>
    <row r="49" spans="1:11" ht="16.5" customHeight="1">
      <c r="A49" s="292"/>
      <c r="B49" s="405" t="s">
        <v>109</v>
      </c>
      <c r="C49" s="426"/>
      <c r="D49" s="406"/>
      <c r="E49" s="293"/>
      <c r="F49" s="293"/>
      <c r="G49" s="293"/>
      <c r="H49" s="294"/>
      <c r="I49" s="310">
        <f>SUM(I50:I65)</f>
        <v>1433652.0999999999</v>
      </c>
    </row>
    <row r="50" spans="1:11" ht="16.5" customHeight="1">
      <c r="A50" s="296" t="s">
        <v>156</v>
      </c>
      <c r="B50" s="422" t="s">
        <v>157</v>
      </c>
      <c r="C50" s="422"/>
      <c r="D50" s="422"/>
      <c r="E50" s="308" t="s">
        <v>158</v>
      </c>
      <c r="F50" s="102" t="s">
        <v>129</v>
      </c>
      <c r="G50" s="311">
        <v>95006862</v>
      </c>
      <c r="H50" s="308">
        <v>1</v>
      </c>
      <c r="I50" s="330">
        <v>95006.9</v>
      </c>
      <c r="J50" s="312"/>
      <c r="K50" s="313"/>
    </row>
    <row r="51" spans="1:11" ht="16.5" customHeight="1">
      <c r="A51" s="296" t="s">
        <v>159</v>
      </c>
      <c r="B51" s="422" t="s">
        <v>157</v>
      </c>
      <c r="C51" s="422"/>
      <c r="D51" s="422"/>
      <c r="E51" s="308" t="s">
        <v>158</v>
      </c>
      <c r="F51" s="102" t="s">
        <v>129</v>
      </c>
      <c r="G51" s="311">
        <v>95774010</v>
      </c>
      <c r="H51" s="308">
        <v>1</v>
      </c>
      <c r="I51" s="330">
        <v>95774</v>
      </c>
      <c r="J51" s="312"/>
      <c r="K51" s="313"/>
    </row>
    <row r="52" spans="1:11" ht="16.5" customHeight="1">
      <c r="A52" s="296" t="s">
        <v>160</v>
      </c>
      <c r="B52" s="422" t="s">
        <v>157</v>
      </c>
      <c r="C52" s="422"/>
      <c r="D52" s="422"/>
      <c r="E52" s="308" t="s">
        <v>158</v>
      </c>
      <c r="F52" s="102" t="s">
        <v>129</v>
      </c>
      <c r="G52" s="311">
        <v>95459595</v>
      </c>
      <c r="H52" s="308">
        <v>1</v>
      </c>
      <c r="I52" s="330">
        <v>95459.6</v>
      </c>
      <c r="J52" s="312"/>
      <c r="K52" s="313"/>
    </row>
    <row r="53" spans="1:11" ht="16.5" customHeight="1">
      <c r="A53" s="296" t="s">
        <v>161</v>
      </c>
      <c r="B53" s="422" t="s">
        <v>157</v>
      </c>
      <c r="C53" s="422"/>
      <c r="D53" s="422"/>
      <c r="E53" s="308" t="s">
        <v>158</v>
      </c>
      <c r="F53" s="102" t="s">
        <v>129</v>
      </c>
      <c r="G53" s="311">
        <v>95180894</v>
      </c>
      <c r="H53" s="308">
        <v>1</v>
      </c>
      <c r="I53" s="330">
        <v>95180.9</v>
      </c>
      <c r="J53" s="312"/>
      <c r="K53" s="313"/>
    </row>
    <row r="54" spans="1:11" ht="16.5" customHeight="1">
      <c r="A54" s="296" t="s">
        <v>162</v>
      </c>
      <c r="B54" s="422" t="s">
        <v>157</v>
      </c>
      <c r="C54" s="422"/>
      <c r="D54" s="422"/>
      <c r="E54" s="308" t="s">
        <v>158</v>
      </c>
      <c r="F54" s="102" t="s">
        <v>129</v>
      </c>
      <c r="G54" s="311">
        <v>95304279</v>
      </c>
      <c r="H54" s="308">
        <v>1</v>
      </c>
      <c r="I54" s="330">
        <v>95304.3</v>
      </c>
      <c r="J54" s="312"/>
      <c r="K54" s="313"/>
    </row>
    <row r="55" spans="1:11" ht="16.5" customHeight="1">
      <c r="A55" s="296" t="s">
        <v>163</v>
      </c>
      <c r="B55" s="422" t="s">
        <v>157</v>
      </c>
      <c r="C55" s="422"/>
      <c r="D55" s="422"/>
      <c r="E55" s="308" t="s">
        <v>158</v>
      </c>
      <c r="F55" s="102" t="s">
        <v>129</v>
      </c>
      <c r="G55" s="311">
        <v>95249249</v>
      </c>
      <c r="H55" s="308">
        <v>1</v>
      </c>
      <c r="I55" s="330">
        <v>95249.2</v>
      </c>
      <c r="J55" s="312"/>
      <c r="K55" s="313"/>
    </row>
    <row r="56" spans="1:11" ht="16.5" customHeight="1">
      <c r="A56" s="296" t="s">
        <v>164</v>
      </c>
      <c r="B56" s="422" t="s">
        <v>157</v>
      </c>
      <c r="C56" s="422"/>
      <c r="D56" s="422"/>
      <c r="E56" s="308" t="s">
        <v>158</v>
      </c>
      <c r="F56" s="102" t="s">
        <v>129</v>
      </c>
      <c r="G56" s="311">
        <v>95859205</v>
      </c>
      <c r="H56" s="308">
        <v>1</v>
      </c>
      <c r="I56" s="330">
        <v>95859.199999999997</v>
      </c>
      <c r="J56" s="312"/>
      <c r="K56" s="313"/>
    </row>
    <row r="57" spans="1:11" ht="16.5" customHeight="1">
      <c r="A57" s="296" t="s">
        <v>165</v>
      </c>
      <c r="B57" s="422" t="s">
        <v>157</v>
      </c>
      <c r="C57" s="422"/>
      <c r="D57" s="422"/>
      <c r="E57" s="308" t="s">
        <v>158</v>
      </c>
      <c r="F57" s="102" t="s">
        <v>129</v>
      </c>
      <c r="G57" s="311">
        <v>95551971</v>
      </c>
      <c r="H57" s="308">
        <v>1</v>
      </c>
      <c r="I57" s="330">
        <v>95552</v>
      </c>
      <c r="J57" s="312"/>
      <c r="K57" s="313"/>
    </row>
    <row r="58" spans="1:11" ht="16.5" customHeight="1">
      <c r="A58" s="296" t="s">
        <v>166</v>
      </c>
      <c r="B58" s="422" t="s">
        <v>157</v>
      </c>
      <c r="C58" s="422"/>
      <c r="D58" s="422"/>
      <c r="E58" s="308" t="s">
        <v>158</v>
      </c>
      <c r="F58" s="102" t="s">
        <v>129</v>
      </c>
      <c r="G58" s="311">
        <v>95992514</v>
      </c>
      <c r="H58" s="308">
        <v>1</v>
      </c>
      <c r="I58" s="330">
        <v>95992.5</v>
      </c>
      <c r="J58" s="312"/>
      <c r="K58" s="313"/>
    </row>
    <row r="59" spans="1:11" ht="16.5" customHeight="1">
      <c r="A59" s="296" t="s">
        <v>167</v>
      </c>
      <c r="B59" s="422" t="s">
        <v>157</v>
      </c>
      <c r="C59" s="422"/>
      <c r="D59" s="422"/>
      <c r="E59" s="308" t="s">
        <v>158</v>
      </c>
      <c r="F59" s="102" t="s">
        <v>129</v>
      </c>
      <c r="G59" s="311">
        <v>96254001</v>
      </c>
      <c r="H59" s="308">
        <v>1</v>
      </c>
      <c r="I59" s="330">
        <v>96254</v>
      </c>
      <c r="J59" s="312"/>
      <c r="K59" s="313"/>
    </row>
    <row r="60" spans="1:11" ht="16.5" customHeight="1">
      <c r="A60" s="296" t="s">
        <v>168</v>
      </c>
      <c r="B60" s="422" t="s">
        <v>157</v>
      </c>
      <c r="C60" s="422"/>
      <c r="D60" s="422"/>
      <c r="E60" s="308" t="s">
        <v>158</v>
      </c>
      <c r="F60" s="102" t="s">
        <v>129</v>
      </c>
      <c r="G60" s="311">
        <v>95931664</v>
      </c>
      <c r="H60" s="308">
        <v>1</v>
      </c>
      <c r="I60" s="330">
        <v>95931.7</v>
      </c>
      <c r="J60" s="312"/>
      <c r="K60" s="313"/>
    </row>
    <row r="61" spans="1:11" s="134" customFormat="1" ht="16.5" customHeight="1">
      <c r="A61" s="296" t="s">
        <v>169</v>
      </c>
      <c r="B61" s="429" t="s">
        <v>157</v>
      </c>
      <c r="C61" s="429"/>
      <c r="D61" s="429"/>
      <c r="E61" s="299" t="s">
        <v>158</v>
      </c>
      <c r="F61" s="297" t="s">
        <v>129</v>
      </c>
      <c r="G61" s="327">
        <f>95475706+50000000</f>
        <v>145475706</v>
      </c>
      <c r="H61" s="299">
        <v>1</v>
      </c>
      <c r="I61" s="330">
        <f>95475.7+50000</f>
        <v>145475.70000000001</v>
      </c>
      <c r="J61" s="328"/>
      <c r="K61" s="329"/>
    </row>
    <row r="62" spans="1:11" ht="16.5" customHeight="1">
      <c r="A62" s="296" t="s">
        <v>170</v>
      </c>
      <c r="B62" s="422" t="s">
        <v>157</v>
      </c>
      <c r="C62" s="422"/>
      <c r="D62" s="422"/>
      <c r="E62" s="308" t="s">
        <v>158</v>
      </c>
      <c r="F62" s="102" t="s">
        <v>129</v>
      </c>
      <c r="G62" s="311">
        <v>95275748</v>
      </c>
      <c r="H62" s="308">
        <v>1</v>
      </c>
      <c r="I62" s="330">
        <v>95275.7</v>
      </c>
      <c r="J62" s="312"/>
      <c r="K62" s="313"/>
    </row>
    <row r="63" spans="1:11" ht="16.5" customHeight="1">
      <c r="A63" s="296" t="s">
        <v>171</v>
      </c>
      <c r="B63" s="422" t="s">
        <v>157</v>
      </c>
      <c r="C63" s="422"/>
      <c r="D63" s="422"/>
      <c r="E63" s="308" t="s">
        <v>158</v>
      </c>
      <c r="F63" s="102" t="s">
        <v>129</v>
      </c>
      <c r="G63" s="311">
        <v>95851690</v>
      </c>
      <c r="H63" s="308">
        <v>1</v>
      </c>
      <c r="I63" s="330">
        <v>95851.7</v>
      </c>
      <c r="J63" s="312"/>
      <c r="K63" s="313"/>
    </row>
    <row r="64" spans="1:11" ht="16.5" customHeight="1">
      <c r="A64" s="296" t="s">
        <v>172</v>
      </c>
      <c r="B64" s="422" t="s">
        <v>157</v>
      </c>
      <c r="C64" s="422"/>
      <c r="D64" s="422"/>
      <c r="E64" s="308" t="s">
        <v>158</v>
      </c>
      <c r="F64" s="102" t="s">
        <v>129</v>
      </c>
      <c r="G64" s="311">
        <v>95484706</v>
      </c>
      <c r="H64" s="308">
        <v>1</v>
      </c>
      <c r="I64" s="330">
        <v>95484.7</v>
      </c>
      <c r="J64" s="312"/>
      <c r="K64" s="313"/>
    </row>
    <row r="65" spans="1:11" s="240" customFormat="1" ht="16.5" customHeight="1">
      <c r="A65" s="314" t="s">
        <v>173</v>
      </c>
      <c r="B65" s="423" t="s">
        <v>157</v>
      </c>
      <c r="C65" s="423"/>
      <c r="D65" s="423"/>
      <c r="E65" s="315" t="s">
        <v>158</v>
      </c>
      <c r="F65" s="316" t="s">
        <v>129</v>
      </c>
      <c r="G65" s="318">
        <v>50000000</v>
      </c>
      <c r="H65" s="324">
        <v>-1</v>
      </c>
      <c r="I65" s="330">
        <v>-50000</v>
      </c>
      <c r="J65" s="325"/>
      <c r="K65" s="326"/>
    </row>
    <row r="66" spans="1:11" ht="16.5" customHeight="1">
      <c r="A66" s="292"/>
      <c r="B66" s="422" t="s">
        <v>110</v>
      </c>
      <c r="C66" s="422"/>
      <c r="D66" s="422"/>
      <c r="E66" s="293"/>
      <c r="F66" s="293"/>
      <c r="G66" s="293"/>
      <c r="H66" s="294"/>
      <c r="I66" s="310">
        <f>SUM(I67:I77)</f>
        <v>66347.899999999994</v>
      </c>
    </row>
    <row r="67" spans="1:11">
      <c r="A67" s="296" t="s">
        <v>177</v>
      </c>
      <c r="B67" s="422" t="s">
        <v>107</v>
      </c>
      <c r="C67" s="422"/>
      <c r="D67" s="422"/>
      <c r="E67" s="308" t="s">
        <v>112</v>
      </c>
      <c r="F67" s="102" t="s">
        <v>113</v>
      </c>
      <c r="G67" s="307">
        <v>3943980</v>
      </c>
      <c r="H67" s="308">
        <v>1</v>
      </c>
      <c r="I67" s="330">
        <v>3944</v>
      </c>
    </row>
    <row r="68" spans="1:11" s="240" customFormat="1">
      <c r="A68" s="314" t="s">
        <v>178</v>
      </c>
      <c r="B68" s="423" t="s">
        <v>107</v>
      </c>
      <c r="C68" s="423"/>
      <c r="D68" s="423"/>
      <c r="E68" s="315" t="s">
        <v>112</v>
      </c>
      <c r="F68" s="316" t="s">
        <v>113</v>
      </c>
      <c r="G68" s="307">
        <v>4224026</v>
      </c>
      <c r="H68" s="315">
        <v>1</v>
      </c>
      <c r="I68" s="330">
        <v>4224</v>
      </c>
    </row>
    <row r="69" spans="1:11">
      <c r="A69" s="296" t="s">
        <v>176</v>
      </c>
      <c r="B69" s="422" t="s">
        <v>107</v>
      </c>
      <c r="C69" s="422"/>
      <c r="D69" s="422"/>
      <c r="E69" s="308" t="s">
        <v>112</v>
      </c>
      <c r="F69" s="102" t="s">
        <v>113</v>
      </c>
      <c r="G69" s="307">
        <v>8065296</v>
      </c>
      <c r="H69" s="308">
        <v>1</v>
      </c>
      <c r="I69" s="330">
        <v>8065.3</v>
      </c>
    </row>
    <row r="70" spans="1:11" s="240" customFormat="1">
      <c r="A70" s="314" t="s">
        <v>179</v>
      </c>
      <c r="B70" s="423" t="s">
        <v>107</v>
      </c>
      <c r="C70" s="423"/>
      <c r="D70" s="423"/>
      <c r="E70" s="317" t="s">
        <v>112</v>
      </c>
      <c r="F70" s="316" t="s">
        <v>113</v>
      </c>
      <c r="G70" s="318">
        <v>7449318</v>
      </c>
      <c r="H70" s="315">
        <v>1</v>
      </c>
      <c r="I70" s="330">
        <v>7449.3</v>
      </c>
    </row>
    <row r="71" spans="1:11" s="320" customFormat="1">
      <c r="A71" s="314" t="s">
        <v>184</v>
      </c>
      <c r="B71" s="444" t="s">
        <v>107</v>
      </c>
      <c r="C71" s="444"/>
      <c r="D71" s="444"/>
      <c r="E71" s="317" t="s">
        <v>112</v>
      </c>
      <c r="F71" s="317" t="s">
        <v>113</v>
      </c>
      <c r="G71" s="307">
        <v>7448262</v>
      </c>
      <c r="H71" s="319">
        <v>1</v>
      </c>
      <c r="I71" s="330">
        <v>7448.3</v>
      </c>
    </row>
    <row r="72" spans="1:11" s="240" customFormat="1">
      <c r="A72" s="314" t="s">
        <v>180</v>
      </c>
      <c r="B72" s="423" t="s">
        <v>107</v>
      </c>
      <c r="C72" s="423"/>
      <c r="D72" s="423"/>
      <c r="E72" s="315" t="s">
        <v>112</v>
      </c>
      <c r="F72" s="316" t="s">
        <v>113</v>
      </c>
      <c r="G72" s="307">
        <v>8279338</v>
      </c>
      <c r="H72" s="315">
        <v>1</v>
      </c>
      <c r="I72" s="330">
        <v>8279.2999999999993</v>
      </c>
    </row>
    <row r="73" spans="1:11" s="240" customFormat="1">
      <c r="A73" s="314" t="s">
        <v>181</v>
      </c>
      <c r="B73" s="423" t="s">
        <v>107</v>
      </c>
      <c r="C73" s="423"/>
      <c r="D73" s="423"/>
      <c r="E73" s="317" t="s">
        <v>112</v>
      </c>
      <c r="F73" s="316" t="s">
        <v>113</v>
      </c>
      <c r="G73" s="318">
        <v>9948965</v>
      </c>
      <c r="H73" s="315">
        <v>1</v>
      </c>
      <c r="I73" s="330">
        <v>9949</v>
      </c>
    </row>
    <row r="74" spans="1:11" s="320" customFormat="1">
      <c r="A74" s="314" t="s">
        <v>182</v>
      </c>
      <c r="B74" s="444" t="s">
        <v>107</v>
      </c>
      <c r="C74" s="444"/>
      <c r="D74" s="444"/>
      <c r="E74" s="317" t="s">
        <v>112</v>
      </c>
      <c r="F74" s="317" t="s">
        <v>113</v>
      </c>
      <c r="G74" s="307">
        <f>3929986+551600</f>
        <v>4481586</v>
      </c>
      <c r="H74" s="319">
        <v>1</v>
      </c>
      <c r="I74" s="330">
        <v>4481.6000000000004</v>
      </c>
    </row>
    <row r="75" spans="1:11" s="240" customFormat="1">
      <c r="A75" s="314" t="s">
        <v>185</v>
      </c>
      <c r="B75" s="423" t="s">
        <v>107</v>
      </c>
      <c r="C75" s="423"/>
      <c r="D75" s="423"/>
      <c r="E75" s="317" t="s">
        <v>112</v>
      </c>
      <c r="F75" s="316" t="s">
        <v>113</v>
      </c>
      <c r="G75" s="318">
        <v>4168450</v>
      </c>
      <c r="H75" s="315">
        <v>1</v>
      </c>
      <c r="I75" s="330">
        <v>4168.5</v>
      </c>
    </row>
    <row r="76" spans="1:11" s="320" customFormat="1">
      <c r="A76" s="314" t="s">
        <v>183</v>
      </c>
      <c r="B76" s="444" t="s">
        <v>107</v>
      </c>
      <c r="C76" s="444"/>
      <c r="D76" s="444"/>
      <c r="E76" s="317" t="s">
        <v>112</v>
      </c>
      <c r="F76" s="317" t="s">
        <v>113</v>
      </c>
      <c r="G76" s="307">
        <v>551600</v>
      </c>
      <c r="H76" s="324">
        <v>-1</v>
      </c>
      <c r="I76" s="330">
        <v>-551.6</v>
      </c>
    </row>
    <row r="77" spans="1:11">
      <c r="A77" s="211" t="s">
        <v>133</v>
      </c>
      <c r="B77" s="422" t="s">
        <v>108</v>
      </c>
      <c r="C77" s="422"/>
      <c r="D77" s="422"/>
      <c r="E77" s="308" t="s">
        <v>111</v>
      </c>
      <c r="F77" s="102" t="s">
        <v>113</v>
      </c>
      <c r="G77" s="307">
        <v>8890200</v>
      </c>
      <c r="H77" s="308">
        <v>1</v>
      </c>
      <c r="I77" s="330">
        <v>8890.2000000000007</v>
      </c>
    </row>
  </sheetData>
  <mergeCells count="78">
    <mergeCell ref="B46:D46"/>
    <mergeCell ref="B47:D47"/>
    <mergeCell ref="B44:D44"/>
    <mergeCell ref="B34:D34"/>
    <mergeCell ref="B39:D39"/>
    <mergeCell ref="B35:D35"/>
    <mergeCell ref="B36:D36"/>
    <mergeCell ref="B37:D37"/>
    <mergeCell ref="B41:D41"/>
    <mergeCell ref="B42:D42"/>
    <mergeCell ref="B32:D32"/>
    <mergeCell ref="B43:D43"/>
    <mergeCell ref="B33:D33"/>
    <mergeCell ref="B45:D45"/>
    <mergeCell ref="B26:D26"/>
    <mergeCell ref="B27:D27"/>
    <mergeCell ref="B29:D29"/>
    <mergeCell ref="B40:D40"/>
    <mergeCell ref="B30:D30"/>
    <mergeCell ref="B31:D31"/>
    <mergeCell ref="B76:D76"/>
    <mergeCell ref="B75:D75"/>
    <mergeCell ref="B71:D71"/>
    <mergeCell ref="B72:D72"/>
    <mergeCell ref="B73:D73"/>
    <mergeCell ref="B61:D61"/>
    <mergeCell ref="B62:D62"/>
    <mergeCell ref="B74:D74"/>
    <mergeCell ref="B63:D63"/>
    <mergeCell ref="B64:D64"/>
    <mergeCell ref="H1:I1"/>
    <mergeCell ref="B28:D28"/>
    <mergeCell ref="B38:D38"/>
    <mergeCell ref="B25:D25"/>
    <mergeCell ref="G7:G8"/>
    <mergeCell ref="A5:I6"/>
    <mergeCell ref="H2:I2"/>
    <mergeCell ref="H3:I3"/>
    <mergeCell ref="A7:A8"/>
    <mergeCell ref="E7:E8"/>
    <mergeCell ref="F7:F8"/>
    <mergeCell ref="B15:D15"/>
    <mergeCell ref="B14:D14"/>
    <mergeCell ref="A11:H11"/>
    <mergeCell ref="B7:D8"/>
    <mergeCell ref="B10:D10"/>
    <mergeCell ref="D12:H12"/>
    <mergeCell ref="B13:H13"/>
    <mergeCell ref="H7:I7"/>
    <mergeCell ref="B50:D50"/>
    <mergeCell ref="B51:D51"/>
    <mergeCell ref="B48:H48"/>
    <mergeCell ref="B49:D49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77:D77"/>
    <mergeCell ref="B54:D54"/>
    <mergeCell ref="B52:D52"/>
    <mergeCell ref="B67:D67"/>
    <mergeCell ref="B53:D53"/>
    <mergeCell ref="B68:D68"/>
    <mergeCell ref="B66:D66"/>
    <mergeCell ref="B69:D69"/>
    <mergeCell ref="B65:D65"/>
    <mergeCell ref="B55:D55"/>
    <mergeCell ref="B56:D56"/>
    <mergeCell ref="B57:D57"/>
    <mergeCell ref="B70:D70"/>
    <mergeCell ref="B58:D58"/>
    <mergeCell ref="B59:D59"/>
    <mergeCell ref="B60:D60"/>
  </mergeCells>
  <pageMargins left="0.7" right="0.7" top="0.75" bottom="0.75" header="0.3" footer="0.3"/>
  <pageSetup paperSize="9" scale="6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85" zoomScaleNormal="85" workbookViewId="0">
      <selection activeCell="C25" sqref="C25"/>
    </sheetView>
  </sheetViews>
  <sheetFormatPr defaultColWidth="9.140625" defaultRowHeight="16.5"/>
  <cols>
    <col min="1" max="1" width="7.42578125" style="21" customWidth="1"/>
    <col min="2" max="2" width="9.42578125" style="21" customWidth="1"/>
    <col min="3" max="3" width="58.5703125" style="20" customWidth="1"/>
    <col min="4" max="4" width="22.7109375" style="27" customWidth="1"/>
    <col min="5" max="5" width="22" style="20" customWidth="1"/>
    <col min="6" max="7" width="9.140625" style="20"/>
    <col min="8" max="8" width="15.5703125" style="20" customWidth="1"/>
    <col min="9" max="16384" width="9.140625" style="20"/>
  </cols>
  <sheetData>
    <row r="1" spans="1:5" s="2" customFormat="1" ht="18" customHeight="1">
      <c r="C1" s="454" t="s">
        <v>124</v>
      </c>
      <c r="D1" s="454"/>
      <c r="E1" s="454"/>
    </row>
    <row r="2" spans="1:5" s="2" customFormat="1" ht="15.75" customHeight="1">
      <c r="C2" s="454" t="s">
        <v>138</v>
      </c>
      <c r="D2" s="454"/>
      <c r="E2" s="454"/>
    </row>
    <row r="3" spans="1:5" s="2" customFormat="1" ht="17.25" customHeight="1">
      <c r="C3" s="454" t="s">
        <v>1</v>
      </c>
      <c r="D3" s="454"/>
      <c r="E3" s="454"/>
    </row>
    <row r="4" spans="1:5" s="2" customFormat="1"/>
    <row r="5" spans="1:5" ht="17.25" customHeight="1">
      <c r="A5" s="455"/>
      <c r="B5" s="455"/>
      <c r="C5" s="455"/>
      <c r="D5" s="455"/>
    </row>
    <row r="6" spans="1:5" ht="58.15" customHeight="1">
      <c r="A6" s="456" t="s">
        <v>154</v>
      </c>
      <c r="B6" s="456"/>
      <c r="C6" s="456"/>
      <c r="D6" s="456"/>
    </row>
    <row r="7" spans="1:5" ht="17.25" customHeight="1">
      <c r="A7" s="14"/>
      <c r="B7" s="14"/>
      <c r="C7" s="447" t="s">
        <v>125</v>
      </c>
      <c r="D7" s="447"/>
    </row>
    <row r="8" spans="1:5" s="21" customFormat="1" ht="31.5" customHeight="1">
      <c r="A8" s="448" t="s">
        <v>37</v>
      </c>
      <c r="B8" s="449"/>
      <c r="C8" s="450" t="s">
        <v>38</v>
      </c>
      <c r="D8" s="452" t="s">
        <v>126</v>
      </c>
    </row>
    <row r="9" spans="1:5" s="21" customFormat="1" ht="96" customHeight="1">
      <c r="A9" s="22" t="s">
        <v>39</v>
      </c>
      <c r="B9" s="22" t="s">
        <v>40</v>
      </c>
      <c r="C9" s="451"/>
      <c r="D9" s="453"/>
    </row>
    <row r="10" spans="1:5" s="21" customFormat="1" ht="30.75" customHeight="1">
      <c r="A10" s="22"/>
      <c r="B10" s="22"/>
      <c r="C10" s="23" t="s">
        <v>45</v>
      </c>
      <c r="D10" s="12">
        <f>+D12</f>
        <v>-1500000</v>
      </c>
    </row>
    <row r="11" spans="1:5">
      <c r="A11" s="22"/>
      <c r="B11" s="22"/>
      <c r="C11" s="23" t="s">
        <v>46</v>
      </c>
      <c r="D11" s="4"/>
    </row>
    <row r="12" spans="1:5" s="26" customFormat="1" ht="33">
      <c r="A12" s="24"/>
      <c r="B12" s="25"/>
      <c r="C12" s="25" t="s">
        <v>47</v>
      </c>
      <c r="D12" s="12">
        <f>+D14</f>
        <v>-1500000</v>
      </c>
    </row>
    <row r="13" spans="1:5" s="26" customFormat="1">
      <c r="A13" s="24"/>
      <c r="B13" s="24"/>
      <c r="C13" s="24" t="s">
        <v>23</v>
      </c>
      <c r="D13" s="13"/>
    </row>
    <row r="14" spans="1:5" ht="49.5">
      <c r="A14" s="28">
        <v>1183</v>
      </c>
      <c r="B14" s="28">
        <v>32003</v>
      </c>
      <c r="C14" s="19" t="s">
        <v>77</v>
      </c>
      <c r="D14" s="29">
        <f>-'Havelvats 1'!E34</f>
        <v>-1500000</v>
      </c>
    </row>
  </sheetData>
  <mergeCells count="9">
    <mergeCell ref="C7:D7"/>
    <mergeCell ref="A8:B8"/>
    <mergeCell ref="C8:C9"/>
    <mergeCell ref="D8:D9"/>
    <mergeCell ref="C1:E1"/>
    <mergeCell ref="C2:E2"/>
    <mergeCell ref="C3:E3"/>
    <mergeCell ref="A5:D5"/>
    <mergeCell ref="A6:D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zoomScale="70" zoomScaleNormal="70" zoomScaleSheetLayoutView="100" workbookViewId="0">
      <selection activeCell="J56" sqref="J56"/>
    </sheetView>
  </sheetViews>
  <sheetFormatPr defaultColWidth="9.140625" defaultRowHeight="17.25"/>
  <cols>
    <col min="1" max="1" width="7.85546875" style="137" customWidth="1"/>
    <col min="2" max="2" width="7.5703125" style="137" customWidth="1"/>
    <col min="3" max="3" width="8" style="137" customWidth="1"/>
    <col min="4" max="4" width="10.42578125" style="137" customWidth="1"/>
    <col min="5" max="5" width="12.42578125" style="137" customWidth="1"/>
    <col min="6" max="6" width="62.140625" style="137" customWidth="1"/>
    <col min="7" max="8" width="21.140625" style="137" customWidth="1"/>
    <col min="9" max="9" width="9.140625" style="137"/>
    <col min="10" max="10" width="49.85546875" style="137" customWidth="1"/>
    <col min="11" max="11" width="14.42578125" style="137" customWidth="1"/>
    <col min="12" max="16384" width="9.140625" style="137"/>
  </cols>
  <sheetData>
    <row r="1" spans="1:8" ht="18" customHeight="1">
      <c r="G1" s="460" t="s">
        <v>217</v>
      </c>
      <c r="H1" s="460"/>
    </row>
    <row r="2" spans="1:8" ht="15.75" customHeight="1">
      <c r="G2" s="460" t="s">
        <v>138</v>
      </c>
      <c r="H2" s="460"/>
    </row>
    <row r="3" spans="1:8" ht="17.25" customHeight="1">
      <c r="G3" s="460" t="s">
        <v>1</v>
      </c>
      <c r="H3" s="460"/>
    </row>
    <row r="6" spans="1:8" ht="52.5" customHeight="1">
      <c r="A6" s="462" t="s">
        <v>218</v>
      </c>
      <c r="B6" s="462"/>
      <c r="C6" s="462"/>
      <c r="D6" s="462"/>
      <c r="E6" s="462"/>
      <c r="F6" s="462"/>
      <c r="G6" s="462"/>
      <c r="H6" s="462"/>
    </row>
    <row r="8" spans="1:8">
      <c r="H8" s="137" t="s">
        <v>2</v>
      </c>
    </row>
    <row r="9" spans="1:8" s="251" customFormat="1" ht="67.7" customHeight="1">
      <c r="A9" s="463" t="s">
        <v>17</v>
      </c>
      <c r="B9" s="463"/>
      <c r="C9" s="463"/>
      <c r="D9" s="463" t="s">
        <v>3</v>
      </c>
      <c r="E9" s="463"/>
      <c r="F9" s="463" t="s">
        <v>18</v>
      </c>
      <c r="G9" s="464" t="s">
        <v>233</v>
      </c>
      <c r="H9" s="465"/>
    </row>
    <row r="10" spans="1:8" s="273" customFormat="1" ht="51" customHeight="1">
      <c r="A10" s="252" t="s">
        <v>19</v>
      </c>
      <c r="B10" s="252" t="s">
        <v>20</v>
      </c>
      <c r="C10" s="252" t="s">
        <v>21</v>
      </c>
      <c r="D10" s="252" t="s">
        <v>5</v>
      </c>
      <c r="E10" s="252" t="s">
        <v>40</v>
      </c>
      <c r="F10" s="463"/>
      <c r="G10" s="252" t="s">
        <v>139</v>
      </c>
      <c r="H10" s="252" t="s">
        <v>7</v>
      </c>
    </row>
    <row r="11" spans="1:8" s="251" customFormat="1" ht="22.5" customHeight="1">
      <c r="A11" s="253"/>
      <c r="B11" s="253"/>
      <c r="C11" s="253"/>
      <c r="D11" s="252"/>
      <c r="E11" s="252"/>
      <c r="F11" s="254" t="s">
        <v>219</v>
      </c>
      <c r="G11" s="255">
        <f>+G13+G32</f>
        <v>0</v>
      </c>
      <c r="H11" s="255">
        <f t="shared" ref="H11" si="0">+H13+H32</f>
        <v>0</v>
      </c>
    </row>
    <row r="12" spans="1:8" s="251" customFormat="1" ht="22.5" customHeight="1">
      <c r="A12" s="253"/>
      <c r="B12" s="253"/>
      <c r="C12" s="253"/>
      <c r="D12" s="252"/>
      <c r="E12" s="252"/>
      <c r="F12" s="256" t="s">
        <v>242</v>
      </c>
      <c r="G12" s="255"/>
      <c r="H12" s="255"/>
    </row>
    <row r="13" spans="1:8" s="273" customFormat="1" ht="27" customHeight="1">
      <c r="A13" s="274"/>
      <c r="B13" s="274"/>
      <c r="C13" s="274"/>
      <c r="D13" s="252"/>
      <c r="E13" s="252"/>
      <c r="F13" s="261" t="s">
        <v>188</v>
      </c>
      <c r="G13" s="255">
        <f t="shared" ref="G13:H13" si="1">+G14</f>
        <v>-1044542.6</v>
      </c>
      <c r="H13" s="255">
        <f t="shared" si="1"/>
        <v>-2942825.1</v>
      </c>
    </row>
    <row r="14" spans="1:8" ht="34.5">
      <c r="A14" s="457" t="s">
        <v>196</v>
      </c>
      <c r="B14" s="457"/>
      <c r="C14" s="457"/>
      <c r="D14" s="457"/>
      <c r="E14" s="457"/>
      <c r="F14" s="261" t="s">
        <v>197</v>
      </c>
      <c r="G14" s="72">
        <f t="shared" ref="G14:H14" si="2">+G16</f>
        <v>-1044542.6</v>
      </c>
      <c r="H14" s="72">
        <f t="shared" si="2"/>
        <v>-2942825.1</v>
      </c>
    </row>
    <row r="15" spans="1:8">
      <c r="A15" s="457"/>
      <c r="B15" s="457"/>
      <c r="C15" s="457"/>
      <c r="D15" s="457"/>
      <c r="E15" s="457"/>
      <c r="F15" s="256" t="s">
        <v>28</v>
      </c>
      <c r="G15" s="73"/>
      <c r="H15" s="73"/>
    </row>
    <row r="16" spans="1:8" ht="34.5">
      <c r="A16" s="457"/>
      <c r="B16" s="457" t="s">
        <v>198</v>
      </c>
      <c r="C16" s="457"/>
      <c r="D16" s="457"/>
      <c r="E16" s="457"/>
      <c r="F16" s="261" t="s">
        <v>199</v>
      </c>
      <c r="G16" s="74">
        <f t="shared" ref="G16:H16" si="3">+G18</f>
        <v>-1044542.6</v>
      </c>
      <c r="H16" s="74">
        <f t="shared" si="3"/>
        <v>-2942825.1</v>
      </c>
    </row>
    <row r="17" spans="1:8">
      <c r="A17" s="457"/>
      <c r="B17" s="457"/>
      <c r="C17" s="457"/>
      <c r="D17" s="457"/>
      <c r="E17" s="457"/>
      <c r="F17" s="256" t="s">
        <v>28</v>
      </c>
      <c r="G17" s="74"/>
      <c r="H17" s="74"/>
    </row>
    <row r="18" spans="1:8">
      <c r="A18" s="457"/>
      <c r="B18" s="457"/>
      <c r="C18" s="457" t="s">
        <v>198</v>
      </c>
      <c r="D18" s="457"/>
      <c r="E18" s="457"/>
      <c r="F18" s="254" t="s">
        <v>189</v>
      </c>
      <c r="G18" s="74">
        <f t="shared" ref="G18:H18" si="4">+G20</f>
        <v>-1044542.6</v>
      </c>
      <c r="H18" s="74">
        <f t="shared" si="4"/>
        <v>-2942825.1</v>
      </c>
    </row>
    <row r="19" spans="1:8" ht="14.25" customHeight="1">
      <c r="A19" s="457"/>
      <c r="B19" s="457"/>
      <c r="C19" s="457"/>
      <c r="D19" s="457"/>
      <c r="E19" s="457"/>
      <c r="F19" s="256" t="s">
        <v>28</v>
      </c>
      <c r="G19" s="75"/>
      <c r="H19" s="75"/>
    </row>
    <row r="20" spans="1:8">
      <c r="A20" s="457"/>
      <c r="B20" s="457"/>
      <c r="C20" s="457"/>
      <c r="D20" s="457"/>
      <c r="E20" s="457"/>
      <c r="F20" s="256" t="s">
        <v>200</v>
      </c>
      <c r="G20" s="76">
        <f t="shared" ref="G20:H20" si="5">+G22</f>
        <v>-1044542.6</v>
      </c>
      <c r="H20" s="76">
        <f t="shared" si="5"/>
        <v>-2942825.1</v>
      </c>
    </row>
    <row r="21" spans="1:8">
      <c r="A21" s="457"/>
      <c r="B21" s="457"/>
      <c r="C21" s="457"/>
      <c r="D21" s="457"/>
      <c r="E21" s="457"/>
      <c r="F21" s="256" t="s">
        <v>28</v>
      </c>
      <c r="G21" s="77"/>
      <c r="H21" s="77"/>
    </row>
    <row r="22" spans="1:8" s="262" customFormat="1" ht="22.5" customHeight="1">
      <c r="A22" s="457"/>
      <c r="B22" s="457"/>
      <c r="C22" s="457"/>
      <c r="D22" s="457" t="s">
        <v>201</v>
      </c>
      <c r="E22" s="469" t="s">
        <v>202</v>
      </c>
      <c r="F22" s="469" t="s">
        <v>189</v>
      </c>
      <c r="G22" s="72">
        <f t="shared" ref="G22:H22" si="6">+G24</f>
        <v>-1044542.6</v>
      </c>
      <c r="H22" s="72">
        <f t="shared" si="6"/>
        <v>-2942825.1</v>
      </c>
    </row>
    <row r="23" spans="1:8" ht="15" customHeight="1">
      <c r="A23" s="457"/>
      <c r="B23" s="457"/>
      <c r="C23" s="457"/>
      <c r="D23" s="457"/>
      <c r="E23" s="263"/>
      <c r="F23" s="264" t="s">
        <v>28</v>
      </c>
      <c r="G23" s="265"/>
      <c r="H23" s="265"/>
    </row>
    <row r="24" spans="1:8" ht="22.15" customHeight="1">
      <c r="A24" s="457"/>
      <c r="B24" s="457"/>
      <c r="C24" s="457"/>
      <c r="D24" s="457"/>
      <c r="E24" s="266" t="s">
        <v>192</v>
      </c>
      <c r="F24" s="254" t="s">
        <v>189</v>
      </c>
      <c r="G24" s="267">
        <f t="shared" ref="G24:H24" si="7">+G26</f>
        <v>-1044542.6</v>
      </c>
      <c r="H24" s="267">
        <f t="shared" si="7"/>
        <v>-2942825.1</v>
      </c>
    </row>
    <row r="25" spans="1:8">
      <c r="A25" s="457"/>
      <c r="B25" s="457"/>
      <c r="C25" s="457"/>
      <c r="D25" s="457"/>
      <c r="E25" s="470"/>
      <c r="F25" s="253" t="s">
        <v>24</v>
      </c>
      <c r="G25" s="216"/>
      <c r="H25" s="216"/>
    </row>
    <row r="26" spans="1:8">
      <c r="A26" s="457"/>
      <c r="B26" s="457"/>
      <c r="C26" s="457"/>
      <c r="D26" s="457"/>
      <c r="E26" s="470"/>
      <c r="F26" s="268" t="s">
        <v>200</v>
      </c>
      <c r="G26" s="269">
        <f t="shared" ref="G26:H26" si="8">+G28</f>
        <v>-1044542.6</v>
      </c>
      <c r="H26" s="269">
        <f t="shared" si="8"/>
        <v>-2942825.1</v>
      </c>
    </row>
    <row r="27" spans="1:8" ht="50.85" customHeight="1">
      <c r="A27" s="457"/>
      <c r="B27" s="457"/>
      <c r="C27" s="457"/>
      <c r="D27" s="457"/>
      <c r="E27" s="470"/>
      <c r="F27" s="253" t="s">
        <v>203</v>
      </c>
      <c r="G27" s="216"/>
      <c r="H27" s="216"/>
    </row>
    <row r="28" spans="1:8">
      <c r="A28" s="457"/>
      <c r="B28" s="457"/>
      <c r="C28" s="457"/>
      <c r="D28" s="457"/>
      <c r="E28" s="470"/>
      <c r="F28" s="270" t="s">
        <v>27</v>
      </c>
      <c r="G28" s="271">
        <f t="shared" ref="G28:H30" si="9">+G29</f>
        <v>-1044542.6</v>
      </c>
      <c r="H28" s="271">
        <f t="shared" si="9"/>
        <v>-2942825.1</v>
      </c>
    </row>
    <row r="29" spans="1:8">
      <c r="A29" s="457"/>
      <c r="B29" s="457"/>
      <c r="C29" s="457"/>
      <c r="D29" s="457"/>
      <c r="E29" s="470"/>
      <c r="F29" s="272" t="s">
        <v>204</v>
      </c>
      <c r="G29" s="216">
        <f t="shared" si="9"/>
        <v>-1044542.6</v>
      </c>
      <c r="H29" s="216">
        <f t="shared" si="9"/>
        <v>-2942825.1</v>
      </c>
    </row>
    <row r="30" spans="1:8">
      <c r="A30" s="457"/>
      <c r="B30" s="457"/>
      <c r="C30" s="457"/>
      <c r="D30" s="457"/>
      <c r="E30" s="470"/>
      <c r="F30" s="272" t="s">
        <v>207</v>
      </c>
      <c r="G30" s="216">
        <f t="shared" si="9"/>
        <v>-1044542.6</v>
      </c>
      <c r="H30" s="216">
        <f t="shared" si="9"/>
        <v>-2942825.1</v>
      </c>
    </row>
    <row r="31" spans="1:8">
      <c r="A31" s="457"/>
      <c r="B31" s="457"/>
      <c r="C31" s="457"/>
      <c r="D31" s="457"/>
      <c r="E31" s="470"/>
      <c r="F31" s="256" t="s">
        <v>206</v>
      </c>
      <c r="G31" s="216">
        <f>+'Havelvats 2'!G62</f>
        <v>-1044542.6</v>
      </c>
      <c r="H31" s="216">
        <f>+'Havelvats 2'!H62</f>
        <v>-2942825.1</v>
      </c>
    </row>
    <row r="32" spans="1:8" s="260" customFormat="1" ht="36.200000000000003" customHeight="1">
      <c r="A32" s="257"/>
      <c r="B32" s="257"/>
      <c r="C32" s="257"/>
      <c r="D32" s="257"/>
      <c r="E32" s="257"/>
      <c r="F32" s="258" t="s">
        <v>25</v>
      </c>
      <c r="G32" s="259">
        <f t="shared" ref="G32:H32" si="10">+G33</f>
        <v>1044542.6</v>
      </c>
      <c r="H32" s="259">
        <f t="shared" si="10"/>
        <v>2942825.1</v>
      </c>
    </row>
    <row r="33" spans="1:8" s="5" customFormat="1">
      <c r="A33" s="461" t="s">
        <v>22</v>
      </c>
      <c r="B33" s="472"/>
      <c r="C33" s="480"/>
      <c r="D33" s="477"/>
      <c r="E33" s="477"/>
      <c r="F33" s="45" t="s">
        <v>31</v>
      </c>
      <c r="G33" s="46">
        <f t="shared" ref="G33:H33" si="11">+G35</f>
        <v>1044542.6</v>
      </c>
      <c r="H33" s="46">
        <f t="shared" si="11"/>
        <v>2942825.1</v>
      </c>
    </row>
    <row r="34" spans="1:8" s="5" customFormat="1">
      <c r="A34" s="461"/>
      <c r="B34" s="473"/>
      <c r="C34" s="481"/>
      <c r="D34" s="478"/>
      <c r="E34" s="478"/>
      <c r="F34" s="47" t="s">
        <v>23</v>
      </c>
      <c r="G34" s="48"/>
      <c r="H34" s="45"/>
    </row>
    <row r="35" spans="1:8" s="5" customFormat="1" ht="34.5">
      <c r="A35" s="461"/>
      <c r="B35" s="471" t="s">
        <v>30</v>
      </c>
      <c r="C35" s="481"/>
      <c r="D35" s="478"/>
      <c r="E35" s="478"/>
      <c r="F35" s="49" t="s">
        <v>32</v>
      </c>
      <c r="G35" s="46">
        <f t="shared" ref="G35:H35" si="12">+G37</f>
        <v>1044542.6</v>
      </c>
      <c r="H35" s="46">
        <f t="shared" si="12"/>
        <v>2942825.1</v>
      </c>
    </row>
    <row r="36" spans="1:8" s="5" customFormat="1">
      <c r="A36" s="461"/>
      <c r="B36" s="471"/>
      <c r="C36" s="482"/>
      <c r="D36" s="478"/>
      <c r="E36" s="478"/>
      <c r="F36" s="50" t="s">
        <v>23</v>
      </c>
      <c r="G36" s="51"/>
      <c r="H36" s="52"/>
    </row>
    <row r="37" spans="1:8" s="53" customFormat="1" ht="34.5">
      <c r="A37" s="461"/>
      <c r="B37" s="471"/>
      <c r="C37" s="471" t="s">
        <v>29</v>
      </c>
      <c r="D37" s="478"/>
      <c r="E37" s="478"/>
      <c r="F37" s="49" t="s">
        <v>32</v>
      </c>
      <c r="G37" s="46">
        <f t="shared" ref="G37:H37" si="13">+G39</f>
        <v>1044542.6</v>
      </c>
      <c r="H37" s="46">
        <f t="shared" si="13"/>
        <v>2942825.1</v>
      </c>
    </row>
    <row r="38" spans="1:8" s="5" customFormat="1" ht="16.899999999999999" customHeight="1">
      <c r="A38" s="461"/>
      <c r="B38" s="471"/>
      <c r="C38" s="471"/>
      <c r="D38" s="478"/>
      <c r="E38" s="478"/>
      <c r="F38" s="50" t="s">
        <v>23</v>
      </c>
      <c r="G38" s="54"/>
      <c r="H38" s="47"/>
    </row>
    <row r="39" spans="1:8" s="5" customFormat="1" ht="16.899999999999999" customHeight="1">
      <c r="A39" s="461"/>
      <c r="B39" s="471"/>
      <c r="C39" s="471"/>
      <c r="D39" s="478"/>
      <c r="E39" s="478"/>
      <c r="F39" s="55" t="s">
        <v>25</v>
      </c>
      <c r="G39" s="56">
        <f t="shared" ref="G39:H39" si="14">+G41+G54</f>
        <v>1044542.6</v>
      </c>
      <c r="H39" s="56">
        <f t="shared" si="14"/>
        <v>2942825.1</v>
      </c>
    </row>
    <row r="40" spans="1:8" s="5" customFormat="1" ht="16.899999999999999" customHeight="1">
      <c r="A40" s="461"/>
      <c r="B40" s="471"/>
      <c r="C40" s="471"/>
      <c r="D40" s="479"/>
      <c r="E40" s="479"/>
      <c r="F40" s="50" t="s">
        <v>23</v>
      </c>
      <c r="G40" s="54"/>
      <c r="H40" s="47"/>
    </row>
    <row r="41" spans="1:8" s="5" customFormat="1">
      <c r="A41" s="461"/>
      <c r="B41" s="471"/>
      <c r="C41" s="471"/>
      <c r="D41" s="474">
        <v>1146</v>
      </c>
      <c r="E41" s="366" t="s">
        <v>140</v>
      </c>
      <c r="F41" s="367"/>
      <c r="G41" s="46">
        <f t="shared" ref="G41:H41" si="15">+G43</f>
        <v>294542.59999999998</v>
      </c>
      <c r="H41" s="46">
        <f t="shared" si="15"/>
        <v>1442825.1</v>
      </c>
    </row>
    <row r="42" spans="1:8" s="5" customFormat="1">
      <c r="A42" s="461"/>
      <c r="B42" s="471"/>
      <c r="C42" s="471"/>
      <c r="D42" s="475"/>
      <c r="E42" s="458">
        <v>12010</v>
      </c>
      <c r="F42" s="58" t="s">
        <v>28</v>
      </c>
      <c r="G42" s="54"/>
      <c r="H42" s="47"/>
    </row>
    <row r="43" spans="1:8" s="5" customFormat="1" ht="34.5">
      <c r="A43" s="461"/>
      <c r="B43" s="471"/>
      <c r="C43" s="471"/>
      <c r="D43" s="475"/>
      <c r="E43" s="459"/>
      <c r="F43" s="59" t="s">
        <v>135</v>
      </c>
      <c r="G43" s="46">
        <f t="shared" ref="G43:H43" si="16">+G45</f>
        <v>294542.59999999998</v>
      </c>
      <c r="H43" s="46">
        <f t="shared" si="16"/>
        <v>1442825.1</v>
      </c>
    </row>
    <row r="44" spans="1:8" s="5" customFormat="1">
      <c r="A44" s="461"/>
      <c r="B44" s="471"/>
      <c r="C44" s="471"/>
      <c r="D44" s="475"/>
      <c r="E44" s="476"/>
      <c r="F44" s="60" t="s">
        <v>24</v>
      </c>
      <c r="G44" s="47"/>
      <c r="H44" s="47"/>
    </row>
    <row r="45" spans="1:8" s="5" customFormat="1" ht="15" customHeight="1">
      <c r="A45" s="461"/>
      <c r="B45" s="471"/>
      <c r="C45" s="471"/>
      <c r="D45" s="475"/>
      <c r="E45" s="476"/>
      <c r="F45" s="61" t="s">
        <v>79</v>
      </c>
      <c r="G45" s="62">
        <f t="shared" ref="G45:H45" si="17">+G47</f>
        <v>294542.59999999998</v>
      </c>
      <c r="H45" s="62">
        <f t="shared" si="17"/>
        <v>1442825.1</v>
      </c>
    </row>
    <row r="46" spans="1:8" s="5" customFormat="1" ht="51.75">
      <c r="A46" s="461"/>
      <c r="B46" s="471"/>
      <c r="C46" s="471"/>
      <c r="D46" s="475"/>
      <c r="E46" s="476"/>
      <c r="F46" s="63" t="s">
        <v>26</v>
      </c>
      <c r="G46" s="54"/>
      <c r="H46" s="47"/>
    </row>
    <row r="47" spans="1:8" s="5" customFormat="1" ht="15" customHeight="1">
      <c r="A47" s="461"/>
      <c r="B47" s="471"/>
      <c r="C47" s="471"/>
      <c r="D47" s="475"/>
      <c r="E47" s="476"/>
      <c r="F47" s="64" t="s">
        <v>27</v>
      </c>
      <c r="G47" s="65">
        <f t="shared" ref="G47:H50" si="18">+G48</f>
        <v>294542.59999999998</v>
      </c>
      <c r="H47" s="65">
        <f t="shared" si="18"/>
        <v>1442825.1</v>
      </c>
    </row>
    <row r="48" spans="1:8" s="5" customFormat="1" ht="15" customHeight="1">
      <c r="A48" s="461"/>
      <c r="B48" s="471"/>
      <c r="C48" s="471"/>
      <c r="D48" s="475"/>
      <c r="E48" s="476"/>
      <c r="F48" s="66" t="s">
        <v>33</v>
      </c>
      <c r="G48" s="67">
        <f t="shared" si="18"/>
        <v>294542.59999999998</v>
      </c>
      <c r="H48" s="67">
        <f t="shared" si="18"/>
        <v>1442825.1</v>
      </c>
    </row>
    <row r="49" spans="1:8" s="5" customFormat="1" ht="15" customHeight="1">
      <c r="A49" s="461"/>
      <c r="B49" s="471"/>
      <c r="C49" s="471"/>
      <c r="D49" s="475"/>
      <c r="E49" s="476"/>
      <c r="F49" s="66" t="s">
        <v>34</v>
      </c>
      <c r="G49" s="67">
        <f>+G50+G52</f>
        <v>294542.59999999998</v>
      </c>
      <c r="H49" s="67">
        <f>+H50+H52</f>
        <v>1442825.1</v>
      </c>
    </row>
    <row r="50" spans="1:8" s="5" customFormat="1" ht="15" customHeight="1">
      <c r="A50" s="461"/>
      <c r="B50" s="471"/>
      <c r="C50" s="471"/>
      <c r="D50" s="475"/>
      <c r="E50" s="476"/>
      <c r="F50" s="68" t="s">
        <v>80</v>
      </c>
      <c r="G50" s="67">
        <f t="shared" si="18"/>
        <v>248282.59999999998</v>
      </c>
      <c r="H50" s="67">
        <f t="shared" si="18"/>
        <v>1396565.1</v>
      </c>
    </row>
    <row r="51" spans="1:8" s="5" customFormat="1" ht="15" customHeight="1">
      <c r="A51" s="461"/>
      <c r="B51" s="471"/>
      <c r="C51" s="471"/>
      <c r="D51" s="475"/>
      <c r="E51" s="476"/>
      <c r="F51" s="69" t="s">
        <v>106</v>
      </c>
      <c r="G51" s="67">
        <f>+'Havelvats 2'!G30</f>
        <v>248282.59999999998</v>
      </c>
      <c r="H51" s="67">
        <f>+'Havelvats 2'!H30</f>
        <v>1396565.1</v>
      </c>
    </row>
    <row r="52" spans="1:8" s="5" customFormat="1" ht="15" customHeight="1">
      <c r="A52" s="461"/>
      <c r="B52" s="461"/>
      <c r="C52" s="461"/>
      <c r="D52" s="275"/>
      <c r="E52" s="476"/>
      <c r="F52" s="68" t="s">
        <v>241</v>
      </c>
      <c r="G52" s="70">
        <f>+G53</f>
        <v>46260</v>
      </c>
      <c r="H52" s="70">
        <f>+H53</f>
        <v>46260</v>
      </c>
    </row>
    <row r="53" spans="1:8" s="5" customFormat="1" ht="15" customHeight="1">
      <c r="A53" s="461"/>
      <c r="B53" s="461"/>
      <c r="C53" s="461"/>
      <c r="D53" s="275"/>
      <c r="E53" s="476"/>
      <c r="F53" s="69" t="s">
        <v>231</v>
      </c>
      <c r="G53" s="70">
        <f>+'Havelvats 2'!G32</f>
        <v>46260</v>
      </c>
      <c r="H53" s="70">
        <f>+'Havelvats 2'!H32</f>
        <v>46260</v>
      </c>
    </row>
    <row r="54" spans="1:8" s="5" customFormat="1">
      <c r="A54" s="461"/>
      <c r="B54" s="471"/>
      <c r="C54" s="471"/>
      <c r="D54" s="483">
        <v>1183</v>
      </c>
      <c r="E54" s="484" t="s">
        <v>73</v>
      </c>
      <c r="F54" s="485"/>
      <c r="G54" s="57">
        <f t="shared" ref="G54:H54" si="19">+G56</f>
        <v>750000</v>
      </c>
      <c r="H54" s="57">
        <f t="shared" si="19"/>
        <v>1500000</v>
      </c>
    </row>
    <row r="55" spans="1:8" s="5" customFormat="1">
      <c r="A55" s="461"/>
      <c r="B55" s="471"/>
      <c r="C55" s="471"/>
      <c r="D55" s="483"/>
      <c r="E55" s="458">
        <v>32003</v>
      </c>
      <c r="F55" s="58" t="s">
        <v>28</v>
      </c>
      <c r="G55" s="54"/>
      <c r="H55" s="47"/>
    </row>
    <row r="56" spans="1:8" s="5" customFormat="1" ht="51.75">
      <c r="A56" s="461"/>
      <c r="B56" s="471"/>
      <c r="C56" s="471"/>
      <c r="D56" s="483"/>
      <c r="E56" s="459"/>
      <c r="F56" s="71" t="s">
        <v>76</v>
      </c>
      <c r="G56" s="46">
        <f t="shared" ref="G56:H56" si="20">+G58</f>
        <v>750000</v>
      </c>
      <c r="H56" s="46">
        <f t="shared" si="20"/>
        <v>1500000</v>
      </c>
    </row>
    <row r="57" spans="1:8" s="5" customFormat="1">
      <c r="A57" s="461"/>
      <c r="B57" s="471"/>
      <c r="C57" s="471"/>
      <c r="D57" s="483"/>
      <c r="E57" s="466"/>
      <c r="F57" s="60" t="s">
        <v>24</v>
      </c>
      <c r="G57" s="47"/>
      <c r="H57" s="47"/>
    </row>
    <row r="58" spans="1:8" s="5" customFormat="1" ht="21.2" customHeight="1">
      <c r="A58" s="461"/>
      <c r="B58" s="471"/>
      <c r="C58" s="471"/>
      <c r="D58" s="483"/>
      <c r="E58" s="467"/>
      <c r="F58" s="61" t="s">
        <v>79</v>
      </c>
      <c r="G58" s="62">
        <f t="shared" ref="G58:H58" si="21">+G60</f>
        <v>750000</v>
      </c>
      <c r="H58" s="62">
        <f t="shared" si="21"/>
        <v>1500000</v>
      </c>
    </row>
    <row r="59" spans="1:8" s="5" customFormat="1" ht="51.75">
      <c r="A59" s="461"/>
      <c r="B59" s="471"/>
      <c r="C59" s="471"/>
      <c r="D59" s="483"/>
      <c r="E59" s="467"/>
      <c r="F59" s="63" t="s">
        <v>26</v>
      </c>
      <c r="G59" s="47"/>
      <c r="H59" s="47"/>
    </row>
    <row r="60" spans="1:8" s="5" customFormat="1" ht="15" customHeight="1">
      <c r="A60" s="461"/>
      <c r="B60" s="471"/>
      <c r="C60" s="471"/>
      <c r="D60" s="483"/>
      <c r="E60" s="467"/>
      <c r="F60" s="64" t="s">
        <v>27</v>
      </c>
      <c r="G60" s="65">
        <f t="shared" ref="G60:H63" si="22">+G61</f>
        <v>750000</v>
      </c>
      <c r="H60" s="65">
        <f t="shared" si="22"/>
        <v>1500000</v>
      </c>
    </row>
    <row r="61" spans="1:8" s="5" customFormat="1" ht="15" customHeight="1">
      <c r="A61" s="461"/>
      <c r="B61" s="471"/>
      <c r="C61" s="471"/>
      <c r="D61" s="483"/>
      <c r="E61" s="467"/>
      <c r="F61" s="66" t="s">
        <v>33</v>
      </c>
      <c r="G61" s="67">
        <f t="shared" si="22"/>
        <v>750000</v>
      </c>
      <c r="H61" s="67">
        <f t="shared" si="22"/>
        <v>1500000</v>
      </c>
    </row>
    <row r="62" spans="1:8" s="5" customFormat="1" ht="15" customHeight="1">
      <c r="A62" s="461"/>
      <c r="B62" s="471"/>
      <c r="C62" s="471"/>
      <c r="D62" s="483"/>
      <c r="E62" s="467"/>
      <c r="F62" s="66" t="s">
        <v>34</v>
      </c>
      <c r="G62" s="67">
        <f t="shared" si="22"/>
        <v>750000</v>
      </c>
      <c r="H62" s="67">
        <f t="shared" si="22"/>
        <v>1500000</v>
      </c>
    </row>
    <row r="63" spans="1:8" s="5" customFormat="1" ht="15" customHeight="1">
      <c r="A63" s="461"/>
      <c r="B63" s="471"/>
      <c r="C63" s="471"/>
      <c r="D63" s="483"/>
      <c r="E63" s="467"/>
      <c r="F63" s="66" t="s">
        <v>80</v>
      </c>
      <c r="G63" s="67">
        <f t="shared" si="22"/>
        <v>750000</v>
      </c>
      <c r="H63" s="67">
        <f t="shared" si="22"/>
        <v>1500000</v>
      </c>
    </row>
    <row r="64" spans="1:8" s="5" customFormat="1" ht="15" customHeight="1">
      <c r="A64" s="461"/>
      <c r="B64" s="471"/>
      <c r="C64" s="471"/>
      <c r="D64" s="483"/>
      <c r="E64" s="468"/>
      <c r="F64" s="66" t="s">
        <v>106</v>
      </c>
      <c r="G64" s="67">
        <f>+'Havelvats 2'!G43</f>
        <v>750000</v>
      </c>
      <c r="H64" s="67">
        <f>+'Havelvats 2'!H43</f>
        <v>1500000</v>
      </c>
    </row>
  </sheetData>
  <mergeCells count="33">
    <mergeCell ref="B35:B64"/>
    <mergeCell ref="C37:C64"/>
    <mergeCell ref="B33:B34"/>
    <mergeCell ref="D41:D51"/>
    <mergeCell ref="E41:F41"/>
    <mergeCell ref="E42:E43"/>
    <mergeCell ref="E44:E53"/>
    <mergeCell ref="E33:E40"/>
    <mergeCell ref="D33:D40"/>
    <mergeCell ref="C33:C36"/>
    <mergeCell ref="D54:D64"/>
    <mergeCell ref="E54:F54"/>
    <mergeCell ref="A33:A64"/>
    <mergeCell ref="A6:H6"/>
    <mergeCell ref="A9:C9"/>
    <mergeCell ref="D9:E9"/>
    <mergeCell ref="F9:F10"/>
    <mergeCell ref="G9:H9"/>
    <mergeCell ref="A14:A31"/>
    <mergeCell ref="B14:B15"/>
    <mergeCell ref="C14:C17"/>
    <mergeCell ref="D14:D21"/>
    <mergeCell ref="E14:E21"/>
    <mergeCell ref="B16:B31"/>
    <mergeCell ref="E57:E64"/>
    <mergeCell ref="D22:D31"/>
    <mergeCell ref="E22:F22"/>
    <mergeCell ref="E25:E31"/>
    <mergeCell ref="C18:C31"/>
    <mergeCell ref="E55:E56"/>
    <mergeCell ref="G1:H1"/>
    <mergeCell ref="G3:H3"/>
    <mergeCell ref="G2:H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https://mul2.gov.am/tasks/429398/oneclick/2cb64a501c7bb21d90b50caefd97bcd67862bd9a84f566df4e08bfd3b4aabb59.xlsx?token=8967b3397863fd745193ceb4958b1c33</cp:keywords>
  <cp:lastModifiedBy>Arpine Martirosyan</cp:lastModifiedBy>
  <cp:lastPrinted>2021-05-05T15:36:02Z</cp:lastPrinted>
  <dcterms:modified xsi:type="dcterms:W3CDTF">2021-05-07T06:04:17Z</dcterms:modified>
</cp:coreProperties>
</file>