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dramashnorh 1080\"/>
    </mc:Choice>
  </mc:AlternateContent>
  <bookViews>
    <workbookView xWindow="0" yWindow="0" windowWidth="20730" windowHeight="11760" activeTab="3"/>
  </bookViews>
  <sheets>
    <sheet name="1" sheetId="15" r:id="rId1"/>
    <sheet name="2" sheetId="26" r:id="rId2"/>
    <sheet name="3" sheetId="7" r:id="rId3"/>
    <sheet name="4" sheetId="28" r:id="rId4"/>
  </sheets>
  <calcPr calcId="162913"/>
</workbook>
</file>

<file path=xl/calcChain.xml><?xml version="1.0" encoding="utf-8"?>
<calcChain xmlns="http://schemas.openxmlformats.org/spreadsheetml/2006/main">
  <c r="G340" i="28" l="1"/>
  <c r="G238" i="28" l="1"/>
  <c r="G237" i="28"/>
  <c r="G236" i="28"/>
  <c r="G235" i="28"/>
  <c r="G234" i="28"/>
  <c r="G233" i="28"/>
  <c r="G232" i="28"/>
  <c r="G231" i="28"/>
  <c r="G230" i="28"/>
  <c r="G229" i="28"/>
  <c r="G228" i="28"/>
  <c r="G227" i="28"/>
  <c r="G226" i="28"/>
  <c r="G225" i="28"/>
  <c r="G224" i="28"/>
  <c r="G223" i="28"/>
  <c r="G222" i="28"/>
  <c r="G221" i="28"/>
  <c r="G220" i="28"/>
  <c r="E219" i="28"/>
  <c r="G216" i="28"/>
  <c r="G215" i="28"/>
  <c r="G214" i="28"/>
  <c r="G213" i="28"/>
  <c r="G212" i="28"/>
  <c r="G210" i="28"/>
  <c r="G209" i="28"/>
  <c r="G208" i="28"/>
  <c r="G207" i="28"/>
  <c r="G206" i="28"/>
  <c r="G205" i="28"/>
  <c r="G204" i="28"/>
  <c r="G203" i="28"/>
  <c r="G202" i="28"/>
  <c r="G201" i="28"/>
  <c r="G200" i="28"/>
  <c r="G199" i="28"/>
  <c r="G198" i="28"/>
  <c r="G197" i="28"/>
  <c r="G196" i="28"/>
  <c r="G195" i="28"/>
  <c r="G194" i="28"/>
  <c r="G193" i="28"/>
  <c r="G192" i="28"/>
  <c r="G191" i="28"/>
  <c r="G190" i="28"/>
  <c r="G189" i="28"/>
  <c r="G188" i="28"/>
  <c r="G187" i="28"/>
  <c r="G186" i="28"/>
  <c r="G185" i="28"/>
  <c r="G184" i="28"/>
  <c r="G183" i="28"/>
  <c r="G182" i="28"/>
  <c r="G181" i="28"/>
  <c r="G180" i="28"/>
  <c r="G179" i="28"/>
  <c r="G178" i="28"/>
  <c r="G177" i="28"/>
  <c r="G176" i="28"/>
  <c r="G175" i="28"/>
  <c r="G174" i="28"/>
  <c r="G173" i="28"/>
  <c r="G172" i="28"/>
  <c r="G171" i="28"/>
  <c r="G170" i="28"/>
  <c r="G169" i="28"/>
  <c r="G168" i="28"/>
  <c r="G167" i="28"/>
  <c r="G166" i="28"/>
  <c r="G165" i="28"/>
  <c r="G164" i="28"/>
  <c r="G163" i="28"/>
  <c r="G162" i="28"/>
  <c r="G161" i="28"/>
  <c r="G160" i="28"/>
  <c r="G159" i="28"/>
  <c r="G158" i="28"/>
  <c r="G155" i="28"/>
  <c r="G154" i="28"/>
  <c r="G153" i="28"/>
  <c r="G152" i="28"/>
  <c r="G151" i="28"/>
  <c r="G149" i="28"/>
  <c r="G148" i="28"/>
  <c r="G147" i="28"/>
  <c r="G146" i="28"/>
  <c r="G145" i="28"/>
  <c r="G144" i="28"/>
  <c r="G143" i="28"/>
  <c r="G142" i="28"/>
  <c r="G141" i="28"/>
  <c r="G140" i="28"/>
  <c r="G139" i="28"/>
  <c r="G138" i="28"/>
  <c r="G137" i="28"/>
  <c r="G136" i="28"/>
  <c r="G135" i="28"/>
  <c r="G134" i="28"/>
  <c r="G133" i="28"/>
  <c r="G132" i="28"/>
  <c r="G131" i="28"/>
  <c r="G130" i="28"/>
  <c r="G129" i="28"/>
  <c r="G128" i="28"/>
  <c r="G127" i="28"/>
  <c r="G126" i="28"/>
  <c r="G125" i="28"/>
  <c r="G124" i="28"/>
  <c r="G123" i="28"/>
  <c r="G122" i="28"/>
  <c r="G121" i="28"/>
  <c r="G120" i="28"/>
  <c r="G119" i="28"/>
  <c r="G118" i="28"/>
  <c r="G117" i="28"/>
  <c r="G116" i="28"/>
  <c r="G115" i="28"/>
  <c r="G114" i="28"/>
  <c r="G113" i="28"/>
  <c r="G112" i="28"/>
  <c r="G111" i="28"/>
  <c r="G110" i="28"/>
  <c r="G109" i="28"/>
  <c r="G108" i="28"/>
  <c r="G107" i="28"/>
  <c r="G106" i="28"/>
  <c r="G105" i="28"/>
  <c r="G104" i="28"/>
  <c r="G103" i="28"/>
  <c r="G102" i="28"/>
  <c r="G101" i="28"/>
  <c r="G100" i="28"/>
  <c r="G99" i="28"/>
  <c r="G98" i="28"/>
  <c r="G97" i="28"/>
  <c r="G94" i="28"/>
  <c r="G93" i="28"/>
  <c r="G92" i="28"/>
  <c r="G91" i="28"/>
  <c r="G90" i="28"/>
  <c r="G88" i="28"/>
  <c r="G87" i="28"/>
  <c r="G86" i="28"/>
  <c r="G85" i="28"/>
  <c r="G84" i="28"/>
  <c r="G83" i="28"/>
  <c r="G82" i="28"/>
  <c r="G81" i="28"/>
  <c r="G80" i="28"/>
  <c r="G79" i="28"/>
  <c r="G78" i="28"/>
  <c r="G77" i="28"/>
  <c r="G76" i="28"/>
  <c r="G75" i="28"/>
  <c r="G74" i="28"/>
  <c r="G73" i="28"/>
  <c r="G72" i="28"/>
  <c r="G71" i="28"/>
  <c r="G70" i="28"/>
  <c r="G69" i="28"/>
  <c r="G68" i="28"/>
  <c r="G67" i="28"/>
  <c r="G66" i="28"/>
  <c r="G65" i="28"/>
  <c r="G64" i="28"/>
  <c r="G63" i="28"/>
  <c r="G62" i="28"/>
  <c r="G61" i="28"/>
  <c r="G60" i="28"/>
  <c r="G59" i="28"/>
  <c r="G58" i="28"/>
  <c r="G57" i="28"/>
  <c r="G56" i="28"/>
  <c r="G55" i="28"/>
  <c r="G54" i="28"/>
  <c r="G53" i="28"/>
  <c r="G52" i="28"/>
  <c r="G51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9" i="28"/>
  <c r="G18" i="28"/>
  <c r="G17" i="28"/>
  <c r="G16" i="28"/>
  <c r="G15" i="28"/>
  <c r="G14" i="28"/>
  <c r="D110" i="7"/>
  <c r="E110" i="7"/>
  <c r="C110" i="7"/>
  <c r="D96" i="7"/>
  <c r="E96" i="7"/>
  <c r="C96" i="7"/>
  <c r="D87" i="7"/>
  <c r="E87" i="7"/>
  <c r="C87" i="7"/>
  <c r="D77" i="7"/>
  <c r="E77" i="7"/>
  <c r="C77" i="7"/>
  <c r="E15" i="26"/>
  <c r="F15" i="26"/>
  <c r="D15" i="26"/>
  <c r="D44" i="7"/>
  <c r="E44" i="7"/>
  <c r="C44" i="7"/>
  <c r="D35" i="7"/>
  <c r="E35" i="7"/>
  <c r="C35" i="7"/>
  <c r="D25" i="7"/>
  <c r="E25" i="7"/>
  <c r="C25" i="7"/>
  <c r="D58" i="7"/>
  <c r="E58" i="7"/>
  <c r="C58" i="7"/>
  <c r="G89" i="28" l="1"/>
  <c r="G96" i="28"/>
  <c r="G211" i="28"/>
  <c r="G219" i="28"/>
  <c r="G218" i="28" s="1"/>
  <c r="G217" i="28" s="1"/>
  <c r="G13" i="28"/>
  <c r="G12" i="28" s="1"/>
  <c r="G150" i="28"/>
  <c r="G95" i="28" s="1"/>
  <c r="G157" i="28"/>
  <c r="G156" i="28" s="1"/>
  <c r="G10" i="28" l="1"/>
  <c r="H10" i="15"/>
  <c r="I10" i="15"/>
  <c r="G10" i="15"/>
  <c r="H19" i="15"/>
  <c r="I19" i="15"/>
  <c r="G19" i="15"/>
  <c r="G17" i="15"/>
  <c r="I157" i="15"/>
  <c r="I156" i="15" s="1"/>
  <c r="I155" i="15" s="1"/>
  <c r="I154" i="15" s="1"/>
  <c r="I152" i="15" s="1"/>
  <c r="I150" i="15" s="1"/>
  <c r="H157" i="15"/>
  <c r="H156" i="15" s="1"/>
  <c r="H155" i="15" s="1"/>
  <c r="H154" i="15" s="1"/>
  <c r="H152" i="15" s="1"/>
  <c r="H150" i="15" s="1"/>
  <c r="G157" i="15"/>
  <c r="G156" i="15"/>
  <c r="G155" i="15" s="1"/>
  <c r="G154" i="15" s="1"/>
  <c r="G152" i="15" s="1"/>
  <c r="G150" i="15" s="1"/>
  <c r="I136" i="15"/>
  <c r="H136" i="15"/>
  <c r="I132" i="15"/>
  <c r="I131" i="15" s="1"/>
  <c r="H132" i="15"/>
  <c r="H131" i="15" s="1"/>
  <c r="I128" i="15"/>
  <c r="H128" i="15"/>
  <c r="H127" i="15" s="1"/>
  <c r="G128" i="15"/>
  <c r="G127" i="15" s="1"/>
  <c r="G126" i="15" s="1"/>
  <c r="G125" i="15" s="1"/>
  <c r="G123" i="15" s="1"/>
  <c r="G121" i="15" s="1"/>
  <c r="I127" i="15"/>
  <c r="I96" i="15"/>
  <c r="H96" i="15"/>
  <c r="H91" i="15" s="1"/>
  <c r="I92" i="15"/>
  <c r="I91" i="15" s="1"/>
  <c r="I88" i="15"/>
  <c r="I87" i="15" s="1"/>
  <c r="I86" i="15" s="1"/>
  <c r="I85" i="15" s="1"/>
  <c r="I83" i="15" s="1"/>
  <c r="I81" i="15" s="1"/>
  <c r="H88" i="15"/>
  <c r="H87" i="15" s="1"/>
  <c r="G88" i="15"/>
  <c r="G87" i="15"/>
  <c r="G86" i="15" s="1"/>
  <c r="G85" i="15" s="1"/>
  <c r="G83" i="15" s="1"/>
  <c r="G81" i="15" s="1"/>
  <c r="I57" i="15"/>
  <c r="H57" i="15"/>
  <c r="I53" i="15"/>
  <c r="H53" i="15"/>
  <c r="I48" i="15"/>
  <c r="I47" i="15" s="1"/>
  <c r="H48" i="15"/>
  <c r="H47" i="15" s="1"/>
  <c r="H86" i="15" l="1"/>
  <c r="H85" i="15" s="1"/>
  <c r="H83" i="15" s="1"/>
  <c r="H81" i="15" s="1"/>
  <c r="H52" i="15"/>
  <c r="I126" i="15"/>
  <c r="I125" i="15" s="1"/>
  <c r="I123" i="15" s="1"/>
  <c r="I121" i="15" s="1"/>
  <c r="I52" i="15"/>
  <c r="I46" i="15" s="1"/>
  <c r="I45" i="15" s="1"/>
  <c r="I43" i="15" s="1"/>
  <c r="I41" i="15" s="1"/>
  <c r="H126" i="15"/>
  <c r="H125" i="15" s="1"/>
  <c r="H123" i="15" s="1"/>
  <c r="H121" i="15" s="1"/>
  <c r="H46" i="15"/>
  <c r="H45" i="15" s="1"/>
  <c r="H43" i="15" s="1"/>
  <c r="H41" i="15" s="1"/>
  <c r="G467" i="28" l="1"/>
  <c r="G466" i="28"/>
  <c r="G465" i="28"/>
  <c r="G464" i="28"/>
  <c r="G463" i="28"/>
  <c r="G462" i="28"/>
  <c r="G461" i="28"/>
  <c r="G460" i="28"/>
  <c r="G459" i="28"/>
  <c r="G458" i="28"/>
  <c r="G457" i="28"/>
  <c r="G456" i="28"/>
  <c r="G455" i="28"/>
  <c r="G454" i="28"/>
  <c r="G453" i="28"/>
  <c r="G452" i="28"/>
  <c r="G451" i="28"/>
  <c r="G450" i="28"/>
  <c r="G449" i="28"/>
  <c r="E448" i="28"/>
  <c r="G445" i="28"/>
  <c r="G444" i="28"/>
  <c r="G443" i="28"/>
  <c r="G442" i="28"/>
  <c r="G441" i="28"/>
  <c r="G439" i="28"/>
  <c r="G438" i="28"/>
  <c r="G437" i="28"/>
  <c r="G436" i="28"/>
  <c r="G435" i="28"/>
  <c r="G434" i="28"/>
  <c r="G433" i="28"/>
  <c r="G432" i="28"/>
  <c r="G431" i="28"/>
  <c r="G430" i="28"/>
  <c r="G429" i="28"/>
  <c r="G428" i="28"/>
  <c r="G427" i="28"/>
  <c r="G426" i="28"/>
  <c r="G425" i="28"/>
  <c r="G424" i="28"/>
  <c r="G423" i="28"/>
  <c r="G422" i="28"/>
  <c r="G421" i="28"/>
  <c r="G420" i="28"/>
  <c r="G419" i="28"/>
  <c r="G418" i="28"/>
  <c r="G417" i="28"/>
  <c r="G416" i="28"/>
  <c r="G415" i="28"/>
  <c r="G414" i="28"/>
  <c r="G413" i="28"/>
  <c r="G412" i="28"/>
  <c r="G411" i="28"/>
  <c r="G410" i="28"/>
  <c r="G409" i="28"/>
  <c r="G408" i="28"/>
  <c r="G407" i="28"/>
  <c r="G406" i="28"/>
  <c r="G405" i="28"/>
  <c r="G404" i="28"/>
  <c r="G403" i="28"/>
  <c r="G402" i="28"/>
  <c r="G401" i="28"/>
  <c r="G400" i="28"/>
  <c r="G399" i="28"/>
  <c r="G398" i="28"/>
  <c r="G397" i="28"/>
  <c r="G396" i="28"/>
  <c r="G395" i="28"/>
  <c r="G394" i="28"/>
  <c r="G393" i="28"/>
  <c r="G392" i="28"/>
  <c r="G391" i="28"/>
  <c r="G390" i="28"/>
  <c r="G389" i="28"/>
  <c r="G388" i="28"/>
  <c r="G387" i="28"/>
  <c r="G384" i="28"/>
  <c r="G383" i="28"/>
  <c r="G382" i="28"/>
  <c r="G381" i="28"/>
  <c r="G380" i="28"/>
  <c r="G378" i="28"/>
  <c r="G377" i="28"/>
  <c r="G376" i="28"/>
  <c r="G375" i="28"/>
  <c r="G374" i="28"/>
  <c r="G373" i="28"/>
  <c r="G372" i="28"/>
  <c r="G371" i="28"/>
  <c r="G370" i="28"/>
  <c r="G369" i="28"/>
  <c r="G368" i="28"/>
  <c r="G367" i="28"/>
  <c r="G366" i="28"/>
  <c r="G365" i="28"/>
  <c r="G364" i="28"/>
  <c r="G363" i="28"/>
  <c r="G362" i="28"/>
  <c r="G361" i="28"/>
  <c r="G360" i="28"/>
  <c r="G359" i="28"/>
  <c r="G358" i="28"/>
  <c r="G357" i="28"/>
  <c r="G356" i="28"/>
  <c r="G355" i="28"/>
  <c r="G354" i="28"/>
  <c r="G353" i="28"/>
  <c r="G352" i="28"/>
  <c r="G351" i="28"/>
  <c r="G350" i="28"/>
  <c r="G349" i="28"/>
  <c r="G348" i="28"/>
  <c r="G347" i="28"/>
  <c r="G346" i="28"/>
  <c r="G345" i="28"/>
  <c r="G344" i="28"/>
  <c r="G343" i="28"/>
  <c r="G342" i="28"/>
  <c r="G341" i="28"/>
  <c r="G339" i="28"/>
  <c r="G338" i="28"/>
  <c r="G337" i="28"/>
  <c r="G336" i="28"/>
  <c r="G335" i="28"/>
  <c r="G334" i="28"/>
  <c r="G333" i="28"/>
  <c r="G332" i="28"/>
  <c r="G331" i="28"/>
  <c r="G330" i="28"/>
  <c r="G329" i="28"/>
  <c r="G328" i="28"/>
  <c r="G327" i="28"/>
  <c r="G326" i="28"/>
  <c r="G323" i="28"/>
  <c r="G322" i="28"/>
  <c r="G321" i="28"/>
  <c r="G320" i="28"/>
  <c r="G319" i="28"/>
  <c r="G317" i="28"/>
  <c r="G316" i="28"/>
  <c r="G315" i="28"/>
  <c r="G314" i="28"/>
  <c r="G313" i="28"/>
  <c r="G312" i="28"/>
  <c r="G311" i="28"/>
  <c r="G310" i="28"/>
  <c r="G309" i="28"/>
  <c r="G308" i="28"/>
  <c r="G307" i="28"/>
  <c r="G306" i="28"/>
  <c r="G305" i="28"/>
  <c r="G304" i="28"/>
  <c r="G303" i="28"/>
  <c r="G302" i="28"/>
  <c r="G301" i="28"/>
  <c r="G300" i="28"/>
  <c r="G299" i="28"/>
  <c r="G298" i="28"/>
  <c r="G297" i="28"/>
  <c r="G296" i="28"/>
  <c r="G295" i="28"/>
  <c r="G294" i="28"/>
  <c r="G293" i="28"/>
  <c r="G292" i="28"/>
  <c r="G291" i="28"/>
  <c r="G290" i="28"/>
  <c r="G289" i="28"/>
  <c r="G288" i="28"/>
  <c r="G287" i="28"/>
  <c r="G286" i="28"/>
  <c r="G285" i="28"/>
  <c r="G284" i="28"/>
  <c r="G283" i="28"/>
  <c r="G282" i="28"/>
  <c r="G281" i="28"/>
  <c r="G280" i="28"/>
  <c r="G279" i="28"/>
  <c r="G278" i="28"/>
  <c r="G277" i="28"/>
  <c r="G276" i="28"/>
  <c r="G275" i="28"/>
  <c r="G274" i="28"/>
  <c r="G273" i="28"/>
  <c r="G272" i="28"/>
  <c r="G271" i="28"/>
  <c r="G270" i="28"/>
  <c r="G269" i="28"/>
  <c r="G268" i="28"/>
  <c r="G267" i="28"/>
  <c r="G266" i="28"/>
  <c r="G265" i="28"/>
  <c r="G264" i="28"/>
  <c r="G263" i="28"/>
  <c r="G262" i="28"/>
  <c r="G261" i="28"/>
  <c r="G260" i="28"/>
  <c r="G259" i="28"/>
  <c r="G258" i="28"/>
  <c r="G257" i="28"/>
  <c r="G256" i="28"/>
  <c r="G255" i="28"/>
  <c r="G254" i="28"/>
  <c r="G253" i="28"/>
  <c r="G252" i="28"/>
  <c r="G251" i="28"/>
  <c r="G250" i="28"/>
  <c r="G249" i="28"/>
  <c r="G248" i="28"/>
  <c r="G247" i="28"/>
  <c r="G246" i="28"/>
  <c r="G245" i="28"/>
  <c r="G244" i="28"/>
  <c r="G243" i="28"/>
  <c r="G325" i="28" l="1"/>
  <c r="G448" i="28"/>
  <c r="G440" i="28"/>
  <c r="G318" i="28"/>
  <c r="G386" i="28"/>
  <c r="G242" i="28"/>
  <c r="G379" i="28"/>
  <c r="G241" i="28" l="1"/>
  <c r="G385" i="28"/>
  <c r="G447" i="28"/>
  <c r="G324" i="28"/>
  <c r="I33" i="15"/>
  <c r="G446" i="28" l="1"/>
  <c r="D13" i="26"/>
  <c r="H28" i="15"/>
  <c r="H27" i="15" s="1"/>
  <c r="H33" i="15"/>
  <c r="H37" i="15"/>
  <c r="I37" i="15"/>
  <c r="I32" i="15" s="1"/>
  <c r="G239" i="28" l="1"/>
  <c r="H32" i="15"/>
  <c r="H26" i="15" s="1"/>
  <c r="H25" i="15" s="1"/>
  <c r="H23" i="15" s="1"/>
  <c r="H21" i="15" s="1"/>
  <c r="D11" i="26"/>
  <c r="D10" i="26" s="1"/>
  <c r="F13" i="26" l="1"/>
  <c r="F11" i="26" s="1"/>
  <c r="F10" i="26" s="1"/>
  <c r="E13" i="26"/>
  <c r="E11" i="26" s="1"/>
  <c r="E10" i="26" s="1"/>
  <c r="I112" i="15" l="1"/>
  <c r="I116" i="15"/>
  <c r="I108" i="15"/>
  <c r="I76" i="15"/>
  <c r="H108" i="15"/>
  <c r="H107" i="15" s="1"/>
  <c r="H116" i="15" l="1"/>
  <c r="H112" i="15"/>
  <c r="I107" i="15"/>
  <c r="G108" i="15"/>
  <c r="G107" i="15" s="1"/>
  <c r="G106" i="15" s="1"/>
  <c r="G105" i="15" s="1"/>
  <c r="G103" i="15" s="1"/>
  <c r="G101" i="15" s="1"/>
  <c r="I72" i="15"/>
  <c r="I71" i="15" s="1"/>
  <c r="I68" i="15"/>
  <c r="G68" i="15"/>
  <c r="H68" i="15"/>
  <c r="H111" i="15" l="1"/>
  <c r="H106" i="15" s="1"/>
  <c r="H105" i="15" s="1"/>
  <c r="H103" i="15" s="1"/>
  <c r="H101" i="15" s="1"/>
  <c r="I111" i="15"/>
  <c r="I106" i="15" l="1"/>
  <c r="I105" i="15" s="1"/>
  <c r="I103" i="15" s="1"/>
  <c r="I101" i="15" s="1"/>
  <c r="H76" i="15"/>
  <c r="H71" i="15" l="1"/>
  <c r="H67" i="15"/>
  <c r="H66" i="15" l="1"/>
  <c r="H65" i="15" l="1"/>
  <c r="H63" i="15" s="1"/>
  <c r="H61" i="15" s="1"/>
  <c r="I148" i="15" l="1"/>
  <c r="I147" i="15" s="1"/>
  <c r="I146" i="15" s="1"/>
  <c r="I145" i="15" s="1"/>
  <c r="I143" i="15" s="1"/>
  <c r="I141" i="15" s="1"/>
  <c r="H148" i="15"/>
  <c r="H147" i="15" s="1"/>
  <c r="H146" i="15" s="1"/>
  <c r="H145" i="15" s="1"/>
  <c r="H143" i="15" s="1"/>
  <c r="H141" i="15" s="1"/>
  <c r="H17" i="15" s="1"/>
  <c r="H15" i="15" s="1"/>
  <c r="G148" i="15"/>
  <c r="G147" i="15" s="1"/>
  <c r="G146" i="15" s="1"/>
  <c r="G145" i="15" s="1"/>
  <c r="G143" i="15" s="1"/>
  <c r="G141" i="15" s="1"/>
  <c r="I28" i="15"/>
  <c r="I27" i="15" s="1"/>
  <c r="I67" i="15"/>
  <c r="G67" i="15"/>
  <c r="G66" i="15" s="1"/>
  <c r="H13" i="15" l="1"/>
  <c r="H11" i="15" s="1"/>
  <c r="G65" i="15"/>
  <c r="G63" i="15" s="1"/>
  <c r="G61" i="15" s="1"/>
  <c r="I66" i="15"/>
  <c r="I26" i="15"/>
  <c r="I25" i="15" s="1"/>
  <c r="I23" i="15" s="1"/>
  <c r="I21" i="15" s="1"/>
  <c r="G15" i="15" l="1"/>
  <c r="I65" i="15"/>
  <c r="G13" i="15" l="1"/>
  <c r="G11" i="15" s="1"/>
  <c r="I63" i="15"/>
  <c r="I61" i="15" s="1"/>
  <c r="I17" i="15" l="1"/>
  <c r="I15" i="15" s="1"/>
  <c r="I13" i="15" s="1"/>
  <c r="I11" i="15" s="1"/>
</calcChain>
</file>

<file path=xl/sharedStrings.xml><?xml version="1.0" encoding="utf-8"?>
<sst xmlns="http://schemas.openxmlformats.org/spreadsheetml/2006/main" count="2094" uniqueCount="315">
  <si>
    <t>ԸՆԴԱՄԵՆԸ ԾԱԽՍԵՐ</t>
  </si>
  <si>
    <t>Միջոցառում</t>
  </si>
  <si>
    <t>այդ թվում`</t>
  </si>
  <si>
    <t>այդ թվում` ըստ կատարողների</t>
  </si>
  <si>
    <t>այդ թվում՝</t>
  </si>
  <si>
    <t>01</t>
  </si>
  <si>
    <t>___________  ___-ի N _______     որոշման</t>
  </si>
  <si>
    <t>Ծրագիր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</si>
  <si>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</si>
  <si>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</si>
  <si>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</si>
  <si>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</si>
  <si>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</si>
  <si>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</si>
  <si>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</si>
  <si>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</si>
  <si>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</si>
  <si>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</si>
  <si>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</si>
  <si>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>ՀՀ արդարադատության նախարարություն</t>
  </si>
  <si>
    <t xml:space="preserve"> 1080 </t>
  </si>
  <si>
    <t xml:space="preserve"> Դատական իշխանության գործունեության ապահովում և իրականացում </t>
  </si>
  <si>
    <t>Ցուցանիշների փոփոխությունը (ավելացումները նշված են դրական նշանով)</t>
  </si>
  <si>
    <t>Առաջին կիսամյակ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</si>
  <si>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</si>
  <si>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</si>
  <si>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</si>
  <si>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</si>
  <si>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</si>
  <si>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</si>
  <si>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</si>
  <si>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</si>
  <si>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առաջին կիսամյակ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</si>
  <si>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</si>
  <si>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</si>
  <si>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</si>
  <si>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</si>
  <si>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ՈՉ ՖԻՆԱՆՍԱԿԱՆ ԱԿՏԻՎՆԵՐԻ ԳԾՈՎ ԾԱԽՍԵՐ</t>
  </si>
  <si>
    <t>ՀԻՄՆԱԿԱՆ ՄԻՋՈՑՆԵՐ</t>
  </si>
  <si>
    <t xml:space="preserve"> ՄԵՔԵՆԱՆԵՐ  ԵՎ  ՍԱՐՔԱՎՈՐՈՒՄՆԵՐ</t>
  </si>
  <si>
    <t xml:space="preserve"> - Վարչական սարքավորումներ</t>
  </si>
  <si>
    <t>03</t>
  </si>
  <si>
    <t xml:space="preserve"> ՀԱՍԱՐԱԿԱԿԱՆ ԿԱՐԳ,  ԱՆՎՏԱՆԳՈՒԹՅՈՒՆ ԵՎ ԴԱՏԱԿԱՆ ԳՈՐԾՈՒՆԵՈՒԹՅՈՒՆ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</si>
  <si>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</si>
  <si>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</si>
  <si>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Դատական գործունեություն և իրավական պաշտպանություն</t>
  </si>
  <si>
    <t xml:space="preserve"> Դատարաններ</t>
  </si>
  <si>
    <t>Հակակոռուպցիոն դատարան</t>
  </si>
  <si>
    <t xml:space="preserve"> Դատական իշխանության գործունեության ապահովում և իրականացում</t>
  </si>
  <si>
    <t xml:space="preserve"> 11001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</si>
  <si>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</si>
  <si>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ՀՀ դատական դեպարտամենտ</t>
  </si>
  <si>
    <t xml:space="preserve"> - Պարգևատրումներ, դրամական խրախուսումներ և հատուկ վճարներ</t>
  </si>
  <si>
    <t xml:space="preserve"> - Քաղաքացիական, դատական և պետական այլ ծառայողների պարգևատրում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</si>
  <si>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</si>
  <si>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</si>
  <si>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</si>
  <si>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</si>
  <si>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</si>
  <si>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</si>
  <si>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</si>
  <si>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- Հատուկ նպատակային այլ նյութեր</t>
  </si>
  <si>
    <t xml:space="preserve"> Ինն ամիս</t>
  </si>
  <si>
    <t xml:space="preserve"> Տարի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</si>
  <si>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</si>
  <si>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</si>
  <si>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</si>
  <si>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</si>
  <si>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</si>
  <si>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</si>
  <si>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</si>
  <si>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</si>
  <si>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</si>
  <si>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</si>
  <si>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</si>
  <si>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</si>
  <si>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11001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</si>
  <si>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</si>
  <si>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</si>
  <si>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</si>
  <si>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</si>
  <si>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Բարձրագույն դատական խորհուրդ</t>
  </si>
  <si>
    <t xml:space="preserve"> - Տրանսպորտային նյութեր</t>
  </si>
  <si>
    <t xml:space="preserve">ՀՀ կառավարության 2021 թվականի </t>
  </si>
  <si>
    <t>______________ ի    ___Ն որոշման</t>
  </si>
  <si>
    <t>Ծրագրային դասիչ</t>
  </si>
  <si>
    <t xml:space="preserve">ՀՀ կառավարության  2021 թվականի </t>
  </si>
  <si>
    <t xml:space="preserve"> Բարձրագույն դատական խորհրդի տեխնիկական հագեցվածության բարելավում </t>
  </si>
  <si>
    <t xml:space="preserve"> ԲԴԽ աշխատանքային պայմանների բարելավման համար վարչական  սարքավորումների ձեռքբերում </t>
  </si>
  <si>
    <t xml:space="preserve"> Պետական մարմնի կողմից օգտագործվող ոչ ֆինանսական ակտիվների հետ գործառնություններ </t>
  </si>
  <si>
    <t xml:space="preserve"> Համակարգչային սարքավորումների քանակ, հատ </t>
  </si>
  <si>
    <t xml:space="preserve"> Գրասենյակային գույքի միավոր քանակ, հատ </t>
  </si>
  <si>
    <t xml:space="preserve"> Այլ սարքավորումների քանակ,հատ </t>
  </si>
  <si>
    <t xml:space="preserve"> Սարքավորումների ծառայության կանխատեսվող միջին ժամկետ, տարի </t>
  </si>
  <si>
    <t xml:space="preserve">          ՄԱՍ 1. ՊԵՏԱԿԱՆ ՄԱՐՄՆԻ ԳԾՈՎ ԱՐԴՅՈՒՆՔԱՅԻՆ (ԿԱՏԱՐՈՂԱԿԱՆ) ՑՈՒՑԱՆԻՇՆԵՐԸ</t>
  </si>
  <si>
    <t>Վերաքննիչ հակակոռուպցիոն դատարան</t>
  </si>
  <si>
    <t>Հակակոռուպցիոն  դատարան</t>
  </si>
  <si>
    <t xml:space="preserve">  Հակակոռուպցիոն դատարանի բնականոն գործունեության և ՀՀ Հակակոռուպցիոն  դատարանի կողմից դատական պաշտպանության իրավունքի ապահովում</t>
  </si>
  <si>
    <t xml:space="preserve"> Վերաքննիչ հակակոռուպցիոն դատարանի բնականոն գործունեության և Վերաքննիչ հակակոռուպցիոն  դատարանի կողմից դատական պաշտպանության իրավունքի ապահովում</t>
  </si>
  <si>
    <t>հազ. դրամներով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</si>
  <si>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</si>
  <si>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</si>
  <si>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ԲԱՐՁՐԱԳՈՒՅՆ ԴԱՏԱԿԱՆ ԽՈՐՀՈՒՐԴ</t>
  </si>
  <si>
    <t>Բարձրագույն դատական խորհրդի տեխնիկական հագեցվածության բարելավում</t>
  </si>
  <si>
    <t>ՀՀ դատական դեպարտամենտ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</si>
  <si>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</si>
  <si>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</si>
  <si>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</si>
  <si>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</si>
  <si>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</si>
  <si>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</si>
  <si>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</si>
  <si>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</si>
  <si>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</si>
  <si>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դրամով)</t>
  </si>
  <si>
    <t>ԳՀ</t>
  </si>
  <si>
    <t>հատ</t>
  </si>
  <si>
    <t>լազերային տպիչներ</t>
  </si>
  <si>
    <t xml:space="preserve"> գրասեղաններ</t>
  </si>
  <si>
    <t>Բաժին N 03  Խումբ N 03  Դաս N 01 Դատարաններ</t>
  </si>
  <si>
    <t>ԲՄ</t>
  </si>
  <si>
    <t>Զգեստապահարան</t>
  </si>
  <si>
    <t>Գրապահարան</t>
  </si>
  <si>
    <t>Բազկաթոռ ղեկավարի</t>
  </si>
  <si>
    <t>Համակարգչային աթոռ</t>
  </si>
  <si>
    <t>Աթոռ գրասենյակային</t>
  </si>
  <si>
    <t>ՄԱՍ 1. ԱՊՐԱՆՔՆԵՐ</t>
  </si>
  <si>
    <t xml:space="preserve"> ՄԱՍ III. ԾԱՌԱՅՈՒԹՅՈՒՆՆԵՐ</t>
  </si>
  <si>
    <t xml:space="preserve"> </t>
  </si>
  <si>
    <t>Համակարգիչ ամբողջը մեկում</t>
  </si>
  <si>
    <t>32331510-1</t>
  </si>
  <si>
    <t xml:space="preserve"> 18111100-1</t>
  </si>
  <si>
    <t xml:space="preserve"> 30121460-1</t>
  </si>
  <si>
    <t>տոներային քարտրիջներ</t>
  </si>
  <si>
    <t>արտադրական հատուկ հագուստ</t>
  </si>
  <si>
    <t xml:space="preserve"> 30192121-1</t>
  </si>
  <si>
    <t xml:space="preserve"> 30192128-1</t>
  </si>
  <si>
    <t>Գրիչ գնդիկավոր</t>
  </si>
  <si>
    <t>Գրիչ գելային</t>
  </si>
  <si>
    <t xml:space="preserve"> 30192152-1</t>
  </si>
  <si>
    <t>Կնիք, ավտոմատ, կլոր</t>
  </si>
  <si>
    <t xml:space="preserve"> 30197622-1</t>
  </si>
  <si>
    <t xml:space="preserve"> 30193110-1</t>
  </si>
  <si>
    <t xml:space="preserve">  գրենական պիտույքների դասավորման համարանքներ և պարագաներ</t>
  </si>
  <si>
    <t xml:space="preserve"> 30193200-1</t>
  </si>
  <si>
    <t xml:space="preserve">  փաստաթղթերի համար նախատեսված, սեղանի վրա դրվող դարակաշարեր</t>
  </si>
  <si>
    <t xml:space="preserve"> 30197100-1</t>
  </si>
  <si>
    <t xml:space="preserve">  կարիչի մետաղալարե կապեր, մեծ</t>
  </si>
  <si>
    <t xml:space="preserve"> 30197112-1</t>
  </si>
  <si>
    <t xml:space="preserve">  կարիչի մետաղալարե կապեր, միջին</t>
  </si>
  <si>
    <t xml:space="preserve"> 30197230-1</t>
  </si>
  <si>
    <t xml:space="preserve">  թղթապանակ</t>
  </si>
  <si>
    <t xml:space="preserve"> 30197230-2</t>
  </si>
  <si>
    <t xml:space="preserve"> 30197231-1</t>
  </si>
  <si>
    <t xml:space="preserve">  թղթապանակ, պոլիմերային թաղանթ, ֆայլ</t>
  </si>
  <si>
    <t xml:space="preserve"> 30197232-1</t>
  </si>
  <si>
    <t xml:space="preserve">  թղթապանակ, արագակար, թղթյա</t>
  </si>
  <si>
    <t xml:space="preserve"> 30197234-1</t>
  </si>
  <si>
    <t xml:space="preserve">  թղթապանակ, կոշտ կազմով</t>
  </si>
  <si>
    <t xml:space="preserve"> 30197321-1</t>
  </si>
  <si>
    <t xml:space="preserve">  կարիչ, մինչև 20 թերթի համար</t>
  </si>
  <si>
    <t xml:space="preserve"> 30197322-1</t>
  </si>
  <si>
    <t xml:space="preserve">  կարիչ, 20-50 թերթի համար</t>
  </si>
  <si>
    <t xml:space="preserve"> 30197323-1</t>
  </si>
  <si>
    <t xml:space="preserve">  կարիչ, 50-ից ավելի թերթի համար</t>
  </si>
  <si>
    <t xml:space="preserve"> 30197331-1</t>
  </si>
  <si>
    <t xml:space="preserve">  դակիչ մեծ</t>
  </si>
  <si>
    <t xml:space="preserve"> 30197340-1</t>
  </si>
  <si>
    <t xml:space="preserve">  ապակարիչ</t>
  </si>
  <si>
    <t xml:space="preserve"> թուղթ, A4 ֆորմատի</t>
  </si>
  <si>
    <t xml:space="preserve"> 30199430-1</t>
  </si>
  <si>
    <t xml:space="preserve">  թուղթ նշումների, տրցակներով</t>
  </si>
  <si>
    <t xml:space="preserve"> 30232231-1</t>
  </si>
  <si>
    <t xml:space="preserve"> համակարգչի կոշտ սկավառակ</t>
  </si>
  <si>
    <t xml:space="preserve"> 30234300-1</t>
  </si>
  <si>
    <t xml:space="preserve">  դատարկ սկավառակ, առանց տուփի, CD</t>
  </si>
  <si>
    <t xml:space="preserve"> 30234400-1</t>
  </si>
  <si>
    <t xml:space="preserve">  դատարկ սկավառակ, առանց տուփի, DVD</t>
  </si>
  <si>
    <t xml:space="preserve"> 30234640-1</t>
  </si>
  <si>
    <t xml:space="preserve">  ֆլեշ հիշողություն, 16GB</t>
  </si>
  <si>
    <t xml:space="preserve"> 30234650-1</t>
  </si>
  <si>
    <t xml:space="preserve">  ֆլեշ հիշողություն, 32GB</t>
  </si>
  <si>
    <t xml:space="preserve"> 30236170-1</t>
  </si>
  <si>
    <t xml:space="preserve"> օպերատիվ հիշողության սարք (oru)</t>
  </si>
  <si>
    <t xml:space="preserve"> 30236170-2</t>
  </si>
  <si>
    <t xml:space="preserve"> 30236170-3</t>
  </si>
  <si>
    <t xml:space="preserve"> 30236170-4</t>
  </si>
  <si>
    <t xml:space="preserve"> ԳՀ</t>
  </si>
  <si>
    <t xml:space="preserve"> հատ</t>
  </si>
  <si>
    <t xml:space="preserve"> տուփ</t>
  </si>
  <si>
    <t xml:space="preserve"> կիլոգրամ</t>
  </si>
  <si>
    <t xml:space="preserve"> կգ</t>
  </si>
  <si>
    <t xml:space="preserve"> 09132200-1</t>
  </si>
  <si>
    <t xml:space="preserve">  բենզին, ռեգուլյար</t>
  </si>
  <si>
    <t xml:space="preserve"> 30121470-1</t>
  </si>
  <si>
    <t xml:space="preserve">  տոներ լազերային տպիչների/հեռապատճենահանող մեքենաների համար</t>
  </si>
  <si>
    <t xml:space="preserve"> 30121470-2</t>
  </si>
  <si>
    <t xml:space="preserve"> 30192114-1</t>
  </si>
  <si>
    <t xml:space="preserve">  թանաք, կնիքի բարձիկի համար</t>
  </si>
  <si>
    <t xml:space="preserve"> 30192160-1</t>
  </si>
  <si>
    <t xml:space="preserve">  շտրիխներ</t>
  </si>
  <si>
    <t xml:space="preserve"> 30192710-1</t>
  </si>
  <si>
    <t xml:space="preserve"> սոսնձամատիտ, գրասենյակային</t>
  </si>
  <si>
    <t xml:space="preserve"> 30192720-1</t>
  </si>
  <si>
    <t xml:space="preserve">  գծանշիչ</t>
  </si>
  <si>
    <t xml:space="preserve"> 31531300-1</t>
  </si>
  <si>
    <t xml:space="preserve">  տնտեսող լամպեր</t>
  </si>
  <si>
    <t xml:space="preserve"> 33711480-1</t>
  </si>
  <si>
    <t xml:space="preserve">  օճառ</t>
  </si>
  <si>
    <t xml:space="preserve"> 33761100-1</t>
  </si>
  <si>
    <t xml:space="preserve"> զուգարանի թուղթ</t>
  </si>
  <si>
    <t xml:space="preserve">  խոզանակներ</t>
  </si>
  <si>
    <t xml:space="preserve"> 39241141-1</t>
  </si>
  <si>
    <t xml:space="preserve">  դանակ` գրասենյակային</t>
  </si>
  <si>
    <t xml:space="preserve"> 39241210-1</t>
  </si>
  <si>
    <t xml:space="preserve">  մկրատ, գրասենյակային</t>
  </si>
  <si>
    <t xml:space="preserve"> 39263510-1</t>
  </si>
  <si>
    <t xml:space="preserve">  սեղմակ, փոքր</t>
  </si>
  <si>
    <t xml:space="preserve"> 39263520-1</t>
  </si>
  <si>
    <t xml:space="preserve">  սեղմակ, միջին</t>
  </si>
  <si>
    <t xml:space="preserve"> 39263530-1</t>
  </si>
  <si>
    <t xml:space="preserve">  սեղմակ, մեծ</t>
  </si>
  <si>
    <t xml:space="preserve"> 39811300-1</t>
  </si>
  <si>
    <t xml:space="preserve">  հոտազերծիչ, օդի</t>
  </si>
  <si>
    <t xml:space="preserve"> 39812600-1</t>
  </si>
  <si>
    <t xml:space="preserve">  մաքրող մածուկներ և փոշիներ</t>
  </si>
  <si>
    <t xml:space="preserve"> 39831100-1</t>
  </si>
  <si>
    <t xml:space="preserve">  լվացող նյութեր</t>
  </si>
  <si>
    <t xml:space="preserve"> 39831240-1</t>
  </si>
  <si>
    <t xml:space="preserve">  մաքրող նյութեր</t>
  </si>
  <si>
    <t xml:space="preserve"> 39831245-1</t>
  </si>
  <si>
    <t xml:space="preserve"> օճառ, հեղուկ</t>
  </si>
  <si>
    <t xml:space="preserve"> 64211100-1</t>
  </si>
  <si>
    <t xml:space="preserve">  հանրային հեռախոսային ծառայություններ</t>
  </si>
  <si>
    <t xml:space="preserve"> 65111100-1</t>
  </si>
  <si>
    <t xml:space="preserve">  խմելու ջրի բաշխում</t>
  </si>
  <si>
    <t xml:space="preserve"> 65211100-1</t>
  </si>
  <si>
    <t xml:space="preserve">  գազի բաշխում</t>
  </si>
  <si>
    <t xml:space="preserve"> 65311100-1</t>
  </si>
  <si>
    <t xml:space="preserve">  էլեկտրականության բաշխում</t>
  </si>
  <si>
    <t xml:space="preserve"> լիտր</t>
  </si>
  <si>
    <t xml:space="preserve"> ՄԱ</t>
  </si>
  <si>
    <t xml:space="preserve"> դրամ</t>
  </si>
  <si>
    <t xml:space="preserve"> 22811170-1</t>
  </si>
  <si>
    <t xml:space="preserve">  կպչուն թերթիկներ նշումների համար</t>
  </si>
  <si>
    <t xml:space="preserve"> 22851500-1</t>
  </si>
  <si>
    <t xml:space="preserve"> կաշվեպանակ</t>
  </si>
  <si>
    <t xml:space="preserve"> 39263410-1</t>
  </si>
  <si>
    <t xml:space="preserve">  ամրակ, փոքր</t>
  </si>
  <si>
    <t xml:space="preserve"> 39263410-2</t>
  </si>
  <si>
    <t xml:space="preserve"> 39263420-1</t>
  </si>
  <si>
    <t xml:space="preserve">  ամրակ, մեծ</t>
  </si>
  <si>
    <t xml:space="preserve"> 39263530-2</t>
  </si>
  <si>
    <t xml:space="preserve"> 33771400-1</t>
  </si>
  <si>
    <t xml:space="preserve">  մեկանգամյա օգտագործման թղթե արտադրանք</t>
  </si>
  <si>
    <t xml:space="preserve"> 31684100-1</t>
  </si>
  <si>
    <t xml:space="preserve">  վարդակ երկբևեռանի</t>
  </si>
  <si>
    <t xml:space="preserve"> 31685000-1</t>
  </si>
  <si>
    <t xml:space="preserve">  էլեկտրական երկարացման լար</t>
  </si>
  <si>
    <t xml:space="preserve"> 39221420-2</t>
  </si>
  <si>
    <t xml:space="preserve"> 39224341-1</t>
  </si>
  <si>
    <t xml:space="preserve">  աղբարկղ, պլաստմասե</t>
  </si>
  <si>
    <t xml:space="preserve"> 39224341-2</t>
  </si>
  <si>
    <t xml:space="preserve"> 39224342-1</t>
  </si>
  <si>
    <t xml:space="preserve">  աղբարկղ, մետաղյա</t>
  </si>
  <si>
    <t xml:space="preserve"> 39522330-1</t>
  </si>
  <si>
    <t xml:space="preserve">  մաքրող կտորներ</t>
  </si>
  <si>
    <t xml:space="preserve"> 39522340-1</t>
  </si>
  <si>
    <t xml:space="preserve">  փայլեցնող կտորներ</t>
  </si>
  <si>
    <t xml:space="preserve"> 39812410-1</t>
  </si>
  <si>
    <t xml:space="preserve">  կահույքի փայլեցման միջոց</t>
  </si>
  <si>
    <t xml:space="preserve"> 39831262-1</t>
  </si>
  <si>
    <t xml:space="preserve">  հեղուկ օճառի բաշխիչ սարք</t>
  </si>
  <si>
    <t xml:space="preserve"> 39831273-1</t>
  </si>
  <si>
    <t xml:space="preserve">  հատակի մաքրման նյութեր</t>
  </si>
  <si>
    <t xml:space="preserve"> 39831276-1</t>
  </si>
  <si>
    <t xml:space="preserve">  զուգարանների մաքրման նյութեր</t>
  </si>
  <si>
    <t xml:space="preserve"> 39831280-1</t>
  </si>
  <si>
    <t xml:space="preserve"> ապակի մաքրելու միջոց</t>
  </si>
  <si>
    <t xml:space="preserve"> 39835000-1</t>
  </si>
  <si>
    <t xml:space="preserve">  հատակ մաքրելու ձող, պլաստմասե, փայտյա</t>
  </si>
  <si>
    <t xml:space="preserve"> 35821100-1</t>
  </si>
  <si>
    <t xml:space="preserve">  ՀՀ զինանշան</t>
  </si>
  <si>
    <t xml:space="preserve"> 35821400-1</t>
  </si>
  <si>
    <t xml:space="preserve">  դրոշներ</t>
  </si>
  <si>
    <t xml:space="preserve"> 79571100-1</t>
  </si>
  <si>
    <t xml:space="preserve">  փոստային առաքման ծառայություններ</t>
  </si>
  <si>
    <t xml:space="preserve"> 30121460-10</t>
  </si>
  <si>
    <t xml:space="preserve"> տոներային քարտրիջներ</t>
  </si>
  <si>
    <t xml:space="preserve"> 30121470-7</t>
  </si>
  <si>
    <t xml:space="preserve"> 30164000-1</t>
  </si>
  <si>
    <t xml:space="preserve">  պլաստիկ քարտ</t>
  </si>
  <si>
    <t xml:space="preserve">2021 թվականի __________ </t>
  </si>
  <si>
    <t>բազմաֆունկցիոնալ սարք` լազերային</t>
  </si>
  <si>
    <t xml:space="preserve"> էլեկտրական սնուցման պարագաներ</t>
  </si>
  <si>
    <t xml:space="preserve"> չհրկիզվող պահարաններ</t>
  </si>
  <si>
    <t>սեղան` ղեկավարի</t>
  </si>
  <si>
    <t>դարակներով պահարաններ</t>
  </si>
  <si>
    <t xml:space="preserve"> ճաղավանդակներ</t>
  </si>
  <si>
    <t xml:space="preserve"> նստարաններ</t>
  </si>
  <si>
    <t>ամբիոն</t>
  </si>
  <si>
    <t xml:space="preserve"> սկաներներ համակարգիչների համար</t>
  </si>
  <si>
    <t>սեղան` նախագահության</t>
  </si>
  <si>
    <t xml:space="preserve">ձայնագրառման համակարգ          </t>
  </si>
  <si>
    <t xml:space="preserve">Ցուցանիշների փոփոխությունը (ավելացումները նշված են դրական նշանով, իսկ նվազեցումները` փակագծերում) </t>
  </si>
  <si>
    <t>Ցուցանիշների փոփոխությունը (նվազեցումները նշված են փակագծերում)</t>
  </si>
  <si>
    <t>Հավելված N 1</t>
  </si>
  <si>
    <t>Հավելված 2</t>
  </si>
  <si>
    <t>Հավելված N 3</t>
  </si>
  <si>
    <t>Հավելված  N 4</t>
  </si>
  <si>
    <t>ՀԱՅԱՍՏԱՆԻ ՀԱՆՐԱՊԵՏՈՒԹՅԱՆ ԿԱՌԱՎԱՐՈՒԹՅԱՆ 2020 ԹՎԱԿԱՆԻ ԴԵԿՏԵՄԲԵՐԻ 30-Ի ԹԻՎ 2215-Ն ՈՐՈՇՄԱՆ N5 ՀԱՎԵԼՎԱԾԻ N2 ԱՂՅՈՒՍԱԿՈՒՄ ԿԱՏԱՐՎՈՂ  ՓՈՓՈԽՈՒԹՅՈՒՆՆԵՐԸ</t>
  </si>
  <si>
    <t xml:space="preserve">ՀԱՅԱՍՏԱՆԻ ՀԱՆՐԱՊԵՏՈՒԹՅԱՆ ԿԱՌԱՎԱՐՈՒԹՅԱՆ 2020 ԹՎԱԿԱՆԻ ԴԵԿՏԵՄԲԵՐԻ 30-Ի N 2215-Ն ՈՐՈՇՄԱՆ N 3  և N 4 ՀԱՎԵԼՎԱԾՆԵՐՈՒՄ ԿԱՏԱՐՎՈՂ  ՓՈՓՈԽՈՒԹՅՈՒՆՆԵՐԸ  </t>
  </si>
  <si>
    <t xml:space="preserve">ՀԱՅԱՍՏԱՆԻ ՀԱՆՐԱՊԵՏՈՒԹՅԱՆ ԿԱՌԱՎԱՐՈՒԹՅԱՆ 2020 ԹՎԱԿԱՆԻ ԴԵԿՏԵՄԲԵՐԻ 30-Ի ԹԻՎ 2215-Ն ՈՐՈՇՄԱՆ N 9.1 ՀԱՎԵԼՎԱԾԻ  9.1.5 և 9.1.10  ԱՂՅՈՒՍԱԿՆԵՐՈՒՄ ԿԱՏԱՐՎՈՂ ՓՈՓՈԽՈՒԹՅՈՒՆՆԵՐԸ </t>
  </si>
  <si>
    <t xml:space="preserve">ՀԱՅԱՍՏԱՆԻ ՀԱՆՐԱՊԵՏՈՒԹՅԱՆ ԿԱՌԱՎԱՐՈՒԹՅԱՆ 2020 ԹՎԱԿԱՆԻ ԴԵԿՏԵՄԲԵՐԻ 30-Ի N 2215-Ն ՈՐՈՇՄԱՆ N 10 ՀԱՎԵԼՎԱԾԻ ՑՈՒՑԱՆԻՇՆԵՐՈՒՄ ԿԱՏԱՐՎՈՂ ՓՈՓՈԽՈՒԹՅՈՒՆՆԵՐԸ </t>
  </si>
  <si>
    <t xml:space="preserve"> Բարձրագույն դատական խորհրդի  տեխնիկական հագեցվածության բարելավում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</si>
</sst>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0.0_);\(0.0\)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b/>
      <i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name val="Arial"/>
      <family val="2"/>
      <charset val="204"/>
    </font>
    <font>
      <b/>
      <sz val="11"/>
      <color theme="1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i/>
      <sz val="10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b/>
      <sz val="10"/>
      <color rgb="FF000000"/>
      <name val="GHEA Grapalat"/>
      <family val="3"/>
    </font>
    <font>
      <sz val="10"/>
      <name val="Arial Armeni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8" fontId="20" fillId="0" borderId="0" applyFill="0" applyBorder="0" applyProtection="0">
      <alignment horizontal="right" vertical="top"/>
    </xf>
    <xf numFmtId="0" fontId="3" fillId="0" borderId="0"/>
    <xf numFmtId="0" fontId="1" fillId="0" borderId="0"/>
    <xf numFmtId="169" fontId="24" fillId="0" borderId="0" applyFont="0" applyFill="0" applyBorder="0" applyAlignment="0" applyProtection="0"/>
    <xf numFmtId="0" fontId="24" fillId="0" borderId="0"/>
    <xf numFmtId="0" fontId="20" fillId="0" borderId="0">
      <alignment horizontal="left" vertical="top" wrapText="1"/>
    </xf>
    <xf numFmtId="0" fontId="3" fillId="0" borderId="0"/>
    <xf numFmtId="168" fontId="27" fillId="0" borderId="0" applyFill="0" applyBorder="0" applyProtection="0">
      <alignment horizontal="right" vertical="top"/>
    </xf>
    <xf numFmtId="0" fontId="29" fillId="0" borderId="0"/>
    <xf numFmtId="0" fontId="3" fillId="0" borderId="0"/>
    <xf numFmtId="0" fontId="37" fillId="0" borderId="0"/>
    <xf numFmtId="0" fontId="41" fillId="0" borderId="0"/>
    <xf numFmtId="164" fontId="41" fillId="0" borderId="0" applyFont="0" applyFill="0" applyBorder="0" applyAlignment="0" applyProtection="0"/>
  </cellStyleXfs>
  <cellXfs count="197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10" fillId="0" borderId="0" xfId="0" applyFont="1" applyAlignment="1">
      <alignment horizontal="right"/>
    </xf>
    <xf numFmtId="0" fontId="12" fillId="0" borderId="0" xfId="0" applyFont="1"/>
    <xf numFmtId="0" fontId="10" fillId="2" borderId="1" xfId="0" applyFont="1" applyFill="1" applyBorder="1" applyAlignment="1">
      <alignment vertical="center" wrapText="1"/>
    </xf>
    <xf numFmtId="0" fontId="10" fillId="2" borderId="0" xfId="0" applyFont="1" applyFill="1"/>
    <xf numFmtId="0" fontId="10" fillId="2" borderId="0" xfId="0" applyFont="1" applyFill="1" applyBorder="1" applyAlignment="1">
      <alignment horizontal="left" vertical="top"/>
    </xf>
    <xf numFmtId="167" fontId="23" fillId="2" borderId="0" xfId="0" applyNumberFormat="1" applyFont="1" applyFill="1" applyBorder="1" applyAlignment="1">
      <alignment horizontal="right" wrapText="1"/>
    </xf>
    <xf numFmtId="166" fontId="17" fillId="2" borderId="1" xfId="3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21" fillId="2" borderId="6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center" wrapText="1"/>
    </xf>
    <xf numFmtId="49" fontId="17" fillId="2" borderId="6" xfId="16" applyNumberFormat="1" applyFont="1" applyFill="1" applyBorder="1" applyAlignment="1">
      <alignment vertical="top" wrapText="1"/>
    </xf>
    <xf numFmtId="166" fontId="6" fillId="2" borderId="1" xfId="3" applyNumberFormat="1" applyFont="1" applyFill="1" applyBorder="1" applyAlignment="1">
      <alignment horizontal="center" vertical="center"/>
    </xf>
    <xf numFmtId="0" fontId="6" fillId="2" borderId="0" xfId="16" applyFont="1" applyFill="1">
      <alignment horizontal="left" vertical="top" wrapText="1"/>
    </xf>
    <xf numFmtId="49" fontId="17" fillId="2" borderId="4" xfId="16" applyNumberFormat="1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49" fontId="17" fillId="2" borderId="3" xfId="16" applyNumberFormat="1" applyFont="1" applyFill="1" applyBorder="1" applyAlignment="1">
      <alignment vertical="top" wrapText="1"/>
    </xf>
    <xf numFmtId="49" fontId="6" fillId="2" borderId="1" xfId="19" applyNumberFormat="1" applyFont="1" applyFill="1" applyBorder="1" applyAlignment="1">
      <alignment horizontal="left" vertical="center" wrapText="1"/>
    </xf>
    <xf numFmtId="49" fontId="17" fillId="2" borderId="4" xfId="16" applyNumberFormat="1" applyFont="1" applyFill="1" applyBorder="1" applyAlignment="1">
      <alignment horizontal="center" vertical="top" wrapText="1"/>
    </xf>
    <xf numFmtId="166" fontId="6" fillId="2" borderId="1" xfId="3" applyNumberFormat="1" applyFont="1" applyFill="1" applyBorder="1" applyAlignment="1">
      <alignment horizontal="center" vertical="center" wrapText="1"/>
    </xf>
    <xf numFmtId="165" fontId="17" fillId="2" borderId="1" xfId="18" applyNumberFormat="1" applyFont="1" applyFill="1" applyBorder="1" applyAlignment="1">
      <alignment horizontal="center" vertical="center"/>
    </xf>
    <xf numFmtId="166" fontId="6" fillId="2" borderId="1" xfId="3" applyNumberFormat="1" applyFont="1" applyFill="1" applyBorder="1" applyAlignment="1">
      <alignment vertical="center"/>
    </xf>
    <xf numFmtId="43" fontId="6" fillId="2" borderId="1" xfId="3" applyNumberFormat="1" applyFont="1" applyFill="1" applyBorder="1" applyAlignment="1">
      <alignment horizontal="center" vertical="center"/>
    </xf>
    <xf numFmtId="43" fontId="6" fillId="2" borderId="0" xfId="16" applyNumberFormat="1" applyFont="1" applyFill="1">
      <alignment horizontal="left" vertical="top" wrapText="1"/>
    </xf>
    <xf numFmtId="166" fontId="6" fillId="2" borderId="10" xfId="3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21" fillId="2" borderId="10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4" fontId="6" fillId="0" borderId="0" xfId="3" applyFont="1" applyAlignment="1">
      <alignment horizontal="center" vertical="center" wrapText="1"/>
    </xf>
    <xf numFmtId="49" fontId="33" fillId="0" borderId="10" xfId="0" applyNumberFormat="1" applyFont="1" applyFill="1" applyBorder="1" applyAlignment="1">
      <alignment horizontal="center" vertical="center" textRotation="90" wrapText="1"/>
    </xf>
    <xf numFmtId="0" fontId="33" fillId="0" borderId="10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64" fontId="34" fillId="0" borderId="0" xfId="3" applyFont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164" fontId="32" fillId="0" borderId="0" xfId="3" applyFont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164" fontId="36" fillId="0" borderId="0" xfId="3" applyFont="1" applyAlignment="1">
      <alignment vertical="center" wrapText="1"/>
    </xf>
    <xf numFmtId="49" fontId="21" fillId="0" borderId="10" xfId="0" applyNumberFormat="1" applyFont="1" applyFill="1" applyBorder="1" applyAlignment="1">
      <alignment horizontal="center" vertical="center" textRotation="90" wrapText="1"/>
    </xf>
    <xf numFmtId="170" fontId="17" fillId="0" borderId="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21" fillId="0" borderId="0" xfId="21" applyFont="1"/>
    <xf numFmtId="0" fontId="21" fillId="0" borderId="0" xfId="21" applyFont="1" applyAlignment="1" applyProtection="1">
      <alignment horizontal="left" wrapText="1"/>
      <protection locked="0"/>
    </xf>
    <xf numFmtId="0" fontId="38" fillId="0" borderId="0" xfId="21" applyFont="1" applyAlignment="1" applyProtection="1">
      <protection locked="0"/>
    </xf>
    <xf numFmtId="0" fontId="38" fillId="0" borderId="0" xfId="21" applyFont="1" applyAlignment="1" applyProtection="1">
      <alignment horizontal="right"/>
      <protection locked="0"/>
    </xf>
    <xf numFmtId="0" fontId="21" fillId="0" borderId="0" xfId="21" applyFont="1" applyProtection="1">
      <protection locked="0"/>
    </xf>
    <xf numFmtId="0" fontId="21" fillId="0" borderId="0" xfId="21" applyFont="1" applyAlignment="1" applyProtection="1">
      <alignment horizontal="center"/>
      <protection locked="0"/>
    </xf>
    <xf numFmtId="0" fontId="39" fillId="0" borderId="0" xfId="21" applyFont="1"/>
    <xf numFmtId="0" fontId="34" fillId="0" borderId="0" xfId="21" applyFont="1" applyBorder="1" applyAlignment="1" applyProtection="1">
      <alignment vertical="center" wrapText="1"/>
      <protection locked="0"/>
    </xf>
    <xf numFmtId="0" fontId="39" fillId="0" borderId="0" xfId="21" applyFont="1" applyAlignment="1" applyProtection="1">
      <alignment horizontal="center"/>
      <protection locked="0"/>
    </xf>
    <xf numFmtId="0" fontId="39" fillId="0" borderId="0" xfId="21" applyFont="1" applyProtection="1">
      <protection locked="0"/>
    </xf>
    <xf numFmtId="166" fontId="17" fillId="2" borderId="1" xfId="18" applyNumberFormat="1" applyFont="1" applyFill="1" applyBorder="1" applyAlignment="1">
      <alignment horizontal="center" vertical="center"/>
    </xf>
    <xf numFmtId="0" fontId="6" fillId="0" borderId="14" xfId="21" applyFont="1" applyBorder="1" applyAlignment="1" applyProtection="1">
      <alignment horizontal="center" vertical="center" wrapText="1"/>
      <protection locked="0"/>
    </xf>
    <xf numFmtId="0" fontId="21" fillId="0" borderId="14" xfId="21" applyFont="1" applyBorder="1" applyAlignment="1">
      <alignment horizontal="center" vertical="center"/>
    </xf>
    <xf numFmtId="0" fontId="25" fillId="0" borderId="14" xfId="0" applyFont="1" applyBorder="1" applyAlignment="1">
      <alignment vertical="top" wrapText="1"/>
    </xf>
    <xf numFmtId="0" fontId="10" fillId="2" borderId="14" xfId="0" applyFont="1" applyFill="1" applyBorder="1" applyAlignment="1">
      <alignment horizontal="left" vertical="top" wrapText="1"/>
    </xf>
    <xf numFmtId="0" fontId="12" fillId="2" borderId="14" xfId="0" applyFont="1" applyFill="1" applyBorder="1" applyAlignment="1">
      <alignment horizontal="left" vertical="top" wrapText="1"/>
    </xf>
    <xf numFmtId="0" fontId="10" fillId="2" borderId="14" xfId="0" applyFont="1" applyFill="1" applyBorder="1" applyAlignment="1">
      <alignment vertical="top" wrapText="1"/>
    </xf>
    <xf numFmtId="0" fontId="6" fillId="2" borderId="14" xfId="21" applyFont="1" applyFill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>
      <alignment horizontal="right" vertical="top" wrapText="1"/>
    </xf>
    <xf numFmtId="166" fontId="6" fillId="2" borderId="14" xfId="3" applyNumberFormat="1" applyFont="1" applyFill="1" applyBorder="1" applyAlignment="1">
      <alignment horizontal="center" vertical="top"/>
    </xf>
    <xf numFmtId="171" fontId="6" fillId="2" borderId="14" xfId="21" applyNumberFormat="1" applyFont="1" applyFill="1" applyBorder="1" applyAlignment="1" applyProtection="1">
      <alignment horizontal="right" vertical="center" wrapText="1"/>
      <protection locked="0"/>
    </xf>
    <xf numFmtId="171" fontId="17" fillId="2" borderId="14" xfId="21" applyNumberFormat="1" applyFont="1" applyFill="1" applyBorder="1" applyAlignment="1" applyProtection="1">
      <alignment horizontal="right" vertical="center" wrapText="1"/>
      <protection locked="0"/>
    </xf>
    <xf numFmtId="0" fontId="7" fillId="2" borderId="16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vertical="top" wrapText="1"/>
    </xf>
    <xf numFmtId="49" fontId="17" fillId="2" borderId="6" xfId="16" applyNumberFormat="1" applyFont="1" applyFill="1" applyBorder="1" applyAlignment="1">
      <alignment horizontal="center" vertical="top" wrapText="1"/>
    </xf>
    <xf numFmtId="49" fontId="17" fillId="2" borderId="3" xfId="16" applyNumberFormat="1" applyFont="1" applyFill="1" applyBorder="1" applyAlignment="1">
      <alignment horizontal="center" vertical="top" wrapText="1"/>
    </xf>
    <xf numFmtId="0" fontId="6" fillId="2" borderId="6" xfId="16" applyFont="1" applyFill="1" applyBorder="1" applyAlignment="1">
      <alignment horizontal="center" vertical="top" wrapText="1"/>
    </xf>
    <xf numFmtId="0" fontId="6" fillId="2" borderId="4" xfId="16" applyFont="1" applyFill="1" applyBorder="1" applyAlignment="1">
      <alignment horizontal="center" vertical="top" wrapText="1"/>
    </xf>
    <xf numFmtId="0" fontId="6" fillId="2" borderId="3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0" fontId="17" fillId="2" borderId="12" xfId="21" applyFont="1" applyFill="1" applyBorder="1" applyAlignment="1" applyProtection="1">
      <alignment horizontal="center" vertical="center" wrapText="1"/>
      <protection locked="0"/>
    </xf>
    <xf numFmtId="0" fontId="40" fillId="2" borderId="14" xfId="0" applyFont="1" applyFill="1" applyBorder="1" applyAlignment="1">
      <alignment horizontal="center" vertical="center" wrapText="1"/>
    </xf>
    <xf numFmtId="1" fontId="6" fillId="2" borderId="14" xfId="21" applyNumberFormat="1" applyFont="1" applyFill="1" applyBorder="1" applyAlignment="1" applyProtection="1">
      <alignment horizontal="center" vertical="center" wrapText="1"/>
      <protection locked="0"/>
    </xf>
    <xf numFmtId="4" fontId="21" fillId="2" borderId="14" xfId="21" applyNumberFormat="1" applyFont="1" applyFill="1" applyBorder="1" applyProtection="1">
      <protection locked="0"/>
    </xf>
    <xf numFmtId="0" fontId="17" fillId="2" borderId="15" xfId="21" applyFont="1" applyFill="1" applyBorder="1" applyAlignment="1" applyProtection="1">
      <alignment horizontal="center" vertical="center" wrapText="1"/>
      <protection locked="0"/>
    </xf>
    <xf numFmtId="0" fontId="17" fillId="2" borderId="13" xfId="21" applyFont="1" applyFill="1" applyBorder="1" applyAlignment="1" applyProtection="1">
      <alignment horizontal="center" vertical="center" wrapText="1"/>
      <protection locked="0"/>
    </xf>
    <xf numFmtId="0" fontId="6" fillId="2" borderId="14" xfId="21" applyFont="1" applyFill="1" applyBorder="1" applyAlignment="1" applyProtection="1">
      <alignment horizontal="right" vertical="top" wrapText="1"/>
      <protection locked="0"/>
    </xf>
    <xf numFmtId="166" fontId="6" fillId="2" borderId="14" xfId="3" applyNumberFormat="1" applyFont="1" applyFill="1" applyBorder="1" applyAlignment="1">
      <alignment horizontal="right" vertical="top"/>
    </xf>
    <xf numFmtId="167" fontId="6" fillId="2" borderId="14" xfId="21" applyNumberFormat="1" applyFont="1" applyFill="1" applyBorder="1" applyAlignment="1" applyProtection="1">
      <alignment vertical="top" wrapText="1"/>
      <protection locked="0"/>
    </xf>
    <xf numFmtId="168" fontId="15" fillId="2" borderId="1" xfId="11" applyNumberFormat="1" applyFont="1" applyFill="1" applyBorder="1" applyAlignment="1">
      <alignment horizontal="right" vertical="top"/>
    </xf>
    <xf numFmtId="0" fontId="7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18" fillId="2" borderId="0" xfId="0" applyFont="1" applyFill="1" applyBorder="1" applyAlignment="1">
      <alignment horizontal="left" vertical="top"/>
    </xf>
    <xf numFmtId="166" fontId="16" fillId="2" borderId="0" xfId="5" applyNumberFormat="1" applyFont="1" applyFill="1" applyAlignment="1">
      <alignment horizontal="right" vertical="center"/>
    </xf>
    <xf numFmtId="166" fontId="19" fillId="2" borderId="0" xfId="0" applyNumberFormat="1" applyFont="1" applyFill="1" applyAlignment="1">
      <alignment horizontal="right"/>
    </xf>
    <xf numFmtId="0" fontId="19" fillId="2" borderId="0" xfId="0" applyFont="1" applyFill="1" applyAlignment="1">
      <alignment horizontal="right"/>
    </xf>
    <xf numFmtId="166" fontId="8" fillId="2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left" vertical="top" wrapText="1"/>
    </xf>
    <xf numFmtId="0" fontId="10" fillId="2" borderId="6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2" borderId="1" xfId="17" applyFont="1" applyFill="1" applyBorder="1" applyAlignment="1">
      <alignment horizontal="center" vertical="top" wrapText="1"/>
    </xf>
    <xf numFmtId="166" fontId="6" fillId="2" borderId="1" xfId="17" applyNumberFormat="1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left" vertical="top" wrapText="1"/>
    </xf>
    <xf numFmtId="0" fontId="26" fillId="2" borderId="4" xfId="0" applyFont="1" applyFill="1" applyBorder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10" fillId="2" borderId="3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left" vertical="top" wrapText="1"/>
    </xf>
    <xf numFmtId="166" fontId="28" fillId="2" borderId="1" xfId="0" applyNumberFormat="1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vertical="center" wrapText="1"/>
    </xf>
    <xf numFmtId="170" fontId="17" fillId="2" borderId="10" xfId="0" applyNumberFormat="1" applyFont="1" applyFill="1" applyBorder="1" applyAlignment="1">
      <alignment horizontal="center" vertical="center" wrapText="1"/>
    </xf>
    <xf numFmtId="0" fontId="17" fillId="2" borderId="10" xfId="20" applyFont="1" applyFill="1" applyBorder="1" applyAlignment="1">
      <alignment horizontal="left" vertical="center" wrapText="1"/>
    </xf>
    <xf numFmtId="0" fontId="35" fillId="2" borderId="10" xfId="0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170" fontId="5" fillId="2" borderId="10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0" fontId="19" fillId="2" borderId="0" xfId="0" applyFont="1" applyFill="1"/>
    <xf numFmtId="166" fontId="16" fillId="2" borderId="0" xfId="3" applyNumberFormat="1" applyFont="1" applyFill="1" applyAlignment="1">
      <alignment horizontal="right" vertical="center"/>
    </xf>
    <xf numFmtId="0" fontId="9" fillId="2" borderId="0" xfId="0" applyFont="1" applyFill="1" applyAlignment="1"/>
    <xf numFmtId="0" fontId="11" fillId="2" borderId="0" xfId="0" applyFont="1" applyFill="1"/>
    <xf numFmtId="0" fontId="15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vertical="top" wrapText="1"/>
    </xf>
    <xf numFmtId="0" fontId="15" fillId="2" borderId="0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0" fontId="12" fillId="2" borderId="0" xfId="0" applyFont="1" applyFill="1"/>
    <xf numFmtId="0" fontId="17" fillId="2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center" vertical="top"/>
    </xf>
    <xf numFmtId="0" fontId="15" fillId="2" borderId="10" xfId="0" applyFont="1" applyFill="1" applyBorder="1" applyAlignment="1">
      <alignment horizontal="right" vertical="top" wrapText="1"/>
    </xf>
    <xf numFmtId="0" fontId="10" fillId="2" borderId="0" xfId="0" applyFont="1" applyFill="1" applyBorder="1" applyAlignment="1">
      <alignment horizontal="left" vertical="top" wrapText="1"/>
    </xf>
    <xf numFmtId="168" fontId="15" fillId="2" borderId="0" xfId="11" applyNumberFormat="1" applyFont="1" applyFill="1" applyBorder="1" applyAlignment="1">
      <alignment horizontal="right" vertical="top"/>
    </xf>
    <xf numFmtId="49" fontId="17" fillId="2" borderId="3" xfId="16" applyNumberFormat="1" applyFont="1" applyFill="1" applyBorder="1" applyAlignment="1">
      <alignment horizontal="center" vertical="top" wrapText="1"/>
    </xf>
    <xf numFmtId="0" fontId="6" fillId="2" borderId="4" xfId="16" applyFont="1" applyFill="1" applyBorder="1" applyAlignment="1">
      <alignment horizontal="center" vertical="top" wrapText="1"/>
    </xf>
    <xf numFmtId="0" fontId="6" fillId="2" borderId="3" xfId="16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7" fillId="2" borderId="12" xfId="21" applyFont="1" applyFill="1" applyBorder="1" applyAlignment="1" applyProtection="1">
      <alignment horizontal="center" vertical="center" wrapText="1"/>
      <protection locked="0"/>
    </xf>
    <xf numFmtId="0" fontId="17" fillId="2" borderId="15" xfId="21" applyFont="1" applyFill="1" applyBorder="1" applyAlignment="1" applyProtection="1">
      <alignment horizontal="center" vertical="center" wrapText="1"/>
      <protection locked="0"/>
    </xf>
    <xf numFmtId="0" fontId="17" fillId="2" borderId="13" xfId="21" applyFont="1" applyFill="1" applyBorder="1" applyAlignment="1" applyProtection="1">
      <alignment horizontal="center" vertical="center" wrapText="1"/>
      <protection locked="0"/>
    </xf>
    <xf numFmtId="0" fontId="17" fillId="0" borderId="18" xfId="0" applyFont="1" applyBorder="1" applyAlignment="1">
      <alignment vertical="top" wrapText="1"/>
    </xf>
    <xf numFmtId="0" fontId="14" fillId="0" borderId="18" xfId="0" applyFont="1" applyBorder="1" applyAlignment="1">
      <alignment horizontal="left" vertical="center" wrapText="1"/>
    </xf>
    <xf numFmtId="170" fontId="17" fillId="2" borderId="18" xfId="0" applyNumberFormat="1" applyFont="1" applyFill="1" applyBorder="1" applyAlignment="1">
      <alignment horizontal="center" vertical="center" wrapText="1"/>
    </xf>
    <xf numFmtId="0" fontId="12" fillId="0" borderId="18" xfId="0" applyFont="1" applyBorder="1"/>
    <xf numFmtId="171" fontId="25" fillId="0" borderId="14" xfId="0" applyNumberFormat="1" applyFont="1" applyBorder="1" applyAlignment="1">
      <alignment vertical="top" wrapText="1"/>
    </xf>
    <xf numFmtId="171" fontId="25" fillId="2" borderId="14" xfId="0" applyNumberFormat="1" applyFont="1" applyFill="1" applyBorder="1" applyAlignment="1">
      <alignment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8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wrapText="1"/>
    </xf>
    <xf numFmtId="0" fontId="6" fillId="2" borderId="19" xfId="16" applyFont="1" applyFill="1" applyBorder="1" applyAlignment="1">
      <alignment horizontal="center" vertical="top" wrapText="1"/>
    </xf>
    <xf numFmtId="0" fontId="6" fillId="2" borderId="20" xfId="16" applyFont="1" applyFill="1" applyBorder="1" applyAlignment="1">
      <alignment horizontal="center" vertical="top" wrapText="1"/>
    </xf>
    <xf numFmtId="0" fontId="6" fillId="2" borderId="21" xfId="16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/>
    </xf>
    <xf numFmtId="0" fontId="17" fillId="0" borderId="18" xfId="0" applyFont="1" applyBorder="1" applyAlignment="1">
      <alignment horizontal="center" vertical="top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0" fontId="21" fillId="0" borderId="10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/>
    </xf>
    <xf numFmtId="0" fontId="30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7" fillId="2" borderId="12" xfId="21" applyFont="1" applyFill="1" applyBorder="1" applyAlignment="1" applyProtection="1">
      <alignment horizontal="center" vertical="center" wrapText="1"/>
      <protection locked="0"/>
    </xf>
    <xf numFmtId="0" fontId="17" fillId="2" borderId="15" xfId="21" applyFont="1" applyFill="1" applyBorder="1" applyAlignment="1" applyProtection="1">
      <alignment horizontal="center" vertical="center" wrapText="1"/>
      <protection locked="0"/>
    </xf>
    <xf numFmtId="0" fontId="17" fillId="2" borderId="13" xfId="21" applyFont="1" applyFill="1" applyBorder="1" applyAlignment="1" applyProtection="1">
      <alignment horizontal="center" vertical="center" wrapText="1"/>
      <protection locked="0"/>
    </xf>
    <xf numFmtId="0" fontId="21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33" fillId="3" borderId="0" xfId="21" applyFont="1" applyFill="1" applyAlignment="1" applyProtection="1">
      <alignment horizontal="center" vertical="center" wrapText="1"/>
      <protection locked="0"/>
    </xf>
    <xf numFmtId="0" fontId="21" fillId="0" borderId="12" xfId="21" applyFont="1" applyBorder="1" applyAlignment="1" applyProtection="1">
      <alignment horizontal="center" vertical="center" wrapText="1"/>
      <protection locked="0"/>
    </xf>
    <xf numFmtId="0" fontId="21" fillId="0" borderId="13" xfId="21" applyFont="1" applyBorder="1" applyAlignment="1" applyProtection="1">
      <alignment horizontal="center" vertical="center" wrapText="1"/>
      <protection locked="0"/>
    </xf>
    <xf numFmtId="0" fontId="17" fillId="2" borderId="12" xfId="21" applyFont="1" applyFill="1" applyBorder="1" applyAlignment="1" applyProtection="1">
      <alignment horizontal="left" vertical="center" wrapText="1"/>
      <protection locked="0"/>
    </xf>
    <xf numFmtId="0" fontId="17" fillId="2" borderId="15" xfId="21" applyFont="1" applyFill="1" applyBorder="1" applyAlignment="1" applyProtection="1">
      <alignment horizontal="left" vertical="center" wrapText="1"/>
      <protection locked="0"/>
    </xf>
    <xf numFmtId="0" fontId="17" fillId="2" borderId="13" xfId="21" applyFont="1" applyFill="1" applyBorder="1" applyAlignment="1" applyProtection="1">
      <alignment horizontal="left" vertical="center" wrapText="1"/>
      <protection locked="0"/>
    </xf>
    <xf numFmtId="0" fontId="21" fillId="0" borderId="11" xfId="21" applyFont="1" applyBorder="1" applyAlignment="1">
      <alignment horizontal="center" vertical="center" wrapText="1"/>
    </xf>
    <xf numFmtId="0" fontId="21" fillId="0" borderId="3" xfId="21" applyFont="1" applyBorder="1" applyAlignment="1">
      <alignment horizontal="center" vertical="center" wrapText="1"/>
    </xf>
    <xf numFmtId="0" fontId="6" fillId="0" borderId="11" xfId="21" applyFont="1" applyBorder="1" applyAlignment="1" applyProtection="1">
      <alignment horizontal="center" vertical="center" wrapText="1"/>
      <protection locked="0"/>
    </xf>
    <xf numFmtId="0" fontId="6" fillId="0" borderId="3" xfId="21" applyFont="1" applyBorder="1" applyAlignment="1" applyProtection="1">
      <alignment horizontal="center" vertical="center" wrapText="1"/>
      <protection locked="0"/>
    </xf>
    <xf numFmtId="0" fontId="25" fillId="0" borderId="12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2" borderId="19" xfId="0" applyFont="1" applyFill="1" applyBorder="1" applyAlignment="1">
      <alignment horizontal="center" vertical="top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</cellXfs>
  <cellStyles count="24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3"/>
    <cellStyle name="Normal" xfId="0" builtinId="0"/>
    <cellStyle name="Normal 11" xfId="17"/>
    <cellStyle name="Normal 12" xfId="20"/>
    <cellStyle name="Normal 2" xfId="1"/>
    <cellStyle name="Normal 3" xfId="10"/>
    <cellStyle name="Normal 4" xfId="13"/>
    <cellStyle name="Normal 5" xfId="22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8"/>
  <sheetViews>
    <sheetView topLeftCell="A130" zoomScaleNormal="100" zoomScaleSheetLayoutView="100" workbookViewId="0">
      <selection activeCell="F151" sqref="F151"/>
    </sheetView>
  </sheetViews>
  <sheetFormatPr defaultRowHeight="12.75"/>
  <cols>
    <col min="1" max="1" width="6.83203125" style="90" customWidth="1"/>
    <col min="2" max="2" width="7.33203125" style="90" customWidth="1"/>
    <col min="3" max="3" width="8.83203125" style="90" customWidth="1"/>
    <col min="4" max="4" width="10.33203125" style="90" customWidth="1"/>
    <col min="5" max="5" width="9.83203125" style="90" customWidth="1"/>
    <col min="6" max="6" width="70.6640625" style="90" customWidth="1"/>
    <col min="7" max="8" width="17" style="90" customWidth="1"/>
    <col min="9" max="9" width="17" style="95" customWidth="1"/>
    <col min="10" max="10" width="14" style="90" bestFit="1" customWidth="1"/>
    <col min="11" max="11" width="16.1640625" style="90" bestFit="1" customWidth="1"/>
    <col min="12" max="12" width="15" style="90" bestFit="1" customWidth="1"/>
    <col min="13" max="13" width="9.33203125" style="90"/>
    <col min="14" max="14" width="14.33203125" style="90" bestFit="1" customWidth="1"/>
    <col min="15" max="15" width="10.5" style="90" bestFit="1" customWidth="1"/>
    <col min="16" max="16" width="9.33203125" style="90"/>
    <col min="17" max="17" width="12.6640625" style="90" bestFit="1" customWidth="1"/>
    <col min="18" max="16384" width="9.33203125" style="90"/>
  </cols>
  <sheetData>
    <row r="1" spans="1:11" ht="14.45" customHeight="1">
      <c r="A1" s="89"/>
      <c r="B1" s="89"/>
      <c r="C1" s="89"/>
      <c r="D1" s="89"/>
      <c r="E1" s="89"/>
      <c r="G1" s="89"/>
      <c r="H1" s="91"/>
      <c r="I1" s="92" t="s">
        <v>306</v>
      </c>
      <c r="J1" s="92"/>
    </row>
    <row r="2" spans="1:11" ht="14.45" customHeight="1">
      <c r="E2" s="89"/>
      <c r="G2" s="89"/>
      <c r="H2" s="91"/>
      <c r="I2" s="93" t="s">
        <v>83</v>
      </c>
      <c r="J2" s="94"/>
    </row>
    <row r="3" spans="1:11" ht="14.45" customHeight="1">
      <c r="E3" s="89"/>
      <c r="G3" s="89"/>
      <c r="H3" s="91"/>
      <c r="I3" s="93" t="s">
        <v>6</v>
      </c>
      <c r="J3" s="94"/>
    </row>
    <row r="4" spans="1:11" ht="14.45" customHeight="1">
      <c r="E4" s="89"/>
    </row>
    <row r="5" spans="1:11" ht="14.45" customHeight="1">
      <c r="A5" s="89"/>
      <c r="B5" s="89"/>
      <c r="C5" s="91"/>
      <c r="D5" s="91"/>
      <c r="E5" s="89"/>
    </row>
    <row r="6" spans="1:11" ht="35.25" customHeight="1">
      <c r="A6" s="154" t="s">
        <v>311</v>
      </c>
      <c r="B6" s="154"/>
      <c r="C6" s="154"/>
      <c r="D6" s="154"/>
      <c r="E6" s="154"/>
      <c r="F6" s="154"/>
      <c r="G6" s="154"/>
      <c r="H6" s="154"/>
      <c r="I6" s="154"/>
    </row>
    <row r="7" spans="1:11" ht="14.45" customHeight="1">
      <c r="A7" s="89"/>
      <c r="B7" s="89"/>
      <c r="C7" s="89"/>
      <c r="D7" s="89"/>
      <c r="H7" s="158" t="s">
        <v>99</v>
      </c>
      <c r="I7" s="158"/>
    </row>
    <row r="8" spans="1:11" s="96" customFormat="1" ht="60" customHeight="1">
      <c r="A8" s="150" t="s">
        <v>24</v>
      </c>
      <c r="B8" s="151"/>
      <c r="C8" s="152"/>
      <c r="D8" s="153" t="s">
        <v>25</v>
      </c>
      <c r="E8" s="153"/>
      <c r="F8" s="153" t="s">
        <v>26</v>
      </c>
      <c r="G8" s="155" t="s">
        <v>304</v>
      </c>
      <c r="H8" s="156"/>
      <c r="I8" s="157"/>
    </row>
    <row r="9" spans="1:11" s="96" customFormat="1" ht="40.5">
      <c r="A9" s="97" t="s">
        <v>27</v>
      </c>
      <c r="B9" s="98" t="s">
        <v>28</v>
      </c>
      <c r="C9" s="97" t="s">
        <v>29</v>
      </c>
      <c r="D9" s="99" t="s">
        <v>30</v>
      </c>
      <c r="E9" s="99" t="s">
        <v>31</v>
      </c>
      <c r="F9" s="153"/>
      <c r="G9" s="100" t="s">
        <v>32</v>
      </c>
      <c r="H9" s="100" t="s">
        <v>33</v>
      </c>
      <c r="I9" s="101" t="s">
        <v>34</v>
      </c>
    </row>
    <row r="10" spans="1:11" s="96" customFormat="1" ht="16.5">
      <c r="A10" s="102"/>
      <c r="B10" s="4"/>
      <c r="C10" s="103"/>
      <c r="D10" s="4"/>
      <c r="E10" s="99"/>
      <c r="F10" s="104" t="s">
        <v>35</v>
      </c>
      <c r="G10" s="8">
        <f>+G11</f>
        <v>0</v>
      </c>
      <c r="H10" s="8">
        <f t="shared" ref="H10:I10" si="0">+H11</f>
        <v>0</v>
      </c>
      <c r="I10" s="8">
        <f t="shared" si="0"/>
        <v>0</v>
      </c>
    </row>
    <row r="11" spans="1:11" s="15" customFormat="1" ht="28.5">
      <c r="A11" s="73" t="s">
        <v>41</v>
      </c>
      <c r="B11" s="98"/>
      <c r="C11" s="97"/>
      <c r="D11" s="98"/>
      <c r="E11" s="98"/>
      <c r="F11" s="9" t="s">
        <v>42</v>
      </c>
      <c r="G11" s="8">
        <f>G13</f>
        <v>0</v>
      </c>
      <c r="H11" s="8">
        <f t="shared" ref="H11:I11" si="1">H13</f>
        <v>0</v>
      </c>
      <c r="I11" s="8">
        <f t="shared" si="1"/>
        <v>0</v>
      </c>
      <c r="K11" s="26"/>
    </row>
    <row r="12" spans="1:11" s="106" customFormat="1" ht="14.25" customHeight="1">
      <c r="A12" s="105"/>
      <c r="B12" s="107"/>
      <c r="D12" s="112"/>
      <c r="F12" s="10" t="s">
        <v>36</v>
      </c>
      <c r="G12" s="108"/>
      <c r="H12" s="108"/>
      <c r="I12" s="109"/>
    </row>
    <row r="13" spans="1:11" s="15" customFormat="1" ht="14.25">
      <c r="A13" s="21"/>
      <c r="B13" s="13" t="s">
        <v>41</v>
      </c>
      <c r="C13" s="19"/>
      <c r="D13" s="77"/>
      <c r="E13" s="77"/>
      <c r="F13" s="11" t="s">
        <v>45</v>
      </c>
      <c r="G13" s="8">
        <f t="shared" ref="G13:I13" si="2">+G15</f>
        <v>0</v>
      </c>
      <c r="H13" s="8">
        <f t="shared" si="2"/>
        <v>0</v>
      </c>
      <c r="I13" s="8">
        <f t="shared" si="2"/>
        <v>0</v>
      </c>
    </row>
    <row r="14" spans="1:11" s="15" customFormat="1" ht="14.25">
      <c r="A14" s="21"/>
      <c r="B14" s="16"/>
      <c r="C14" s="19"/>
      <c r="D14" s="77"/>
      <c r="E14" s="77"/>
      <c r="F14" s="12" t="s">
        <v>36</v>
      </c>
      <c r="G14" s="22"/>
      <c r="H14" s="22"/>
      <c r="I14" s="22"/>
    </row>
    <row r="15" spans="1:11" s="15" customFormat="1" ht="14.25">
      <c r="A15" s="21"/>
      <c r="B15" s="16"/>
      <c r="C15" s="13" t="s">
        <v>5</v>
      </c>
      <c r="D15" s="77"/>
      <c r="E15" s="77"/>
      <c r="F15" s="11" t="s">
        <v>46</v>
      </c>
      <c r="G15" s="8">
        <f t="shared" ref="G15:I15" si="3">G17</f>
        <v>0</v>
      </c>
      <c r="H15" s="8">
        <f t="shared" si="3"/>
        <v>0</v>
      </c>
      <c r="I15" s="8">
        <f t="shared" si="3"/>
        <v>0</v>
      </c>
    </row>
    <row r="16" spans="1:11" s="15" customFormat="1" ht="14.25">
      <c r="A16" s="21"/>
      <c r="B16" s="16"/>
      <c r="C16" s="16"/>
      <c r="D16" s="77"/>
      <c r="E16" s="77"/>
      <c r="F16" s="12" t="s">
        <v>36</v>
      </c>
      <c r="G16" s="23"/>
      <c r="H16" s="23"/>
      <c r="I16" s="59"/>
    </row>
    <row r="17" spans="1:18" s="15" customFormat="1" ht="14.25">
      <c r="A17" s="21"/>
      <c r="B17" s="16"/>
      <c r="C17" s="16"/>
      <c r="D17" s="76"/>
      <c r="E17" s="77"/>
      <c r="F17" s="29" t="s">
        <v>81</v>
      </c>
      <c r="G17" s="8">
        <f>G19</f>
        <v>0</v>
      </c>
      <c r="H17" s="8">
        <f t="shared" ref="H17:I17" si="4">H19</f>
        <v>0</v>
      </c>
      <c r="I17" s="8">
        <f t="shared" si="4"/>
        <v>0</v>
      </c>
    </row>
    <row r="18" spans="1:18" s="15" customFormat="1" ht="14.25">
      <c r="A18" s="21"/>
      <c r="B18" s="16"/>
      <c r="C18" s="16"/>
      <c r="D18" s="77"/>
      <c r="E18" s="77"/>
      <c r="F18" s="12" t="s">
        <v>36</v>
      </c>
      <c r="G18" s="23"/>
      <c r="H18" s="23"/>
      <c r="I18" s="59"/>
    </row>
    <row r="19" spans="1:18" s="15" customFormat="1" ht="28.5">
      <c r="A19" s="73"/>
      <c r="B19" s="13"/>
      <c r="C19" s="13"/>
      <c r="D19" s="75">
        <v>1080</v>
      </c>
      <c r="E19" s="99"/>
      <c r="F19" s="9" t="s">
        <v>48</v>
      </c>
      <c r="G19" s="25">
        <f>+G21+G61+G101+G141+G41+G81+G121+G150</f>
        <v>0</v>
      </c>
      <c r="H19" s="25">
        <f t="shared" ref="H19:I19" si="5">+H21+H61+H101+H141+H41+H81+H121+H150</f>
        <v>0</v>
      </c>
      <c r="I19" s="25">
        <f t="shared" si="5"/>
        <v>0</v>
      </c>
    </row>
    <row r="20" spans="1:18" s="15" customFormat="1" ht="14.25">
      <c r="A20" s="21"/>
      <c r="B20" s="16"/>
      <c r="C20" s="16"/>
      <c r="D20" s="76"/>
      <c r="E20" s="99"/>
      <c r="F20" s="17" t="s">
        <v>4</v>
      </c>
      <c r="G20" s="14"/>
      <c r="H20" s="14"/>
      <c r="I20" s="14"/>
    </row>
    <row r="21" spans="1:18" s="15" customFormat="1" ht="57">
      <c r="A21" s="21"/>
      <c r="B21" s="16"/>
      <c r="C21" s="16"/>
      <c r="D21" s="76"/>
      <c r="E21" s="98" t="s">
        <v>49</v>
      </c>
      <c r="F21" s="9" t="s">
        <v>50</v>
      </c>
      <c r="G21" s="14"/>
      <c r="H21" s="14">
        <f>H23</f>
        <v>-255586</v>
      </c>
      <c r="I21" s="14">
        <f>I23</f>
        <v>-576031.9</v>
      </c>
      <c r="N21" s="26"/>
    </row>
    <row r="22" spans="1:18" s="15" customFormat="1" ht="14.25">
      <c r="A22" s="21"/>
      <c r="B22" s="16"/>
      <c r="C22" s="16"/>
      <c r="D22" s="76"/>
      <c r="E22" s="110"/>
      <c r="F22" s="17" t="s">
        <v>8</v>
      </c>
      <c r="G22" s="14"/>
      <c r="H22" s="14">
        <v>0</v>
      </c>
      <c r="I22" s="14"/>
      <c r="N22" s="26"/>
    </row>
    <row r="23" spans="1:18" s="15" customFormat="1" ht="14.25">
      <c r="A23" s="21"/>
      <c r="B23" s="16"/>
      <c r="C23" s="16"/>
      <c r="D23" s="76"/>
      <c r="E23" s="110"/>
      <c r="F23" s="17" t="s">
        <v>51</v>
      </c>
      <c r="G23" s="14"/>
      <c r="H23" s="14">
        <f>H25</f>
        <v>-255586</v>
      </c>
      <c r="I23" s="14">
        <f>I25</f>
        <v>-576031.9</v>
      </c>
      <c r="L23" s="26"/>
      <c r="N23" s="26"/>
      <c r="P23" s="26"/>
    </row>
    <row r="24" spans="1:18" s="15" customFormat="1" ht="14.25">
      <c r="A24" s="21"/>
      <c r="B24" s="16"/>
      <c r="C24" s="16"/>
      <c r="D24" s="76"/>
      <c r="E24" s="110"/>
      <c r="F24" s="17" t="s">
        <v>10</v>
      </c>
      <c r="G24" s="14"/>
      <c r="H24" s="14">
        <v>0</v>
      </c>
      <c r="I24" s="14"/>
      <c r="L24" s="26"/>
      <c r="N24" s="26"/>
      <c r="P24" s="26"/>
    </row>
    <row r="25" spans="1:18" s="15" customFormat="1" ht="14.25">
      <c r="A25" s="21"/>
      <c r="B25" s="16"/>
      <c r="C25" s="16"/>
      <c r="D25" s="76"/>
      <c r="E25" s="110"/>
      <c r="F25" s="17" t="s">
        <v>11</v>
      </c>
      <c r="G25" s="14"/>
      <c r="H25" s="14">
        <f>H26</f>
        <v>-255586</v>
      </c>
      <c r="I25" s="14">
        <f>I26</f>
        <v>-576031.9</v>
      </c>
      <c r="L25" s="26"/>
      <c r="N25" s="26"/>
      <c r="P25" s="26"/>
      <c r="Q25" s="26"/>
      <c r="R25" s="26"/>
    </row>
    <row r="26" spans="1:18" s="15" customFormat="1" ht="14.25">
      <c r="A26" s="21"/>
      <c r="B26" s="16"/>
      <c r="C26" s="16"/>
      <c r="D26" s="76"/>
      <c r="E26" s="110"/>
      <c r="F26" s="17" t="s">
        <v>12</v>
      </c>
      <c r="G26" s="14"/>
      <c r="H26" s="14">
        <f>+H27+H32</f>
        <v>-255586</v>
      </c>
      <c r="I26" s="14">
        <f>+I27+I32</f>
        <v>-576031.9</v>
      </c>
      <c r="L26" s="26"/>
      <c r="N26" s="26"/>
      <c r="P26" s="26"/>
      <c r="Q26" s="26"/>
      <c r="R26" s="26"/>
    </row>
    <row r="27" spans="1:18" s="15" customFormat="1" ht="14.25">
      <c r="A27" s="21"/>
      <c r="B27" s="16"/>
      <c r="C27" s="16"/>
      <c r="D27" s="76"/>
      <c r="E27" s="110"/>
      <c r="F27" s="17" t="s">
        <v>13</v>
      </c>
      <c r="G27" s="14"/>
      <c r="H27" s="14">
        <f>H28</f>
        <v>-214490.3</v>
      </c>
      <c r="I27" s="14">
        <f>I28</f>
        <v>-480142</v>
      </c>
      <c r="L27" s="26"/>
      <c r="N27" s="26"/>
      <c r="P27" s="26"/>
      <c r="Q27" s="26"/>
      <c r="R27" s="26"/>
    </row>
    <row r="28" spans="1:18" s="15" customFormat="1" ht="14.25">
      <c r="A28" s="21"/>
      <c r="B28" s="16"/>
      <c r="C28" s="16"/>
      <c r="D28" s="76"/>
      <c r="E28" s="110"/>
      <c r="F28" s="17" t="s">
        <v>43</v>
      </c>
      <c r="G28" s="14"/>
      <c r="H28" s="14">
        <f>H29+H30+H31</f>
        <v>-214490.3</v>
      </c>
      <c r="I28" s="14">
        <f>I29+I30+I31</f>
        <v>-480142</v>
      </c>
      <c r="L28" s="26"/>
      <c r="N28" s="26"/>
      <c r="P28" s="26"/>
      <c r="Q28" s="26"/>
      <c r="R28" s="26"/>
    </row>
    <row r="29" spans="1:18" s="15" customFormat="1" ht="14.25">
      <c r="A29" s="21"/>
      <c r="B29" s="16"/>
      <c r="C29" s="16"/>
      <c r="D29" s="76"/>
      <c r="E29" s="110"/>
      <c r="F29" s="17" t="s">
        <v>44</v>
      </c>
      <c r="G29" s="14"/>
      <c r="H29" s="14">
        <v>-158288.6</v>
      </c>
      <c r="I29" s="14">
        <v>-369340</v>
      </c>
      <c r="L29" s="26"/>
      <c r="N29" s="26"/>
      <c r="P29" s="26"/>
      <c r="Q29" s="26"/>
      <c r="R29" s="26"/>
    </row>
    <row r="30" spans="1:18" s="15" customFormat="1" ht="14.25">
      <c r="A30" s="21"/>
      <c r="B30" s="16"/>
      <c r="C30" s="16"/>
      <c r="D30" s="76"/>
      <c r="E30" s="110"/>
      <c r="F30" s="17" t="s">
        <v>52</v>
      </c>
      <c r="G30" s="14"/>
      <c r="H30" s="14">
        <v>-40950.199999999997</v>
      </c>
      <c r="I30" s="14">
        <v>-95550.5</v>
      </c>
      <c r="L30" s="26"/>
      <c r="N30" s="26"/>
      <c r="P30" s="26"/>
      <c r="Q30" s="26"/>
      <c r="R30" s="26"/>
    </row>
    <row r="31" spans="1:18" s="15" customFormat="1" ht="14.25">
      <c r="A31" s="21"/>
      <c r="B31" s="16"/>
      <c r="C31" s="16"/>
      <c r="D31" s="76"/>
      <c r="E31" s="110"/>
      <c r="F31" s="17" t="s">
        <v>53</v>
      </c>
      <c r="G31" s="14"/>
      <c r="H31" s="14">
        <v>-15251.5</v>
      </c>
      <c r="I31" s="14">
        <v>-15251.5</v>
      </c>
      <c r="L31" s="26"/>
      <c r="N31" s="26"/>
      <c r="P31" s="26"/>
      <c r="Q31" s="26"/>
      <c r="R31" s="26"/>
    </row>
    <row r="32" spans="1:18" s="15" customFormat="1" ht="14.25">
      <c r="A32" s="21"/>
      <c r="B32" s="16"/>
      <c r="C32" s="16"/>
      <c r="D32" s="76"/>
      <c r="E32" s="110"/>
      <c r="F32" s="17" t="s">
        <v>18</v>
      </c>
      <c r="G32" s="14"/>
      <c r="H32" s="14">
        <f>H33+H37</f>
        <v>-41095.699999999997</v>
      </c>
      <c r="I32" s="14">
        <f>I33+I37</f>
        <v>-95889.9</v>
      </c>
      <c r="L32" s="26"/>
      <c r="N32" s="26"/>
      <c r="P32" s="26"/>
      <c r="Q32" s="26"/>
      <c r="R32" s="26"/>
    </row>
    <row r="33" spans="1:18" s="15" customFormat="1" ht="14.25">
      <c r="A33" s="21"/>
      <c r="B33" s="16"/>
      <c r="C33" s="16"/>
      <c r="D33" s="76"/>
      <c r="E33" s="110"/>
      <c r="F33" s="17" t="s">
        <v>54</v>
      </c>
      <c r="G33" s="14"/>
      <c r="H33" s="14">
        <f>H34+H35+H36</f>
        <v>-35070</v>
      </c>
      <c r="I33" s="14">
        <f>I34+I35+I36</f>
        <v>-81830</v>
      </c>
      <c r="L33" s="26"/>
      <c r="N33" s="26"/>
      <c r="P33" s="26"/>
      <c r="Q33" s="26"/>
      <c r="R33" s="26"/>
    </row>
    <row r="34" spans="1:18" s="15" customFormat="1" ht="14.25">
      <c r="A34" s="21"/>
      <c r="B34" s="16"/>
      <c r="C34" s="16"/>
      <c r="D34" s="76"/>
      <c r="E34" s="110"/>
      <c r="F34" s="17" t="s">
        <v>55</v>
      </c>
      <c r="G34" s="14"/>
      <c r="H34" s="14">
        <v>-9135</v>
      </c>
      <c r="I34" s="14">
        <v>-21315</v>
      </c>
      <c r="L34" s="26"/>
      <c r="N34" s="26"/>
      <c r="P34" s="26"/>
      <c r="Q34" s="26"/>
      <c r="R34" s="26"/>
    </row>
    <row r="35" spans="1:18" s="15" customFormat="1" ht="14.25">
      <c r="A35" s="21"/>
      <c r="B35" s="16"/>
      <c r="C35" s="16"/>
      <c r="D35" s="76"/>
      <c r="E35" s="110"/>
      <c r="F35" s="17" t="s">
        <v>56</v>
      </c>
      <c r="G35" s="14"/>
      <c r="H35" s="14">
        <v>-735</v>
      </c>
      <c r="I35" s="14">
        <v>-1715</v>
      </c>
      <c r="L35" s="26"/>
      <c r="N35" s="26"/>
      <c r="P35" s="26"/>
      <c r="Q35" s="26"/>
      <c r="R35" s="26"/>
    </row>
    <row r="36" spans="1:18" s="15" customFormat="1" ht="14.25">
      <c r="A36" s="21"/>
      <c r="B36" s="16"/>
      <c r="C36" s="16"/>
      <c r="D36" s="76"/>
      <c r="E36" s="110"/>
      <c r="F36" s="17" t="s">
        <v>57</v>
      </c>
      <c r="G36" s="14"/>
      <c r="H36" s="14">
        <v>-25200</v>
      </c>
      <c r="I36" s="14">
        <v>-58800</v>
      </c>
      <c r="J36" s="26"/>
      <c r="L36" s="26"/>
      <c r="N36" s="26"/>
      <c r="P36" s="26"/>
      <c r="Q36" s="26"/>
      <c r="R36" s="26"/>
    </row>
    <row r="37" spans="1:18" s="15" customFormat="1" ht="14.25">
      <c r="A37" s="21"/>
      <c r="B37" s="16"/>
      <c r="C37" s="16"/>
      <c r="D37" s="76"/>
      <c r="E37" s="110"/>
      <c r="F37" s="17" t="s">
        <v>58</v>
      </c>
      <c r="G37" s="14"/>
      <c r="H37" s="14">
        <f>H38+H39+H40</f>
        <v>-6025.7</v>
      </c>
      <c r="I37" s="14">
        <f>I38+I39+I40</f>
        <v>-14059.9</v>
      </c>
      <c r="L37" s="26"/>
      <c r="N37" s="26"/>
      <c r="P37" s="26"/>
      <c r="Q37" s="26"/>
      <c r="R37" s="26"/>
    </row>
    <row r="38" spans="1:18" s="15" customFormat="1" ht="14.25">
      <c r="A38" s="21"/>
      <c r="B38" s="16"/>
      <c r="C38" s="16"/>
      <c r="D38" s="76"/>
      <c r="E38" s="110"/>
      <c r="F38" s="17" t="s">
        <v>59</v>
      </c>
      <c r="G38" s="14"/>
      <c r="H38" s="14">
        <v>-5282.2</v>
      </c>
      <c r="I38" s="14">
        <v>-12325.3</v>
      </c>
      <c r="L38" s="26"/>
      <c r="N38" s="26"/>
      <c r="P38" s="26"/>
      <c r="Q38" s="26"/>
      <c r="R38" s="26"/>
    </row>
    <row r="39" spans="1:18" s="15" customFormat="1" ht="14.25">
      <c r="A39" s="21"/>
      <c r="B39" s="16"/>
      <c r="C39" s="16"/>
      <c r="D39" s="76"/>
      <c r="E39" s="110"/>
      <c r="F39" s="17" t="s">
        <v>60</v>
      </c>
      <c r="G39" s="14"/>
      <c r="H39" s="14">
        <v>-291.89999999999998</v>
      </c>
      <c r="I39" s="14">
        <v>-681.1</v>
      </c>
      <c r="L39" s="26"/>
      <c r="N39" s="26"/>
      <c r="P39" s="26"/>
      <c r="Q39" s="26"/>
      <c r="R39" s="26"/>
    </row>
    <row r="40" spans="1:18" s="15" customFormat="1" ht="14.25">
      <c r="A40" s="21"/>
      <c r="B40" s="16"/>
      <c r="C40" s="16"/>
      <c r="D40" s="76"/>
      <c r="E40" s="110"/>
      <c r="F40" s="17" t="s">
        <v>61</v>
      </c>
      <c r="G40" s="14"/>
      <c r="H40" s="14">
        <v>-451.6</v>
      </c>
      <c r="I40" s="14">
        <v>-1053.5</v>
      </c>
      <c r="L40" s="26"/>
      <c r="N40" s="26"/>
      <c r="P40" s="26"/>
      <c r="Q40" s="26"/>
      <c r="R40" s="26"/>
    </row>
    <row r="41" spans="1:18" s="15" customFormat="1" ht="57">
      <c r="A41" s="21"/>
      <c r="B41" s="16"/>
      <c r="C41" s="16"/>
      <c r="D41" s="135"/>
      <c r="E41" s="98" t="s">
        <v>49</v>
      </c>
      <c r="F41" s="9" t="s">
        <v>50</v>
      </c>
      <c r="G41" s="14"/>
      <c r="H41" s="14">
        <f>H43</f>
        <v>255586</v>
      </c>
      <c r="I41" s="14">
        <f>I43</f>
        <v>576031.9</v>
      </c>
      <c r="N41" s="26"/>
    </row>
    <row r="42" spans="1:18" s="15" customFormat="1" ht="14.25">
      <c r="A42" s="21"/>
      <c r="B42" s="16"/>
      <c r="C42" s="16"/>
      <c r="D42" s="135"/>
      <c r="E42" s="110"/>
      <c r="F42" s="17" t="s">
        <v>8</v>
      </c>
      <c r="G42" s="14"/>
      <c r="H42" s="14">
        <v>0</v>
      </c>
      <c r="I42" s="14"/>
      <c r="N42" s="26"/>
    </row>
    <row r="43" spans="1:18" s="15" customFormat="1" ht="14.25">
      <c r="A43" s="21"/>
      <c r="B43" s="16"/>
      <c r="C43" s="16"/>
      <c r="D43" s="135"/>
      <c r="E43" s="110"/>
      <c r="F43" s="17" t="s">
        <v>19</v>
      </c>
      <c r="G43" s="14"/>
      <c r="H43" s="14">
        <f>H45</f>
        <v>255586</v>
      </c>
      <c r="I43" s="14">
        <f>I45</f>
        <v>576031.9</v>
      </c>
      <c r="L43" s="26"/>
      <c r="N43" s="26"/>
      <c r="P43" s="26"/>
    </row>
    <row r="44" spans="1:18" s="15" customFormat="1" ht="14.25">
      <c r="A44" s="21"/>
      <c r="B44" s="16"/>
      <c r="C44" s="16"/>
      <c r="D44" s="135"/>
      <c r="E44" s="110"/>
      <c r="F44" s="17" t="s">
        <v>10</v>
      </c>
      <c r="G44" s="14"/>
      <c r="H44" s="14">
        <v>0</v>
      </c>
      <c r="I44" s="14"/>
      <c r="L44" s="26"/>
      <c r="N44" s="26"/>
      <c r="P44" s="26"/>
    </row>
    <row r="45" spans="1:18" s="15" customFormat="1" ht="14.25">
      <c r="A45" s="21"/>
      <c r="B45" s="16"/>
      <c r="C45" s="16"/>
      <c r="D45" s="135"/>
      <c r="E45" s="110"/>
      <c r="F45" s="17" t="s">
        <v>11</v>
      </c>
      <c r="G45" s="14"/>
      <c r="H45" s="14">
        <f>H46</f>
        <v>255586</v>
      </c>
      <c r="I45" s="14">
        <f>I46</f>
        <v>576031.9</v>
      </c>
      <c r="L45" s="26"/>
      <c r="N45" s="26"/>
      <c r="P45" s="26"/>
      <c r="Q45" s="26"/>
      <c r="R45" s="26"/>
    </row>
    <row r="46" spans="1:18" s="15" customFormat="1" ht="14.25">
      <c r="A46" s="21"/>
      <c r="B46" s="16"/>
      <c r="C46" s="16"/>
      <c r="D46" s="135"/>
      <c r="E46" s="110"/>
      <c r="F46" s="17" t="s">
        <v>12</v>
      </c>
      <c r="G46" s="14"/>
      <c r="H46" s="14">
        <f>+H47+H52</f>
        <v>255586</v>
      </c>
      <c r="I46" s="14">
        <f>+I47+I52</f>
        <v>576031.9</v>
      </c>
      <c r="L46" s="26"/>
      <c r="N46" s="26"/>
      <c r="P46" s="26"/>
      <c r="Q46" s="26"/>
      <c r="R46" s="26"/>
    </row>
    <row r="47" spans="1:18" s="15" customFormat="1" ht="14.25">
      <c r="A47" s="21"/>
      <c r="B47" s="16"/>
      <c r="C47" s="16"/>
      <c r="D47" s="135"/>
      <c r="E47" s="110"/>
      <c r="F47" s="17" t="s">
        <v>13</v>
      </c>
      <c r="G47" s="14"/>
      <c r="H47" s="14">
        <f>H48</f>
        <v>214490.3</v>
      </c>
      <c r="I47" s="14">
        <f>I48</f>
        <v>480142</v>
      </c>
      <c r="L47" s="26"/>
      <c r="N47" s="26"/>
      <c r="P47" s="26"/>
      <c r="Q47" s="26"/>
      <c r="R47" s="26"/>
    </row>
    <row r="48" spans="1:18" s="15" customFormat="1" ht="14.25">
      <c r="A48" s="21"/>
      <c r="B48" s="16"/>
      <c r="C48" s="16"/>
      <c r="D48" s="135"/>
      <c r="E48" s="110"/>
      <c r="F48" s="17" t="s">
        <v>43</v>
      </c>
      <c r="G48" s="14"/>
      <c r="H48" s="14">
        <f>H49+H50+H51</f>
        <v>214490.3</v>
      </c>
      <c r="I48" s="14">
        <f>I49+I50+I51</f>
        <v>480142</v>
      </c>
      <c r="L48" s="26"/>
      <c r="N48" s="26"/>
      <c r="P48" s="26"/>
      <c r="Q48" s="26"/>
      <c r="R48" s="26"/>
    </row>
    <row r="49" spans="1:18" s="15" customFormat="1" ht="14.25">
      <c r="A49" s="21"/>
      <c r="B49" s="16"/>
      <c r="C49" s="16"/>
      <c r="D49" s="135"/>
      <c r="E49" s="110"/>
      <c r="F49" s="17" t="s">
        <v>44</v>
      </c>
      <c r="G49" s="14"/>
      <c r="H49" s="14">
        <v>158288.6</v>
      </c>
      <c r="I49" s="14">
        <v>369340</v>
      </c>
      <c r="L49" s="26"/>
      <c r="N49" s="26"/>
      <c r="P49" s="26"/>
      <c r="Q49" s="26"/>
      <c r="R49" s="26"/>
    </row>
    <row r="50" spans="1:18" s="15" customFormat="1" ht="14.25">
      <c r="A50" s="21"/>
      <c r="B50" s="16"/>
      <c r="C50" s="16"/>
      <c r="D50" s="135"/>
      <c r="E50" s="110"/>
      <c r="F50" s="17" t="s">
        <v>52</v>
      </c>
      <c r="G50" s="14"/>
      <c r="H50" s="14">
        <v>40950.199999999997</v>
      </c>
      <c r="I50" s="14">
        <v>95550.5</v>
      </c>
      <c r="L50" s="26"/>
      <c r="N50" s="26"/>
      <c r="P50" s="26"/>
      <c r="Q50" s="26"/>
      <c r="R50" s="26"/>
    </row>
    <row r="51" spans="1:18" s="15" customFormat="1" ht="14.25">
      <c r="A51" s="21"/>
      <c r="B51" s="16"/>
      <c r="C51" s="16"/>
      <c r="D51" s="135"/>
      <c r="E51" s="110"/>
      <c r="F51" s="17" t="s">
        <v>53</v>
      </c>
      <c r="G51" s="14"/>
      <c r="H51" s="14">
        <v>15251.5</v>
      </c>
      <c r="I51" s="14">
        <v>15251.5</v>
      </c>
      <c r="L51" s="26"/>
      <c r="N51" s="26"/>
      <c r="P51" s="26"/>
      <c r="Q51" s="26"/>
      <c r="R51" s="26"/>
    </row>
    <row r="52" spans="1:18" s="15" customFormat="1" ht="14.25">
      <c r="A52" s="21"/>
      <c r="B52" s="16"/>
      <c r="C52" s="16"/>
      <c r="D52" s="135"/>
      <c r="E52" s="110"/>
      <c r="F52" s="17" t="s">
        <v>18</v>
      </c>
      <c r="G52" s="14"/>
      <c r="H52" s="14">
        <f>H53+H57</f>
        <v>41095.699999999997</v>
      </c>
      <c r="I52" s="14">
        <f>I53+I57</f>
        <v>95889.9</v>
      </c>
      <c r="L52" s="26"/>
      <c r="N52" s="26"/>
      <c r="P52" s="26"/>
      <c r="Q52" s="26"/>
      <c r="R52" s="26"/>
    </row>
    <row r="53" spans="1:18" s="15" customFormat="1" ht="14.25">
      <c r="A53" s="21"/>
      <c r="B53" s="16"/>
      <c r="C53" s="16"/>
      <c r="D53" s="135"/>
      <c r="E53" s="110"/>
      <c r="F53" s="17" t="s">
        <v>54</v>
      </c>
      <c r="G53" s="14"/>
      <c r="H53" s="14">
        <f>H54+H55+H56</f>
        <v>35070</v>
      </c>
      <c r="I53" s="14">
        <f>I54+I55+I56</f>
        <v>81830</v>
      </c>
      <c r="L53" s="26"/>
      <c r="N53" s="26"/>
      <c r="P53" s="26"/>
      <c r="Q53" s="26"/>
      <c r="R53" s="26"/>
    </row>
    <row r="54" spans="1:18" s="15" customFormat="1" ht="14.25">
      <c r="A54" s="21"/>
      <c r="B54" s="16"/>
      <c r="C54" s="16"/>
      <c r="D54" s="135"/>
      <c r="E54" s="110"/>
      <c r="F54" s="17" t="s">
        <v>55</v>
      </c>
      <c r="G54" s="14"/>
      <c r="H54" s="14">
        <v>9135</v>
      </c>
      <c r="I54" s="14">
        <v>21315</v>
      </c>
      <c r="L54" s="26"/>
      <c r="N54" s="26"/>
      <c r="P54" s="26"/>
      <c r="Q54" s="26"/>
      <c r="R54" s="26"/>
    </row>
    <row r="55" spans="1:18" s="15" customFormat="1" ht="14.25">
      <c r="A55" s="21"/>
      <c r="B55" s="16"/>
      <c r="C55" s="16"/>
      <c r="D55" s="135"/>
      <c r="E55" s="110"/>
      <c r="F55" s="17" t="s">
        <v>56</v>
      </c>
      <c r="G55" s="14"/>
      <c r="H55" s="14">
        <v>735</v>
      </c>
      <c r="I55" s="14">
        <v>1715</v>
      </c>
      <c r="L55" s="26"/>
      <c r="N55" s="26"/>
      <c r="P55" s="26"/>
      <c r="Q55" s="26"/>
      <c r="R55" s="26"/>
    </row>
    <row r="56" spans="1:18" s="15" customFormat="1" ht="14.25">
      <c r="A56" s="21"/>
      <c r="B56" s="16"/>
      <c r="C56" s="16"/>
      <c r="D56" s="135"/>
      <c r="E56" s="110"/>
      <c r="F56" s="17" t="s">
        <v>57</v>
      </c>
      <c r="G56" s="14"/>
      <c r="H56" s="14">
        <v>25200</v>
      </c>
      <c r="I56" s="14">
        <v>58800</v>
      </c>
      <c r="J56" s="26"/>
      <c r="L56" s="26"/>
      <c r="N56" s="26"/>
      <c r="P56" s="26"/>
      <c r="Q56" s="26"/>
      <c r="R56" s="26"/>
    </row>
    <row r="57" spans="1:18" s="15" customFormat="1" ht="14.25">
      <c r="A57" s="21"/>
      <c r="B57" s="16"/>
      <c r="C57" s="16"/>
      <c r="D57" s="135"/>
      <c r="E57" s="110"/>
      <c r="F57" s="17" t="s">
        <v>58</v>
      </c>
      <c r="G57" s="14"/>
      <c r="H57" s="14">
        <f>H58+H59+H60</f>
        <v>6025.7</v>
      </c>
      <c r="I57" s="14">
        <f>I58+I59+I60</f>
        <v>14059.9</v>
      </c>
      <c r="L57" s="26"/>
      <c r="N57" s="26"/>
      <c r="P57" s="26"/>
      <c r="Q57" s="26"/>
      <c r="R57" s="26"/>
    </row>
    <row r="58" spans="1:18" s="15" customFormat="1" ht="14.25">
      <c r="A58" s="21"/>
      <c r="B58" s="16"/>
      <c r="C58" s="16"/>
      <c r="D58" s="135"/>
      <c r="E58" s="110"/>
      <c r="F58" s="17" t="s">
        <v>59</v>
      </c>
      <c r="G58" s="14"/>
      <c r="H58" s="14">
        <v>5282.2</v>
      </c>
      <c r="I58" s="14">
        <v>12325.3</v>
      </c>
      <c r="L58" s="26"/>
      <c r="N58" s="26"/>
      <c r="P58" s="26"/>
      <c r="Q58" s="26"/>
      <c r="R58" s="26"/>
    </row>
    <row r="59" spans="1:18" s="15" customFormat="1" ht="14.25">
      <c r="A59" s="21"/>
      <c r="B59" s="16"/>
      <c r="C59" s="16"/>
      <c r="D59" s="135"/>
      <c r="E59" s="110"/>
      <c r="F59" s="17" t="s">
        <v>60</v>
      </c>
      <c r="G59" s="14"/>
      <c r="H59" s="14">
        <v>291.89999999999998</v>
      </c>
      <c r="I59" s="14">
        <v>681.1</v>
      </c>
      <c r="L59" s="26"/>
      <c r="N59" s="26"/>
      <c r="P59" s="26"/>
      <c r="Q59" s="26"/>
      <c r="R59" s="26"/>
    </row>
    <row r="60" spans="1:18" s="15" customFormat="1" ht="14.25">
      <c r="A60" s="21"/>
      <c r="B60" s="16"/>
      <c r="C60" s="16"/>
      <c r="D60" s="135"/>
      <c r="E60" s="110"/>
      <c r="F60" s="17" t="s">
        <v>61</v>
      </c>
      <c r="G60" s="14"/>
      <c r="H60" s="14">
        <v>451.6</v>
      </c>
      <c r="I60" s="14">
        <v>1053.5</v>
      </c>
      <c r="L60" s="26"/>
      <c r="N60" s="26"/>
      <c r="P60" s="26"/>
      <c r="Q60" s="26"/>
      <c r="R60" s="26"/>
    </row>
    <row r="61" spans="1:18" s="15" customFormat="1" ht="42.75">
      <c r="A61" s="21"/>
      <c r="B61" s="16"/>
      <c r="C61" s="16"/>
      <c r="D61" s="76"/>
      <c r="E61" s="97">
        <v>11019</v>
      </c>
      <c r="F61" s="9" t="s">
        <v>97</v>
      </c>
      <c r="G61" s="14">
        <f>G63</f>
        <v>0</v>
      </c>
      <c r="H61" s="14">
        <f>H63</f>
        <v>0</v>
      </c>
      <c r="I61" s="14">
        <f>I63</f>
        <v>-113761.1</v>
      </c>
      <c r="N61" s="26"/>
    </row>
    <row r="62" spans="1:18" s="15" customFormat="1" ht="14.25">
      <c r="A62" s="21"/>
      <c r="B62" s="16"/>
      <c r="C62" s="16"/>
      <c r="D62" s="76"/>
      <c r="E62" s="110"/>
      <c r="F62" s="17" t="s">
        <v>8</v>
      </c>
      <c r="G62" s="14"/>
      <c r="H62" s="14">
        <v>0</v>
      </c>
      <c r="I62" s="14"/>
      <c r="N62" s="26"/>
    </row>
    <row r="63" spans="1:18" s="15" customFormat="1" ht="14.25">
      <c r="A63" s="21"/>
      <c r="B63" s="16"/>
      <c r="C63" s="16"/>
      <c r="D63" s="76"/>
      <c r="E63" s="110"/>
      <c r="F63" s="18" t="s">
        <v>47</v>
      </c>
      <c r="G63" s="14">
        <f>G65</f>
        <v>0</v>
      </c>
      <c r="H63" s="14">
        <f>H65</f>
        <v>0</v>
      </c>
      <c r="I63" s="14">
        <f>I65</f>
        <v>-113761.1</v>
      </c>
      <c r="N63" s="26"/>
    </row>
    <row r="64" spans="1:18" s="15" customFormat="1" ht="14.25">
      <c r="A64" s="21"/>
      <c r="B64" s="16"/>
      <c r="C64" s="16"/>
      <c r="D64" s="76"/>
      <c r="E64" s="110"/>
      <c r="F64" s="17" t="s">
        <v>10</v>
      </c>
      <c r="G64" s="14"/>
      <c r="H64" s="14">
        <v>0</v>
      </c>
      <c r="I64" s="14"/>
      <c r="N64" s="26"/>
    </row>
    <row r="65" spans="1:18" s="15" customFormat="1" ht="14.25">
      <c r="A65" s="21"/>
      <c r="B65" s="16"/>
      <c r="C65" s="16"/>
      <c r="D65" s="76"/>
      <c r="E65" s="110"/>
      <c r="F65" s="17" t="s">
        <v>11</v>
      </c>
      <c r="G65" s="14">
        <f t="shared" ref="G65:I67" si="6">G66</f>
        <v>0</v>
      </c>
      <c r="H65" s="14">
        <f t="shared" si="6"/>
        <v>0</v>
      </c>
      <c r="I65" s="14">
        <f t="shared" si="6"/>
        <v>-113761.1</v>
      </c>
      <c r="N65" s="26"/>
    </row>
    <row r="66" spans="1:18" s="15" customFormat="1" ht="14.25">
      <c r="A66" s="21"/>
      <c r="B66" s="16"/>
      <c r="C66" s="16"/>
      <c r="D66" s="76"/>
      <c r="E66" s="110"/>
      <c r="F66" s="17" t="s">
        <v>12</v>
      </c>
      <c r="G66" s="14">
        <f t="shared" si="6"/>
        <v>0</v>
      </c>
      <c r="H66" s="14">
        <f>H67+H71</f>
        <v>0</v>
      </c>
      <c r="I66" s="14">
        <f>I67+I71</f>
        <v>-113761.1</v>
      </c>
      <c r="N66" s="26"/>
    </row>
    <row r="67" spans="1:18" s="15" customFormat="1" ht="14.25">
      <c r="A67" s="21"/>
      <c r="B67" s="16"/>
      <c r="C67" s="16"/>
      <c r="D67" s="76"/>
      <c r="E67" s="110"/>
      <c r="F67" s="17" t="s">
        <v>13</v>
      </c>
      <c r="G67" s="14">
        <f t="shared" si="6"/>
        <v>0</v>
      </c>
      <c r="H67" s="14">
        <f>H68</f>
        <v>0</v>
      </c>
      <c r="I67" s="14">
        <f t="shared" si="6"/>
        <v>-99084.7</v>
      </c>
      <c r="N67" s="26"/>
    </row>
    <row r="68" spans="1:18" s="15" customFormat="1" ht="14.25">
      <c r="A68" s="21"/>
      <c r="B68" s="16"/>
      <c r="C68" s="16"/>
      <c r="D68" s="76"/>
      <c r="E68" s="110"/>
      <c r="F68" s="17" t="s">
        <v>43</v>
      </c>
      <c r="G68" s="14">
        <f t="shared" ref="G68:I68" si="7">G69+G70</f>
        <v>0</v>
      </c>
      <c r="H68" s="14">
        <f t="shared" si="7"/>
        <v>0</v>
      </c>
      <c r="I68" s="14">
        <f t="shared" si="7"/>
        <v>-99084.7</v>
      </c>
      <c r="N68" s="26"/>
    </row>
    <row r="69" spans="1:18" s="15" customFormat="1" ht="14.25">
      <c r="A69" s="21"/>
      <c r="B69" s="16"/>
      <c r="C69" s="16"/>
      <c r="D69" s="76"/>
      <c r="E69" s="110"/>
      <c r="F69" s="17" t="s">
        <v>44</v>
      </c>
      <c r="G69" s="14">
        <v>0</v>
      </c>
      <c r="H69" s="24">
        <v>0</v>
      </c>
      <c r="I69" s="14">
        <v>-76219</v>
      </c>
      <c r="N69" s="26"/>
    </row>
    <row r="70" spans="1:18" s="15" customFormat="1" ht="14.25">
      <c r="A70" s="21"/>
      <c r="B70" s="16"/>
      <c r="C70" s="16"/>
      <c r="D70" s="76"/>
      <c r="E70" s="110"/>
      <c r="F70" s="28" t="s">
        <v>52</v>
      </c>
      <c r="G70" s="14">
        <v>0</v>
      </c>
      <c r="H70" s="24">
        <v>0</v>
      </c>
      <c r="I70" s="14">
        <v>-22865.7</v>
      </c>
      <c r="N70" s="26"/>
    </row>
    <row r="71" spans="1:18" s="15" customFormat="1" ht="14.25">
      <c r="A71" s="21"/>
      <c r="B71" s="16"/>
      <c r="C71" s="16"/>
      <c r="D71" s="76"/>
      <c r="E71" s="110"/>
      <c r="F71" s="17" t="s">
        <v>18</v>
      </c>
      <c r="G71" s="14"/>
      <c r="H71" s="14">
        <f>H72+H76</f>
        <v>0</v>
      </c>
      <c r="I71" s="14">
        <f>I72+I76</f>
        <v>-14676.400000000001</v>
      </c>
      <c r="N71" s="26"/>
      <c r="P71" s="26"/>
      <c r="Q71" s="26"/>
      <c r="R71" s="26"/>
    </row>
    <row r="72" spans="1:18" s="15" customFormat="1" ht="14.25">
      <c r="A72" s="21"/>
      <c r="B72" s="16"/>
      <c r="C72" s="16"/>
      <c r="D72" s="76"/>
      <c r="E72" s="110"/>
      <c r="F72" s="17" t="s">
        <v>54</v>
      </c>
      <c r="G72" s="14"/>
      <c r="H72" s="14">
        <v>0</v>
      </c>
      <c r="I72" s="14">
        <f>I73+I74+I75</f>
        <v>-12246.7</v>
      </c>
      <c r="N72" s="26"/>
      <c r="P72" s="26"/>
      <c r="Q72" s="26"/>
      <c r="R72" s="26"/>
    </row>
    <row r="73" spans="1:18" s="15" customFormat="1" ht="14.25">
      <c r="A73" s="21"/>
      <c r="B73" s="16"/>
      <c r="C73" s="16"/>
      <c r="D73" s="76"/>
      <c r="E73" s="110"/>
      <c r="F73" s="17" t="s">
        <v>55</v>
      </c>
      <c r="G73" s="14"/>
      <c r="H73" s="14">
        <v>0</v>
      </c>
      <c r="I73" s="14">
        <v>-3190</v>
      </c>
      <c r="N73" s="26"/>
      <c r="P73" s="26"/>
      <c r="Q73" s="26"/>
      <c r="R73" s="26"/>
    </row>
    <row r="74" spans="1:18" s="15" customFormat="1" ht="14.25">
      <c r="A74" s="21"/>
      <c r="B74" s="16"/>
      <c r="C74" s="16"/>
      <c r="D74" s="76"/>
      <c r="E74" s="110"/>
      <c r="F74" s="17" t="s">
        <v>56</v>
      </c>
      <c r="G74" s="14"/>
      <c r="H74" s="14">
        <v>0</v>
      </c>
      <c r="I74" s="14">
        <v>-256.7</v>
      </c>
      <c r="N74" s="26"/>
      <c r="P74" s="26"/>
      <c r="Q74" s="26"/>
      <c r="R74" s="26"/>
    </row>
    <row r="75" spans="1:18" s="15" customFormat="1" ht="14.25">
      <c r="A75" s="21"/>
      <c r="B75" s="16"/>
      <c r="C75" s="16"/>
      <c r="D75" s="76"/>
      <c r="E75" s="110"/>
      <c r="F75" s="17" t="s">
        <v>57</v>
      </c>
      <c r="G75" s="14"/>
      <c r="H75" s="14">
        <v>0</v>
      </c>
      <c r="I75" s="14">
        <v>-8800</v>
      </c>
      <c r="N75" s="26"/>
      <c r="P75" s="26"/>
      <c r="Q75" s="26"/>
      <c r="R75" s="26"/>
    </row>
    <row r="76" spans="1:18" s="15" customFormat="1" ht="14.25">
      <c r="A76" s="21"/>
      <c r="B76" s="16"/>
      <c r="C76" s="16"/>
      <c r="D76" s="76"/>
      <c r="E76" s="110"/>
      <c r="F76" s="17" t="s">
        <v>58</v>
      </c>
      <c r="G76" s="14"/>
      <c r="H76" s="14">
        <f>H77+H78+H80+H79</f>
        <v>0</v>
      </c>
      <c r="I76" s="14">
        <f>I77+I78+I80+I79</f>
        <v>-2429.7000000000003</v>
      </c>
      <c r="N76" s="26"/>
      <c r="P76" s="26"/>
      <c r="Q76" s="26"/>
      <c r="R76" s="26"/>
    </row>
    <row r="77" spans="1:18" s="15" customFormat="1" ht="14.25">
      <c r="A77" s="21"/>
      <c r="B77" s="16"/>
      <c r="C77" s="16"/>
      <c r="D77" s="76"/>
      <c r="E77" s="110"/>
      <c r="F77" s="17" t="s">
        <v>59</v>
      </c>
      <c r="G77" s="14"/>
      <c r="H77" s="14">
        <v>0</v>
      </c>
      <c r="I77" s="14">
        <v>-1844.3</v>
      </c>
      <c r="N77" s="26"/>
      <c r="P77" s="26"/>
      <c r="Q77" s="26"/>
      <c r="R77" s="26"/>
    </row>
    <row r="78" spans="1:18" s="15" customFormat="1" ht="14.25">
      <c r="A78" s="21"/>
      <c r="B78" s="16"/>
      <c r="C78" s="16"/>
      <c r="D78" s="76"/>
      <c r="E78" s="110"/>
      <c r="F78" s="17" t="s">
        <v>60</v>
      </c>
      <c r="G78" s="14"/>
      <c r="H78" s="14">
        <v>0</v>
      </c>
      <c r="I78" s="14">
        <v>-101.9</v>
      </c>
      <c r="N78" s="26"/>
      <c r="P78" s="26"/>
      <c r="Q78" s="26"/>
      <c r="R78" s="26"/>
    </row>
    <row r="79" spans="1:18" s="15" customFormat="1" ht="14.25">
      <c r="A79" s="21"/>
      <c r="B79" s="16"/>
      <c r="C79" s="16"/>
      <c r="D79" s="76"/>
      <c r="E79" s="110"/>
      <c r="F79" s="17" t="s">
        <v>82</v>
      </c>
      <c r="G79" s="27"/>
      <c r="H79" s="27">
        <v>0</v>
      </c>
      <c r="I79" s="27">
        <v>-325.8</v>
      </c>
      <c r="N79" s="26"/>
      <c r="P79" s="26"/>
      <c r="Q79" s="26"/>
      <c r="R79" s="26"/>
    </row>
    <row r="80" spans="1:18" s="15" customFormat="1" ht="14.25">
      <c r="A80" s="21"/>
      <c r="B80" s="16"/>
      <c r="C80" s="16"/>
      <c r="D80" s="76"/>
      <c r="E80" s="110"/>
      <c r="F80" s="17" t="s">
        <v>61</v>
      </c>
      <c r="G80" s="14"/>
      <c r="H80" s="14">
        <v>0</v>
      </c>
      <c r="I80" s="14">
        <v>-157.69999999999999</v>
      </c>
      <c r="N80" s="26"/>
      <c r="P80" s="26"/>
      <c r="Q80" s="26"/>
      <c r="R80" s="26"/>
    </row>
    <row r="81" spans="1:18" s="15" customFormat="1" ht="42.75">
      <c r="A81" s="21"/>
      <c r="B81" s="16"/>
      <c r="C81" s="16"/>
      <c r="D81" s="135"/>
      <c r="E81" s="97">
        <v>11019</v>
      </c>
      <c r="F81" s="9" t="s">
        <v>97</v>
      </c>
      <c r="G81" s="14">
        <f>G83</f>
        <v>0</v>
      </c>
      <c r="H81" s="14">
        <f>H83</f>
        <v>0</v>
      </c>
      <c r="I81" s="14">
        <f>I83</f>
        <v>113761.1</v>
      </c>
      <c r="N81" s="26"/>
    </row>
    <row r="82" spans="1:18" s="15" customFormat="1" ht="14.25">
      <c r="A82" s="21"/>
      <c r="B82" s="16"/>
      <c r="C82" s="16"/>
      <c r="D82" s="135"/>
      <c r="E82" s="110"/>
      <c r="F82" s="17" t="s">
        <v>8</v>
      </c>
      <c r="G82" s="14"/>
      <c r="H82" s="14">
        <v>0</v>
      </c>
      <c r="I82" s="14"/>
      <c r="N82" s="26"/>
    </row>
    <row r="83" spans="1:18" s="15" customFormat="1" ht="14.25">
      <c r="A83" s="21"/>
      <c r="B83" s="16"/>
      <c r="C83" s="16"/>
      <c r="D83" s="135"/>
      <c r="E83" s="110"/>
      <c r="F83" s="18" t="s">
        <v>19</v>
      </c>
      <c r="G83" s="14">
        <f>G85</f>
        <v>0</v>
      </c>
      <c r="H83" s="14">
        <f>H85</f>
        <v>0</v>
      </c>
      <c r="I83" s="14">
        <f>I85</f>
        <v>113761.1</v>
      </c>
      <c r="N83" s="26"/>
    </row>
    <row r="84" spans="1:18" s="15" customFormat="1" ht="14.25">
      <c r="A84" s="21"/>
      <c r="B84" s="16"/>
      <c r="C84" s="16"/>
      <c r="D84" s="135"/>
      <c r="E84" s="110"/>
      <c r="F84" s="17" t="s">
        <v>10</v>
      </c>
      <c r="G84" s="14"/>
      <c r="H84" s="14">
        <v>0</v>
      </c>
      <c r="I84" s="14"/>
      <c r="N84" s="26"/>
    </row>
    <row r="85" spans="1:18" s="15" customFormat="1" ht="14.25">
      <c r="A85" s="21"/>
      <c r="B85" s="16"/>
      <c r="C85" s="16"/>
      <c r="D85" s="135"/>
      <c r="E85" s="110"/>
      <c r="F85" s="17" t="s">
        <v>11</v>
      </c>
      <c r="G85" s="14">
        <f t="shared" ref="G85:I87" si="8">G86</f>
        <v>0</v>
      </c>
      <c r="H85" s="14">
        <f t="shared" si="8"/>
        <v>0</v>
      </c>
      <c r="I85" s="14">
        <f t="shared" si="8"/>
        <v>113761.1</v>
      </c>
      <c r="N85" s="26"/>
    </row>
    <row r="86" spans="1:18" s="15" customFormat="1" ht="14.25">
      <c r="A86" s="21"/>
      <c r="B86" s="16"/>
      <c r="C86" s="16"/>
      <c r="D86" s="135"/>
      <c r="E86" s="110"/>
      <c r="F86" s="17" t="s">
        <v>12</v>
      </c>
      <c r="G86" s="14">
        <f t="shared" si="8"/>
        <v>0</v>
      </c>
      <c r="H86" s="14">
        <f>H87+H91</f>
        <v>0</v>
      </c>
      <c r="I86" s="14">
        <f>I87+I91</f>
        <v>113761.1</v>
      </c>
      <c r="N86" s="26"/>
    </row>
    <row r="87" spans="1:18" s="15" customFormat="1" ht="14.25">
      <c r="A87" s="21"/>
      <c r="B87" s="16"/>
      <c r="C87" s="16"/>
      <c r="D87" s="135"/>
      <c r="E87" s="110"/>
      <c r="F87" s="17" t="s">
        <v>13</v>
      </c>
      <c r="G87" s="14">
        <f t="shared" si="8"/>
        <v>0</v>
      </c>
      <c r="H87" s="14">
        <f>H88</f>
        <v>0</v>
      </c>
      <c r="I87" s="14">
        <f t="shared" si="8"/>
        <v>99084.7</v>
      </c>
      <c r="N87" s="26"/>
    </row>
    <row r="88" spans="1:18" s="15" customFormat="1" ht="14.25">
      <c r="A88" s="21"/>
      <c r="B88" s="16"/>
      <c r="C88" s="16"/>
      <c r="D88" s="135"/>
      <c r="E88" s="110"/>
      <c r="F88" s="17" t="s">
        <v>43</v>
      </c>
      <c r="G88" s="14">
        <f t="shared" ref="G88:I88" si="9">G89+G90</f>
        <v>0</v>
      </c>
      <c r="H88" s="14">
        <f t="shared" si="9"/>
        <v>0</v>
      </c>
      <c r="I88" s="14">
        <f t="shared" si="9"/>
        <v>99084.7</v>
      </c>
      <c r="N88" s="26"/>
    </row>
    <row r="89" spans="1:18" s="15" customFormat="1" ht="14.25">
      <c r="A89" s="21"/>
      <c r="B89" s="16"/>
      <c r="C89" s="16"/>
      <c r="D89" s="135"/>
      <c r="E89" s="110"/>
      <c r="F89" s="17" t="s">
        <v>44</v>
      </c>
      <c r="G89" s="14">
        <v>0</v>
      </c>
      <c r="H89" s="24">
        <v>0</v>
      </c>
      <c r="I89" s="14">
        <v>76219</v>
      </c>
      <c r="N89" s="26"/>
    </row>
    <row r="90" spans="1:18" s="15" customFormat="1" ht="14.25">
      <c r="A90" s="21"/>
      <c r="B90" s="16"/>
      <c r="C90" s="16"/>
      <c r="D90" s="135"/>
      <c r="E90" s="110"/>
      <c r="F90" s="28" t="s">
        <v>52</v>
      </c>
      <c r="G90" s="14">
        <v>0</v>
      </c>
      <c r="H90" s="24">
        <v>0</v>
      </c>
      <c r="I90" s="14">
        <v>22865.7</v>
      </c>
      <c r="N90" s="26"/>
    </row>
    <row r="91" spans="1:18" s="15" customFormat="1" ht="14.25">
      <c r="A91" s="21"/>
      <c r="B91" s="16"/>
      <c r="C91" s="16"/>
      <c r="D91" s="135"/>
      <c r="E91" s="110"/>
      <c r="F91" s="17" t="s">
        <v>18</v>
      </c>
      <c r="G91" s="14"/>
      <c r="H91" s="14">
        <f>H92+H96</f>
        <v>0</v>
      </c>
      <c r="I91" s="14">
        <f>I92+I96</f>
        <v>14676.400000000001</v>
      </c>
      <c r="N91" s="26"/>
      <c r="P91" s="26"/>
      <c r="Q91" s="26"/>
      <c r="R91" s="26"/>
    </row>
    <row r="92" spans="1:18" s="15" customFormat="1" ht="14.25">
      <c r="A92" s="21"/>
      <c r="B92" s="16"/>
      <c r="C92" s="16"/>
      <c r="D92" s="135"/>
      <c r="E92" s="110"/>
      <c r="F92" s="17" t="s">
        <v>54</v>
      </c>
      <c r="G92" s="14"/>
      <c r="H92" s="14">
        <v>0</v>
      </c>
      <c r="I92" s="14">
        <f>I93+I94+I95</f>
        <v>12246.7</v>
      </c>
      <c r="N92" s="26"/>
      <c r="P92" s="26"/>
      <c r="Q92" s="26"/>
      <c r="R92" s="26"/>
    </row>
    <row r="93" spans="1:18" s="15" customFormat="1" ht="14.25">
      <c r="A93" s="21"/>
      <c r="B93" s="16"/>
      <c r="C93" s="16"/>
      <c r="D93" s="135"/>
      <c r="E93" s="110"/>
      <c r="F93" s="17" t="s">
        <v>55</v>
      </c>
      <c r="G93" s="14"/>
      <c r="H93" s="14">
        <v>0</v>
      </c>
      <c r="I93" s="14">
        <v>3190</v>
      </c>
      <c r="N93" s="26"/>
      <c r="P93" s="26"/>
      <c r="Q93" s="26"/>
      <c r="R93" s="26"/>
    </row>
    <row r="94" spans="1:18" s="15" customFormat="1" ht="14.25">
      <c r="A94" s="21"/>
      <c r="B94" s="16"/>
      <c r="C94" s="16"/>
      <c r="D94" s="135"/>
      <c r="E94" s="110"/>
      <c r="F94" s="17" t="s">
        <v>56</v>
      </c>
      <c r="G94" s="14"/>
      <c r="H94" s="14">
        <v>0</v>
      </c>
      <c r="I94" s="14">
        <v>256.7</v>
      </c>
      <c r="N94" s="26"/>
      <c r="P94" s="26"/>
      <c r="Q94" s="26"/>
      <c r="R94" s="26"/>
    </row>
    <row r="95" spans="1:18" s="15" customFormat="1" ht="14.25">
      <c r="A95" s="21"/>
      <c r="B95" s="16"/>
      <c r="C95" s="16"/>
      <c r="D95" s="135"/>
      <c r="E95" s="110"/>
      <c r="F95" s="17" t="s">
        <v>57</v>
      </c>
      <c r="G95" s="14"/>
      <c r="H95" s="14">
        <v>0</v>
      </c>
      <c r="I95" s="14">
        <v>8800</v>
      </c>
      <c r="N95" s="26"/>
      <c r="P95" s="26"/>
      <c r="Q95" s="26"/>
      <c r="R95" s="26"/>
    </row>
    <row r="96" spans="1:18" s="15" customFormat="1" ht="14.25">
      <c r="A96" s="21"/>
      <c r="B96" s="16"/>
      <c r="C96" s="16"/>
      <c r="D96" s="135"/>
      <c r="E96" s="110"/>
      <c r="F96" s="17" t="s">
        <v>58</v>
      </c>
      <c r="G96" s="14"/>
      <c r="H96" s="14">
        <f>H97+H98+H100+H99</f>
        <v>0</v>
      </c>
      <c r="I96" s="14">
        <f>I97+I98+I100+I99</f>
        <v>2429.7000000000003</v>
      </c>
      <c r="N96" s="26"/>
      <c r="P96" s="26"/>
      <c r="Q96" s="26"/>
      <c r="R96" s="26"/>
    </row>
    <row r="97" spans="1:18" s="15" customFormat="1" ht="14.25">
      <c r="A97" s="21"/>
      <c r="B97" s="16"/>
      <c r="C97" s="16"/>
      <c r="D97" s="135"/>
      <c r="E97" s="110"/>
      <c r="F97" s="17" t="s">
        <v>59</v>
      </c>
      <c r="G97" s="14"/>
      <c r="H97" s="14">
        <v>0</v>
      </c>
      <c r="I97" s="14">
        <v>1844.3</v>
      </c>
      <c r="N97" s="26"/>
      <c r="P97" s="26"/>
      <c r="Q97" s="26"/>
      <c r="R97" s="26"/>
    </row>
    <row r="98" spans="1:18" s="15" customFormat="1" ht="14.25">
      <c r="A98" s="21"/>
      <c r="B98" s="16"/>
      <c r="C98" s="16"/>
      <c r="D98" s="135"/>
      <c r="E98" s="110"/>
      <c r="F98" s="17" t="s">
        <v>60</v>
      </c>
      <c r="G98" s="14"/>
      <c r="H98" s="14">
        <v>0</v>
      </c>
      <c r="I98" s="14">
        <v>101.9</v>
      </c>
      <c r="N98" s="26"/>
      <c r="P98" s="26"/>
      <c r="Q98" s="26"/>
      <c r="R98" s="26"/>
    </row>
    <row r="99" spans="1:18" s="15" customFormat="1" ht="14.25">
      <c r="A99" s="21"/>
      <c r="B99" s="16"/>
      <c r="C99" s="16"/>
      <c r="D99" s="135"/>
      <c r="E99" s="110"/>
      <c r="F99" s="17" t="s">
        <v>82</v>
      </c>
      <c r="G99" s="27"/>
      <c r="H99" s="27">
        <v>0</v>
      </c>
      <c r="I99" s="27">
        <v>325.8</v>
      </c>
      <c r="N99" s="26"/>
      <c r="P99" s="26"/>
      <c r="Q99" s="26"/>
      <c r="R99" s="26"/>
    </row>
    <row r="100" spans="1:18" s="15" customFormat="1" ht="14.25">
      <c r="A100" s="21"/>
      <c r="B100" s="16"/>
      <c r="C100" s="16"/>
      <c r="D100" s="135"/>
      <c r="E100" s="110"/>
      <c r="F100" s="17" t="s">
        <v>61</v>
      </c>
      <c r="G100" s="14"/>
      <c r="H100" s="14">
        <v>0</v>
      </c>
      <c r="I100" s="14">
        <v>157.69999999999999</v>
      </c>
      <c r="N100" s="26"/>
      <c r="P100" s="26"/>
      <c r="Q100" s="26"/>
      <c r="R100" s="26"/>
    </row>
    <row r="101" spans="1:18" s="15" customFormat="1" ht="42.75">
      <c r="A101" s="21"/>
      <c r="B101" s="16"/>
      <c r="C101" s="16"/>
      <c r="D101" s="76"/>
      <c r="E101" s="97">
        <v>11020</v>
      </c>
      <c r="F101" s="9" t="s">
        <v>98</v>
      </c>
      <c r="G101" s="14">
        <f>G103</f>
        <v>0</v>
      </c>
      <c r="H101" s="14">
        <f>H103</f>
        <v>0</v>
      </c>
      <c r="I101" s="14">
        <f>I103</f>
        <v>-113880.1</v>
      </c>
      <c r="N101" s="26"/>
    </row>
    <row r="102" spans="1:18" s="15" customFormat="1" ht="14.25">
      <c r="A102" s="21"/>
      <c r="B102" s="16"/>
      <c r="C102" s="16"/>
      <c r="D102" s="76"/>
      <c r="E102" s="110"/>
      <c r="F102" s="17" t="s">
        <v>8</v>
      </c>
      <c r="G102" s="14"/>
      <c r="H102" s="14">
        <v>0</v>
      </c>
      <c r="I102" s="14"/>
      <c r="N102" s="26"/>
    </row>
    <row r="103" spans="1:18" s="15" customFormat="1" ht="14.25">
      <c r="A103" s="21"/>
      <c r="B103" s="16"/>
      <c r="C103" s="16"/>
      <c r="D103" s="76"/>
      <c r="E103" s="110"/>
      <c r="F103" s="18" t="s">
        <v>95</v>
      </c>
      <c r="G103" s="14">
        <f>G105</f>
        <v>0</v>
      </c>
      <c r="H103" s="14">
        <f>H105</f>
        <v>0</v>
      </c>
      <c r="I103" s="14">
        <f>I105</f>
        <v>-113880.1</v>
      </c>
      <c r="N103" s="26"/>
    </row>
    <row r="104" spans="1:18" s="15" customFormat="1" ht="14.25">
      <c r="A104" s="21"/>
      <c r="B104" s="16"/>
      <c r="C104" s="16"/>
      <c r="D104" s="76"/>
      <c r="E104" s="110"/>
      <c r="F104" s="17" t="s">
        <v>10</v>
      </c>
      <c r="G104" s="14"/>
      <c r="H104" s="14">
        <v>0</v>
      </c>
      <c r="I104" s="14"/>
      <c r="N104" s="26"/>
    </row>
    <row r="105" spans="1:18" s="15" customFormat="1" ht="14.25">
      <c r="A105" s="21"/>
      <c r="B105" s="16"/>
      <c r="C105" s="16"/>
      <c r="D105" s="76"/>
      <c r="E105" s="110"/>
      <c r="F105" s="17" t="s">
        <v>11</v>
      </c>
      <c r="G105" s="14">
        <f t="shared" ref="G105:I107" si="10">G106</f>
        <v>0</v>
      </c>
      <c r="H105" s="14">
        <f t="shared" si="10"/>
        <v>0</v>
      </c>
      <c r="I105" s="14">
        <f t="shared" si="10"/>
        <v>-113880.1</v>
      </c>
      <c r="N105" s="26"/>
    </row>
    <row r="106" spans="1:18" s="15" customFormat="1" ht="14.25">
      <c r="A106" s="21"/>
      <c r="B106" s="16"/>
      <c r="C106" s="16"/>
      <c r="D106" s="76"/>
      <c r="E106" s="110"/>
      <c r="F106" s="17" t="s">
        <v>12</v>
      </c>
      <c r="G106" s="14">
        <f t="shared" si="10"/>
        <v>0</v>
      </c>
      <c r="H106" s="14">
        <f>H107+H111</f>
        <v>0</v>
      </c>
      <c r="I106" s="14">
        <f>I107+I111</f>
        <v>-113880.1</v>
      </c>
      <c r="N106" s="26"/>
    </row>
    <row r="107" spans="1:18" s="15" customFormat="1" ht="14.25">
      <c r="A107" s="21"/>
      <c r="B107" s="16"/>
      <c r="C107" s="16"/>
      <c r="D107" s="76"/>
      <c r="E107" s="110"/>
      <c r="F107" s="17" t="s">
        <v>13</v>
      </c>
      <c r="G107" s="14">
        <f t="shared" si="10"/>
        <v>0</v>
      </c>
      <c r="H107" s="14">
        <f>H108</f>
        <v>0</v>
      </c>
      <c r="I107" s="14">
        <f t="shared" si="10"/>
        <v>-100508.3</v>
      </c>
      <c r="N107" s="26"/>
    </row>
    <row r="108" spans="1:18" s="15" customFormat="1" ht="14.25">
      <c r="A108" s="21"/>
      <c r="B108" s="16"/>
      <c r="C108" s="16"/>
      <c r="D108" s="76"/>
      <c r="E108" s="110"/>
      <c r="F108" s="17" t="s">
        <v>43</v>
      </c>
      <c r="G108" s="14">
        <f t="shared" ref="G108" si="11">G109+G110</f>
        <v>0</v>
      </c>
      <c r="H108" s="14">
        <f>H109+H110</f>
        <v>0</v>
      </c>
      <c r="I108" s="14">
        <f>I109+I110</f>
        <v>-100508.3</v>
      </c>
      <c r="N108" s="26"/>
    </row>
    <row r="109" spans="1:18" s="15" customFormat="1" ht="14.25">
      <c r="A109" s="21"/>
      <c r="B109" s="16"/>
      <c r="C109" s="16"/>
      <c r="D109" s="76"/>
      <c r="E109" s="110"/>
      <c r="F109" s="17" t="s">
        <v>44</v>
      </c>
      <c r="G109" s="14">
        <v>0</v>
      </c>
      <c r="H109" s="24"/>
      <c r="I109" s="14">
        <v>-77314.100000000006</v>
      </c>
      <c r="N109" s="26"/>
    </row>
    <row r="110" spans="1:18" s="15" customFormat="1" ht="14.25">
      <c r="A110" s="21"/>
      <c r="B110" s="16"/>
      <c r="C110" s="16"/>
      <c r="D110" s="76"/>
      <c r="E110" s="110"/>
      <c r="F110" s="28" t="s">
        <v>52</v>
      </c>
      <c r="G110" s="14">
        <v>0</v>
      </c>
      <c r="H110" s="24"/>
      <c r="I110" s="14">
        <v>-23194.2</v>
      </c>
      <c r="N110" s="26"/>
    </row>
    <row r="111" spans="1:18" s="15" customFormat="1" ht="14.25">
      <c r="A111" s="21"/>
      <c r="B111" s="16"/>
      <c r="C111" s="16"/>
      <c r="D111" s="76"/>
      <c r="E111" s="110"/>
      <c r="F111" s="17" t="s">
        <v>18</v>
      </c>
      <c r="G111" s="14"/>
      <c r="H111" s="14">
        <f>H112+H116</f>
        <v>0</v>
      </c>
      <c r="I111" s="14">
        <f>I112+I116</f>
        <v>-13371.8</v>
      </c>
      <c r="N111" s="26"/>
      <c r="P111" s="26"/>
      <c r="Q111" s="26"/>
      <c r="R111" s="26"/>
    </row>
    <row r="112" spans="1:18" s="15" customFormat="1" ht="14.25">
      <c r="A112" s="21"/>
      <c r="B112" s="16"/>
      <c r="C112" s="16"/>
      <c r="D112" s="76"/>
      <c r="E112" s="110"/>
      <c r="F112" s="17" t="s">
        <v>54</v>
      </c>
      <c r="G112" s="14"/>
      <c r="H112" s="14">
        <f>H113+H114+H115</f>
        <v>0</v>
      </c>
      <c r="I112" s="14">
        <f>I113+I114+I115</f>
        <v>-11133.3</v>
      </c>
      <c r="N112" s="26"/>
      <c r="P112" s="26"/>
      <c r="Q112" s="26"/>
      <c r="R112" s="26"/>
    </row>
    <row r="113" spans="1:18" s="15" customFormat="1" ht="14.25">
      <c r="A113" s="21"/>
      <c r="B113" s="16"/>
      <c r="C113" s="16"/>
      <c r="D113" s="76"/>
      <c r="E113" s="110"/>
      <c r="F113" s="17" t="s">
        <v>55</v>
      </c>
      <c r="G113" s="14"/>
      <c r="H113" s="14"/>
      <c r="I113" s="14">
        <v>-2900</v>
      </c>
      <c r="N113" s="26"/>
      <c r="P113" s="26"/>
      <c r="Q113" s="26"/>
      <c r="R113" s="26"/>
    </row>
    <row r="114" spans="1:18" s="15" customFormat="1" ht="14.25">
      <c r="A114" s="21"/>
      <c r="B114" s="16"/>
      <c r="C114" s="16"/>
      <c r="D114" s="76"/>
      <c r="E114" s="110"/>
      <c r="F114" s="17" t="s">
        <v>56</v>
      </c>
      <c r="G114" s="14"/>
      <c r="H114" s="14"/>
      <c r="I114" s="14">
        <v>-233.3</v>
      </c>
      <c r="N114" s="26"/>
      <c r="P114" s="26"/>
      <c r="Q114" s="26"/>
      <c r="R114" s="26"/>
    </row>
    <row r="115" spans="1:18" s="15" customFormat="1" ht="14.25">
      <c r="A115" s="21"/>
      <c r="B115" s="16"/>
      <c r="C115" s="16"/>
      <c r="D115" s="76"/>
      <c r="E115" s="110"/>
      <c r="F115" s="17" t="s">
        <v>57</v>
      </c>
      <c r="G115" s="14"/>
      <c r="H115" s="14">
        <v>0</v>
      </c>
      <c r="I115" s="14">
        <v>-8000</v>
      </c>
      <c r="N115" s="26"/>
      <c r="P115" s="26"/>
      <c r="Q115" s="26"/>
      <c r="R115" s="26"/>
    </row>
    <row r="116" spans="1:18" s="15" customFormat="1" ht="14.25">
      <c r="A116" s="21"/>
      <c r="B116" s="16"/>
      <c r="C116" s="16"/>
      <c r="D116" s="76"/>
      <c r="E116" s="110"/>
      <c r="F116" s="17" t="s">
        <v>58</v>
      </c>
      <c r="G116" s="14"/>
      <c r="H116" s="14">
        <f>H117+H118+H120+H119</f>
        <v>0</v>
      </c>
      <c r="I116" s="14">
        <f>I117+I118+I120+I119</f>
        <v>-2238.5</v>
      </c>
      <c r="N116" s="26"/>
      <c r="P116" s="26"/>
      <c r="Q116" s="26"/>
      <c r="R116" s="26"/>
    </row>
    <row r="117" spans="1:18" s="15" customFormat="1" ht="14.25">
      <c r="A117" s="21"/>
      <c r="B117" s="16"/>
      <c r="C117" s="16"/>
      <c r="D117" s="76"/>
      <c r="E117" s="110"/>
      <c r="F117" s="17" t="s">
        <v>59</v>
      </c>
      <c r="G117" s="14"/>
      <c r="H117" s="14"/>
      <c r="I117" s="14">
        <v>-1676.7</v>
      </c>
      <c r="N117" s="26"/>
      <c r="P117" s="26"/>
      <c r="Q117" s="26"/>
      <c r="R117" s="26"/>
    </row>
    <row r="118" spans="1:18" s="15" customFormat="1" ht="14.25">
      <c r="A118" s="21"/>
      <c r="B118" s="16"/>
      <c r="C118" s="16"/>
      <c r="D118" s="76"/>
      <c r="E118" s="110"/>
      <c r="F118" s="17" t="s">
        <v>60</v>
      </c>
      <c r="G118" s="14"/>
      <c r="H118" s="14"/>
      <c r="I118" s="14">
        <v>-92.7</v>
      </c>
      <c r="N118" s="26"/>
      <c r="P118" s="26"/>
      <c r="Q118" s="26"/>
      <c r="R118" s="26"/>
    </row>
    <row r="119" spans="1:18" s="15" customFormat="1" ht="14.25">
      <c r="A119" s="21"/>
      <c r="B119" s="16"/>
      <c r="C119" s="16"/>
      <c r="D119" s="76"/>
      <c r="E119" s="110"/>
      <c r="F119" s="17" t="s">
        <v>82</v>
      </c>
      <c r="G119" s="27"/>
      <c r="H119" s="27"/>
      <c r="I119" s="27">
        <v>-325.8</v>
      </c>
      <c r="N119" s="26"/>
      <c r="P119" s="26"/>
      <c r="Q119" s="26"/>
      <c r="R119" s="26"/>
    </row>
    <row r="120" spans="1:18" s="15" customFormat="1" ht="14.25">
      <c r="A120" s="21"/>
      <c r="B120" s="16"/>
      <c r="C120" s="16"/>
      <c r="D120" s="76"/>
      <c r="E120" s="110"/>
      <c r="F120" s="17" t="s">
        <v>61</v>
      </c>
      <c r="G120" s="14"/>
      <c r="H120" s="14"/>
      <c r="I120" s="14">
        <v>-143.30000000000001</v>
      </c>
      <c r="N120" s="26"/>
      <c r="P120" s="26"/>
      <c r="Q120" s="26"/>
      <c r="R120" s="26"/>
    </row>
    <row r="121" spans="1:18" s="15" customFormat="1" ht="42.75">
      <c r="A121" s="21"/>
      <c r="B121" s="16"/>
      <c r="C121" s="16"/>
      <c r="D121" s="135"/>
      <c r="E121" s="97">
        <v>11020</v>
      </c>
      <c r="F121" s="9" t="s">
        <v>98</v>
      </c>
      <c r="G121" s="14">
        <f>G123</f>
        <v>0</v>
      </c>
      <c r="H121" s="14">
        <f>H123</f>
        <v>0</v>
      </c>
      <c r="I121" s="14">
        <f>I123</f>
        <v>113880.1</v>
      </c>
      <c r="N121" s="26"/>
    </row>
    <row r="122" spans="1:18" s="15" customFormat="1" ht="14.25">
      <c r="A122" s="21"/>
      <c r="B122" s="16"/>
      <c r="C122" s="16"/>
      <c r="D122" s="135"/>
      <c r="E122" s="110"/>
      <c r="F122" s="17" t="s">
        <v>8</v>
      </c>
      <c r="G122" s="14"/>
      <c r="H122" s="14">
        <v>0</v>
      </c>
      <c r="I122" s="14"/>
      <c r="N122" s="26"/>
    </row>
    <row r="123" spans="1:18" s="15" customFormat="1" ht="14.25">
      <c r="A123" s="21"/>
      <c r="B123" s="16"/>
      <c r="C123" s="16"/>
      <c r="D123" s="135"/>
      <c r="E123" s="110"/>
      <c r="F123" s="18" t="s">
        <v>19</v>
      </c>
      <c r="G123" s="14">
        <f>G125</f>
        <v>0</v>
      </c>
      <c r="H123" s="14">
        <f>H125</f>
        <v>0</v>
      </c>
      <c r="I123" s="14">
        <f>I125</f>
        <v>113880.1</v>
      </c>
      <c r="N123" s="26"/>
    </row>
    <row r="124" spans="1:18" s="15" customFormat="1" ht="14.25">
      <c r="A124" s="21"/>
      <c r="B124" s="16"/>
      <c r="C124" s="16"/>
      <c r="D124" s="135"/>
      <c r="E124" s="110"/>
      <c r="F124" s="17" t="s">
        <v>10</v>
      </c>
      <c r="G124" s="14"/>
      <c r="H124" s="14">
        <v>0</v>
      </c>
      <c r="I124" s="14"/>
      <c r="N124" s="26"/>
    </row>
    <row r="125" spans="1:18" s="15" customFormat="1" ht="14.25">
      <c r="A125" s="21"/>
      <c r="B125" s="16"/>
      <c r="C125" s="16"/>
      <c r="D125" s="135"/>
      <c r="E125" s="110"/>
      <c r="F125" s="17" t="s">
        <v>11</v>
      </c>
      <c r="G125" s="14">
        <f t="shared" ref="G125:I127" si="12">G126</f>
        <v>0</v>
      </c>
      <c r="H125" s="14">
        <f t="shared" si="12"/>
        <v>0</v>
      </c>
      <c r="I125" s="14">
        <f t="shared" si="12"/>
        <v>113880.1</v>
      </c>
      <c r="N125" s="26"/>
    </row>
    <row r="126" spans="1:18" s="15" customFormat="1" ht="14.25">
      <c r="A126" s="21"/>
      <c r="B126" s="16"/>
      <c r="C126" s="16"/>
      <c r="D126" s="135"/>
      <c r="E126" s="110"/>
      <c r="F126" s="17" t="s">
        <v>12</v>
      </c>
      <c r="G126" s="14">
        <f t="shared" si="12"/>
        <v>0</v>
      </c>
      <c r="H126" s="14">
        <f>H127+H131</f>
        <v>0</v>
      </c>
      <c r="I126" s="14">
        <f>I127+I131</f>
        <v>113880.1</v>
      </c>
      <c r="N126" s="26"/>
    </row>
    <row r="127" spans="1:18" s="15" customFormat="1" ht="14.25">
      <c r="A127" s="21"/>
      <c r="B127" s="16"/>
      <c r="C127" s="16"/>
      <c r="D127" s="135"/>
      <c r="E127" s="110"/>
      <c r="F127" s="17" t="s">
        <v>13</v>
      </c>
      <c r="G127" s="14">
        <f t="shared" si="12"/>
        <v>0</v>
      </c>
      <c r="H127" s="14">
        <f>H128</f>
        <v>0</v>
      </c>
      <c r="I127" s="14">
        <f t="shared" si="12"/>
        <v>100508.3</v>
      </c>
      <c r="N127" s="26"/>
    </row>
    <row r="128" spans="1:18" s="15" customFormat="1" ht="14.25">
      <c r="A128" s="21"/>
      <c r="B128" s="16"/>
      <c r="C128" s="16"/>
      <c r="D128" s="135"/>
      <c r="E128" s="110"/>
      <c r="F128" s="17" t="s">
        <v>43</v>
      </c>
      <c r="G128" s="14">
        <f t="shared" ref="G128" si="13">G129+G130</f>
        <v>0</v>
      </c>
      <c r="H128" s="14">
        <f>H129+H130</f>
        <v>0</v>
      </c>
      <c r="I128" s="14">
        <f>I129+I130</f>
        <v>100508.3</v>
      </c>
      <c r="N128" s="26"/>
    </row>
    <row r="129" spans="1:18" s="15" customFormat="1" ht="14.25">
      <c r="A129" s="21"/>
      <c r="B129" s="16"/>
      <c r="C129" s="16"/>
      <c r="D129" s="135"/>
      <c r="E129" s="110"/>
      <c r="F129" s="17" t="s">
        <v>44</v>
      </c>
      <c r="G129" s="14">
        <v>0</v>
      </c>
      <c r="H129" s="24"/>
      <c r="I129" s="14">
        <v>77314.100000000006</v>
      </c>
      <c r="N129" s="26"/>
    </row>
    <row r="130" spans="1:18" s="15" customFormat="1" ht="14.25">
      <c r="A130" s="21"/>
      <c r="B130" s="16"/>
      <c r="C130" s="16"/>
      <c r="D130" s="135"/>
      <c r="E130" s="110"/>
      <c r="F130" s="28" t="s">
        <v>52</v>
      </c>
      <c r="G130" s="14">
        <v>0</v>
      </c>
      <c r="H130" s="24"/>
      <c r="I130" s="14">
        <v>23194.2</v>
      </c>
      <c r="N130" s="26"/>
    </row>
    <row r="131" spans="1:18" s="15" customFormat="1" ht="14.25">
      <c r="A131" s="21"/>
      <c r="B131" s="16"/>
      <c r="C131" s="16"/>
      <c r="D131" s="135"/>
      <c r="E131" s="110"/>
      <c r="F131" s="17" t="s">
        <v>18</v>
      </c>
      <c r="G131" s="14"/>
      <c r="H131" s="14">
        <f>H132+H136</f>
        <v>0</v>
      </c>
      <c r="I131" s="14">
        <f>I132+I136</f>
        <v>13371.8</v>
      </c>
      <c r="N131" s="26"/>
      <c r="P131" s="26"/>
      <c r="Q131" s="26"/>
      <c r="R131" s="26"/>
    </row>
    <row r="132" spans="1:18" s="15" customFormat="1" ht="14.25">
      <c r="A132" s="21"/>
      <c r="B132" s="16"/>
      <c r="C132" s="16"/>
      <c r="D132" s="135"/>
      <c r="E132" s="110"/>
      <c r="F132" s="17" t="s">
        <v>54</v>
      </c>
      <c r="G132" s="14"/>
      <c r="H132" s="14">
        <f>H133+H134+H135</f>
        <v>0</v>
      </c>
      <c r="I132" s="14">
        <f>I133+I134+I135</f>
        <v>11133.3</v>
      </c>
      <c r="N132" s="26"/>
      <c r="P132" s="26"/>
      <c r="Q132" s="26"/>
      <c r="R132" s="26"/>
    </row>
    <row r="133" spans="1:18" s="15" customFormat="1" ht="14.25">
      <c r="A133" s="21"/>
      <c r="B133" s="16"/>
      <c r="C133" s="16"/>
      <c r="D133" s="135"/>
      <c r="E133" s="110"/>
      <c r="F133" s="17" t="s">
        <v>55</v>
      </c>
      <c r="G133" s="14"/>
      <c r="H133" s="14"/>
      <c r="I133" s="14">
        <v>2900</v>
      </c>
      <c r="N133" s="26"/>
      <c r="P133" s="26"/>
      <c r="Q133" s="26"/>
      <c r="R133" s="26"/>
    </row>
    <row r="134" spans="1:18" s="15" customFormat="1" ht="14.25">
      <c r="A134" s="21"/>
      <c r="B134" s="16"/>
      <c r="C134" s="16"/>
      <c r="D134" s="135"/>
      <c r="E134" s="110"/>
      <c r="F134" s="17" t="s">
        <v>56</v>
      </c>
      <c r="G134" s="14"/>
      <c r="H134" s="14"/>
      <c r="I134" s="14">
        <v>233.3</v>
      </c>
      <c r="N134" s="26"/>
      <c r="P134" s="26"/>
      <c r="Q134" s="26"/>
      <c r="R134" s="26"/>
    </row>
    <row r="135" spans="1:18" s="15" customFormat="1" ht="14.25">
      <c r="A135" s="21"/>
      <c r="B135" s="16"/>
      <c r="C135" s="16"/>
      <c r="D135" s="135"/>
      <c r="E135" s="110"/>
      <c r="F135" s="17" t="s">
        <v>57</v>
      </c>
      <c r="G135" s="14"/>
      <c r="H135" s="14">
        <v>0</v>
      </c>
      <c r="I135" s="14">
        <v>8000</v>
      </c>
      <c r="N135" s="26"/>
      <c r="P135" s="26"/>
      <c r="Q135" s="26"/>
      <c r="R135" s="26"/>
    </row>
    <row r="136" spans="1:18" s="15" customFormat="1" ht="14.25">
      <c r="A136" s="21"/>
      <c r="B136" s="16"/>
      <c r="C136" s="16"/>
      <c r="D136" s="135"/>
      <c r="E136" s="110"/>
      <c r="F136" s="17" t="s">
        <v>58</v>
      </c>
      <c r="G136" s="14"/>
      <c r="H136" s="14">
        <f>H137+H138+H140+H139</f>
        <v>0</v>
      </c>
      <c r="I136" s="14">
        <f>I137+I138+I140+I139</f>
        <v>2238.5</v>
      </c>
      <c r="N136" s="26"/>
      <c r="P136" s="26"/>
      <c r="Q136" s="26"/>
      <c r="R136" s="26"/>
    </row>
    <row r="137" spans="1:18" s="15" customFormat="1" ht="14.25">
      <c r="A137" s="21"/>
      <c r="B137" s="16"/>
      <c r="C137" s="16"/>
      <c r="D137" s="135"/>
      <c r="E137" s="110"/>
      <c r="F137" s="17" t="s">
        <v>59</v>
      </c>
      <c r="G137" s="14"/>
      <c r="H137" s="14"/>
      <c r="I137" s="14">
        <v>1676.7</v>
      </c>
      <c r="N137" s="26"/>
      <c r="P137" s="26"/>
      <c r="Q137" s="26"/>
      <c r="R137" s="26"/>
    </row>
    <row r="138" spans="1:18" s="15" customFormat="1" ht="14.25">
      <c r="A138" s="21"/>
      <c r="B138" s="16"/>
      <c r="C138" s="16"/>
      <c r="D138" s="135"/>
      <c r="E138" s="110"/>
      <c r="F138" s="17" t="s">
        <v>60</v>
      </c>
      <c r="G138" s="14"/>
      <c r="H138" s="14"/>
      <c r="I138" s="14">
        <v>92.7</v>
      </c>
      <c r="N138" s="26"/>
      <c r="P138" s="26"/>
      <c r="Q138" s="26"/>
      <c r="R138" s="26"/>
    </row>
    <row r="139" spans="1:18" s="15" customFormat="1" ht="14.25">
      <c r="A139" s="21"/>
      <c r="B139" s="16"/>
      <c r="C139" s="16"/>
      <c r="D139" s="135"/>
      <c r="E139" s="110"/>
      <c r="F139" s="17" t="s">
        <v>82</v>
      </c>
      <c r="G139" s="27"/>
      <c r="H139" s="27"/>
      <c r="I139" s="27">
        <v>325.8</v>
      </c>
      <c r="N139" s="26"/>
      <c r="P139" s="26"/>
      <c r="Q139" s="26"/>
      <c r="R139" s="26"/>
    </row>
    <row r="140" spans="1:18" s="15" customFormat="1" ht="14.25">
      <c r="A140" s="21"/>
      <c r="B140" s="16"/>
      <c r="C140" s="16"/>
      <c r="D140" s="135"/>
      <c r="E140" s="110"/>
      <c r="F140" s="17" t="s">
        <v>61</v>
      </c>
      <c r="G140" s="14"/>
      <c r="H140" s="14"/>
      <c r="I140" s="14">
        <v>143.30000000000001</v>
      </c>
      <c r="N140" s="26"/>
      <c r="P140" s="26"/>
      <c r="Q140" s="26"/>
      <c r="R140" s="26"/>
    </row>
    <row r="141" spans="1:18" s="15" customFormat="1" ht="28.5">
      <c r="A141" s="21"/>
      <c r="B141" s="16"/>
      <c r="C141" s="16"/>
      <c r="D141" s="76"/>
      <c r="E141" s="97">
        <v>31001</v>
      </c>
      <c r="F141" s="9" t="s">
        <v>314</v>
      </c>
      <c r="G141" s="14">
        <f t="shared" ref="G141:I141" si="14">G143</f>
        <v>-211377</v>
      </c>
      <c r="H141" s="14">
        <f t="shared" si="14"/>
        <v>-295927.8</v>
      </c>
      <c r="I141" s="14">
        <f t="shared" si="14"/>
        <v>-295927.8</v>
      </c>
    </row>
    <row r="142" spans="1:18" s="15" customFormat="1" ht="14.25">
      <c r="A142" s="21"/>
      <c r="B142" s="16"/>
      <c r="C142" s="16"/>
      <c r="D142" s="76"/>
      <c r="E142" s="110"/>
      <c r="F142" s="17" t="s">
        <v>8</v>
      </c>
      <c r="G142" s="14"/>
      <c r="H142" s="14"/>
      <c r="I142" s="14"/>
    </row>
    <row r="143" spans="1:18" s="15" customFormat="1" ht="14.25">
      <c r="A143" s="21"/>
      <c r="B143" s="16"/>
      <c r="C143" s="16"/>
      <c r="D143" s="76"/>
      <c r="E143" s="110"/>
      <c r="F143" s="18" t="s">
        <v>51</v>
      </c>
      <c r="G143" s="14">
        <f t="shared" ref="G143:I143" si="15">G145</f>
        <v>-211377</v>
      </c>
      <c r="H143" s="14">
        <f t="shared" si="15"/>
        <v>-295927.8</v>
      </c>
      <c r="I143" s="14">
        <f t="shared" si="15"/>
        <v>-295927.8</v>
      </c>
    </row>
    <row r="144" spans="1:18" s="15" customFormat="1" ht="14.25">
      <c r="A144" s="21"/>
      <c r="B144" s="16"/>
      <c r="C144" s="16"/>
      <c r="D144" s="76"/>
      <c r="E144" s="110"/>
      <c r="F144" s="17" t="s">
        <v>10</v>
      </c>
      <c r="G144" s="14"/>
      <c r="H144" s="14"/>
      <c r="I144" s="14"/>
    </row>
    <row r="145" spans="1:9" s="15" customFormat="1" ht="14.25">
      <c r="A145" s="21"/>
      <c r="B145" s="16"/>
      <c r="C145" s="16"/>
      <c r="D145" s="76"/>
      <c r="E145" s="110"/>
      <c r="F145" s="17" t="s">
        <v>0</v>
      </c>
      <c r="G145" s="14">
        <f t="shared" ref="G145:I148" si="16">G146</f>
        <v>-211377</v>
      </c>
      <c r="H145" s="14">
        <f t="shared" si="16"/>
        <v>-295927.8</v>
      </c>
      <c r="I145" s="14">
        <f t="shared" si="16"/>
        <v>-295927.8</v>
      </c>
    </row>
    <row r="146" spans="1:9" s="15" customFormat="1" ht="14.25">
      <c r="A146" s="21"/>
      <c r="B146" s="16"/>
      <c r="C146" s="16"/>
      <c r="D146" s="76"/>
      <c r="E146" s="110"/>
      <c r="F146" s="17" t="s">
        <v>37</v>
      </c>
      <c r="G146" s="14">
        <f t="shared" si="16"/>
        <v>-211377</v>
      </c>
      <c r="H146" s="14">
        <f t="shared" si="16"/>
        <v>-295927.8</v>
      </c>
      <c r="I146" s="14">
        <f t="shared" si="16"/>
        <v>-295927.8</v>
      </c>
    </row>
    <row r="147" spans="1:9" s="15" customFormat="1" ht="14.25">
      <c r="A147" s="21"/>
      <c r="B147" s="16"/>
      <c r="C147" s="16"/>
      <c r="D147" s="76"/>
      <c r="E147" s="110"/>
      <c r="F147" s="17" t="s">
        <v>38</v>
      </c>
      <c r="G147" s="14">
        <f t="shared" si="16"/>
        <v>-211377</v>
      </c>
      <c r="H147" s="14">
        <f t="shared" si="16"/>
        <v>-295927.8</v>
      </c>
      <c r="I147" s="14">
        <f t="shared" si="16"/>
        <v>-295927.8</v>
      </c>
    </row>
    <row r="148" spans="1:9" s="15" customFormat="1" ht="14.25">
      <c r="A148" s="21"/>
      <c r="B148" s="16"/>
      <c r="C148" s="16"/>
      <c r="D148" s="76"/>
      <c r="E148" s="110"/>
      <c r="F148" s="17" t="s">
        <v>39</v>
      </c>
      <c r="G148" s="14">
        <f t="shared" si="16"/>
        <v>-211377</v>
      </c>
      <c r="H148" s="14">
        <f t="shared" si="16"/>
        <v>-295927.8</v>
      </c>
      <c r="I148" s="14">
        <f t="shared" si="16"/>
        <v>-295927.8</v>
      </c>
    </row>
    <row r="149" spans="1:9" s="15" customFormat="1" ht="13.5" customHeight="1">
      <c r="A149" s="74"/>
      <c r="B149" s="19"/>
      <c r="C149" s="19"/>
      <c r="D149" s="77"/>
      <c r="E149" s="111"/>
      <c r="F149" s="20" t="s">
        <v>40</v>
      </c>
      <c r="G149" s="14">
        <v>-211377</v>
      </c>
      <c r="H149" s="14">
        <v>-295927.8</v>
      </c>
      <c r="I149" s="14">
        <v>-295927.8</v>
      </c>
    </row>
    <row r="150" spans="1:9" s="15" customFormat="1" ht="28.5">
      <c r="A150" s="21"/>
      <c r="B150" s="16"/>
      <c r="C150" s="16"/>
      <c r="D150" s="135"/>
      <c r="E150" s="97">
        <v>31001</v>
      </c>
      <c r="F150" s="9" t="s">
        <v>314</v>
      </c>
      <c r="G150" s="14">
        <f t="shared" ref="G150:I150" si="17">G152</f>
        <v>211377</v>
      </c>
      <c r="H150" s="14">
        <f t="shared" si="17"/>
        <v>295927.8</v>
      </c>
      <c r="I150" s="14">
        <f t="shared" si="17"/>
        <v>295927.8</v>
      </c>
    </row>
    <row r="151" spans="1:9" s="15" customFormat="1" ht="14.25">
      <c r="A151" s="21"/>
      <c r="B151" s="16"/>
      <c r="C151" s="16"/>
      <c r="D151" s="135"/>
      <c r="E151" s="110"/>
      <c r="F151" s="17" t="s">
        <v>8</v>
      </c>
      <c r="G151" s="14"/>
      <c r="H151" s="14"/>
      <c r="I151" s="14"/>
    </row>
    <row r="152" spans="1:9" s="15" customFormat="1" ht="14.25">
      <c r="A152" s="21"/>
      <c r="B152" s="16"/>
      <c r="C152" s="16"/>
      <c r="D152" s="135"/>
      <c r="E152" s="110"/>
      <c r="F152" s="18" t="s">
        <v>19</v>
      </c>
      <c r="G152" s="14">
        <f t="shared" ref="G152:I152" si="18">G154</f>
        <v>211377</v>
      </c>
      <c r="H152" s="14">
        <f t="shared" si="18"/>
        <v>295927.8</v>
      </c>
      <c r="I152" s="14">
        <f t="shared" si="18"/>
        <v>295927.8</v>
      </c>
    </row>
    <row r="153" spans="1:9" s="15" customFormat="1" ht="14.25">
      <c r="A153" s="21"/>
      <c r="B153" s="16"/>
      <c r="C153" s="16"/>
      <c r="D153" s="135"/>
      <c r="E153" s="110"/>
      <c r="F153" s="17" t="s">
        <v>10</v>
      </c>
      <c r="G153" s="14"/>
      <c r="H153" s="14"/>
      <c r="I153" s="14"/>
    </row>
    <row r="154" spans="1:9" s="15" customFormat="1" ht="14.25">
      <c r="A154" s="21"/>
      <c r="B154" s="16"/>
      <c r="C154" s="16"/>
      <c r="D154" s="135"/>
      <c r="E154" s="110"/>
      <c r="F154" s="17" t="s">
        <v>0</v>
      </c>
      <c r="G154" s="14">
        <f t="shared" ref="G154:I157" si="19">G155</f>
        <v>211377</v>
      </c>
      <c r="H154" s="14">
        <f t="shared" si="19"/>
        <v>295927.8</v>
      </c>
      <c r="I154" s="14">
        <f t="shared" si="19"/>
        <v>295927.8</v>
      </c>
    </row>
    <row r="155" spans="1:9" s="15" customFormat="1" ht="14.25">
      <c r="A155" s="21"/>
      <c r="B155" s="16"/>
      <c r="C155" s="16"/>
      <c r="D155" s="135"/>
      <c r="E155" s="110"/>
      <c r="F155" s="17" t="s">
        <v>37</v>
      </c>
      <c r="G155" s="14">
        <f t="shared" si="19"/>
        <v>211377</v>
      </c>
      <c r="H155" s="14">
        <f t="shared" si="19"/>
        <v>295927.8</v>
      </c>
      <c r="I155" s="14">
        <f t="shared" si="19"/>
        <v>295927.8</v>
      </c>
    </row>
    <row r="156" spans="1:9" s="15" customFormat="1" ht="14.25">
      <c r="A156" s="21"/>
      <c r="B156" s="16"/>
      <c r="C156" s="16"/>
      <c r="D156" s="135"/>
      <c r="E156" s="110"/>
      <c r="F156" s="17" t="s">
        <v>38</v>
      </c>
      <c r="G156" s="14">
        <f t="shared" si="19"/>
        <v>211377</v>
      </c>
      <c r="H156" s="14">
        <f t="shared" si="19"/>
        <v>295927.8</v>
      </c>
      <c r="I156" s="14">
        <f t="shared" si="19"/>
        <v>295927.8</v>
      </c>
    </row>
    <row r="157" spans="1:9" s="15" customFormat="1" ht="14.25">
      <c r="A157" s="21"/>
      <c r="B157" s="16"/>
      <c r="C157" s="16"/>
      <c r="D157" s="135"/>
      <c r="E157" s="110"/>
      <c r="F157" s="17" t="s">
        <v>39</v>
      </c>
      <c r="G157" s="14">
        <f t="shared" si="19"/>
        <v>211377</v>
      </c>
      <c r="H157" s="14">
        <f t="shared" si="19"/>
        <v>295927.8</v>
      </c>
      <c r="I157" s="14">
        <f t="shared" si="19"/>
        <v>295927.8</v>
      </c>
    </row>
    <row r="158" spans="1:9" s="15" customFormat="1" ht="13.5" customHeight="1">
      <c r="A158" s="134"/>
      <c r="B158" s="19"/>
      <c r="C158" s="19"/>
      <c r="D158" s="136"/>
      <c r="E158" s="111"/>
      <c r="F158" s="20" t="s">
        <v>40</v>
      </c>
      <c r="G158" s="14">
        <v>211377</v>
      </c>
      <c r="H158" s="14">
        <v>295927.8</v>
      </c>
      <c r="I158" s="14">
        <v>295927.8</v>
      </c>
    </row>
  </sheetData>
  <mergeCells count="6">
    <mergeCell ref="A8:C8"/>
    <mergeCell ref="D8:E8"/>
    <mergeCell ref="A6:I6"/>
    <mergeCell ref="F8:F9"/>
    <mergeCell ref="G8:I8"/>
    <mergeCell ref="H7:I7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C13" sqref="C13"/>
    </sheetView>
  </sheetViews>
  <sheetFormatPr defaultRowHeight="16.5"/>
  <cols>
    <col min="1" max="2" width="9.33203125" style="3"/>
    <col min="3" max="3" width="74.1640625" style="3" customWidth="1"/>
    <col min="4" max="6" width="22.1640625" style="3" customWidth="1"/>
    <col min="7" max="7" width="19.83203125" style="3" customWidth="1"/>
    <col min="8" max="16384" width="9.33203125" style="3"/>
  </cols>
  <sheetData>
    <row r="1" spans="1:10" s="1" customFormat="1" ht="13.5">
      <c r="C1" s="2"/>
      <c r="D1" s="2"/>
      <c r="E1" s="2"/>
      <c r="F1" s="2" t="s">
        <v>307</v>
      </c>
    </row>
    <row r="2" spans="1:10" s="1" customFormat="1" ht="13.5">
      <c r="C2" s="160" t="s">
        <v>86</v>
      </c>
      <c r="D2" s="160"/>
      <c r="E2" s="160"/>
      <c r="F2" s="160"/>
    </row>
    <row r="3" spans="1:10" s="1" customFormat="1" ht="13.5">
      <c r="C3" s="160" t="s">
        <v>84</v>
      </c>
      <c r="D3" s="160"/>
      <c r="E3" s="160"/>
      <c r="F3" s="160"/>
    </row>
    <row r="4" spans="1:10" s="1" customFormat="1" ht="13.5"/>
    <row r="5" spans="1:10" s="1" customFormat="1" ht="52.5" customHeight="1">
      <c r="A5" s="161" t="s">
        <v>310</v>
      </c>
      <c r="B5" s="161"/>
      <c r="C5" s="161"/>
      <c r="D5" s="161"/>
      <c r="E5" s="161"/>
      <c r="F5" s="161"/>
      <c r="G5" s="30"/>
    </row>
    <row r="7" spans="1:10">
      <c r="F7" s="1" t="s">
        <v>99</v>
      </c>
    </row>
    <row r="8" spans="1:10" s="31" customFormat="1" ht="43.5" customHeight="1">
      <c r="A8" s="162" t="s">
        <v>85</v>
      </c>
      <c r="B8" s="162"/>
      <c r="C8" s="163" t="s">
        <v>100</v>
      </c>
      <c r="D8" s="155" t="s">
        <v>304</v>
      </c>
      <c r="E8" s="156"/>
      <c r="F8" s="157"/>
      <c r="G8" s="32"/>
      <c r="H8" s="32"/>
      <c r="I8" s="32"/>
      <c r="J8" s="32"/>
    </row>
    <row r="9" spans="1:10" s="31" customFormat="1" ht="47.25" customHeight="1">
      <c r="A9" s="46" t="s">
        <v>7</v>
      </c>
      <c r="B9" s="46" t="s">
        <v>1</v>
      </c>
      <c r="C9" s="163"/>
      <c r="D9" s="48" t="s">
        <v>23</v>
      </c>
      <c r="E9" s="48" t="s">
        <v>62</v>
      </c>
      <c r="F9" s="48" t="s">
        <v>63</v>
      </c>
      <c r="G9" s="32"/>
      <c r="H9" s="32"/>
      <c r="I9" s="32"/>
      <c r="J9" s="32"/>
    </row>
    <row r="10" spans="1:10" s="35" customFormat="1" ht="17.25">
      <c r="A10" s="33"/>
      <c r="B10" s="33"/>
      <c r="C10" s="34" t="s">
        <v>101</v>
      </c>
      <c r="D10" s="146">
        <f t="shared" ref="D10:F10" si="0">+D11</f>
        <v>0</v>
      </c>
      <c r="E10" s="146">
        <f t="shared" si="0"/>
        <v>0</v>
      </c>
      <c r="F10" s="146">
        <f t="shared" si="0"/>
        <v>0</v>
      </c>
      <c r="G10" s="36"/>
      <c r="H10" s="36"/>
      <c r="I10" s="36"/>
      <c r="J10" s="36"/>
    </row>
    <row r="11" spans="1:10" s="35" customFormat="1" ht="17.25">
      <c r="A11" s="37"/>
      <c r="B11" s="38"/>
      <c r="C11" s="115" t="s">
        <v>102</v>
      </c>
      <c r="D11" s="146">
        <f t="shared" ref="D11:F11" si="1">D13</f>
        <v>0</v>
      </c>
      <c r="E11" s="146">
        <f t="shared" si="1"/>
        <v>0</v>
      </c>
      <c r="F11" s="146">
        <f t="shared" si="1"/>
        <v>0</v>
      </c>
      <c r="G11" s="36"/>
      <c r="H11" s="36"/>
      <c r="I11" s="36"/>
      <c r="J11" s="36"/>
    </row>
    <row r="12" spans="1:10" s="35" customFormat="1" ht="17.25">
      <c r="A12" s="37"/>
      <c r="B12" s="37"/>
      <c r="C12" s="116" t="s">
        <v>2</v>
      </c>
      <c r="D12" s="117"/>
      <c r="E12" s="117"/>
      <c r="F12" s="118"/>
      <c r="G12" s="36"/>
      <c r="H12" s="36"/>
      <c r="I12" s="36"/>
      <c r="J12" s="36"/>
    </row>
    <row r="13" spans="1:10" s="40" customFormat="1" ht="28.5">
      <c r="A13" s="159">
        <v>1080</v>
      </c>
      <c r="B13" s="39">
        <v>31001</v>
      </c>
      <c r="C13" s="114" t="s">
        <v>103</v>
      </c>
      <c r="D13" s="113">
        <f>D15+D16</f>
        <v>0</v>
      </c>
      <c r="E13" s="113">
        <f t="shared" ref="E13:F13" si="2">E15+E16</f>
        <v>0</v>
      </c>
      <c r="F13" s="113">
        <f t="shared" si="2"/>
        <v>0</v>
      </c>
      <c r="G13" s="41"/>
      <c r="H13" s="41"/>
      <c r="I13" s="41"/>
      <c r="J13" s="41"/>
    </row>
    <row r="14" spans="1:10" s="40" customFormat="1" ht="17.25">
      <c r="A14" s="159"/>
      <c r="B14" s="42"/>
      <c r="C14" s="43" t="s">
        <v>3</v>
      </c>
      <c r="D14" s="43"/>
      <c r="E14" s="43"/>
      <c r="F14" s="47"/>
      <c r="G14" s="41"/>
      <c r="H14" s="41"/>
      <c r="I14" s="41"/>
      <c r="J14" s="41"/>
    </row>
    <row r="15" spans="1:10" s="44" customFormat="1" ht="17.25">
      <c r="A15" s="159"/>
      <c r="B15" s="144"/>
      <c r="C15" s="145" t="s">
        <v>104</v>
      </c>
      <c r="D15" s="146">
        <f>'1'!G141</f>
        <v>-211377</v>
      </c>
      <c r="E15" s="146">
        <f>'1'!H141</f>
        <v>-295927.8</v>
      </c>
      <c r="F15" s="146">
        <f>'1'!I141</f>
        <v>-295927.8</v>
      </c>
      <c r="G15" s="45"/>
      <c r="H15" s="45"/>
      <c r="I15" s="45"/>
      <c r="J15" s="45"/>
    </row>
    <row r="16" spans="1:10">
      <c r="A16" s="159"/>
      <c r="B16" s="147"/>
      <c r="C16" s="145" t="s">
        <v>19</v>
      </c>
      <c r="D16" s="146">
        <v>211377</v>
      </c>
      <c r="E16" s="146">
        <v>295927.8</v>
      </c>
      <c r="F16" s="146">
        <v>295927.8</v>
      </c>
    </row>
  </sheetData>
  <mergeCells count="7">
    <mergeCell ref="A13:A16"/>
    <mergeCell ref="C2:F2"/>
    <mergeCell ref="C3:F3"/>
    <mergeCell ref="A5:F5"/>
    <mergeCell ref="A8:B8"/>
    <mergeCell ref="C8:C9"/>
    <mergeCell ref="D8:F8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opLeftCell="A46" zoomScaleNormal="100" zoomScaleSheetLayoutView="100" workbookViewId="0">
      <selection activeCell="B101" sqref="B101"/>
    </sheetView>
  </sheetViews>
  <sheetFormatPr defaultColWidth="10.6640625" defaultRowHeight="13.5"/>
  <cols>
    <col min="1" max="1" width="48.83203125" style="5" customWidth="1"/>
    <col min="2" max="2" width="58.6640625" style="5" customWidth="1"/>
    <col min="3" max="5" width="16.5" style="5" customWidth="1"/>
    <col min="6" max="6" width="15.1640625" style="5" bestFit="1" customWidth="1"/>
    <col min="7" max="7" width="26.83203125" style="5" customWidth="1"/>
    <col min="8" max="9" width="18.1640625" style="5" customWidth="1"/>
    <col min="10" max="10" width="21.6640625" style="5" customWidth="1"/>
    <col min="11" max="16384" width="10.6640625" style="5"/>
  </cols>
  <sheetData>
    <row r="1" spans="1:5">
      <c r="C1" s="119"/>
    </row>
    <row r="2" spans="1:5">
      <c r="D2" s="120"/>
      <c r="E2" s="121" t="s">
        <v>308</v>
      </c>
    </row>
    <row r="3" spans="1:5">
      <c r="D3" s="120"/>
      <c r="E3" s="94" t="s">
        <v>83</v>
      </c>
    </row>
    <row r="4" spans="1:5">
      <c r="D4" s="120"/>
      <c r="E4" s="94" t="s">
        <v>6</v>
      </c>
    </row>
    <row r="5" spans="1:5">
      <c r="C5" s="120"/>
    </row>
    <row r="8" spans="1:5" ht="42" customHeight="1">
      <c r="A8" s="173" t="s">
        <v>312</v>
      </c>
      <c r="B8" s="173"/>
      <c r="C8" s="173"/>
      <c r="D8" s="173"/>
      <c r="E8" s="173"/>
    </row>
    <row r="9" spans="1:5" ht="12.75" customHeight="1">
      <c r="A9" s="78"/>
      <c r="B9" s="78"/>
      <c r="C9" s="78"/>
    </row>
    <row r="10" spans="1:5" s="123" customFormat="1" ht="17.25">
      <c r="A10" s="175" t="s">
        <v>14</v>
      </c>
      <c r="B10" s="175"/>
      <c r="C10" s="175"/>
      <c r="D10" s="122"/>
    </row>
    <row r="11" spans="1:5" s="123" customFormat="1" ht="17.25">
      <c r="A11" s="5"/>
      <c r="B11" s="5"/>
      <c r="C11" s="5"/>
    </row>
    <row r="12" spans="1:5" s="123" customFormat="1" ht="17.25">
      <c r="A12" s="171" t="s">
        <v>94</v>
      </c>
      <c r="B12" s="171"/>
      <c r="C12" s="171"/>
    </row>
    <row r="13" spans="1:5" s="123" customFormat="1" ht="17.25">
      <c r="A13" s="6"/>
      <c r="B13" s="6"/>
      <c r="C13" s="7"/>
    </row>
    <row r="14" spans="1:5" ht="14.25">
      <c r="A14" s="139" t="s">
        <v>65</v>
      </c>
      <c r="B14" s="170" t="s">
        <v>66</v>
      </c>
      <c r="C14" s="170"/>
      <c r="D14" s="170"/>
      <c r="E14" s="170"/>
    </row>
    <row r="15" spans="1:5" ht="29.25" customHeight="1">
      <c r="A15" s="140" t="s">
        <v>20</v>
      </c>
      <c r="B15" s="125" t="s">
        <v>21</v>
      </c>
      <c r="C15" s="126"/>
      <c r="D15" s="126"/>
      <c r="E15" s="126"/>
    </row>
    <row r="16" spans="1:5">
      <c r="A16" s="96"/>
      <c r="B16" s="96"/>
      <c r="C16" s="96"/>
      <c r="D16" s="96"/>
      <c r="E16" s="96"/>
    </row>
    <row r="17" spans="1:5" ht="14.25">
      <c r="A17" s="170" t="s">
        <v>67</v>
      </c>
      <c r="B17" s="170"/>
      <c r="C17" s="170"/>
      <c r="D17" s="170"/>
      <c r="E17" s="170"/>
    </row>
    <row r="18" spans="1:5" ht="27.75" customHeight="1">
      <c r="A18" s="138" t="s">
        <v>68</v>
      </c>
      <c r="B18" s="140" t="s">
        <v>20</v>
      </c>
      <c r="C18" s="164" t="s">
        <v>22</v>
      </c>
      <c r="D18" s="165"/>
      <c r="E18" s="166"/>
    </row>
    <row r="19" spans="1:5" ht="27">
      <c r="A19" s="138" t="s">
        <v>69</v>
      </c>
      <c r="B19" s="140" t="s">
        <v>76</v>
      </c>
      <c r="C19" s="137" t="s">
        <v>70</v>
      </c>
      <c r="D19" s="137" t="s">
        <v>71</v>
      </c>
      <c r="E19" s="137" t="s">
        <v>34</v>
      </c>
    </row>
    <row r="20" spans="1:5" ht="67.5">
      <c r="A20" s="138" t="s">
        <v>72</v>
      </c>
      <c r="B20" s="140" t="s">
        <v>77</v>
      </c>
      <c r="C20" s="138"/>
      <c r="D20" s="138"/>
      <c r="E20" s="138"/>
    </row>
    <row r="21" spans="1:5" ht="81">
      <c r="A21" s="138" t="s">
        <v>73</v>
      </c>
      <c r="B21" s="140" t="s">
        <v>78</v>
      </c>
      <c r="C21" s="138"/>
      <c r="D21" s="138"/>
      <c r="E21" s="138"/>
    </row>
    <row r="22" spans="1:5">
      <c r="A22" s="138" t="s">
        <v>74</v>
      </c>
      <c r="B22" s="140" t="s">
        <v>15</v>
      </c>
      <c r="C22" s="138"/>
      <c r="D22" s="138"/>
      <c r="E22" s="138"/>
    </row>
    <row r="23" spans="1:5" ht="27">
      <c r="A23" s="138" t="s">
        <v>79</v>
      </c>
      <c r="B23" s="140" t="s">
        <v>80</v>
      </c>
      <c r="C23" s="138"/>
      <c r="D23" s="138"/>
      <c r="E23" s="138"/>
    </row>
    <row r="24" spans="1:5">
      <c r="A24" s="169" t="s">
        <v>16</v>
      </c>
      <c r="B24" s="169"/>
      <c r="C24" s="138"/>
      <c r="D24" s="138"/>
      <c r="E24" s="138"/>
    </row>
    <row r="25" spans="1:5">
      <c r="A25" s="168" t="s">
        <v>17</v>
      </c>
      <c r="B25" s="168"/>
      <c r="C25" s="88">
        <f>'1'!G41</f>
        <v>0</v>
      </c>
      <c r="D25" s="88">
        <f>'1'!H41</f>
        <v>255586</v>
      </c>
      <c r="E25" s="88">
        <f>'1'!I41</f>
        <v>576031.9</v>
      </c>
    </row>
    <row r="26" spans="1:5" ht="12.75" customHeight="1">
      <c r="A26" s="96"/>
      <c r="B26" s="96"/>
      <c r="C26" s="96"/>
      <c r="D26" s="96"/>
      <c r="E26" s="96"/>
    </row>
    <row r="27" spans="1:5" ht="14.25">
      <c r="A27" s="170" t="s">
        <v>67</v>
      </c>
      <c r="B27" s="170"/>
      <c r="C27" s="170"/>
      <c r="D27" s="170"/>
      <c r="E27" s="170"/>
    </row>
    <row r="28" spans="1:5" ht="27.75" customHeight="1">
      <c r="A28" s="138" t="s">
        <v>68</v>
      </c>
      <c r="B28" s="140" t="s">
        <v>20</v>
      </c>
      <c r="C28" s="164" t="s">
        <v>22</v>
      </c>
      <c r="D28" s="165"/>
      <c r="E28" s="166"/>
    </row>
    <row r="29" spans="1:5" ht="27">
      <c r="A29" s="138" t="s">
        <v>69</v>
      </c>
      <c r="B29" s="140">
        <v>11019</v>
      </c>
      <c r="C29" s="137" t="s">
        <v>70</v>
      </c>
      <c r="D29" s="137" t="s">
        <v>71</v>
      </c>
      <c r="E29" s="137" t="s">
        <v>34</v>
      </c>
    </row>
    <row r="30" spans="1:5" ht="54">
      <c r="A30" s="138" t="s">
        <v>72</v>
      </c>
      <c r="B30" s="140" t="s">
        <v>97</v>
      </c>
      <c r="C30" s="138"/>
      <c r="D30" s="138"/>
      <c r="E30" s="138"/>
    </row>
    <row r="31" spans="1:5" ht="54">
      <c r="A31" s="138" t="s">
        <v>73</v>
      </c>
      <c r="B31" s="140" t="s">
        <v>64</v>
      </c>
      <c r="C31" s="138"/>
      <c r="D31" s="138"/>
      <c r="E31" s="138"/>
    </row>
    <row r="32" spans="1:5">
      <c r="A32" s="138" t="s">
        <v>74</v>
      </c>
      <c r="B32" s="140" t="s">
        <v>15</v>
      </c>
      <c r="C32" s="138"/>
      <c r="D32" s="138"/>
      <c r="E32" s="138"/>
    </row>
    <row r="33" spans="1:5" ht="27">
      <c r="A33" s="138" t="s">
        <v>79</v>
      </c>
      <c r="B33" s="140" t="s">
        <v>96</v>
      </c>
      <c r="C33" s="138"/>
      <c r="D33" s="138"/>
      <c r="E33" s="138"/>
    </row>
    <row r="34" spans="1:5">
      <c r="A34" s="169" t="s">
        <v>16</v>
      </c>
      <c r="B34" s="169"/>
      <c r="C34" s="138"/>
      <c r="D34" s="138"/>
      <c r="E34" s="138"/>
    </row>
    <row r="35" spans="1:5">
      <c r="A35" s="168" t="s">
        <v>17</v>
      </c>
      <c r="B35" s="168"/>
      <c r="C35" s="88">
        <f>'1'!G81</f>
        <v>0</v>
      </c>
      <c r="D35" s="88">
        <f>'1'!H81</f>
        <v>0</v>
      </c>
      <c r="E35" s="88">
        <f>'1'!I81</f>
        <v>113761.1</v>
      </c>
    </row>
    <row r="36" spans="1:5" ht="14.25">
      <c r="A36" s="170" t="s">
        <v>67</v>
      </c>
      <c r="B36" s="170"/>
      <c r="C36" s="170"/>
      <c r="D36" s="170"/>
      <c r="E36" s="170"/>
    </row>
    <row r="37" spans="1:5" ht="27.75" customHeight="1">
      <c r="A37" s="138" t="s">
        <v>68</v>
      </c>
      <c r="B37" s="140" t="s">
        <v>20</v>
      </c>
      <c r="C37" s="174" t="s">
        <v>22</v>
      </c>
      <c r="D37" s="174"/>
      <c r="E37" s="174"/>
    </row>
    <row r="38" spans="1:5" ht="27">
      <c r="A38" s="138" t="s">
        <v>69</v>
      </c>
      <c r="B38" s="140">
        <v>11020</v>
      </c>
      <c r="C38" s="137" t="s">
        <v>70</v>
      </c>
      <c r="D38" s="137" t="s">
        <v>71</v>
      </c>
      <c r="E38" s="137" t="s">
        <v>34</v>
      </c>
    </row>
    <row r="39" spans="1:5" ht="54">
      <c r="A39" s="138" t="s">
        <v>72</v>
      </c>
      <c r="B39" s="140" t="s">
        <v>98</v>
      </c>
      <c r="C39" s="138"/>
      <c r="D39" s="138"/>
      <c r="E39" s="138"/>
    </row>
    <row r="40" spans="1:5" ht="54">
      <c r="A40" s="138" t="s">
        <v>73</v>
      </c>
      <c r="B40" s="140" t="s">
        <v>64</v>
      </c>
      <c r="C40" s="138"/>
      <c r="D40" s="138"/>
      <c r="E40" s="138"/>
    </row>
    <row r="41" spans="1:5">
      <c r="A41" s="138" t="s">
        <v>74</v>
      </c>
      <c r="B41" s="140" t="s">
        <v>15</v>
      </c>
      <c r="C41" s="138"/>
      <c r="D41" s="138"/>
      <c r="E41" s="138"/>
    </row>
    <row r="42" spans="1:5" ht="27">
      <c r="A42" s="138" t="s">
        <v>79</v>
      </c>
      <c r="B42" s="140" t="s">
        <v>95</v>
      </c>
      <c r="C42" s="138"/>
      <c r="D42" s="138"/>
      <c r="E42" s="138"/>
    </row>
    <row r="43" spans="1:5">
      <c r="A43" s="169" t="s">
        <v>16</v>
      </c>
      <c r="B43" s="169"/>
      <c r="C43" s="138"/>
      <c r="D43" s="138"/>
      <c r="E43" s="138"/>
    </row>
    <row r="44" spans="1:5">
      <c r="A44" s="168" t="s">
        <v>17</v>
      </c>
      <c r="B44" s="168"/>
      <c r="C44" s="88">
        <f>'1'!G121</f>
        <v>0</v>
      </c>
      <c r="D44" s="88">
        <f>'1'!H121</f>
        <v>0</v>
      </c>
      <c r="E44" s="88">
        <f>'1'!I121</f>
        <v>113880.1</v>
      </c>
    </row>
    <row r="45" spans="1:5" ht="16.5">
      <c r="A45" s="128"/>
      <c r="B45" s="128"/>
      <c r="C45" s="128"/>
      <c r="D45" s="128"/>
      <c r="E45" s="128"/>
    </row>
    <row r="46" spans="1:5" ht="16.5">
      <c r="A46" s="128"/>
      <c r="B46" s="128"/>
      <c r="C46" s="128"/>
      <c r="D46" s="128"/>
      <c r="E46" s="128"/>
    </row>
    <row r="47" spans="1:5" ht="30" customHeight="1">
      <c r="A47" s="138" t="s">
        <v>68</v>
      </c>
      <c r="B47" s="140">
        <v>1080</v>
      </c>
      <c r="C47" s="164" t="s">
        <v>22</v>
      </c>
      <c r="D47" s="165"/>
      <c r="E47" s="166"/>
    </row>
    <row r="48" spans="1:5" ht="27">
      <c r="A48" s="138" t="s">
        <v>69</v>
      </c>
      <c r="B48" s="140">
        <v>31001</v>
      </c>
      <c r="C48" s="137" t="s">
        <v>70</v>
      </c>
      <c r="D48" s="137" t="s">
        <v>71</v>
      </c>
      <c r="E48" s="137" t="s">
        <v>34</v>
      </c>
    </row>
    <row r="49" spans="1:5" ht="27">
      <c r="A49" s="138" t="s">
        <v>72</v>
      </c>
      <c r="B49" s="140" t="s">
        <v>87</v>
      </c>
      <c r="C49" s="138"/>
      <c r="D49" s="138"/>
      <c r="E49" s="138"/>
    </row>
    <row r="50" spans="1:5" ht="27">
      <c r="A50" s="138" t="s">
        <v>73</v>
      </c>
      <c r="B50" s="140" t="s">
        <v>88</v>
      </c>
      <c r="C50" s="138"/>
      <c r="D50" s="138"/>
      <c r="E50" s="138"/>
    </row>
    <row r="51" spans="1:5" ht="27">
      <c r="A51" s="138" t="s">
        <v>74</v>
      </c>
      <c r="B51" s="140" t="s">
        <v>89</v>
      </c>
      <c r="C51" s="138"/>
      <c r="D51" s="138"/>
      <c r="E51" s="138"/>
    </row>
    <row r="52" spans="1:5" ht="27">
      <c r="A52" s="138" t="s">
        <v>75</v>
      </c>
      <c r="B52" s="140" t="s">
        <v>80</v>
      </c>
      <c r="C52" s="138"/>
      <c r="D52" s="138"/>
      <c r="E52" s="138"/>
    </row>
    <row r="53" spans="1:5">
      <c r="A53" s="169" t="s">
        <v>16</v>
      </c>
      <c r="B53" s="169"/>
      <c r="C53" s="138"/>
      <c r="D53" s="138"/>
      <c r="E53" s="138"/>
    </row>
    <row r="54" spans="1:5">
      <c r="A54" s="167" t="s">
        <v>90</v>
      </c>
      <c r="B54" s="167"/>
      <c r="C54" s="131">
        <v>351</v>
      </c>
      <c r="D54" s="131">
        <v>351</v>
      </c>
      <c r="E54" s="131">
        <v>351</v>
      </c>
    </row>
    <row r="55" spans="1:5">
      <c r="A55" s="167" t="s">
        <v>91</v>
      </c>
      <c r="B55" s="167"/>
      <c r="C55" s="131">
        <v>1689</v>
      </c>
      <c r="D55" s="131">
        <v>1689</v>
      </c>
      <c r="E55" s="131">
        <v>1689</v>
      </c>
    </row>
    <row r="56" spans="1:5" ht="13.5" customHeight="1">
      <c r="A56" s="167" t="s">
        <v>92</v>
      </c>
      <c r="B56" s="167"/>
      <c r="C56" s="131">
        <v>40</v>
      </c>
      <c r="D56" s="131">
        <v>40</v>
      </c>
      <c r="E56" s="131">
        <v>40</v>
      </c>
    </row>
    <row r="57" spans="1:5" ht="13.5" customHeight="1">
      <c r="A57" s="167" t="s">
        <v>93</v>
      </c>
      <c r="B57" s="167"/>
      <c r="C57" s="131"/>
      <c r="D57" s="131"/>
      <c r="E57" s="131">
        <v>7</v>
      </c>
    </row>
    <row r="58" spans="1:5">
      <c r="A58" s="168" t="s">
        <v>17</v>
      </c>
      <c r="B58" s="168"/>
      <c r="C58" s="88">
        <f>'1'!G150</f>
        <v>211377</v>
      </c>
      <c r="D58" s="88">
        <f>'1'!H150</f>
        <v>295927.8</v>
      </c>
      <c r="E58" s="88">
        <f>'1'!I150</f>
        <v>295927.8</v>
      </c>
    </row>
    <row r="59" spans="1:5">
      <c r="A59" s="132"/>
      <c r="B59" s="132"/>
      <c r="C59" s="133"/>
      <c r="D59" s="133"/>
      <c r="E59" s="133"/>
    </row>
    <row r="60" spans="1:5">
      <c r="A60" s="132"/>
      <c r="B60" s="132"/>
      <c r="C60" s="133"/>
      <c r="D60" s="133"/>
      <c r="E60" s="133"/>
    </row>
    <row r="61" spans="1:5" ht="17.25">
      <c r="A61" s="172" t="s">
        <v>51</v>
      </c>
      <c r="B61" s="172"/>
      <c r="C61" s="172"/>
      <c r="D61" s="172"/>
      <c r="E61" s="172"/>
    </row>
    <row r="62" spans="1:5" ht="17.25">
      <c r="A62" s="130"/>
      <c r="B62" s="130"/>
      <c r="C62" s="130"/>
      <c r="D62" s="130"/>
      <c r="E62" s="130"/>
    </row>
    <row r="63" spans="1:5" s="123" customFormat="1" ht="17.25">
      <c r="A63" s="171" t="s">
        <v>94</v>
      </c>
      <c r="B63" s="171"/>
      <c r="C63" s="171"/>
    </row>
    <row r="64" spans="1:5" ht="16.5">
      <c r="A64" s="128"/>
      <c r="B64" s="128"/>
      <c r="C64" s="128"/>
      <c r="D64" s="128"/>
      <c r="E64" s="128"/>
    </row>
    <row r="65" spans="1:5" ht="16.5">
      <c r="A65" s="128"/>
      <c r="B65" s="128"/>
      <c r="C65" s="128"/>
      <c r="D65" s="128"/>
      <c r="E65" s="128"/>
    </row>
    <row r="66" spans="1:5" ht="14.25">
      <c r="A66" s="129" t="s">
        <v>65</v>
      </c>
      <c r="B66" s="170" t="s">
        <v>66</v>
      </c>
      <c r="C66" s="170"/>
      <c r="D66" s="170"/>
      <c r="E66" s="170"/>
    </row>
    <row r="67" spans="1:5" ht="29.25" customHeight="1">
      <c r="A67" s="124" t="s">
        <v>20</v>
      </c>
      <c r="B67" s="125" t="s">
        <v>21</v>
      </c>
      <c r="C67" s="126"/>
      <c r="D67" s="126"/>
      <c r="E67" s="126"/>
    </row>
    <row r="68" spans="1:5">
      <c r="A68" s="96"/>
      <c r="B68" s="96"/>
      <c r="C68" s="96"/>
      <c r="D68" s="96"/>
      <c r="E68" s="96"/>
    </row>
    <row r="69" spans="1:5" ht="14.25">
      <c r="A69" s="170" t="s">
        <v>67</v>
      </c>
      <c r="B69" s="170"/>
      <c r="C69" s="170"/>
      <c r="D69" s="170"/>
      <c r="E69" s="170"/>
    </row>
    <row r="70" spans="1:5" ht="27.75" customHeight="1">
      <c r="A70" s="127" t="s">
        <v>68</v>
      </c>
      <c r="B70" s="124" t="s">
        <v>20</v>
      </c>
      <c r="C70" s="164" t="s">
        <v>305</v>
      </c>
      <c r="D70" s="165"/>
      <c r="E70" s="166"/>
    </row>
    <row r="71" spans="1:5" ht="27">
      <c r="A71" s="127" t="s">
        <v>69</v>
      </c>
      <c r="B71" s="124" t="s">
        <v>76</v>
      </c>
      <c r="C71" s="103" t="s">
        <v>70</v>
      </c>
      <c r="D71" s="103" t="s">
        <v>71</v>
      </c>
      <c r="E71" s="103" t="s">
        <v>34</v>
      </c>
    </row>
    <row r="72" spans="1:5" ht="67.5">
      <c r="A72" s="127" t="s">
        <v>72</v>
      </c>
      <c r="B72" s="124" t="s">
        <v>77</v>
      </c>
      <c r="C72" s="127"/>
      <c r="D72" s="127"/>
      <c r="E72" s="127"/>
    </row>
    <row r="73" spans="1:5" ht="81">
      <c r="A73" s="127" t="s">
        <v>73</v>
      </c>
      <c r="B73" s="124" t="s">
        <v>78</v>
      </c>
      <c r="C73" s="127"/>
      <c r="D73" s="127"/>
      <c r="E73" s="127"/>
    </row>
    <row r="74" spans="1:5">
      <c r="A74" s="127" t="s">
        <v>74</v>
      </c>
      <c r="B74" s="124" t="s">
        <v>15</v>
      </c>
      <c r="C74" s="127"/>
      <c r="D74" s="127"/>
      <c r="E74" s="127"/>
    </row>
    <row r="75" spans="1:5" ht="27">
      <c r="A75" s="127" t="s">
        <v>79</v>
      </c>
      <c r="B75" s="124" t="s">
        <v>80</v>
      </c>
      <c r="C75" s="127"/>
      <c r="D75" s="127"/>
      <c r="E75" s="127"/>
    </row>
    <row r="76" spans="1:5">
      <c r="A76" s="169" t="s">
        <v>16</v>
      </c>
      <c r="B76" s="169"/>
      <c r="C76" s="127"/>
      <c r="D76" s="127"/>
      <c r="E76" s="127"/>
    </row>
    <row r="77" spans="1:5">
      <c r="A77" s="168" t="s">
        <v>17</v>
      </c>
      <c r="B77" s="168"/>
      <c r="C77" s="88">
        <f>'1'!G21</f>
        <v>0</v>
      </c>
      <c r="D77" s="88">
        <f>'1'!H21</f>
        <v>-255586</v>
      </c>
      <c r="E77" s="88">
        <f>'1'!I21</f>
        <v>-576031.9</v>
      </c>
    </row>
    <row r="78" spans="1:5" ht="12.75" customHeight="1">
      <c r="A78" s="96"/>
      <c r="B78" s="96"/>
      <c r="C78" s="96"/>
      <c r="D78" s="96"/>
      <c r="E78" s="96"/>
    </row>
    <row r="79" spans="1:5" ht="14.25">
      <c r="A79" s="170" t="s">
        <v>67</v>
      </c>
      <c r="B79" s="170"/>
      <c r="C79" s="170"/>
      <c r="D79" s="170"/>
      <c r="E79" s="170"/>
    </row>
    <row r="80" spans="1:5" ht="27.75" customHeight="1">
      <c r="A80" s="127" t="s">
        <v>68</v>
      </c>
      <c r="B80" s="124" t="s">
        <v>20</v>
      </c>
      <c r="C80" s="164" t="s">
        <v>305</v>
      </c>
      <c r="D80" s="165"/>
      <c r="E80" s="166"/>
    </row>
    <row r="81" spans="1:5" ht="27">
      <c r="A81" s="127" t="s">
        <v>69</v>
      </c>
      <c r="B81" s="124">
        <v>11019</v>
      </c>
      <c r="C81" s="103" t="s">
        <v>70</v>
      </c>
      <c r="D81" s="103" t="s">
        <v>71</v>
      </c>
      <c r="E81" s="103" t="s">
        <v>34</v>
      </c>
    </row>
    <row r="82" spans="1:5" ht="54">
      <c r="A82" s="127" t="s">
        <v>72</v>
      </c>
      <c r="B82" s="124" t="s">
        <v>97</v>
      </c>
      <c r="C82" s="127"/>
      <c r="D82" s="127"/>
      <c r="E82" s="127"/>
    </row>
    <row r="83" spans="1:5" ht="54">
      <c r="A83" s="127" t="s">
        <v>73</v>
      </c>
      <c r="B83" s="124" t="s">
        <v>64</v>
      </c>
      <c r="C83" s="127"/>
      <c r="D83" s="127"/>
      <c r="E83" s="127"/>
    </row>
    <row r="84" spans="1:5">
      <c r="A84" s="127" t="s">
        <v>74</v>
      </c>
      <c r="B84" s="124" t="s">
        <v>15</v>
      </c>
      <c r="C84" s="127"/>
      <c r="D84" s="127"/>
      <c r="E84" s="127"/>
    </row>
    <row r="85" spans="1:5" ht="27">
      <c r="A85" s="127" t="s">
        <v>79</v>
      </c>
      <c r="B85" s="124" t="s">
        <v>96</v>
      </c>
      <c r="C85" s="127"/>
      <c r="D85" s="127"/>
      <c r="E85" s="127"/>
    </row>
    <row r="86" spans="1:5">
      <c r="A86" s="169" t="s">
        <v>16</v>
      </c>
      <c r="B86" s="169"/>
      <c r="C86" s="127"/>
      <c r="D86" s="127"/>
      <c r="E86" s="127"/>
    </row>
    <row r="87" spans="1:5">
      <c r="A87" s="168" t="s">
        <v>17</v>
      </c>
      <c r="B87" s="168"/>
      <c r="C87" s="88">
        <f>'1'!G61</f>
        <v>0</v>
      </c>
      <c r="D87" s="88">
        <f>'1'!H61</f>
        <v>0</v>
      </c>
      <c r="E87" s="88">
        <f>'1'!I61</f>
        <v>-113761.1</v>
      </c>
    </row>
    <row r="88" spans="1:5" ht="14.25">
      <c r="A88" s="170" t="s">
        <v>67</v>
      </c>
      <c r="B88" s="170"/>
      <c r="C88" s="170"/>
      <c r="D88" s="170"/>
      <c r="E88" s="170"/>
    </row>
    <row r="89" spans="1:5" ht="27.75" customHeight="1">
      <c r="A89" s="127" t="s">
        <v>68</v>
      </c>
      <c r="B89" s="124" t="s">
        <v>20</v>
      </c>
      <c r="C89" s="164" t="s">
        <v>305</v>
      </c>
      <c r="D89" s="165"/>
      <c r="E89" s="166"/>
    </row>
    <row r="90" spans="1:5" ht="27">
      <c r="A90" s="127" t="s">
        <v>69</v>
      </c>
      <c r="B90" s="124">
        <v>11020</v>
      </c>
      <c r="C90" s="103" t="s">
        <v>70</v>
      </c>
      <c r="D90" s="103" t="s">
        <v>71</v>
      </c>
      <c r="E90" s="103" t="s">
        <v>34</v>
      </c>
    </row>
    <row r="91" spans="1:5" ht="54">
      <c r="A91" s="127" t="s">
        <v>72</v>
      </c>
      <c r="B91" s="124" t="s">
        <v>98</v>
      </c>
      <c r="C91" s="127"/>
      <c r="D91" s="127"/>
      <c r="E91" s="127"/>
    </row>
    <row r="92" spans="1:5" ht="54">
      <c r="A92" s="127" t="s">
        <v>73</v>
      </c>
      <c r="B92" s="124" t="s">
        <v>64</v>
      </c>
      <c r="C92" s="127"/>
      <c r="D92" s="127"/>
      <c r="E92" s="127"/>
    </row>
    <row r="93" spans="1:5">
      <c r="A93" s="127" t="s">
        <v>74</v>
      </c>
      <c r="B93" s="124" t="s">
        <v>15</v>
      </c>
      <c r="C93" s="127"/>
      <c r="D93" s="127"/>
      <c r="E93" s="127"/>
    </row>
    <row r="94" spans="1:5" ht="27">
      <c r="A94" s="127" t="s">
        <v>79</v>
      </c>
      <c r="B94" s="124" t="s">
        <v>95</v>
      </c>
      <c r="C94" s="127"/>
      <c r="D94" s="127"/>
      <c r="E94" s="127"/>
    </row>
    <row r="95" spans="1:5">
      <c r="A95" s="169" t="s">
        <v>16</v>
      </c>
      <c r="B95" s="169"/>
      <c r="C95" s="127"/>
      <c r="D95" s="127"/>
      <c r="E95" s="127"/>
    </row>
    <row r="96" spans="1:5">
      <c r="A96" s="168" t="s">
        <v>17</v>
      </c>
      <c r="B96" s="168"/>
      <c r="C96" s="88">
        <f>'1'!G101</f>
        <v>0</v>
      </c>
      <c r="D96" s="88">
        <f>'1'!H101</f>
        <v>0</v>
      </c>
      <c r="E96" s="88">
        <f>'1'!I101</f>
        <v>-113880.1</v>
      </c>
    </row>
    <row r="97" spans="1:5" ht="16.5">
      <c r="A97" s="128"/>
      <c r="B97" s="128"/>
      <c r="C97" s="128"/>
      <c r="D97" s="128"/>
      <c r="E97" s="128"/>
    </row>
    <row r="98" spans="1:5" ht="16.5">
      <c r="A98" s="128"/>
      <c r="B98" s="128"/>
      <c r="C98" s="128"/>
      <c r="D98" s="128"/>
      <c r="E98" s="128"/>
    </row>
    <row r="99" spans="1:5" ht="30" customHeight="1">
      <c r="A99" s="127" t="s">
        <v>68</v>
      </c>
      <c r="B99" s="124">
        <v>1080</v>
      </c>
      <c r="C99" s="164" t="s">
        <v>305</v>
      </c>
      <c r="D99" s="165"/>
      <c r="E99" s="166"/>
    </row>
    <row r="100" spans="1:5" ht="27">
      <c r="A100" s="127" t="s">
        <v>69</v>
      </c>
      <c r="B100" s="124">
        <v>31001</v>
      </c>
      <c r="C100" s="103" t="s">
        <v>70</v>
      </c>
      <c r="D100" s="103" t="s">
        <v>71</v>
      </c>
      <c r="E100" s="103" t="s">
        <v>34</v>
      </c>
    </row>
    <row r="101" spans="1:5" ht="27">
      <c r="A101" s="127" t="s">
        <v>72</v>
      </c>
      <c r="B101" s="124" t="s">
        <v>87</v>
      </c>
      <c r="C101" s="127"/>
      <c r="D101" s="127"/>
      <c r="E101" s="127"/>
    </row>
    <row r="102" spans="1:5" ht="27">
      <c r="A102" s="127" t="s">
        <v>73</v>
      </c>
      <c r="B102" s="124" t="s">
        <v>88</v>
      </c>
      <c r="C102" s="127"/>
      <c r="D102" s="127"/>
      <c r="E102" s="127"/>
    </row>
    <row r="103" spans="1:5" ht="27">
      <c r="A103" s="127" t="s">
        <v>74</v>
      </c>
      <c r="B103" s="124" t="s">
        <v>89</v>
      </c>
      <c r="C103" s="127"/>
      <c r="D103" s="127"/>
      <c r="E103" s="127"/>
    </row>
    <row r="104" spans="1:5" ht="27">
      <c r="A104" s="127" t="s">
        <v>75</v>
      </c>
      <c r="B104" s="124" t="s">
        <v>80</v>
      </c>
      <c r="C104" s="127"/>
      <c r="D104" s="127"/>
      <c r="E104" s="127"/>
    </row>
    <row r="105" spans="1:5">
      <c r="A105" s="169" t="s">
        <v>16</v>
      </c>
      <c r="B105" s="169"/>
      <c r="C105" s="127"/>
      <c r="D105" s="127"/>
      <c r="E105" s="127"/>
    </row>
    <row r="106" spans="1:5">
      <c r="A106" s="167" t="s">
        <v>90</v>
      </c>
      <c r="B106" s="167"/>
      <c r="C106" s="88">
        <v>-351</v>
      </c>
      <c r="D106" s="88">
        <v>-351</v>
      </c>
      <c r="E106" s="88">
        <v>-351</v>
      </c>
    </row>
    <row r="107" spans="1:5">
      <c r="A107" s="167" t="s">
        <v>91</v>
      </c>
      <c r="B107" s="167"/>
      <c r="C107" s="88">
        <v>-1689</v>
      </c>
      <c r="D107" s="88">
        <v>-1689</v>
      </c>
      <c r="E107" s="88">
        <v>-1689</v>
      </c>
    </row>
    <row r="108" spans="1:5" ht="13.5" customHeight="1">
      <c r="A108" s="167" t="s">
        <v>92</v>
      </c>
      <c r="B108" s="167"/>
      <c r="C108" s="88">
        <v>-40</v>
      </c>
      <c r="D108" s="88">
        <v>-40</v>
      </c>
      <c r="E108" s="88">
        <v>-40</v>
      </c>
    </row>
    <row r="109" spans="1:5" ht="13.5" customHeight="1">
      <c r="A109" s="167" t="s">
        <v>93</v>
      </c>
      <c r="B109" s="167"/>
      <c r="C109" s="131"/>
      <c r="D109" s="131"/>
      <c r="E109" s="131">
        <v>7</v>
      </c>
    </row>
    <row r="110" spans="1:5">
      <c r="A110" s="168" t="s">
        <v>17</v>
      </c>
      <c r="B110" s="168"/>
      <c r="C110" s="88">
        <f>'1'!G141</f>
        <v>-211377</v>
      </c>
      <c r="D110" s="88">
        <f>'1'!H141</f>
        <v>-295927.8</v>
      </c>
      <c r="E110" s="88">
        <f>'1'!I141</f>
        <v>-295927.8</v>
      </c>
    </row>
    <row r="111" spans="1:5" ht="16.5">
      <c r="A111" s="128"/>
      <c r="B111" s="128"/>
      <c r="C111" s="128"/>
      <c r="D111" s="128"/>
      <c r="E111" s="128"/>
    </row>
  </sheetData>
  <mergeCells count="45">
    <mergeCell ref="A36:E36"/>
    <mergeCell ref="A43:B43"/>
    <mergeCell ref="C37:E37"/>
    <mergeCell ref="C18:E18"/>
    <mergeCell ref="A10:C10"/>
    <mergeCell ref="A8:E8"/>
    <mergeCell ref="A12:C12"/>
    <mergeCell ref="B14:E14"/>
    <mergeCell ref="A17:E17"/>
    <mergeCell ref="A77:B77"/>
    <mergeCell ref="A24:B24"/>
    <mergeCell ref="A25:B25"/>
    <mergeCell ref="A27:E27"/>
    <mergeCell ref="A34:B34"/>
    <mergeCell ref="A35:B35"/>
    <mergeCell ref="C70:E70"/>
    <mergeCell ref="C47:E47"/>
    <mergeCell ref="C28:E28"/>
    <mergeCell ref="A44:B44"/>
    <mergeCell ref="A53:B53"/>
    <mergeCell ref="A54:B54"/>
    <mergeCell ref="A55:B55"/>
    <mergeCell ref="A56:B56"/>
    <mergeCell ref="A57:B57"/>
    <mergeCell ref="A58:B58"/>
    <mergeCell ref="A61:E61"/>
    <mergeCell ref="B66:E66"/>
    <mergeCell ref="A69:E69"/>
    <mergeCell ref="A63:C63"/>
    <mergeCell ref="A76:B76"/>
    <mergeCell ref="A79:E79"/>
    <mergeCell ref="C80:E80"/>
    <mergeCell ref="A109:B109"/>
    <mergeCell ref="A110:B110"/>
    <mergeCell ref="A106:B106"/>
    <mergeCell ref="A86:B86"/>
    <mergeCell ref="A87:B87"/>
    <mergeCell ref="A88:E88"/>
    <mergeCell ref="A107:B107"/>
    <mergeCell ref="A105:B105"/>
    <mergeCell ref="A95:B95"/>
    <mergeCell ref="A96:B96"/>
    <mergeCell ref="A108:B108"/>
    <mergeCell ref="C99:E99"/>
    <mergeCell ref="C89:E89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7"/>
  <sheetViews>
    <sheetView tabSelected="1" topLeftCell="A445" workbookViewId="0">
      <selection activeCell="C447" sqref="C447"/>
    </sheetView>
  </sheetViews>
  <sheetFormatPr defaultRowHeight="13.5"/>
  <cols>
    <col min="1" max="1" width="19.5" style="49" customWidth="1"/>
    <col min="2" max="2" width="46.83203125" style="50" customWidth="1"/>
    <col min="3" max="3" width="11.1640625" style="53" customWidth="1"/>
    <col min="4" max="4" width="12.83203125" style="54" customWidth="1"/>
    <col min="5" max="5" width="25.6640625" style="54" customWidth="1"/>
    <col min="6" max="6" width="12.5" style="53" customWidth="1"/>
    <col min="7" max="7" width="25.5" style="53" customWidth="1"/>
    <col min="8" max="8" width="6.33203125" style="49" customWidth="1"/>
    <col min="9" max="9" width="6.5" style="49" customWidth="1"/>
    <col min="10" max="10" width="12.6640625" style="49" bestFit="1" customWidth="1"/>
    <col min="11" max="16384" width="9.33203125" style="49"/>
  </cols>
  <sheetData>
    <row r="1" spans="1:7" ht="14.25">
      <c r="C1" s="51"/>
      <c r="D1" s="51"/>
      <c r="E1" s="179" t="s">
        <v>309</v>
      </c>
      <c r="F1" s="179"/>
      <c r="G1" s="179"/>
    </row>
    <row r="2" spans="1:7" ht="15.75" customHeight="1">
      <c r="B2" s="52"/>
      <c r="C2" s="52"/>
      <c r="D2" s="52"/>
      <c r="E2" s="180" t="s">
        <v>105</v>
      </c>
      <c r="F2" s="180"/>
      <c r="G2" s="180"/>
    </row>
    <row r="3" spans="1:7" ht="15.75" customHeight="1">
      <c r="B3" s="52"/>
      <c r="C3" s="52"/>
      <c r="D3" s="52"/>
      <c r="E3" s="180" t="s">
        <v>292</v>
      </c>
      <c r="F3" s="180"/>
      <c r="G3" s="180"/>
    </row>
    <row r="4" spans="1:7" ht="15.75" customHeight="1">
      <c r="E4" s="180" t="s">
        <v>106</v>
      </c>
      <c r="F4" s="180"/>
      <c r="G4" s="180"/>
    </row>
    <row r="5" spans="1:7" ht="58.5" customHeight="1">
      <c r="A5" s="181" t="s">
        <v>313</v>
      </c>
      <c r="B5" s="181"/>
      <c r="C5" s="181"/>
      <c r="D5" s="181"/>
      <c r="E5" s="181"/>
      <c r="F5" s="181"/>
      <c r="G5" s="181"/>
    </row>
    <row r="6" spans="1:7" ht="18.75" customHeight="1">
      <c r="A6" s="55"/>
      <c r="B6" s="56"/>
      <c r="C6" s="57"/>
      <c r="D6" s="57"/>
      <c r="E6" s="57"/>
      <c r="F6" s="57"/>
      <c r="G6" s="58"/>
    </row>
    <row r="7" spans="1:7" ht="85.5" customHeight="1">
      <c r="A7" s="187" t="s">
        <v>107</v>
      </c>
      <c r="B7" s="189" t="s">
        <v>108</v>
      </c>
      <c r="C7" s="189" t="s">
        <v>109</v>
      </c>
      <c r="D7" s="189" t="s">
        <v>110</v>
      </c>
      <c r="E7" s="189" t="s">
        <v>111</v>
      </c>
      <c r="F7" s="182" t="s">
        <v>112</v>
      </c>
      <c r="G7" s="183"/>
    </row>
    <row r="8" spans="1:7" ht="55.5" customHeight="1">
      <c r="A8" s="188"/>
      <c r="B8" s="190"/>
      <c r="C8" s="190"/>
      <c r="D8" s="190"/>
      <c r="E8" s="190"/>
      <c r="F8" s="60" t="s">
        <v>113</v>
      </c>
      <c r="G8" s="60" t="s">
        <v>114</v>
      </c>
    </row>
    <row r="9" spans="1:7" ht="18" customHeight="1">
      <c r="A9" s="61">
        <v>1</v>
      </c>
      <c r="B9" s="60">
        <v>2</v>
      </c>
      <c r="C9" s="60">
        <v>3</v>
      </c>
      <c r="D9" s="60">
        <v>4</v>
      </c>
      <c r="E9" s="60">
        <v>5</v>
      </c>
      <c r="F9" s="60">
        <v>6</v>
      </c>
      <c r="G9" s="60">
        <v>7</v>
      </c>
    </row>
    <row r="10" spans="1:7" ht="18" customHeight="1">
      <c r="A10" s="191" t="s">
        <v>9</v>
      </c>
      <c r="B10" s="192"/>
      <c r="C10" s="192"/>
      <c r="D10" s="192"/>
      <c r="E10" s="193"/>
      <c r="F10" s="62"/>
      <c r="G10" s="148">
        <f>G12+G95+G156+G217</f>
        <v>419865.87300000002</v>
      </c>
    </row>
    <row r="11" spans="1:7" ht="18" customHeight="1">
      <c r="A11" s="184" t="s">
        <v>119</v>
      </c>
      <c r="B11" s="185"/>
      <c r="C11" s="185"/>
      <c r="D11" s="185"/>
      <c r="E11" s="185"/>
      <c r="F11" s="186"/>
      <c r="G11" s="82"/>
    </row>
    <row r="12" spans="1:7" ht="99" customHeight="1">
      <c r="A12" s="141">
        <v>1080</v>
      </c>
      <c r="B12" s="80">
        <v>11001</v>
      </c>
      <c r="C12" s="176" t="s">
        <v>50</v>
      </c>
      <c r="D12" s="177"/>
      <c r="E12" s="178"/>
      <c r="F12" s="81"/>
      <c r="G12" s="70">
        <f>G13+G89</f>
        <v>95889.872999999992</v>
      </c>
    </row>
    <row r="13" spans="1:7" ht="14.25">
      <c r="A13" s="63" t="s">
        <v>128</v>
      </c>
      <c r="B13" s="65" t="s">
        <v>126</v>
      </c>
      <c r="C13" s="141"/>
      <c r="D13" s="142"/>
      <c r="E13" s="143"/>
      <c r="F13" s="81"/>
      <c r="G13" s="70">
        <f>SUM(G14:G88)</f>
        <v>14059.872999999996</v>
      </c>
    </row>
    <row r="14" spans="1:7">
      <c r="A14" s="63">
        <v>18111100</v>
      </c>
      <c r="B14" s="65" t="s">
        <v>134</v>
      </c>
      <c r="C14" s="66" t="s">
        <v>115</v>
      </c>
      <c r="D14" s="67" t="s">
        <v>116</v>
      </c>
      <c r="E14" s="68">
        <v>70000</v>
      </c>
      <c r="F14" s="68">
        <v>42</v>
      </c>
      <c r="G14" s="69">
        <f>E14*F14/1000</f>
        <v>2940</v>
      </c>
    </row>
    <row r="15" spans="1:7">
      <c r="A15" s="63" t="s">
        <v>132</v>
      </c>
      <c r="B15" s="65" t="s">
        <v>133</v>
      </c>
      <c r="C15" s="66" t="s">
        <v>115</v>
      </c>
      <c r="D15" s="67" t="s">
        <v>116</v>
      </c>
      <c r="E15" s="68">
        <v>7500</v>
      </c>
      <c r="F15" s="68">
        <v>95</v>
      </c>
      <c r="G15" s="69">
        <f t="shared" ref="G15:G22" si="0">E15*F15/1000</f>
        <v>712.5</v>
      </c>
    </row>
    <row r="16" spans="1:7">
      <c r="A16" s="63" t="s">
        <v>287</v>
      </c>
      <c r="B16" s="65" t="s">
        <v>288</v>
      </c>
      <c r="C16" s="66" t="s">
        <v>187</v>
      </c>
      <c r="D16" s="67" t="s">
        <v>188</v>
      </c>
      <c r="E16" s="68">
        <v>8524</v>
      </c>
      <c r="F16" s="68">
        <v>53</v>
      </c>
      <c r="G16" s="69">
        <f t="shared" si="0"/>
        <v>451.77199999999999</v>
      </c>
    </row>
    <row r="17" spans="1:7" ht="40.5">
      <c r="A17" s="63" t="s">
        <v>194</v>
      </c>
      <c r="B17" s="65" t="s">
        <v>195</v>
      </c>
      <c r="C17" s="66" t="s">
        <v>187</v>
      </c>
      <c r="D17" s="67" t="s">
        <v>191</v>
      </c>
      <c r="E17" s="68">
        <v>4000</v>
      </c>
      <c r="F17" s="68">
        <v>85</v>
      </c>
      <c r="G17" s="69">
        <f t="shared" si="0"/>
        <v>340</v>
      </c>
    </row>
    <row r="18" spans="1:7" ht="40.5">
      <c r="A18" s="63" t="s">
        <v>196</v>
      </c>
      <c r="B18" s="65" t="s">
        <v>195</v>
      </c>
      <c r="C18" s="66" t="s">
        <v>187</v>
      </c>
      <c r="D18" s="67" t="s">
        <v>191</v>
      </c>
      <c r="E18" s="68">
        <v>7000</v>
      </c>
      <c r="F18" s="68">
        <v>20</v>
      </c>
      <c r="G18" s="69">
        <f t="shared" si="0"/>
        <v>140</v>
      </c>
    </row>
    <row r="19" spans="1:7" ht="40.5">
      <c r="A19" s="63" t="s">
        <v>289</v>
      </c>
      <c r="B19" s="65" t="s">
        <v>195</v>
      </c>
      <c r="C19" s="66" t="s">
        <v>187</v>
      </c>
      <c r="D19" s="67" t="s">
        <v>191</v>
      </c>
      <c r="E19" s="68">
        <v>7200</v>
      </c>
      <c r="F19" s="68">
        <v>25</v>
      </c>
      <c r="G19" s="69">
        <f t="shared" si="0"/>
        <v>180</v>
      </c>
    </row>
    <row r="20" spans="1:7">
      <c r="A20" s="63">
        <v>30192121</v>
      </c>
      <c r="B20" s="65" t="s">
        <v>137</v>
      </c>
      <c r="C20" s="66" t="s">
        <v>115</v>
      </c>
      <c r="D20" s="67" t="s">
        <v>116</v>
      </c>
      <c r="E20" s="68">
        <v>50</v>
      </c>
      <c r="F20" s="68">
        <v>500</v>
      </c>
      <c r="G20" s="69">
        <f t="shared" si="0"/>
        <v>25</v>
      </c>
    </row>
    <row r="21" spans="1:7">
      <c r="A21" s="63" t="s">
        <v>136</v>
      </c>
      <c r="B21" s="65" t="s">
        <v>138</v>
      </c>
      <c r="C21" s="66" t="s">
        <v>115</v>
      </c>
      <c r="D21" s="67" t="s">
        <v>116</v>
      </c>
      <c r="E21" s="68">
        <v>150</v>
      </c>
      <c r="F21" s="68">
        <v>220</v>
      </c>
      <c r="G21" s="69">
        <f t="shared" si="0"/>
        <v>33</v>
      </c>
    </row>
    <row r="22" spans="1:7">
      <c r="A22" s="63" t="s">
        <v>139</v>
      </c>
      <c r="B22" s="65" t="s">
        <v>140</v>
      </c>
      <c r="C22" s="66" t="s">
        <v>115</v>
      </c>
      <c r="D22" s="67" t="s">
        <v>116</v>
      </c>
      <c r="E22" s="68">
        <v>7000</v>
      </c>
      <c r="F22" s="68">
        <v>42</v>
      </c>
      <c r="G22" s="69">
        <f t="shared" si="0"/>
        <v>294</v>
      </c>
    </row>
    <row r="23" spans="1:7" ht="27">
      <c r="A23" s="63" t="s">
        <v>142</v>
      </c>
      <c r="B23" s="65" t="s">
        <v>143</v>
      </c>
      <c r="C23" s="66" t="s">
        <v>187</v>
      </c>
      <c r="D23" s="67" t="s">
        <v>188</v>
      </c>
      <c r="E23" s="68">
        <v>2800</v>
      </c>
      <c r="F23" s="68">
        <v>100</v>
      </c>
      <c r="G23" s="69">
        <f>E23*F23/1000</f>
        <v>280</v>
      </c>
    </row>
    <row r="24" spans="1:7" ht="27">
      <c r="A24" s="63" t="s">
        <v>144</v>
      </c>
      <c r="B24" s="65" t="s">
        <v>145</v>
      </c>
      <c r="C24" s="66" t="s">
        <v>187</v>
      </c>
      <c r="D24" s="67" t="s">
        <v>188</v>
      </c>
      <c r="E24" s="68">
        <v>3500</v>
      </c>
      <c r="F24" s="68">
        <v>50</v>
      </c>
      <c r="G24" s="69">
        <f t="shared" ref="G24:G36" si="1">E24*F24/1000</f>
        <v>175</v>
      </c>
    </row>
    <row r="25" spans="1:7">
      <c r="A25" s="63" t="s">
        <v>146</v>
      </c>
      <c r="B25" s="65" t="s">
        <v>147</v>
      </c>
      <c r="C25" s="66" t="s">
        <v>187</v>
      </c>
      <c r="D25" s="67" t="s">
        <v>189</v>
      </c>
      <c r="E25" s="68">
        <v>350</v>
      </c>
      <c r="F25" s="68">
        <v>175</v>
      </c>
      <c r="G25" s="69">
        <f t="shared" si="1"/>
        <v>61.25</v>
      </c>
    </row>
    <row r="26" spans="1:7">
      <c r="A26" s="63" t="s">
        <v>148</v>
      </c>
      <c r="B26" s="65" t="s">
        <v>149</v>
      </c>
      <c r="C26" s="66" t="s">
        <v>187</v>
      </c>
      <c r="D26" s="67" t="s">
        <v>189</v>
      </c>
      <c r="E26" s="68">
        <v>87</v>
      </c>
      <c r="F26" s="68">
        <v>153</v>
      </c>
      <c r="G26" s="69">
        <f t="shared" si="1"/>
        <v>13.311</v>
      </c>
    </row>
    <row r="27" spans="1:7">
      <c r="A27" s="63" t="s">
        <v>150</v>
      </c>
      <c r="B27" s="65" t="s">
        <v>151</v>
      </c>
      <c r="C27" s="66" t="s">
        <v>187</v>
      </c>
      <c r="D27" s="67" t="s">
        <v>188</v>
      </c>
      <c r="E27" s="68">
        <v>36</v>
      </c>
      <c r="F27" s="68">
        <v>400</v>
      </c>
      <c r="G27" s="69">
        <f t="shared" si="1"/>
        <v>14.4</v>
      </c>
    </row>
    <row r="28" spans="1:7">
      <c r="A28" s="63" t="s">
        <v>152</v>
      </c>
      <c r="B28" s="65" t="s">
        <v>151</v>
      </c>
      <c r="C28" s="66" t="s">
        <v>187</v>
      </c>
      <c r="D28" s="67" t="s">
        <v>188</v>
      </c>
      <c r="E28" s="68">
        <v>166</v>
      </c>
      <c r="F28" s="68">
        <v>500</v>
      </c>
      <c r="G28" s="69">
        <f t="shared" si="1"/>
        <v>83</v>
      </c>
    </row>
    <row r="29" spans="1:7" ht="25.5" customHeight="1">
      <c r="A29" s="63" t="s">
        <v>153</v>
      </c>
      <c r="B29" s="65" t="s">
        <v>154</v>
      </c>
      <c r="C29" s="66" t="s">
        <v>187</v>
      </c>
      <c r="D29" s="67" t="s">
        <v>188</v>
      </c>
      <c r="E29" s="68">
        <v>6</v>
      </c>
      <c r="F29" s="68">
        <v>550</v>
      </c>
      <c r="G29" s="69">
        <f t="shared" si="1"/>
        <v>3.3</v>
      </c>
    </row>
    <row r="30" spans="1:7">
      <c r="A30" s="63" t="s">
        <v>155</v>
      </c>
      <c r="B30" s="65" t="s">
        <v>156</v>
      </c>
      <c r="C30" s="66" t="s">
        <v>187</v>
      </c>
      <c r="D30" s="67" t="s">
        <v>188</v>
      </c>
      <c r="E30" s="68">
        <v>47</v>
      </c>
      <c r="F30" s="68">
        <v>300</v>
      </c>
      <c r="G30" s="69">
        <f t="shared" si="1"/>
        <v>14.1</v>
      </c>
    </row>
    <row r="31" spans="1:7">
      <c r="A31" s="63" t="s">
        <v>157</v>
      </c>
      <c r="B31" s="65" t="s">
        <v>158</v>
      </c>
      <c r="C31" s="66" t="s">
        <v>187</v>
      </c>
      <c r="D31" s="67" t="s">
        <v>188</v>
      </c>
      <c r="E31" s="68">
        <v>509</v>
      </c>
      <c r="F31" s="68">
        <v>300</v>
      </c>
      <c r="G31" s="69">
        <f t="shared" si="1"/>
        <v>152.69999999999999</v>
      </c>
    </row>
    <row r="32" spans="1:7">
      <c r="A32" s="63" t="s">
        <v>159</v>
      </c>
      <c r="B32" s="65" t="s">
        <v>160</v>
      </c>
      <c r="C32" s="66" t="s">
        <v>187</v>
      </c>
      <c r="D32" s="67" t="s">
        <v>188</v>
      </c>
      <c r="E32" s="68">
        <v>650</v>
      </c>
      <c r="F32" s="68">
        <v>50</v>
      </c>
      <c r="G32" s="69">
        <f t="shared" si="1"/>
        <v>32.5</v>
      </c>
    </row>
    <row r="33" spans="1:7">
      <c r="A33" s="63" t="s">
        <v>161</v>
      </c>
      <c r="B33" s="65" t="s">
        <v>162</v>
      </c>
      <c r="C33" s="66" t="s">
        <v>187</v>
      </c>
      <c r="D33" s="67" t="s">
        <v>188</v>
      </c>
      <c r="E33" s="68">
        <v>1800</v>
      </c>
      <c r="F33" s="68">
        <v>50</v>
      </c>
      <c r="G33" s="69">
        <f t="shared" si="1"/>
        <v>90</v>
      </c>
    </row>
    <row r="34" spans="1:7">
      <c r="A34" s="63" t="s">
        <v>163</v>
      </c>
      <c r="B34" s="65" t="s">
        <v>164</v>
      </c>
      <c r="C34" s="66" t="s">
        <v>187</v>
      </c>
      <c r="D34" s="67" t="s">
        <v>188</v>
      </c>
      <c r="E34" s="68">
        <v>12000</v>
      </c>
      <c r="F34" s="68">
        <v>42</v>
      </c>
      <c r="G34" s="69">
        <f t="shared" si="1"/>
        <v>504</v>
      </c>
    </row>
    <row r="35" spans="1:7">
      <c r="A35" s="63" t="s">
        <v>165</v>
      </c>
      <c r="B35" s="65" t="s">
        <v>166</v>
      </c>
      <c r="C35" s="66" t="s">
        <v>187</v>
      </c>
      <c r="D35" s="67" t="s">
        <v>188</v>
      </c>
      <c r="E35" s="68">
        <v>1258</v>
      </c>
      <c r="F35" s="68">
        <v>100</v>
      </c>
      <c r="G35" s="69">
        <f t="shared" si="1"/>
        <v>125.8</v>
      </c>
    </row>
    <row r="36" spans="1:7">
      <c r="A36" s="63" t="s">
        <v>167</v>
      </c>
      <c r="B36" s="65" t="s">
        <v>168</v>
      </c>
      <c r="C36" s="66" t="s">
        <v>187</v>
      </c>
      <c r="D36" s="67" t="s">
        <v>188</v>
      </c>
      <c r="E36" s="68">
        <v>134</v>
      </c>
      <c r="F36" s="68">
        <v>100</v>
      </c>
      <c r="G36" s="69">
        <f t="shared" si="1"/>
        <v>13.4</v>
      </c>
    </row>
    <row r="37" spans="1:7">
      <c r="A37" s="63" t="s">
        <v>141</v>
      </c>
      <c r="B37" s="65" t="s">
        <v>169</v>
      </c>
      <c r="C37" s="66" t="s">
        <v>187</v>
      </c>
      <c r="D37" s="67" t="s">
        <v>190</v>
      </c>
      <c r="E37" s="68">
        <v>665</v>
      </c>
      <c r="F37" s="68">
        <v>4950</v>
      </c>
      <c r="G37" s="69">
        <f>E37*F37/1000</f>
        <v>3291.75</v>
      </c>
    </row>
    <row r="38" spans="1:7">
      <c r="A38" s="63" t="s">
        <v>170</v>
      </c>
      <c r="B38" s="65" t="s">
        <v>171</v>
      </c>
      <c r="C38" s="66" t="s">
        <v>187</v>
      </c>
      <c r="D38" s="67" t="s">
        <v>188</v>
      </c>
      <c r="E38" s="68">
        <v>582</v>
      </c>
      <c r="F38" s="68">
        <v>500</v>
      </c>
      <c r="G38" s="69">
        <f t="shared" ref="G38:G88" si="2">E38*F38/1000</f>
        <v>291</v>
      </c>
    </row>
    <row r="39" spans="1:7">
      <c r="A39" s="63" t="s">
        <v>172</v>
      </c>
      <c r="B39" s="65" t="s">
        <v>173</v>
      </c>
      <c r="C39" s="66" t="s">
        <v>187</v>
      </c>
      <c r="D39" s="67" t="s">
        <v>188</v>
      </c>
      <c r="E39" s="68">
        <v>24000</v>
      </c>
      <c r="F39" s="68">
        <v>25</v>
      </c>
      <c r="G39" s="69">
        <f t="shared" si="2"/>
        <v>600</v>
      </c>
    </row>
    <row r="40" spans="1:7">
      <c r="A40" s="63" t="s">
        <v>174</v>
      </c>
      <c r="B40" s="65" t="s">
        <v>175</v>
      </c>
      <c r="C40" s="66" t="s">
        <v>187</v>
      </c>
      <c r="D40" s="67" t="s">
        <v>188</v>
      </c>
      <c r="E40" s="68">
        <v>81</v>
      </c>
      <c r="F40" s="68">
        <v>1500</v>
      </c>
      <c r="G40" s="69">
        <f t="shared" si="2"/>
        <v>121.5</v>
      </c>
    </row>
    <row r="41" spans="1:7" ht="27">
      <c r="A41" s="63" t="s">
        <v>176</v>
      </c>
      <c r="B41" s="65" t="s">
        <v>177</v>
      </c>
      <c r="C41" s="66" t="s">
        <v>187</v>
      </c>
      <c r="D41" s="67" t="s">
        <v>188</v>
      </c>
      <c r="E41" s="68">
        <v>100</v>
      </c>
      <c r="F41" s="68">
        <v>305</v>
      </c>
      <c r="G41" s="69">
        <f t="shared" si="2"/>
        <v>30.5</v>
      </c>
    </row>
    <row r="42" spans="1:7">
      <c r="A42" s="63" t="s">
        <v>178</v>
      </c>
      <c r="B42" s="65" t="s">
        <v>179</v>
      </c>
      <c r="C42" s="66" t="s">
        <v>187</v>
      </c>
      <c r="D42" s="67" t="s">
        <v>188</v>
      </c>
      <c r="E42" s="68">
        <v>4000</v>
      </c>
      <c r="F42" s="68">
        <v>20</v>
      </c>
      <c r="G42" s="69">
        <f t="shared" si="2"/>
        <v>80</v>
      </c>
    </row>
    <row r="43" spans="1:7">
      <c r="A43" s="63" t="s">
        <v>180</v>
      </c>
      <c r="B43" s="65" t="s">
        <v>181</v>
      </c>
      <c r="C43" s="66" t="s">
        <v>187</v>
      </c>
      <c r="D43" s="67" t="s">
        <v>188</v>
      </c>
      <c r="E43" s="68">
        <v>7500</v>
      </c>
      <c r="F43" s="68">
        <v>20</v>
      </c>
      <c r="G43" s="69">
        <f t="shared" si="2"/>
        <v>150</v>
      </c>
    </row>
    <row r="44" spans="1:7">
      <c r="A44" s="63" t="s">
        <v>182</v>
      </c>
      <c r="B44" s="65" t="s">
        <v>183</v>
      </c>
      <c r="C44" s="66" t="s">
        <v>187</v>
      </c>
      <c r="D44" s="67" t="s">
        <v>188</v>
      </c>
      <c r="E44" s="68">
        <v>3000</v>
      </c>
      <c r="F44" s="68">
        <v>5</v>
      </c>
      <c r="G44" s="69">
        <f t="shared" si="2"/>
        <v>15</v>
      </c>
    </row>
    <row r="45" spans="1:7">
      <c r="A45" s="63" t="s">
        <v>184</v>
      </c>
      <c r="B45" s="65" t="s">
        <v>183</v>
      </c>
      <c r="C45" s="66" t="s">
        <v>187</v>
      </c>
      <c r="D45" s="67" t="s">
        <v>188</v>
      </c>
      <c r="E45" s="68">
        <v>7000</v>
      </c>
      <c r="F45" s="68">
        <v>5</v>
      </c>
      <c r="G45" s="69">
        <f t="shared" si="2"/>
        <v>35</v>
      </c>
    </row>
    <row r="46" spans="1:7">
      <c r="A46" s="63" t="s">
        <v>185</v>
      </c>
      <c r="B46" s="65" t="s">
        <v>183</v>
      </c>
      <c r="C46" s="66" t="s">
        <v>187</v>
      </c>
      <c r="D46" s="67" t="s">
        <v>188</v>
      </c>
      <c r="E46" s="68">
        <v>9000</v>
      </c>
      <c r="F46" s="68">
        <v>15</v>
      </c>
      <c r="G46" s="69">
        <f t="shared" si="2"/>
        <v>135</v>
      </c>
    </row>
    <row r="47" spans="1:7">
      <c r="A47" s="63" t="s">
        <v>186</v>
      </c>
      <c r="B47" s="65" t="s">
        <v>183</v>
      </c>
      <c r="C47" s="66" t="s">
        <v>187</v>
      </c>
      <c r="D47" s="67" t="s">
        <v>188</v>
      </c>
      <c r="E47" s="68">
        <v>9900</v>
      </c>
      <c r="F47" s="68">
        <v>12</v>
      </c>
      <c r="G47" s="69">
        <f t="shared" si="2"/>
        <v>118.8</v>
      </c>
    </row>
    <row r="48" spans="1:7">
      <c r="A48" s="63" t="s">
        <v>243</v>
      </c>
      <c r="B48" s="65" t="s">
        <v>244</v>
      </c>
      <c r="C48" s="66" t="s">
        <v>187</v>
      </c>
      <c r="D48" s="67" t="s">
        <v>188</v>
      </c>
      <c r="E48" s="68">
        <v>93</v>
      </c>
      <c r="F48" s="68">
        <v>300</v>
      </c>
      <c r="G48" s="69">
        <f t="shared" si="2"/>
        <v>27.9</v>
      </c>
    </row>
    <row r="49" spans="1:7">
      <c r="A49" s="63" t="s">
        <v>245</v>
      </c>
      <c r="B49" s="65" t="s">
        <v>246</v>
      </c>
      <c r="C49" s="66" t="s">
        <v>187</v>
      </c>
      <c r="D49" s="67" t="s">
        <v>188</v>
      </c>
      <c r="E49" s="68">
        <v>10000</v>
      </c>
      <c r="F49" s="68">
        <v>50</v>
      </c>
      <c r="G49" s="69">
        <f t="shared" si="2"/>
        <v>500</v>
      </c>
    </row>
    <row r="50" spans="1:7">
      <c r="A50" s="63" t="s">
        <v>197</v>
      </c>
      <c r="B50" s="65" t="s">
        <v>198</v>
      </c>
      <c r="C50" s="66" t="s">
        <v>187</v>
      </c>
      <c r="D50" s="67" t="s">
        <v>188</v>
      </c>
      <c r="E50" s="68">
        <v>123</v>
      </c>
      <c r="F50" s="68">
        <v>100</v>
      </c>
      <c r="G50" s="69">
        <f t="shared" si="2"/>
        <v>12.3</v>
      </c>
    </row>
    <row r="51" spans="1:7">
      <c r="A51" s="63" t="s">
        <v>199</v>
      </c>
      <c r="B51" s="65" t="s">
        <v>200</v>
      </c>
      <c r="C51" s="66" t="s">
        <v>187</v>
      </c>
      <c r="D51" s="67" t="s">
        <v>188</v>
      </c>
      <c r="E51" s="68">
        <v>120</v>
      </c>
      <c r="F51" s="68">
        <v>126</v>
      </c>
      <c r="G51" s="69">
        <f t="shared" si="2"/>
        <v>15.12</v>
      </c>
    </row>
    <row r="52" spans="1:7">
      <c r="A52" s="63" t="s">
        <v>201</v>
      </c>
      <c r="B52" s="65" t="s">
        <v>202</v>
      </c>
      <c r="C52" s="66" t="s">
        <v>187</v>
      </c>
      <c r="D52" s="67" t="s">
        <v>188</v>
      </c>
      <c r="E52" s="68">
        <v>130</v>
      </c>
      <c r="F52" s="68">
        <v>126</v>
      </c>
      <c r="G52" s="69">
        <f t="shared" si="2"/>
        <v>16.38</v>
      </c>
    </row>
    <row r="53" spans="1:7">
      <c r="A53" s="63" t="s">
        <v>203</v>
      </c>
      <c r="B53" s="65" t="s">
        <v>204</v>
      </c>
      <c r="C53" s="66" t="s">
        <v>187</v>
      </c>
      <c r="D53" s="67" t="s">
        <v>188</v>
      </c>
      <c r="E53" s="68">
        <v>78</v>
      </c>
      <c r="F53" s="68">
        <v>155</v>
      </c>
      <c r="G53" s="69">
        <f t="shared" si="2"/>
        <v>12.09</v>
      </c>
    </row>
    <row r="54" spans="1:7">
      <c r="A54" s="63" t="s">
        <v>290</v>
      </c>
      <c r="B54" s="65" t="s">
        <v>291</v>
      </c>
      <c r="C54" s="66" t="s">
        <v>187</v>
      </c>
      <c r="D54" s="67" t="s">
        <v>188</v>
      </c>
      <c r="E54" s="68">
        <v>988</v>
      </c>
      <c r="F54" s="68">
        <v>90</v>
      </c>
      <c r="G54" s="69">
        <f t="shared" si="2"/>
        <v>88.92</v>
      </c>
    </row>
    <row r="55" spans="1:7">
      <c r="A55" s="63" t="s">
        <v>212</v>
      </c>
      <c r="B55" s="65" t="s">
        <v>213</v>
      </c>
      <c r="C55" s="66" t="s">
        <v>187</v>
      </c>
      <c r="D55" s="67" t="s">
        <v>188</v>
      </c>
      <c r="E55" s="68">
        <v>74</v>
      </c>
      <c r="F55" s="68">
        <v>84</v>
      </c>
      <c r="G55" s="69">
        <f t="shared" si="2"/>
        <v>6.2160000000000002</v>
      </c>
    </row>
    <row r="56" spans="1:7">
      <c r="A56" s="63" t="s">
        <v>214</v>
      </c>
      <c r="B56" s="65" t="s">
        <v>215</v>
      </c>
      <c r="C56" s="66" t="s">
        <v>187</v>
      </c>
      <c r="D56" s="67" t="s">
        <v>188</v>
      </c>
      <c r="E56" s="68">
        <v>166</v>
      </c>
      <c r="F56" s="68">
        <v>84</v>
      </c>
      <c r="G56" s="69">
        <f t="shared" si="2"/>
        <v>13.944000000000001</v>
      </c>
    </row>
    <row r="57" spans="1:7">
      <c r="A57" s="63" t="s">
        <v>247</v>
      </c>
      <c r="B57" s="65" t="s">
        <v>248</v>
      </c>
      <c r="C57" s="66" t="s">
        <v>187</v>
      </c>
      <c r="D57" s="67" t="s">
        <v>189</v>
      </c>
      <c r="E57" s="68">
        <v>18</v>
      </c>
      <c r="F57" s="68">
        <v>300</v>
      </c>
      <c r="G57" s="69">
        <f t="shared" si="2"/>
        <v>5.4</v>
      </c>
    </row>
    <row r="58" spans="1:7">
      <c r="A58" s="63" t="s">
        <v>249</v>
      </c>
      <c r="B58" s="65" t="s">
        <v>248</v>
      </c>
      <c r="C58" s="66" t="s">
        <v>187</v>
      </c>
      <c r="D58" s="67" t="s">
        <v>189</v>
      </c>
      <c r="E58" s="68">
        <v>89</v>
      </c>
      <c r="F58" s="68">
        <v>150</v>
      </c>
      <c r="G58" s="69">
        <f t="shared" si="2"/>
        <v>13.35</v>
      </c>
    </row>
    <row r="59" spans="1:7">
      <c r="A59" s="63" t="s">
        <v>250</v>
      </c>
      <c r="B59" s="65" t="s">
        <v>251</v>
      </c>
      <c r="C59" s="66" t="s">
        <v>187</v>
      </c>
      <c r="D59" s="67" t="s">
        <v>189</v>
      </c>
      <c r="E59" s="68">
        <v>185</v>
      </c>
      <c r="F59" s="68">
        <v>50</v>
      </c>
      <c r="G59" s="69">
        <f t="shared" si="2"/>
        <v>9.25</v>
      </c>
    </row>
    <row r="60" spans="1:7">
      <c r="A60" s="63" t="s">
        <v>216</v>
      </c>
      <c r="B60" s="65" t="s">
        <v>217</v>
      </c>
      <c r="C60" s="66" t="s">
        <v>187</v>
      </c>
      <c r="D60" s="67" t="s">
        <v>188</v>
      </c>
      <c r="E60" s="68">
        <v>22</v>
      </c>
      <c r="F60" s="68">
        <v>250</v>
      </c>
      <c r="G60" s="69">
        <f t="shared" si="2"/>
        <v>5.5</v>
      </c>
    </row>
    <row r="61" spans="1:7">
      <c r="A61" s="63" t="s">
        <v>218</v>
      </c>
      <c r="B61" s="65" t="s">
        <v>219</v>
      </c>
      <c r="C61" s="66" t="s">
        <v>187</v>
      </c>
      <c r="D61" s="67" t="s">
        <v>188</v>
      </c>
      <c r="E61" s="68">
        <v>25</v>
      </c>
      <c r="F61" s="68">
        <v>450</v>
      </c>
      <c r="G61" s="69">
        <f t="shared" si="2"/>
        <v>11.25</v>
      </c>
    </row>
    <row r="62" spans="1:7">
      <c r="A62" s="63" t="s">
        <v>220</v>
      </c>
      <c r="B62" s="65" t="s">
        <v>221</v>
      </c>
      <c r="C62" s="66" t="s">
        <v>187</v>
      </c>
      <c r="D62" s="67" t="s">
        <v>188</v>
      </c>
      <c r="E62" s="68">
        <v>35</v>
      </c>
      <c r="F62" s="68">
        <v>500</v>
      </c>
      <c r="G62" s="69">
        <f t="shared" si="2"/>
        <v>17.5</v>
      </c>
    </row>
    <row r="63" spans="1:7">
      <c r="A63" s="63" t="s">
        <v>252</v>
      </c>
      <c r="B63" s="65" t="s">
        <v>221</v>
      </c>
      <c r="C63" s="66" t="s">
        <v>187</v>
      </c>
      <c r="D63" s="67" t="s">
        <v>188</v>
      </c>
      <c r="E63" s="68">
        <v>90</v>
      </c>
      <c r="F63" s="68">
        <v>250</v>
      </c>
      <c r="G63" s="69">
        <f t="shared" si="2"/>
        <v>22.5</v>
      </c>
    </row>
    <row r="64" spans="1:7" ht="16.5">
      <c r="A64" s="64" t="s">
        <v>207</v>
      </c>
      <c r="B64" s="65" t="s">
        <v>208</v>
      </c>
      <c r="C64" s="66" t="s">
        <v>187</v>
      </c>
      <c r="D64" s="67" t="s">
        <v>188</v>
      </c>
      <c r="E64" s="68">
        <v>83</v>
      </c>
      <c r="F64" s="68">
        <v>110</v>
      </c>
      <c r="G64" s="69">
        <f t="shared" si="2"/>
        <v>9.1300000000000008</v>
      </c>
    </row>
    <row r="65" spans="1:7">
      <c r="A65" s="63" t="s">
        <v>209</v>
      </c>
      <c r="B65" s="65" t="s">
        <v>210</v>
      </c>
      <c r="C65" s="66" t="s">
        <v>187</v>
      </c>
      <c r="D65" s="67" t="s">
        <v>188</v>
      </c>
      <c r="E65" s="68">
        <v>84</v>
      </c>
      <c r="F65" s="68">
        <v>405</v>
      </c>
      <c r="G65" s="69">
        <f t="shared" si="2"/>
        <v>34.020000000000003</v>
      </c>
    </row>
    <row r="66" spans="1:7" ht="27">
      <c r="A66" s="63" t="s">
        <v>253</v>
      </c>
      <c r="B66" s="65" t="s">
        <v>254</v>
      </c>
      <c r="C66" s="66" t="s">
        <v>187</v>
      </c>
      <c r="D66" s="67" t="s">
        <v>188</v>
      </c>
      <c r="E66" s="68">
        <v>11</v>
      </c>
      <c r="F66" s="68">
        <v>1870</v>
      </c>
      <c r="G66" s="69">
        <f t="shared" si="2"/>
        <v>20.57</v>
      </c>
    </row>
    <row r="67" spans="1:7">
      <c r="A67" s="63" t="s">
        <v>205</v>
      </c>
      <c r="B67" s="65" t="s">
        <v>206</v>
      </c>
      <c r="C67" s="66" t="s">
        <v>187</v>
      </c>
      <c r="D67" s="67" t="s">
        <v>188</v>
      </c>
      <c r="E67" s="68">
        <v>800</v>
      </c>
      <c r="F67" s="68">
        <v>115</v>
      </c>
      <c r="G67" s="69">
        <f t="shared" si="2"/>
        <v>92</v>
      </c>
    </row>
    <row r="68" spans="1:7">
      <c r="A68" s="63" t="s">
        <v>255</v>
      </c>
      <c r="B68" s="65" t="s">
        <v>256</v>
      </c>
      <c r="C68" s="66" t="s">
        <v>187</v>
      </c>
      <c r="D68" s="67" t="s">
        <v>188</v>
      </c>
      <c r="E68" s="68">
        <v>416</v>
      </c>
      <c r="F68" s="68">
        <v>50</v>
      </c>
      <c r="G68" s="69">
        <f t="shared" si="2"/>
        <v>20.8</v>
      </c>
    </row>
    <row r="69" spans="1:7">
      <c r="A69" s="63" t="s">
        <v>257</v>
      </c>
      <c r="B69" s="65" t="s">
        <v>258</v>
      </c>
      <c r="C69" s="66" t="s">
        <v>187</v>
      </c>
      <c r="D69" s="67" t="s">
        <v>188</v>
      </c>
      <c r="E69" s="68">
        <v>1456</v>
      </c>
      <c r="F69" s="68">
        <v>75</v>
      </c>
      <c r="G69" s="69">
        <f t="shared" si="2"/>
        <v>109.2</v>
      </c>
    </row>
    <row r="70" spans="1:7">
      <c r="A70" s="63" t="s">
        <v>259</v>
      </c>
      <c r="B70" s="65" t="s">
        <v>211</v>
      </c>
      <c r="C70" s="66" t="s">
        <v>187</v>
      </c>
      <c r="D70" s="67" t="s">
        <v>188</v>
      </c>
      <c r="E70" s="68">
        <v>1560</v>
      </c>
      <c r="F70" s="68">
        <v>20</v>
      </c>
      <c r="G70" s="69">
        <f t="shared" si="2"/>
        <v>31.2</v>
      </c>
    </row>
    <row r="71" spans="1:7">
      <c r="A71" s="63" t="s">
        <v>260</v>
      </c>
      <c r="B71" s="65" t="s">
        <v>261</v>
      </c>
      <c r="C71" s="66" t="s">
        <v>187</v>
      </c>
      <c r="D71" s="67" t="s">
        <v>188</v>
      </c>
      <c r="E71" s="68">
        <v>562</v>
      </c>
      <c r="F71" s="68">
        <v>44</v>
      </c>
      <c r="G71" s="69">
        <f t="shared" si="2"/>
        <v>24.728000000000002</v>
      </c>
    </row>
    <row r="72" spans="1:7">
      <c r="A72" s="63" t="s">
        <v>262</v>
      </c>
      <c r="B72" s="65" t="s">
        <v>261</v>
      </c>
      <c r="C72" s="66" t="s">
        <v>187</v>
      </c>
      <c r="D72" s="67" t="s">
        <v>188</v>
      </c>
      <c r="E72" s="68">
        <v>850</v>
      </c>
      <c r="F72" s="68">
        <v>42</v>
      </c>
      <c r="G72" s="69">
        <f t="shared" si="2"/>
        <v>35.700000000000003</v>
      </c>
    </row>
    <row r="73" spans="1:7">
      <c r="A73" s="63" t="s">
        <v>263</v>
      </c>
      <c r="B73" s="65" t="s">
        <v>264</v>
      </c>
      <c r="C73" s="66" t="s">
        <v>187</v>
      </c>
      <c r="D73" s="67" t="s">
        <v>188</v>
      </c>
      <c r="E73" s="68">
        <v>1034</v>
      </c>
      <c r="F73" s="68">
        <v>42</v>
      </c>
      <c r="G73" s="69">
        <f t="shared" si="2"/>
        <v>43.427999999999997</v>
      </c>
    </row>
    <row r="74" spans="1:7">
      <c r="A74" s="63" t="s">
        <v>265</v>
      </c>
      <c r="B74" s="65" t="s">
        <v>266</v>
      </c>
      <c r="C74" s="66" t="s">
        <v>187</v>
      </c>
      <c r="D74" s="67" t="s">
        <v>188</v>
      </c>
      <c r="E74" s="68">
        <v>267</v>
      </c>
      <c r="F74" s="68">
        <v>77</v>
      </c>
      <c r="G74" s="69">
        <f t="shared" si="2"/>
        <v>20.559000000000001</v>
      </c>
    </row>
    <row r="75" spans="1:7">
      <c r="A75" s="63" t="s">
        <v>267</v>
      </c>
      <c r="B75" s="65" t="s">
        <v>268</v>
      </c>
      <c r="C75" s="66" t="s">
        <v>187</v>
      </c>
      <c r="D75" s="67" t="s">
        <v>188</v>
      </c>
      <c r="E75" s="68">
        <v>83</v>
      </c>
      <c r="F75" s="68">
        <v>110</v>
      </c>
      <c r="G75" s="69">
        <f t="shared" si="2"/>
        <v>9.1300000000000008</v>
      </c>
    </row>
    <row r="76" spans="1:7">
      <c r="A76" s="63" t="s">
        <v>222</v>
      </c>
      <c r="B76" s="65" t="s">
        <v>223</v>
      </c>
      <c r="C76" s="66" t="s">
        <v>187</v>
      </c>
      <c r="D76" s="67" t="s">
        <v>188</v>
      </c>
      <c r="E76" s="68">
        <v>368</v>
      </c>
      <c r="F76" s="68">
        <v>98</v>
      </c>
      <c r="G76" s="69">
        <f t="shared" si="2"/>
        <v>36.064</v>
      </c>
    </row>
    <row r="77" spans="1:7">
      <c r="A77" s="63" t="s">
        <v>269</v>
      </c>
      <c r="B77" s="65" t="s">
        <v>270</v>
      </c>
      <c r="C77" s="66" t="s">
        <v>187</v>
      </c>
      <c r="D77" s="67" t="s">
        <v>188</v>
      </c>
      <c r="E77" s="68">
        <v>456</v>
      </c>
      <c r="F77" s="68">
        <v>75</v>
      </c>
      <c r="G77" s="69">
        <f t="shared" si="2"/>
        <v>34.200000000000003</v>
      </c>
    </row>
    <row r="78" spans="1:7">
      <c r="A78" s="63" t="s">
        <v>224</v>
      </c>
      <c r="B78" s="65" t="s">
        <v>225</v>
      </c>
      <c r="C78" s="66" t="s">
        <v>187</v>
      </c>
      <c r="D78" s="67" t="s">
        <v>188</v>
      </c>
      <c r="E78" s="68">
        <v>145</v>
      </c>
      <c r="F78" s="68">
        <v>66</v>
      </c>
      <c r="G78" s="69">
        <f t="shared" si="2"/>
        <v>9.57</v>
      </c>
    </row>
    <row r="79" spans="1:7">
      <c r="A79" s="63" t="s">
        <v>226</v>
      </c>
      <c r="B79" s="65" t="s">
        <v>227</v>
      </c>
      <c r="C79" s="66" t="s">
        <v>187</v>
      </c>
      <c r="D79" s="67" t="s">
        <v>240</v>
      </c>
      <c r="E79" s="68">
        <v>1460</v>
      </c>
      <c r="F79" s="68">
        <v>15</v>
      </c>
      <c r="G79" s="69">
        <f t="shared" si="2"/>
        <v>21.9</v>
      </c>
    </row>
    <row r="80" spans="1:7">
      <c r="A80" s="63" t="s">
        <v>228</v>
      </c>
      <c r="B80" s="65" t="s">
        <v>229</v>
      </c>
      <c r="C80" s="66" t="s">
        <v>187</v>
      </c>
      <c r="D80" s="67" t="s">
        <v>191</v>
      </c>
      <c r="E80" s="68">
        <v>88</v>
      </c>
      <c r="F80" s="68">
        <v>98</v>
      </c>
      <c r="G80" s="69">
        <f t="shared" si="2"/>
        <v>8.6240000000000006</v>
      </c>
    </row>
    <row r="81" spans="1:7">
      <c r="A81" s="63" t="s">
        <v>230</v>
      </c>
      <c r="B81" s="65" t="s">
        <v>231</v>
      </c>
      <c r="C81" s="66" t="s">
        <v>187</v>
      </c>
      <c r="D81" s="67" t="s">
        <v>240</v>
      </c>
      <c r="E81" s="68">
        <v>218</v>
      </c>
      <c r="F81" s="68">
        <v>94</v>
      </c>
      <c r="G81" s="69">
        <f t="shared" si="2"/>
        <v>20.492000000000001</v>
      </c>
    </row>
    <row r="82" spans="1:7">
      <c r="A82" s="63" t="s">
        <v>271</v>
      </c>
      <c r="B82" s="65" t="s">
        <v>272</v>
      </c>
      <c r="C82" s="66" t="s">
        <v>187</v>
      </c>
      <c r="D82" s="67" t="s">
        <v>188</v>
      </c>
      <c r="E82" s="68">
        <v>2521</v>
      </c>
      <c r="F82" s="68">
        <v>10</v>
      </c>
      <c r="G82" s="69">
        <f t="shared" si="2"/>
        <v>25.21</v>
      </c>
    </row>
    <row r="83" spans="1:7">
      <c r="A83" s="63" t="s">
        <v>273</v>
      </c>
      <c r="B83" s="65" t="s">
        <v>274</v>
      </c>
      <c r="C83" s="66" t="s">
        <v>187</v>
      </c>
      <c r="D83" s="67" t="s">
        <v>240</v>
      </c>
      <c r="E83" s="68">
        <v>2344</v>
      </c>
      <c r="F83" s="68">
        <v>6</v>
      </c>
      <c r="G83" s="69">
        <f t="shared" si="2"/>
        <v>14.064</v>
      </c>
    </row>
    <row r="84" spans="1:7">
      <c r="A84" s="63" t="s">
        <v>275</v>
      </c>
      <c r="B84" s="65" t="s">
        <v>276</v>
      </c>
      <c r="C84" s="66" t="s">
        <v>187</v>
      </c>
      <c r="D84" s="67" t="s">
        <v>240</v>
      </c>
      <c r="E84" s="68">
        <v>1200</v>
      </c>
      <c r="F84" s="68">
        <v>43</v>
      </c>
      <c r="G84" s="69">
        <f t="shared" si="2"/>
        <v>51.6</v>
      </c>
    </row>
    <row r="85" spans="1:7">
      <c r="A85" s="63" t="s">
        <v>277</v>
      </c>
      <c r="B85" s="65" t="s">
        <v>278</v>
      </c>
      <c r="C85" s="66" t="s">
        <v>187</v>
      </c>
      <c r="D85" s="67" t="s">
        <v>240</v>
      </c>
      <c r="E85" s="68">
        <v>218</v>
      </c>
      <c r="F85" s="68">
        <v>22</v>
      </c>
      <c r="G85" s="69">
        <f t="shared" si="2"/>
        <v>4.7960000000000003</v>
      </c>
    </row>
    <row r="86" spans="1:7" ht="27">
      <c r="A86" s="63" t="s">
        <v>279</v>
      </c>
      <c r="B86" s="65" t="s">
        <v>280</v>
      </c>
      <c r="C86" s="66" t="s">
        <v>187</v>
      </c>
      <c r="D86" s="67" t="s">
        <v>188</v>
      </c>
      <c r="E86" s="68">
        <v>817</v>
      </c>
      <c r="F86" s="68">
        <v>5</v>
      </c>
      <c r="G86" s="69">
        <f t="shared" si="2"/>
        <v>4.085</v>
      </c>
    </row>
    <row r="87" spans="1:7">
      <c r="A87" s="63" t="s">
        <v>281</v>
      </c>
      <c r="B87" s="65" t="s">
        <v>282</v>
      </c>
      <c r="C87" s="66" t="s">
        <v>187</v>
      </c>
      <c r="D87" s="67" t="s">
        <v>188</v>
      </c>
      <c r="E87" s="68">
        <v>35900</v>
      </c>
      <c r="F87" s="68">
        <v>24</v>
      </c>
      <c r="G87" s="69">
        <f t="shared" si="2"/>
        <v>861.6</v>
      </c>
    </row>
    <row r="88" spans="1:7">
      <c r="A88" s="63" t="s">
        <v>283</v>
      </c>
      <c r="B88" s="65" t="s">
        <v>284</v>
      </c>
      <c r="C88" s="66" t="s">
        <v>187</v>
      </c>
      <c r="D88" s="67" t="s">
        <v>188</v>
      </c>
      <c r="E88" s="68">
        <v>24000</v>
      </c>
      <c r="F88" s="68">
        <v>8</v>
      </c>
      <c r="G88" s="69">
        <f t="shared" si="2"/>
        <v>192</v>
      </c>
    </row>
    <row r="89" spans="1:7" ht="14.25">
      <c r="A89" s="63" t="s">
        <v>128</v>
      </c>
      <c r="B89" s="65" t="s">
        <v>127</v>
      </c>
      <c r="C89" s="66"/>
      <c r="D89" s="67"/>
      <c r="E89" s="68"/>
      <c r="F89" s="68"/>
      <c r="G89" s="70">
        <f>SUM(G90:G94)</f>
        <v>81830</v>
      </c>
    </row>
    <row r="90" spans="1:7" ht="30" customHeight="1">
      <c r="A90" s="63" t="s">
        <v>232</v>
      </c>
      <c r="B90" s="65" t="s">
        <v>233</v>
      </c>
      <c r="C90" s="66" t="s">
        <v>187</v>
      </c>
      <c r="D90" s="67" t="s">
        <v>242</v>
      </c>
      <c r="E90" s="68">
        <v>30800000</v>
      </c>
      <c r="F90" s="68">
        <v>1</v>
      </c>
      <c r="G90" s="69">
        <f t="shared" ref="G90:G94" si="3">E90*F90/1000</f>
        <v>30800</v>
      </c>
    </row>
    <row r="91" spans="1:7" ht="24" customHeight="1">
      <c r="A91" s="63" t="s">
        <v>234</v>
      </c>
      <c r="B91" s="65" t="s">
        <v>235</v>
      </c>
      <c r="C91" s="66" t="s">
        <v>241</v>
      </c>
      <c r="D91" s="67" t="s">
        <v>242</v>
      </c>
      <c r="E91" s="68">
        <v>1715000</v>
      </c>
      <c r="F91" s="68">
        <v>1</v>
      </c>
      <c r="G91" s="69">
        <f t="shared" si="3"/>
        <v>1715</v>
      </c>
    </row>
    <row r="92" spans="1:7" ht="18.75" customHeight="1">
      <c r="A92" s="63" t="s">
        <v>236</v>
      </c>
      <c r="B92" s="65" t="s">
        <v>237</v>
      </c>
      <c r="C92" s="66" t="s">
        <v>241</v>
      </c>
      <c r="D92" s="67" t="s">
        <v>242</v>
      </c>
      <c r="E92" s="68">
        <v>6315000</v>
      </c>
      <c r="F92" s="68">
        <v>1</v>
      </c>
      <c r="G92" s="69">
        <f t="shared" si="3"/>
        <v>6315</v>
      </c>
    </row>
    <row r="93" spans="1:7" ht="18.75" customHeight="1">
      <c r="A93" s="63" t="s">
        <v>238</v>
      </c>
      <c r="B93" s="65" t="s">
        <v>239</v>
      </c>
      <c r="C93" s="66" t="s">
        <v>241</v>
      </c>
      <c r="D93" s="67" t="s">
        <v>242</v>
      </c>
      <c r="E93" s="68">
        <v>15000000</v>
      </c>
      <c r="F93" s="68">
        <v>1</v>
      </c>
      <c r="G93" s="69">
        <f t="shared" si="3"/>
        <v>15000</v>
      </c>
    </row>
    <row r="94" spans="1:7" ht="21.75" customHeight="1">
      <c r="A94" s="63" t="s">
        <v>285</v>
      </c>
      <c r="B94" s="65" t="s">
        <v>286</v>
      </c>
      <c r="C94" s="66" t="s">
        <v>241</v>
      </c>
      <c r="D94" s="67" t="s">
        <v>242</v>
      </c>
      <c r="E94" s="68">
        <v>28000000</v>
      </c>
      <c r="F94" s="68">
        <v>1</v>
      </c>
      <c r="G94" s="69">
        <f t="shared" si="3"/>
        <v>28000</v>
      </c>
    </row>
    <row r="95" spans="1:7" ht="99" customHeight="1">
      <c r="A95" s="141">
        <v>1080</v>
      </c>
      <c r="B95" s="80">
        <v>11019</v>
      </c>
      <c r="C95" s="176" t="s">
        <v>97</v>
      </c>
      <c r="D95" s="177"/>
      <c r="E95" s="178"/>
      <c r="F95" s="81"/>
      <c r="G95" s="70">
        <f>G150+G96</f>
        <v>14676.376</v>
      </c>
    </row>
    <row r="96" spans="1:7" ht="14.25">
      <c r="A96" s="63" t="s">
        <v>128</v>
      </c>
      <c r="B96" s="65" t="s">
        <v>126</v>
      </c>
      <c r="C96" s="141"/>
      <c r="D96" s="142"/>
      <c r="E96" s="143"/>
      <c r="F96" s="81"/>
      <c r="G96" s="70">
        <f>SUM(G97:G149)</f>
        <v>2429.6759999999986</v>
      </c>
    </row>
    <row r="97" spans="1:7">
      <c r="A97" s="71" t="s">
        <v>192</v>
      </c>
      <c r="B97" s="72" t="s">
        <v>193</v>
      </c>
      <c r="C97" s="66" t="s">
        <v>115</v>
      </c>
      <c r="D97" s="85" t="s">
        <v>240</v>
      </c>
      <c r="E97" s="86">
        <v>380</v>
      </c>
      <c r="F97" s="87">
        <v>857.4</v>
      </c>
      <c r="G97" s="69">
        <f>E97*F97/1000</f>
        <v>325.81200000000001</v>
      </c>
    </row>
    <row r="98" spans="1:7">
      <c r="A98" s="63" t="s">
        <v>131</v>
      </c>
      <c r="B98" s="65" t="s">
        <v>134</v>
      </c>
      <c r="C98" s="66" t="s">
        <v>115</v>
      </c>
      <c r="D98" s="67" t="s">
        <v>116</v>
      </c>
      <c r="E98" s="68">
        <v>70000</v>
      </c>
      <c r="F98" s="68">
        <v>11</v>
      </c>
      <c r="G98" s="69">
        <f>E98*F98/1000</f>
        <v>770</v>
      </c>
    </row>
    <row r="99" spans="1:7">
      <c r="A99" s="63" t="s">
        <v>132</v>
      </c>
      <c r="B99" s="65" t="s">
        <v>133</v>
      </c>
      <c r="C99" s="66" t="s">
        <v>115</v>
      </c>
      <c r="D99" s="67" t="s">
        <v>116</v>
      </c>
      <c r="E99" s="68">
        <v>7500</v>
      </c>
      <c r="F99" s="68">
        <v>22</v>
      </c>
      <c r="G99" s="69">
        <f t="shared" ref="G99:G103" si="4">E99*F99/1000</f>
        <v>165</v>
      </c>
    </row>
    <row r="100" spans="1:7" ht="40.5">
      <c r="A100" s="63" t="s">
        <v>194</v>
      </c>
      <c r="B100" s="65" t="s">
        <v>195</v>
      </c>
      <c r="C100" s="66" t="s">
        <v>187</v>
      </c>
      <c r="D100" s="67" t="s">
        <v>191</v>
      </c>
      <c r="E100" s="68">
        <v>4000</v>
      </c>
      <c r="F100" s="68">
        <v>20</v>
      </c>
      <c r="G100" s="69">
        <f t="shared" si="4"/>
        <v>80</v>
      </c>
    </row>
    <row r="101" spans="1:7">
      <c r="A101" s="63" t="s">
        <v>135</v>
      </c>
      <c r="B101" s="65" t="s">
        <v>137</v>
      </c>
      <c r="C101" s="66" t="s">
        <v>115</v>
      </c>
      <c r="D101" s="67" t="s">
        <v>116</v>
      </c>
      <c r="E101" s="68">
        <v>50</v>
      </c>
      <c r="F101" s="68">
        <v>102</v>
      </c>
      <c r="G101" s="69">
        <f t="shared" si="4"/>
        <v>5.0999999999999996</v>
      </c>
    </row>
    <row r="102" spans="1:7">
      <c r="A102" s="63" t="s">
        <v>136</v>
      </c>
      <c r="B102" s="65" t="s">
        <v>138</v>
      </c>
      <c r="C102" s="66" t="s">
        <v>115</v>
      </c>
      <c r="D102" s="67" t="s">
        <v>116</v>
      </c>
      <c r="E102" s="68">
        <v>150</v>
      </c>
      <c r="F102" s="68">
        <v>50</v>
      </c>
      <c r="G102" s="69">
        <f t="shared" si="4"/>
        <v>7.5</v>
      </c>
    </row>
    <row r="103" spans="1:7">
      <c r="A103" s="63" t="s">
        <v>139</v>
      </c>
      <c r="B103" s="65" t="s">
        <v>140</v>
      </c>
      <c r="C103" s="66" t="s">
        <v>115</v>
      </c>
      <c r="D103" s="67" t="s">
        <v>116</v>
      </c>
      <c r="E103" s="68">
        <v>7000</v>
      </c>
      <c r="F103" s="68">
        <v>11</v>
      </c>
      <c r="G103" s="69">
        <f t="shared" si="4"/>
        <v>77</v>
      </c>
    </row>
    <row r="104" spans="1:7" ht="27">
      <c r="A104" s="63" t="s">
        <v>142</v>
      </c>
      <c r="B104" s="65" t="s">
        <v>143</v>
      </c>
      <c r="C104" s="66" t="s">
        <v>187</v>
      </c>
      <c r="D104" s="67" t="s">
        <v>188</v>
      </c>
      <c r="E104" s="68">
        <v>2800</v>
      </c>
      <c r="F104" s="68">
        <v>11</v>
      </c>
      <c r="G104" s="69">
        <f>E104*F104/1000</f>
        <v>30.8</v>
      </c>
    </row>
    <row r="105" spans="1:7">
      <c r="A105" s="63" t="s">
        <v>146</v>
      </c>
      <c r="B105" s="65" t="s">
        <v>147</v>
      </c>
      <c r="C105" s="66" t="s">
        <v>187</v>
      </c>
      <c r="D105" s="67" t="s">
        <v>189</v>
      </c>
      <c r="E105" s="68">
        <v>350</v>
      </c>
      <c r="F105" s="68">
        <v>25</v>
      </c>
      <c r="G105" s="69">
        <f t="shared" ref="G105:G116" si="5">E105*F105/1000</f>
        <v>8.75</v>
      </c>
    </row>
    <row r="106" spans="1:7">
      <c r="A106" s="63" t="s">
        <v>148</v>
      </c>
      <c r="B106" s="65" t="s">
        <v>149</v>
      </c>
      <c r="C106" s="66" t="s">
        <v>187</v>
      </c>
      <c r="D106" s="67" t="s">
        <v>189</v>
      </c>
      <c r="E106" s="68">
        <v>87</v>
      </c>
      <c r="F106" s="68">
        <v>33</v>
      </c>
      <c r="G106" s="69">
        <f t="shared" si="5"/>
        <v>2.871</v>
      </c>
    </row>
    <row r="107" spans="1:7">
      <c r="A107" s="63" t="s">
        <v>150</v>
      </c>
      <c r="B107" s="65" t="s">
        <v>151</v>
      </c>
      <c r="C107" s="66" t="s">
        <v>187</v>
      </c>
      <c r="D107" s="67" t="s">
        <v>188</v>
      </c>
      <c r="E107" s="68">
        <v>36</v>
      </c>
      <c r="F107" s="68">
        <v>100</v>
      </c>
      <c r="G107" s="69">
        <f t="shared" si="5"/>
        <v>3.6</v>
      </c>
    </row>
    <row r="108" spans="1:7">
      <c r="A108" s="63" t="s">
        <v>152</v>
      </c>
      <c r="B108" s="65" t="s">
        <v>151</v>
      </c>
      <c r="C108" s="66" t="s">
        <v>187</v>
      </c>
      <c r="D108" s="67" t="s">
        <v>188</v>
      </c>
      <c r="E108" s="68">
        <v>166</v>
      </c>
      <c r="F108" s="68">
        <v>50</v>
      </c>
      <c r="G108" s="69">
        <f t="shared" si="5"/>
        <v>8.3000000000000007</v>
      </c>
    </row>
    <row r="109" spans="1:7" ht="30" customHeight="1">
      <c r="A109" s="63" t="s">
        <v>153</v>
      </c>
      <c r="B109" s="65" t="s">
        <v>154</v>
      </c>
      <c r="C109" s="66" t="s">
        <v>187</v>
      </c>
      <c r="D109" s="67" t="s">
        <v>188</v>
      </c>
      <c r="E109" s="68">
        <v>6</v>
      </c>
      <c r="F109" s="68">
        <v>200</v>
      </c>
      <c r="G109" s="69">
        <f t="shared" si="5"/>
        <v>1.2</v>
      </c>
    </row>
    <row r="110" spans="1:7">
      <c r="A110" s="63" t="s">
        <v>155</v>
      </c>
      <c r="B110" s="65" t="s">
        <v>156</v>
      </c>
      <c r="C110" s="66" t="s">
        <v>187</v>
      </c>
      <c r="D110" s="67" t="s">
        <v>188</v>
      </c>
      <c r="E110" s="68">
        <v>47</v>
      </c>
      <c r="F110" s="68">
        <v>100</v>
      </c>
      <c r="G110" s="69">
        <f t="shared" si="5"/>
        <v>4.7</v>
      </c>
    </row>
    <row r="111" spans="1:7">
      <c r="A111" s="63" t="s">
        <v>157</v>
      </c>
      <c r="B111" s="65" t="s">
        <v>158</v>
      </c>
      <c r="C111" s="66" t="s">
        <v>187</v>
      </c>
      <c r="D111" s="67" t="s">
        <v>188</v>
      </c>
      <c r="E111" s="68">
        <v>509</v>
      </c>
      <c r="F111" s="68">
        <v>50</v>
      </c>
      <c r="G111" s="69">
        <f t="shared" si="5"/>
        <v>25.45</v>
      </c>
    </row>
    <row r="112" spans="1:7">
      <c r="A112" s="63" t="s">
        <v>159</v>
      </c>
      <c r="B112" s="65" t="s">
        <v>160</v>
      </c>
      <c r="C112" s="66" t="s">
        <v>187</v>
      </c>
      <c r="D112" s="67" t="s">
        <v>188</v>
      </c>
      <c r="E112" s="68">
        <v>650</v>
      </c>
      <c r="F112" s="68">
        <v>5</v>
      </c>
      <c r="G112" s="69">
        <f t="shared" si="5"/>
        <v>3.25</v>
      </c>
    </row>
    <row r="113" spans="1:7">
      <c r="A113" s="63" t="s">
        <v>161</v>
      </c>
      <c r="B113" s="65" t="s">
        <v>162</v>
      </c>
      <c r="C113" s="66" t="s">
        <v>187</v>
      </c>
      <c r="D113" s="67" t="s">
        <v>188</v>
      </c>
      <c r="E113" s="68">
        <v>1800</v>
      </c>
      <c r="F113" s="68">
        <v>5</v>
      </c>
      <c r="G113" s="69">
        <f t="shared" si="5"/>
        <v>9</v>
      </c>
    </row>
    <row r="114" spans="1:7">
      <c r="A114" s="63" t="s">
        <v>163</v>
      </c>
      <c r="B114" s="65" t="s">
        <v>164</v>
      </c>
      <c r="C114" s="66" t="s">
        <v>187</v>
      </c>
      <c r="D114" s="67" t="s">
        <v>188</v>
      </c>
      <c r="E114" s="68">
        <v>12000</v>
      </c>
      <c r="F114" s="68">
        <v>10</v>
      </c>
      <c r="G114" s="69">
        <f t="shared" si="5"/>
        <v>120</v>
      </c>
    </row>
    <row r="115" spans="1:7">
      <c r="A115" s="63" t="s">
        <v>165</v>
      </c>
      <c r="B115" s="65" t="s">
        <v>166</v>
      </c>
      <c r="C115" s="66" t="s">
        <v>187</v>
      </c>
      <c r="D115" s="67" t="s">
        <v>188</v>
      </c>
      <c r="E115" s="68">
        <v>1258</v>
      </c>
      <c r="F115" s="68">
        <v>11</v>
      </c>
      <c r="G115" s="69">
        <f t="shared" si="5"/>
        <v>13.837999999999999</v>
      </c>
    </row>
    <row r="116" spans="1:7">
      <c r="A116" s="63" t="s">
        <v>167</v>
      </c>
      <c r="B116" s="65" t="s">
        <v>168</v>
      </c>
      <c r="C116" s="66" t="s">
        <v>187</v>
      </c>
      <c r="D116" s="67" t="s">
        <v>188</v>
      </c>
      <c r="E116" s="68">
        <v>134</v>
      </c>
      <c r="F116" s="68">
        <v>11</v>
      </c>
      <c r="G116" s="69">
        <f t="shared" si="5"/>
        <v>1.474</v>
      </c>
    </row>
    <row r="117" spans="1:7">
      <c r="A117" s="63" t="s">
        <v>141</v>
      </c>
      <c r="B117" s="65" t="s">
        <v>169</v>
      </c>
      <c r="C117" s="66" t="s">
        <v>187</v>
      </c>
      <c r="D117" s="67" t="s">
        <v>190</v>
      </c>
      <c r="E117" s="68">
        <v>665</v>
      </c>
      <c r="F117" s="68">
        <v>515</v>
      </c>
      <c r="G117" s="69">
        <f>E117*F117/1000</f>
        <v>342.47500000000002</v>
      </c>
    </row>
    <row r="118" spans="1:7">
      <c r="A118" s="63" t="s">
        <v>170</v>
      </c>
      <c r="B118" s="65" t="s">
        <v>171</v>
      </c>
      <c r="C118" s="66" t="s">
        <v>187</v>
      </c>
      <c r="D118" s="67" t="s">
        <v>188</v>
      </c>
      <c r="E118" s="68">
        <v>582</v>
      </c>
      <c r="F118" s="68">
        <v>50</v>
      </c>
      <c r="G118" s="69">
        <f t="shared" ref="G118:G149" si="6">E118*F118/1000</f>
        <v>29.1</v>
      </c>
    </row>
    <row r="119" spans="1:7">
      <c r="A119" s="63" t="s">
        <v>243</v>
      </c>
      <c r="B119" s="65" t="s">
        <v>244</v>
      </c>
      <c r="C119" s="66" t="s">
        <v>187</v>
      </c>
      <c r="D119" s="67" t="s">
        <v>188</v>
      </c>
      <c r="E119" s="68">
        <v>93</v>
      </c>
      <c r="F119" s="68">
        <v>30</v>
      </c>
      <c r="G119" s="69">
        <f t="shared" si="6"/>
        <v>2.79</v>
      </c>
    </row>
    <row r="120" spans="1:7">
      <c r="A120" s="63" t="s">
        <v>245</v>
      </c>
      <c r="B120" s="65" t="s">
        <v>246</v>
      </c>
      <c r="C120" s="66" t="s">
        <v>187</v>
      </c>
      <c r="D120" s="67" t="s">
        <v>188</v>
      </c>
      <c r="E120" s="68">
        <v>10000</v>
      </c>
      <c r="F120" s="68">
        <v>11</v>
      </c>
      <c r="G120" s="69">
        <f t="shared" si="6"/>
        <v>110</v>
      </c>
    </row>
    <row r="121" spans="1:7">
      <c r="A121" s="63" t="s">
        <v>197</v>
      </c>
      <c r="B121" s="65" t="s">
        <v>198</v>
      </c>
      <c r="C121" s="66" t="s">
        <v>187</v>
      </c>
      <c r="D121" s="67" t="s">
        <v>188</v>
      </c>
      <c r="E121" s="68">
        <v>123</v>
      </c>
      <c r="F121" s="68">
        <v>15</v>
      </c>
      <c r="G121" s="69">
        <f t="shared" si="6"/>
        <v>1.845</v>
      </c>
    </row>
    <row r="122" spans="1:7">
      <c r="A122" s="63" t="s">
        <v>199</v>
      </c>
      <c r="B122" s="65" t="s">
        <v>200</v>
      </c>
      <c r="C122" s="66" t="s">
        <v>187</v>
      </c>
      <c r="D122" s="67" t="s">
        <v>188</v>
      </c>
      <c r="E122" s="68">
        <v>120</v>
      </c>
      <c r="F122" s="68">
        <v>22</v>
      </c>
      <c r="G122" s="69">
        <f t="shared" si="6"/>
        <v>2.64</v>
      </c>
    </row>
    <row r="123" spans="1:7">
      <c r="A123" s="63" t="s">
        <v>201</v>
      </c>
      <c r="B123" s="65" t="s">
        <v>202</v>
      </c>
      <c r="C123" s="66" t="s">
        <v>187</v>
      </c>
      <c r="D123" s="67" t="s">
        <v>188</v>
      </c>
      <c r="E123" s="68">
        <v>130</v>
      </c>
      <c r="F123" s="68">
        <v>22</v>
      </c>
      <c r="G123" s="69">
        <f t="shared" si="6"/>
        <v>2.86</v>
      </c>
    </row>
    <row r="124" spans="1:7">
      <c r="A124" s="63" t="s">
        <v>203</v>
      </c>
      <c r="B124" s="65" t="s">
        <v>204</v>
      </c>
      <c r="C124" s="66" t="s">
        <v>187</v>
      </c>
      <c r="D124" s="67" t="s">
        <v>188</v>
      </c>
      <c r="E124" s="68">
        <v>78</v>
      </c>
      <c r="F124" s="68">
        <v>35</v>
      </c>
      <c r="G124" s="69">
        <f t="shared" si="6"/>
        <v>2.73</v>
      </c>
    </row>
    <row r="125" spans="1:7">
      <c r="A125" s="63" t="s">
        <v>247</v>
      </c>
      <c r="B125" s="65" t="s">
        <v>248</v>
      </c>
      <c r="C125" s="66" t="s">
        <v>187</v>
      </c>
      <c r="D125" s="67" t="s">
        <v>189</v>
      </c>
      <c r="E125" s="68">
        <v>18</v>
      </c>
      <c r="F125" s="68">
        <v>30</v>
      </c>
      <c r="G125" s="69">
        <f t="shared" si="6"/>
        <v>0.54</v>
      </c>
    </row>
    <row r="126" spans="1:7">
      <c r="A126" s="63" t="s">
        <v>250</v>
      </c>
      <c r="B126" s="65" t="s">
        <v>251</v>
      </c>
      <c r="C126" s="66" t="s">
        <v>187</v>
      </c>
      <c r="D126" s="67" t="s">
        <v>189</v>
      </c>
      <c r="E126" s="68">
        <v>185</v>
      </c>
      <c r="F126" s="68">
        <v>50</v>
      </c>
      <c r="G126" s="69">
        <f t="shared" si="6"/>
        <v>9.25</v>
      </c>
    </row>
    <row r="127" spans="1:7">
      <c r="A127" s="63" t="s">
        <v>216</v>
      </c>
      <c r="B127" s="65" t="s">
        <v>217</v>
      </c>
      <c r="C127" s="66" t="s">
        <v>187</v>
      </c>
      <c r="D127" s="67" t="s">
        <v>188</v>
      </c>
      <c r="E127" s="68">
        <v>22</v>
      </c>
      <c r="F127" s="68">
        <v>50</v>
      </c>
      <c r="G127" s="69">
        <f t="shared" si="6"/>
        <v>1.1000000000000001</v>
      </c>
    </row>
    <row r="128" spans="1:7">
      <c r="A128" s="63" t="s">
        <v>218</v>
      </c>
      <c r="B128" s="65" t="s">
        <v>219</v>
      </c>
      <c r="C128" s="66" t="s">
        <v>187</v>
      </c>
      <c r="D128" s="67" t="s">
        <v>188</v>
      </c>
      <c r="E128" s="68">
        <v>25</v>
      </c>
      <c r="F128" s="68">
        <v>45</v>
      </c>
      <c r="G128" s="69">
        <f t="shared" si="6"/>
        <v>1.125</v>
      </c>
    </row>
    <row r="129" spans="1:7" ht="16.5">
      <c r="A129" s="64" t="s">
        <v>207</v>
      </c>
      <c r="B129" s="65" t="s">
        <v>208</v>
      </c>
      <c r="C129" s="66" t="s">
        <v>187</v>
      </c>
      <c r="D129" s="67" t="s">
        <v>188</v>
      </c>
      <c r="E129" s="68">
        <v>83</v>
      </c>
      <c r="F129" s="68">
        <v>5</v>
      </c>
      <c r="G129" s="69">
        <f t="shared" si="6"/>
        <v>0.41499999999999998</v>
      </c>
    </row>
    <row r="130" spans="1:7">
      <c r="A130" s="63" t="s">
        <v>209</v>
      </c>
      <c r="B130" s="65" t="s">
        <v>210</v>
      </c>
      <c r="C130" s="66" t="s">
        <v>187</v>
      </c>
      <c r="D130" s="67" t="s">
        <v>188</v>
      </c>
      <c r="E130" s="68">
        <v>84</v>
      </c>
      <c r="F130" s="68">
        <v>45</v>
      </c>
      <c r="G130" s="69">
        <f t="shared" si="6"/>
        <v>3.78</v>
      </c>
    </row>
    <row r="131" spans="1:7">
      <c r="A131" s="63" t="s">
        <v>255</v>
      </c>
      <c r="B131" s="65" t="s">
        <v>256</v>
      </c>
      <c r="C131" s="66" t="s">
        <v>187</v>
      </c>
      <c r="D131" s="67" t="s">
        <v>188</v>
      </c>
      <c r="E131" s="68">
        <v>416</v>
      </c>
      <c r="F131" s="68">
        <v>7</v>
      </c>
      <c r="G131" s="69">
        <f t="shared" si="6"/>
        <v>2.9119999999999999</v>
      </c>
    </row>
    <row r="132" spans="1:7">
      <c r="A132" s="63" t="s">
        <v>257</v>
      </c>
      <c r="B132" s="65" t="s">
        <v>258</v>
      </c>
      <c r="C132" s="66" t="s">
        <v>187</v>
      </c>
      <c r="D132" s="67" t="s">
        <v>188</v>
      </c>
      <c r="E132" s="68">
        <v>1456</v>
      </c>
      <c r="F132" s="68">
        <v>11</v>
      </c>
      <c r="G132" s="69">
        <f t="shared" si="6"/>
        <v>16.015999999999998</v>
      </c>
    </row>
    <row r="133" spans="1:7">
      <c r="A133" s="63" t="s">
        <v>259</v>
      </c>
      <c r="B133" s="65" t="s">
        <v>211</v>
      </c>
      <c r="C133" s="66" t="s">
        <v>187</v>
      </c>
      <c r="D133" s="67" t="s">
        <v>188</v>
      </c>
      <c r="E133" s="68">
        <v>1560</v>
      </c>
      <c r="F133" s="68">
        <v>2</v>
      </c>
      <c r="G133" s="69">
        <f t="shared" si="6"/>
        <v>3.12</v>
      </c>
    </row>
    <row r="134" spans="1:7">
      <c r="A134" s="63" t="s">
        <v>260</v>
      </c>
      <c r="B134" s="65" t="s">
        <v>261</v>
      </c>
      <c r="C134" s="66" t="s">
        <v>187</v>
      </c>
      <c r="D134" s="67" t="s">
        <v>188</v>
      </c>
      <c r="E134" s="68">
        <v>562</v>
      </c>
      <c r="F134" s="68">
        <v>11</v>
      </c>
      <c r="G134" s="69">
        <f t="shared" si="6"/>
        <v>6.1820000000000004</v>
      </c>
    </row>
    <row r="135" spans="1:7">
      <c r="A135" s="63" t="s">
        <v>262</v>
      </c>
      <c r="B135" s="65" t="s">
        <v>261</v>
      </c>
      <c r="C135" s="66" t="s">
        <v>187</v>
      </c>
      <c r="D135" s="67" t="s">
        <v>188</v>
      </c>
      <c r="E135" s="68">
        <v>850</v>
      </c>
      <c r="F135" s="68">
        <v>11</v>
      </c>
      <c r="G135" s="69">
        <f t="shared" si="6"/>
        <v>9.35</v>
      </c>
    </row>
    <row r="136" spans="1:7">
      <c r="A136" s="63" t="s">
        <v>263</v>
      </c>
      <c r="B136" s="65" t="s">
        <v>264</v>
      </c>
      <c r="C136" s="66" t="s">
        <v>187</v>
      </c>
      <c r="D136" s="67" t="s">
        <v>188</v>
      </c>
      <c r="E136" s="68">
        <v>1034</v>
      </c>
      <c r="F136" s="68">
        <v>11</v>
      </c>
      <c r="G136" s="69">
        <f t="shared" si="6"/>
        <v>11.374000000000001</v>
      </c>
    </row>
    <row r="137" spans="1:7">
      <c r="A137" s="63" t="s">
        <v>265</v>
      </c>
      <c r="B137" s="65" t="s">
        <v>266</v>
      </c>
      <c r="C137" s="66" t="s">
        <v>187</v>
      </c>
      <c r="D137" s="67" t="s">
        <v>188</v>
      </c>
      <c r="E137" s="68">
        <v>267</v>
      </c>
      <c r="F137" s="68">
        <v>10</v>
      </c>
      <c r="G137" s="69">
        <f t="shared" si="6"/>
        <v>2.67</v>
      </c>
    </row>
    <row r="138" spans="1:7">
      <c r="A138" s="63" t="s">
        <v>267</v>
      </c>
      <c r="B138" s="65" t="s">
        <v>268</v>
      </c>
      <c r="C138" s="66" t="s">
        <v>187</v>
      </c>
      <c r="D138" s="67" t="s">
        <v>188</v>
      </c>
      <c r="E138" s="68">
        <v>83</v>
      </c>
      <c r="F138" s="68">
        <v>10</v>
      </c>
      <c r="G138" s="69">
        <f t="shared" si="6"/>
        <v>0.83</v>
      </c>
    </row>
    <row r="139" spans="1:7">
      <c r="A139" s="63" t="s">
        <v>222</v>
      </c>
      <c r="B139" s="65" t="s">
        <v>223</v>
      </c>
      <c r="C139" s="66" t="s">
        <v>187</v>
      </c>
      <c r="D139" s="67" t="s">
        <v>188</v>
      </c>
      <c r="E139" s="68">
        <v>368</v>
      </c>
      <c r="F139" s="68">
        <v>10</v>
      </c>
      <c r="G139" s="69">
        <f t="shared" si="6"/>
        <v>3.68</v>
      </c>
    </row>
    <row r="140" spans="1:7">
      <c r="A140" s="63" t="s">
        <v>269</v>
      </c>
      <c r="B140" s="65" t="s">
        <v>270</v>
      </c>
      <c r="C140" s="66" t="s">
        <v>187</v>
      </c>
      <c r="D140" s="67" t="s">
        <v>188</v>
      </c>
      <c r="E140" s="68">
        <v>456</v>
      </c>
      <c r="F140" s="68">
        <v>12</v>
      </c>
      <c r="G140" s="69">
        <f t="shared" si="6"/>
        <v>5.4720000000000004</v>
      </c>
    </row>
    <row r="141" spans="1:7">
      <c r="A141" s="63" t="s">
        <v>224</v>
      </c>
      <c r="B141" s="65" t="s">
        <v>225</v>
      </c>
      <c r="C141" s="66" t="s">
        <v>187</v>
      </c>
      <c r="D141" s="67" t="s">
        <v>188</v>
      </c>
      <c r="E141" s="68">
        <v>145</v>
      </c>
      <c r="F141" s="68">
        <v>7</v>
      </c>
      <c r="G141" s="69">
        <f t="shared" si="6"/>
        <v>1.0149999999999999</v>
      </c>
    </row>
    <row r="142" spans="1:7">
      <c r="A142" s="63" t="s">
        <v>228</v>
      </c>
      <c r="B142" s="65" t="s">
        <v>229</v>
      </c>
      <c r="C142" s="66" t="s">
        <v>187</v>
      </c>
      <c r="D142" s="67" t="s">
        <v>191</v>
      </c>
      <c r="E142" s="68">
        <v>88</v>
      </c>
      <c r="F142" s="68">
        <v>10</v>
      </c>
      <c r="G142" s="69">
        <f t="shared" si="6"/>
        <v>0.88</v>
      </c>
    </row>
    <row r="143" spans="1:7">
      <c r="A143" s="63" t="s">
        <v>230</v>
      </c>
      <c r="B143" s="65" t="s">
        <v>231</v>
      </c>
      <c r="C143" s="66" t="s">
        <v>187</v>
      </c>
      <c r="D143" s="67" t="s">
        <v>240</v>
      </c>
      <c r="E143" s="68">
        <v>218</v>
      </c>
      <c r="F143" s="68">
        <v>6</v>
      </c>
      <c r="G143" s="69">
        <f t="shared" si="6"/>
        <v>1.3080000000000001</v>
      </c>
    </row>
    <row r="144" spans="1:7">
      <c r="A144" s="63" t="s">
        <v>271</v>
      </c>
      <c r="B144" s="65" t="s">
        <v>272</v>
      </c>
      <c r="C144" s="66" t="s">
        <v>187</v>
      </c>
      <c r="D144" s="67" t="s">
        <v>188</v>
      </c>
      <c r="E144" s="68">
        <v>2521</v>
      </c>
      <c r="F144" s="68">
        <v>4</v>
      </c>
      <c r="G144" s="69">
        <f t="shared" si="6"/>
        <v>10.084</v>
      </c>
    </row>
    <row r="145" spans="1:7">
      <c r="A145" s="63" t="s">
        <v>273</v>
      </c>
      <c r="B145" s="65" t="s">
        <v>274</v>
      </c>
      <c r="C145" s="66" t="s">
        <v>187</v>
      </c>
      <c r="D145" s="67" t="s">
        <v>240</v>
      </c>
      <c r="E145" s="68">
        <v>2344</v>
      </c>
      <c r="F145" s="68">
        <v>6</v>
      </c>
      <c r="G145" s="69">
        <f t="shared" si="6"/>
        <v>14.064</v>
      </c>
    </row>
    <row r="146" spans="1:7">
      <c r="A146" s="63" t="s">
        <v>275</v>
      </c>
      <c r="B146" s="65" t="s">
        <v>276</v>
      </c>
      <c r="C146" s="66" t="s">
        <v>187</v>
      </c>
      <c r="D146" s="67" t="s">
        <v>240</v>
      </c>
      <c r="E146" s="68">
        <v>1200</v>
      </c>
      <c r="F146" s="68">
        <v>5</v>
      </c>
      <c r="G146" s="69">
        <f t="shared" si="6"/>
        <v>6</v>
      </c>
    </row>
    <row r="147" spans="1:7">
      <c r="A147" s="63" t="s">
        <v>277</v>
      </c>
      <c r="B147" s="65" t="s">
        <v>278</v>
      </c>
      <c r="C147" s="66" t="s">
        <v>187</v>
      </c>
      <c r="D147" s="67" t="s">
        <v>240</v>
      </c>
      <c r="E147" s="68">
        <v>218</v>
      </c>
      <c r="F147" s="68">
        <v>5</v>
      </c>
      <c r="G147" s="69">
        <f t="shared" si="6"/>
        <v>1.0900000000000001</v>
      </c>
    </row>
    <row r="148" spans="1:7" ht="27">
      <c r="A148" s="63" t="s">
        <v>279</v>
      </c>
      <c r="B148" s="65" t="s">
        <v>280</v>
      </c>
      <c r="C148" s="66" t="s">
        <v>187</v>
      </c>
      <c r="D148" s="67" t="s">
        <v>188</v>
      </c>
      <c r="E148" s="68">
        <v>817</v>
      </c>
      <c r="F148" s="68">
        <v>2</v>
      </c>
      <c r="G148" s="69">
        <f t="shared" si="6"/>
        <v>1.6339999999999999</v>
      </c>
    </row>
    <row r="149" spans="1:7">
      <c r="A149" s="63" t="s">
        <v>281</v>
      </c>
      <c r="B149" s="65" t="s">
        <v>282</v>
      </c>
      <c r="C149" s="66" t="s">
        <v>187</v>
      </c>
      <c r="D149" s="67" t="s">
        <v>188</v>
      </c>
      <c r="E149" s="68">
        <v>31540</v>
      </c>
      <c r="F149" s="68">
        <v>5</v>
      </c>
      <c r="G149" s="69">
        <f t="shared" si="6"/>
        <v>157.69999999999999</v>
      </c>
    </row>
    <row r="150" spans="1:7" ht="14.25">
      <c r="A150" s="63" t="s">
        <v>128</v>
      </c>
      <c r="B150" s="65" t="s">
        <v>127</v>
      </c>
      <c r="C150" s="66"/>
      <c r="D150" s="67"/>
      <c r="E150" s="68"/>
      <c r="F150" s="68"/>
      <c r="G150" s="70">
        <f>SUM(G151:G155)</f>
        <v>12246.7</v>
      </c>
    </row>
    <row r="151" spans="1:7" ht="28.5" customHeight="1">
      <c r="A151" s="63" t="s">
        <v>232</v>
      </c>
      <c r="B151" s="65" t="s">
        <v>233</v>
      </c>
      <c r="C151" s="66" t="s">
        <v>187</v>
      </c>
      <c r="D151" s="67" t="s">
        <v>242</v>
      </c>
      <c r="E151" s="68">
        <v>5800000</v>
      </c>
      <c r="F151" s="68">
        <v>1</v>
      </c>
      <c r="G151" s="69">
        <f t="shared" ref="G151:G155" si="7">E151*F151/1000</f>
        <v>5800</v>
      </c>
    </row>
    <row r="152" spans="1:7">
      <c r="A152" s="63" t="s">
        <v>234</v>
      </c>
      <c r="B152" s="65" t="s">
        <v>235</v>
      </c>
      <c r="C152" s="66" t="s">
        <v>241</v>
      </c>
      <c r="D152" s="67" t="s">
        <v>242</v>
      </c>
      <c r="E152" s="68">
        <v>256700</v>
      </c>
      <c r="F152" s="68">
        <v>1</v>
      </c>
      <c r="G152" s="69">
        <f t="shared" si="7"/>
        <v>256.7</v>
      </c>
    </row>
    <row r="153" spans="1:7">
      <c r="A153" s="63" t="s">
        <v>236</v>
      </c>
      <c r="B153" s="65" t="s">
        <v>237</v>
      </c>
      <c r="C153" s="66" t="s">
        <v>241</v>
      </c>
      <c r="D153" s="67" t="s">
        <v>242</v>
      </c>
      <c r="E153" s="68">
        <v>990000</v>
      </c>
      <c r="F153" s="68">
        <v>1</v>
      </c>
      <c r="G153" s="69">
        <f t="shared" si="7"/>
        <v>990</v>
      </c>
    </row>
    <row r="154" spans="1:7">
      <c r="A154" s="63" t="s">
        <v>238</v>
      </c>
      <c r="B154" s="65" t="s">
        <v>239</v>
      </c>
      <c r="C154" s="66" t="s">
        <v>241</v>
      </c>
      <c r="D154" s="67" t="s">
        <v>242</v>
      </c>
      <c r="E154" s="68">
        <v>2200000</v>
      </c>
      <c r="F154" s="68">
        <v>1</v>
      </c>
      <c r="G154" s="69">
        <f t="shared" si="7"/>
        <v>2200</v>
      </c>
    </row>
    <row r="155" spans="1:7">
      <c r="A155" s="63" t="s">
        <v>285</v>
      </c>
      <c r="B155" s="65" t="s">
        <v>286</v>
      </c>
      <c r="C155" s="66" t="s">
        <v>241</v>
      </c>
      <c r="D155" s="67" t="s">
        <v>242</v>
      </c>
      <c r="E155" s="68">
        <v>3000000</v>
      </c>
      <c r="F155" s="68">
        <v>1</v>
      </c>
      <c r="G155" s="69">
        <f t="shared" si="7"/>
        <v>3000</v>
      </c>
    </row>
    <row r="156" spans="1:7" ht="99" customHeight="1">
      <c r="A156" s="141">
        <v>1080</v>
      </c>
      <c r="B156" s="80">
        <v>11020</v>
      </c>
      <c r="C156" s="176" t="s">
        <v>98</v>
      </c>
      <c r="D156" s="177"/>
      <c r="E156" s="178"/>
      <c r="F156" s="81"/>
      <c r="G156" s="70">
        <f>G211+G157</f>
        <v>13371.823999999999</v>
      </c>
    </row>
    <row r="157" spans="1:7" ht="14.25">
      <c r="A157" s="63" t="s">
        <v>128</v>
      </c>
      <c r="B157" s="65" t="s">
        <v>126</v>
      </c>
      <c r="C157" s="141"/>
      <c r="D157" s="142"/>
      <c r="E157" s="143"/>
      <c r="F157" s="81"/>
      <c r="G157" s="70">
        <f>SUM(G158:G210)</f>
        <v>2238.5239999999994</v>
      </c>
    </row>
    <row r="158" spans="1:7">
      <c r="A158" s="71" t="s">
        <v>192</v>
      </c>
      <c r="B158" s="72" t="s">
        <v>193</v>
      </c>
      <c r="C158" s="66" t="s">
        <v>115</v>
      </c>
      <c r="D158" s="85" t="s">
        <v>240</v>
      </c>
      <c r="E158" s="86">
        <v>380</v>
      </c>
      <c r="F158" s="87">
        <v>857.4</v>
      </c>
      <c r="G158" s="69">
        <f>E158*F158/1000</f>
        <v>325.81200000000001</v>
      </c>
    </row>
    <row r="159" spans="1:7">
      <c r="A159" s="63" t="s">
        <v>131</v>
      </c>
      <c r="B159" s="65" t="s">
        <v>134</v>
      </c>
      <c r="C159" s="66" t="s">
        <v>115</v>
      </c>
      <c r="D159" s="67" t="s">
        <v>116</v>
      </c>
      <c r="E159" s="68">
        <v>70000</v>
      </c>
      <c r="F159" s="68">
        <v>10</v>
      </c>
      <c r="G159" s="69">
        <f>E159*F159/1000</f>
        <v>700</v>
      </c>
    </row>
    <row r="160" spans="1:7">
      <c r="A160" s="63" t="s">
        <v>132</v>
      </c>
      <c r="B160" s="65" t="s">
        <v>133</v>
      </c>
      <c r="C160" s="66" t="s">
        <v>115</v>
      </c>
      <c r="D160" s="67" t="s">
        <v>116</v>
      </c>
      <c r="E160" s="68">
        <v>7500</v>
      </c>
      <c r="F160" s="68">
        <v>20</v>
      </c>
      <c r="G160" s="69">
        <f t="shared" ref="G160:G164" si="8">E160*F160/1000</f>
        <v>150</v>
      </c>
    </row>
    <row r="161" spans="1:7" ht="40.5">
      <c r="A161" s="63" t="s">
        <v>194</v>
      </c>
      <c r="B161" s="65" t="s">
        <v>195</v>
      </c>
      <c r="C161" s="66" t="s">
        <v>187</v>
      </c>
      <c r="D161" s="67" t="s">
        <v>191</v>
      </c>
      <c r="E161" s="68">
        <v>4000</v>
      </c>
      <c r="F161" s="68">
        <v>15</v>
      </c>
      <c r="G161" s="69">
        <f t="shared" si="8"/>
        <v>60</v>
      </c>
    </row>
    <row r="162" spans="1:7">
      <c r="A162" s="63" t="s">
        <v>135</v>
      </c>
      <c r="B162" s="65" t="s">
        <v>137</v>
      </c>
      <c r="C162" s="66" t="s">
        <v>115</v>
      </c>
      <c r="D162" s="67" t="s">
        <v>116</v>
      </c>
      <c r="E162" s="68">
        <v>50</v>
      </c>
      <c r="F162" s="68">
        <v>82</v>
      </c>
      <c r="G162" s="69">
        <f t="shared" si="8"/>
        <v>4.0999999999999996</v>
      </c>
    </row>
    <row r="163" spans="1:7">
      <c r="A163" s="63" t="s">
        <v>136</v>
      </c>
      <c r="B163" s="65" t="s">
        <v>138</v>
      </c>
      <c r="C163" s="66" t="s">
        <v>115</v>
      </c>
      <c r="D163" s="67" t="s">
        <v>116</v>
      </c>
      <c r="E163" s="68">
        <v>150</v>
      </c>
      <c r="F163" s="68">
        <v>50</v>
      </c>
      <c r="G163" s="69">
        <f t="shared" si="8"/>
        <v>7.5</v>
      </c>
    </row>
    <row r="164" spans="1:7">
      <c r="A164" s="63" t="s">
        <v>139</v>
      </c>
      <c r="B164" s="65" t="s">
        <v>140</v>
      </c>
      <c r="C164" s="66" t="s">
        <v>115</v>
      </c>
      <c r="D164" s="67" t="s">
        <v>116</v>
      </c>
      <c r="E164" s="68">
        <v>7000</v>
      </c>
      <c r="F164" s="68">
        <v>10</v>
      </c>
      <c r="G164" s="69">
        <f t="shared" si="8"/>
        <v>70</v>
      </c>
    </row>
    <row r="165" spans="1:7" ht="27">
      <c r="A165" s="63" t="s">
        <v>142</v>
      </c>
      <c r="B165" s="65" t="s">
        <v>143</v>
      </c>
      <c r="C165" s="66" t="s">
        <v>187</v>
      </c>
      <c r="D165" s="67" t="s">
        <v>188</v>
      </c>
      <c r="E165" s="68">
        <v>2800</v>
      </c>
      <c r="F165" s="68">
        <v>10</v>
      </c>
      <c r="G165" s="69">
        <f>E165*F165/1000</f>
        <v>28</v>
      </c>
    </row>
    <row r="166" spans="1:7">
      <c r="A166" s="63" t="s">
        <v>146</v>
      </c>
      <c r="B166" s="65" t="s">
        <v>147</v>
      </c>
      <c r="C166" s="66" t="s">
        <v>187</v>
      </c>
      <c r="D166" s="67" t="s">
        <v>189</v>
      </c>
      <c r="E166" s="68">
        <v>350</v>
      </c>
      <c r="F166" s="68">
        <v>25</v>
      </c>
      <c r="G166" s="69">
        <f t="shared" ref="G166:G177" si="9">E166*F166/1000</f>
        <v>8.75</v>
      </c>
    </row>
    <row r="167" spans="1:7">
      <c r="A167" s="63" t="s">
        <v>148</v>
      </c>
      <c r="B167" s="65" t="s">
        <v>149</v>
      </c>
      <c r="C167" s="66" t="s">
        <v>187</v>
      </c>
      <c r="D167" s="67" t="s">
        <v>189</v>
      </c>
      <c r="E167" s="68">
        <v>87</v>
      </c>
      <c r="F167" s="68">
        <v>33</v>
      </c>
      <c r="G167" s="69">
        <f t="shared" si="9"/>
        <v>2.871</v>
      </c>
    </row>
    <row r="168" spans="1:7">
      <c r="A168" s="63" t="s">
        <v>150</v>
      </c>
      <c r="B168" s="65" t="s">
        <v>151</v>
      </c>
      <c r="C168" s="66" t="s">
        <v>187</v>
      </c>
      <c r="D168" s="67" t="s">
        <v>188</v>
      </c>
      <c r="E168" s="68">
        <v>36</v>
      </c>
      <c r="F168" s="68">
        <v>100</v>
      </c>
      <c r="G168" s="69">
        <f t="shared" si="9"/>
        <v>3.6</v>
      </c>
    </row>
    <row r="169" spans="1:7">
      <c r="A169" s="63" t="s">
        <v>152</v>
      </c>
      <c r="B169" s="65" t="s">
        <v>151</v>
      </c>
      <c r="C169" s="66" t="s">
        <v>187</v>
      </c>
      <c r="D169" s="67" t="s">
        <v>188</v>
      </c>
      <c r="E169" s="68">
        <v>166</v>
      </c>
      <c r="F169" s="68">
        <v>50</v>
      </c>
      <c r="G169" s="69">
        <f t="shared" si="9"/>
        <v>8.3000000000000007</v>
      </c>
    </row>
    <row r="170" spans="1:7" ht="28.5" customHeight="1">
      <c r="A170" s="63" t="s">
        <v>153</v>
      </c>
      <c r="B170" s="65" t="s">
        <v>154</v>
      </c>
      <c r="C170" s="66" t="s">
        <v>187</v>
      </c>
      <c r="D170" s="67" t="s">
        <v>188</v>
      </c>
      <c r="E170" s="68">
        <v>6</v>
      </c>
      <c r="F170" s="68">
        <v>200</v>
      </c>
      <c r="G170" s="69">
        <f t="shared" si="9"/>
        <v>1.2</v>
      </c>
    </row>
    <row r="171" spans="1:7">
      <c r="A171" s="63" t="s">
        <v>155</v>
      </c>
      <c r="B171" s="65" t="s">
        <v>156</v>
      </c>
      <c r="C171" s="66" t="s">
        <v>187</v>
      </c>
      <c r="D171" s="67" t="s">
        <v>188</v>
      </c>
      <c r="E171" s="68">
        <v>47</v>
      </c>
      <c r="F171" s="68">
        <v>100</v>
      </c>
      <c r="G171" s="69">
        <f t="shared" si="9"/>
        <v>4.7</v>
      </c>
    </row>
    <row r="172" spans="1:7">
      <c r="A172" s="63" t="s">
        <v>157</v>
      </c>
      <c r="B172" s="65" t="s">
        <v>158</v>
      </c>
      <c r="C172" s="66" t="s">
        <v>187</v>
      </c>
      <c r="D172" s="67" t="s">
        <v>188</v>
      </c>
      <c r="E172" s="68">
        <v>509</v>
      </c>
      <c r="F172" s="68">
        <v>50</v>
      </c>
      <c r="G172" s="69">
        <f t="shared" si="9"/>
        <v>25.45</v>
      </c>
    </row>
    <row r="173" spans="1:7">
      <c r="A173" s="63" t="s">
        <v>159</v>
      </c>
      <c r="B173" s="65" t="s">
        <v>160</v>
      </c>
      <c r="C173" s="66" t="s">
        <v>187</v>
      </c>
      <c r="D173" s="67" t="s">
        <v>188</v>
      </c>
      <c r="E173" s="68">
        <v>650</v>
      </c>
      <c r="F173" s="68">
        <v>5</v>
      </c>
      <c r="G173" s="69">
        <f t="shared" si="9"/>
        <v>3.25</v>
      </c>
    </row>
    <row r="174" spans="1:7">
      <c r="A174" s="63" t="s">
        <v>161</v>
      </c>
      <c r="B174" s="65" t="s">
        <v>162</v>
      </c>
      <c r="C174" s="66" t="s">
        <v>187</v>
      </c>
      <c r="D174" s="67" t="s">
        <v>188</v>
      </c>
      <c r="E174" s="68">
        <v>1800</v>
      </c>
      <c r="F174" s="68">
        <v>5</v>
      </c>
      <c r="G174" s="69">
        <f t="shared" si="9"/>
        <v>9</v>
      </c>
    </row>
    <row r="175" spans="1:7">
      <c r="A175" s="63" t="s">
        <v>163</v>
      </c>
      <c r="B175" s="65" t="s">
        <v>164</v>
      </c>
      <c r="C175" s="66" t="s">
        <v>187</v>
      </c>
      <c r="D175" s="67" t="s">
        <v>188</v>
      </c>
      <c r="E175" s="68">
        <v>12000</v>
      </c>
      <c r="F175" s="68">
        <v>10</v>
      </c>
      <c r="G175" s="69">
        <f t="shared" si="9"/>
        <v>120</v>
      </c>
    </row>
    <row r="176" spans="1:7">
      <c r="A176" s="63" t="s">
        <v>165</v>
      </c>
      <c r="B176" s="65" t="s">
        <v>166</v>
      </c>
      <c r="C176" s="66" t="s">
        <v>187</v>
      </c>
      <c r="D176" s="67" t="s">
        <v>188</v>
      </c>
      <c r="E176" s="68">
        <v>1258</v>
      </c>
      <c r="F176" s="68">
        <v>10</v>
      </c>
      <c r="G176" s="69">
        <f t="shared" si="9"/>
        <v>12.58</v>
      </c>
    </row>
    <row r="177" spans="1:7">
      <c r="A177" s="63" t="s">
        <v>167</v>
      </c>
      <c r="B177" s="65" t="s">
        <v>168</v>
      </c>
      <c r="C177" s="66" t="s">
        <v>187</v>
      </c>
      <c r="D177" s="67" t="s">
        <v>188</v>
      </c>
      <c r="E177" s="68">
        <v>134</v>
      </c>
      <c r="F177" s="68">
        <v>10</v>
      </c>
      <c r="G177" s="69">
        <f t="shared" si="9"/>
        <v>1.34</v>
      </c>
    </row>
    <row r="178" spans="1:7">
      <c r="A178" s="63" t="s">
        <v>141</v>
      </c>
      <c r="B178" s="65" t="s">
        <v>169</v>
      </c>
      <c r="C178" s="66" t="s">
        <v>187</v>
      </c>
      <c r="D178" s="67" t="s">
        <v>190</v>
      </c>
      <c r="E178" s="68">
        <v>665</v>
      </c>
      <c r="F178" s="68">
        <v>455</v>
      </c>
      <c r="G178" s="69">
        <f>E178*F178/1000</f>
        <v>302.57499999999999</v>
      </c>
    </row>
    <row r="179" spans="1:7">
      <c r="A179" s="63" t="s">
        <v>170</v>
      </c>
      <c r="B179" s="65" t="s">
        <v>171</v>
      </c>
      <c r="C179" s="66" t="s">
        <v>187</v>
      </c>
      <c r="D179" s="67" t="s">
        <v>188</v>
      </c>
      <c r="E179" s="68">
        <v>582</v>
      </c>
      <c r="F179" s="68">
        <v>50</v>
      </c>
      <c r="G179" s="69">
        <f t="shared" ref="G179:G190" si="10">E179*F179/1000</f>
        <v>29.1</v>
      </c>
    </row>
    <row r="180" spans="1:7">
      <c r="A180" s="63" t="s">
        <v>243</v>
      </c>
      <c r="B180" s="65" t="s">
        <v>244</v>
      </c>
      <c r="C180" s="66" t="s">
        <v>187</v>
      </c>
      <c r="D180" s="67" t="s">
        <v>188</v>
      </c>
      <c r="E180" s="68">
        <v>93</v>
      </c>
      <c r="F180" s="68">
        <v>30</v>
      </c>
      <c r="G180" s="69">
        <f t="shared" si="10"/>
        <v>2.79</v>
      </c>
    </row>
    <row r="181" spans="1:7">
      <c r="A181" s="63" t="s">
        <v>245</v>
      </c>
      <c r="B181" s="65" t="s">
        <v>246</v>
      </c>
      <c r="C181" s="66" t="s">
        <v>187</v>
      </c>
      <c r="D181" s="67" t="s">
        <v>188</v>
      </c>
      <c r="E181" s="68">
        <v>10000</v>
      </c>
      <c r="F181" s="68">
        <v>10</v>
      </c>
      <c r="G181" s="69">
        <f t="shared" si="10"/>
        <v>100</v>
      </c>
    </row>
    <row r="182" spans="1:7">
      <c r="A182" s="63" t="s">
        <v>197</v>
      </c>
      <c r="B182" s="65" t="s">
        <v>198</v>
      </c>
      <c r="C182" s="66" t="s">
        <v>187</v>
      </c>
      <c r="D182" s="67" t="s">
        <v>188</v>
      </c>
      <c r="E182" s="68">
        <v>123</v>
      </c>
      <c r="F182" s="68">
        <v>15</v>
      </c>
      <c r="G182" s="69">
        <f t="shared" si="10"/>
        <v>1.845</v>
      </c>
    </row>
    <row r="183" spans="1:7">
      <c r="A183" s="63" t="s">
        <v>199</v>
      </c>
      <c r="B183" s="65" t="s">
        <v>200</v>
      </c>
      <c r="C183" s="66" t="s">
        <v>187</v>
      </c>
      <c r="D183" s="67" t="s">
        <v>188</v>
      </c>
      <c r="E183" s="68">
        <v>120</v>
      </c>
      <c r="F183" s="68">
        <v>20</v>
      </c>
      <c r="G183" s="69">
        <f t="shared" si="10"/>
        <v>2.4</v>
      </c>
    </row>
    <row r="184" spans="1:7">
      <c r="A184" s="63" t="s">
        <v>201</v>
      </c>
      <c r="B184" s="65" t="s">
        <v>202</v>
      </c>
      <c r="C184" s="66" t="s">
        <v>187</v>
      </c>
      <c r="D184" s="67" t="s">
        <v>188</v>
      </c>
      <c r="E184" s="68">
        <v>130</v>
      </c>
      <c r="F184" s="68">
        <v>20</v>
      </c>
      <c r="G184" s="69">
        <f t="shared" si="10"/>
        <v>2.6</v>
      </c>
    </row>
    <row r="185" spans="1:7">
      <c r="A185" s="63" t="s">
        <v>203</v>
      </c>
      <c r="B185" s="65" t="s">
        <v>204</v>
      </c>
      <c r="C185" s="66" t="s">
        <v>187</v>
      </c>
      <c r="D185" s="67" t="s">
        <v>188</v>
      </c>
      <c r="E185" s="68">
        <v>78</v>
      </c>
      <c r="F185" s="68">
        <v>35</v>
      </c>
      <c r="G185" s="69">
        <f t="shared" si="10"/>
        <v>2.73</v>
      </c>
    </row>
    <row r="186" spans="1:7">
      <c r="A186" s="63" t="s">
        <v>247</v>
      </c>
      <c r="B186" s="65" t="s">
        <v>248</v>
      </c>
      <c r="C186" s="66" t="s">
        <v>187</v>
      </c>
      <c r="D186" s="67" t="s">
        <v>189</v>
      </c>
      <c r="E186" s="68">
        <v>18</v>
      </c>
      <c r="F186" s="68">
        <v>30</v>
      </c>
      <c r="G186" s="69">
        <f t="shared" si="10"/>
        <v>0.54</v>
      </c>
    </row>
    <row r="187" spans="1:7">
      <c r="A187" s="63" t="s">
        <v>250</v>
      </c>
      <c r="B187" s="65" t="s">
        <v>251</v>
      </c>
      <c r="C187" s="66" t="s">
        <v>187</v>
      </c>
      <c r="D187" s="67" t="s">
        <v>189</v>
      </c>
      <c r="E187" s="68">
        <v>185</v>
      </c>
      <c r="F187" s="68">
        <v>50</v>
      </c>
      <c r="G187" s="69">
        <f t="shared" si="10"/>
        <v>9.25</v>
      </c>
    </row>
    <row r="188" spans="1:7">
      <c r="A188" s="63" t="s">
        <v>216</v>
      </c>
      <c r="B188" s="65" t="s">
        <v>217</v>
      </c>
      <c r="C188" s="66" t="s">
        <v>187</v>
      </c>
      <c r="D188" s="67" t="s">
        <v>188</v>
      </c>
      <c r="E188" s="68">
        <v>22</v>
      </c>
      <c r="F188" s="68">
        <v>50</v>
      </c>
      <c r="G188" s="69">
        <f t="shared" si="10"/>
        <v>1.1000000000000001</v>
      </c>
    </row>
    <row r="189" spans="1:7">
      <c r="A189" s="63" t="s">
        <v>218</v>
      </c>
      <c r="B189" s="65" t="s">
        <v>219</v>
      </c>
      <c r="C189" s="66" t="s">
        <v>187</v>
      </c>
      <c r="D189" s="67" t="s">
        <v>188</v>
      </c>
      <c r="E189" s="68">
        <v>25</v>
      </c>
      <c r="F189" s="68">
        <v>45</v>
      </c>
      <c r="G189" s="69">
        <f t="shared" si="10"/>
        <v>1.125</v>
      </c>
    </row>
    <row r="190" spans="1:7" ht="16.5">
      <c r="A190" s="64" t="s">
        <v>207</v>
      </c>
      <c r="B190" s="65" t="s">
        <v>208</v>
      </c>
      <c r="C190" s="66" t="s">
        <v>187</v>
      </c>
      <c r="D190" s="67" t="s">
        <v>188</v>
      </c>
      <c r="E190" s="68">
        <v>83</v>
      </c>
      <c r="F190" s="68">
        <v>5</v>
      </c>
      <c r="G190" s="69">
        <f t="shared" si="10"/>
        <v>0.41499999999999998</v>
      </c>
    </row>
    <row r="191" spans="1:7">
      <c r="A191" s="63" t="s">
        <v>209</v>
      </c>
      <c r="B191" s="65" t="s">
        <v>210</v>
      </c>
      <c r="C191" s="66" t="s">
        <v>187</v>
      </c>
      <c r="D191" s="67" t="s">
        <v>188</v>
      </c>
      <c r="E191" s="68">
        <v>84</v>
      </c>
      <c r="F191" s="68">
        <v>43</v>
      </c>
      <c r="G191" s="69">
        <f>E191*F191/1000</f>
        <v>3.6120000000000001</v>
      </c>
    </row>
    <row r="192" spans="1:7">
      <c r="A192" s="63" t="s">
        <v>255</v>
      </c>
      <c r="B192" s="65" t="s">
        <v>256</v>
      </c>
      <c r="C192" s="66" t="s">
        <v>187</v>
      </c>
      <c r="D192" s="67" t="s">
        <v>188</v>
      </c>
      <c r="E192" s="68">
        <v>416</v>
      </c>
      <c r="F192" s="68">
        <v>7</v>
      </c>
      <c r="G192" s="69">
        <f t="shared" ref="G192:G210" si="11">E192*F192/1000</f>
        <v>2.9119999999999999</v>
      </c>
    </row>
    <row r="193" spans="1:7">
      <c r="A193" s="63" t="s">
        <v>257</v>
      </c>
      <c r="B193" s="65" t="s">
        <v>258</v>
      </c>
      <c r="C193" s="66" t="s">
        <v>187</v>
      </c>
      <c r="D193" s="67" t="s">
        <v>188</v>
      </c>
      <c r="E193" s="68">
        <v>1456</v>
      </c>
      <c r="F193" s="68">
        <v>10</v>
      </c>
      <c r="G193" s="69">
        <f t="shared" si="11"/>
        <v>14.56</v>
      </c>
    </row>
    <row r="194" spans="1:7">
      <c r="A194" s="63" t="s">
        <v>259</v>
      </c>
      <c r="B194" s="65" t="s">
        <v>211</v>
      </c>
      <c r="C194" s="66" t="s">
        <v>187</v>
      </c>
      <c r="D194" s="67" t="s">
        <v>188</v>
      </c>
      <c r="E194" s="68">
        <v>1560</v>
      </c>
      <c r="F194" s="68">
        <v>2</v>
      </c>
      <c r="G194" s="69">
        <f t="shared" si="11"/>
        <v>3.12</v>
      </c>
    </row>
    <row r="195" spans="1:7">
      <c r="A195" s="63" t="s">
        <v>260</v>
      </c>
      <c r="B195" s="65" t="s">
        <v>261</v>
      </c>
      <c r="C195" s="66" t="s">
        <v>187</v>
      </c>
      <c r="D195" s="67" t="s">
        <v>188</v>
      </c>
      <c r="E195" s="68">
        <v>562</v>
      </c>
      <c r="F195" s="68">
        <v>5</v>
      </c>
      <c r="G195" s="69">
        <f t="shared" si="11"/>
        <v>2.81</v>
      </c>
    </row>
    <row r="196" spans="1:7">
      <c r="A196" s="63" t="s">
        <v>262</v>
      </c>
      <c r="B196" s="65" t="s">
        <v>261</v>
      </c>
      <c r="C196" s="66" t="s">
        <v>187</v>
      </c>
      <c r="D196" s="67" t="s">
        <v>188</v>
      </c>
      <c r="E196" s="68">
        <v>850</v>
      </c>
      <c r="F196" s="68">
        <v>10</v>
      </c>
      <c r="G196" s="69">
        <f t="shared" si="11"/>
        <v>8.5</v>
      </c>
    </row>
    <row r="197" spans="1:7">
      <c r="A197" s="63" t="s">
        <v>263</v>
      </c>
      <c r="B197" s="65" t="s">
        <v>264</v>
      </c>
      <c r="C197" s="66" t="s">
        <v>187</v>
      </c>
      <c r="D197" s="67" t="s">
        <v>188</v>
      </c>
      <c r="E197" s="68">
        <v>1034</v>
      </c>
      <c r="F197" s="68">
        <v>10</v>
      </c>
      <c r="G197" s="69">
        <f t="shared" si="11"/>
        <v>10.34</v>
      </c>
    </row>
    <row r="198" spans="1:7">
      <c r="A198" s="63" t="s">
        <v>265</v>
      </c>
      <c r="B198" s="65" t="s">
        <v>266</v>
      </c>
      <c r="C198" s="66" t="s">
        <v>187</v>
      </c>
      <c r="D198" s="67" t="s">
        <v>188</v>
      </c>
      <c r="E198" s="68">
        <v>267</v>
      </c>
      <c r="F198" s="68">
        <v>10</v>
      </c>
      <c r="G198" s="69">
        <f t="shared" si="11"/>
        <v>2.67</v>
      </c>
    </row>
    <row r="199" spans="1:7">
      <c r="A199" s="63" t="s">
        <v>267</v>
      </c>
      <c r="B199" s="65" t="s">
        <v>268</v>
      </c>
      <c r="C199" s="66" t="s">
        <v>187</v>
      </c>
      <c r="D199" s="67" t="s">
        <v>188</v>
      </c>
      <c r="E199" s="68">
        <v>83</v>
      </c>
      <c r="F199" s="68">
        <v>10</v>
      </c>
      <c r="G199" s="69">
        <f t="shared" si="11"/>
        <v>0.83</v>
      </c>
    </row>
    <row r="200" spans="1:7">
      <c r="A200" s="63" t="s">
        <v>222</v>
      </c>
      <c r="B200" s="65" t="s">
        <v>223</v>
      </c>
      <c r="C200" s="66" t="s">
        <v>187</v>
      </c>
      <c r="D200" s="67" t="s">
        <v>188</v>
      </c>
      <c r="E200" s="68">
        <v>368</v>
      </c>
      <c r="F200" s="68">
        <v>10</v>
      </c>
      <c r="G200" s="69">
        <f t="shared" si="11"/>
        <v>3.68</v>
      </c>
    </row>
    <row r="201" spans="1:7">
      <c r="A201" s="63" t="s">
        <v>269</v>
      </c>
      <c r="B201" s="65" t="s">
        <v>270</v>
      </c>
      <c r="C201" s="66" t="s">
        <v>187</v>
      </c>
      <c r="D201" s="67" t="s">
        <v>188</v>
      </c>
      <c r="E201" s="68">
        <v>456</v>
      </c>
      <c r="F201" s="68">
        <v>7</v>
      </c>
      <c r="G201" s="69">
        <f t="shared" si="11"/>
        <v>3.1920000000000002</v>
      </c>
    </row>
    <row r="202" spans="1:7">
      <c r="A202" s="63" t="s">
        <v>224</v>
      </c>
      <c r="B202" s="65" t="s">
        <v>225</v>
      </c>
      <c r="C202" s="66" t="s">
        <v>187</v>
      </c>
      <c r="D202" s="67" t="s">
        <v>188</v>
      </c>
      <c r="E202" s="68">
        <v>145</v>
      </c>
      <c r="F202" s="68">
        <v>7</v>
      </c>
      <c r="G202" s="69">
        <f t="shared" si="11"/>
        <v>1.0149999999999999</v>
      </c>
    </row>
    <row r="203" spans="1:7">
      <c r="A203" s="63" t="s">
        <v>228</v>
      </c>
      <c r="B203" s="65" t="s">
        <v>229</v>
      </c>
      <c r="C203" s="66" t="s">
        <v>187</v>
      </c>
      <c r="D203" s="67" t="s">
        <v>191</v>
      </c>
      <c r="E203" s="68">
        <v>88</v>
      </c>
      <c r="F203" s="68">
        <v>10</v>
      </c>
      <c r="G203" s="69">
        <f t="shared" si="11"/>
        <v>0.88</v>
      </c>
    </row>
    <row r="204" spans="1:7">
      <c r="A204" s="63" t="s">
        <v>230</v>
      </c>
      <c r="B204" s="65" t="s">
        <v>231</v>
      </c>
      <c r="C204" s="66" t="s">
        <v>187</v>
      </c>
      <c r="D204" s="67" t="s">
        <v>240</v>
      </c>
      <c r="E204" s="68">
        <v>218</v>
      </c>
      <c r="F204" s="68">
        <v>6</v>
      </c>
      <c r="G204" s="69">
        <f t="shared" si="11"/>
        <v>1.3080000000000001</v>
      </c>
    </row>
    <row r="205" spans="1:7">
      <c r="A205" s="63" t="s">
        <v>271</v>
      </c>
      <c r="B205" s="65" t="s">
        <v>272</v>
      </c>
      <c r="C205" s="66" t="s">
        <v>187</v>
      </c>
      <c r="D205" s="67" t="s">
        <v>188</v>
      </c>
      <c r="E205" s="68">
        <v>2521</v>
      </c>
      <c r="F205" s="68">
        <v>4</v>
      </c>
      <c r="G205" s="69">
        <f t="shared" si="11"/>
        <v>10.084</v>
      </c>
    </row>
    <row r="206" spans="1:7">
      <c r="A206" s="63" t="s">
        <v>273</v>
      </c>
      <c r="B206" s="65" t="s">
        <v>274</v>
      </c>
      <c r="C206" s="66" t="s">
        <v>187</v>
      </c>
      <c r="D206" s="67" t="s">
        <v>240</v>
      </c>
      <c r="E206" s="68">
        <v>2344</v>
      </c>
      <c r="F206" s="68">
        <v>6</v>
      </c>
      <c r="G206" s="69">
        <f t="shared" si="11"/>
        <v>14.064</v>
      </c>
    </row>
    <row r="207" spans="1:7">
      <c r="A207" s="63" t="s">
        <v>275</v>
      </c>
      <c r="B207" s="65" t="s">
        <v>276</v>
      </c>
      <c r="C207" s="66" t="s">
        <v>187</v>
      </c>
      <c r="D207" s="67" t="s">
        <v>240</v>
      </c>
      <c r="E207" s="68">
        <v>1200</v>
      </c>
      <c r="F207" s="68">
        <v>5</v>
      </c>
      <c r="G207" s="69">
        <f t="shared" si="11"/>
        <v>6</v>
      </c>
    </row>
    <row r="208" spans="1:7">
      <c r="A208" s="63" t="s">
        <v>277</v>
      </c>
      <c r="B208" s="65" t="s">
        <v>278</v>
      </c>
      <c r="C208" s="66" t="s">
        <v>187</v>
      </c>
      <c r="D208" s="67" t="s">
        <v>240</v>
      </c>
      <c r="E208" s="68">
        <v>218</v>
      </c>
      <c r="F208" s="68">
        <v>5</v>
      </c>
      <c r="G208" s="69">
        <f t="shared" si="11"/>
        <v>1.0900000000000001</v>
      </c>
    </row>
    <row r="209" spans="1:7" ht="27">
      <c r="A209" s="63" t="s">
        <v>279</v>
      </c>
      <c r="B209" s="65" t="s">
        <v>280</v>
      </c>
      <c r="C209" s="66" t="s">
        <v>187</v>
      </c>
      <c r="D209" s="67" t="s">
        <v>188</v>
      </c>
      <c r="E209" s="68">
        <v>817</v>
      </c>
      <c r="F209" s="68">
        <v>2</v>
      </c>
      <c r="G209" s="69">
        <f t="shared" si="11"/>
        <v>1.6339999999999999</v>
      </c>
    </row>
    <row r="210" spans="1:7">
      <c r="A210" s="63" t="s">
        <v>281</v>
      </c>
      <c r="B210" s="65" t="s">
        <v>282</v>
      </c>
      <c r="C210" s="66" t="s">
        <v>187</v>
      </c>
      <c r="D210" s="67" t="s">
        <v>188</v>
      </c>
      <c r="E210" s="68">
        <v>28660</v>
      </c>
      <c r="F210" s="68">
        <v>5</v>
      </c>
      <c r="G210" s="69">
        <f t="shared" si="11"/>
        <v>143.30000000000001</v>
      </c>
    </row>
    <row r="211" spans="1:7" ht="14.25">
      <c r="A211" s="63" t="s">
        <v>128</v>
      </c>
      <c r="B211" s="65" t="s">
        <v>127</v>
      </c>
      <c r="C211" s="66"/>
      <c r="D211" s="67"/>
      <c r="E211" s="68"/>
      <c r="F211" s="68"/>
      <c r="G211" s="70">
        <f>SUM(G212:G216)</f>
        <v>11133.3</v>
      </c>
    </row>
    <row r="212" spans="1:7" ht="30.75" customHeight="1">
      <c r="A212" s="63" t="s">
        <v>232</v>
      </c>
      <c r="B212" s="65" t="s">
        <v>233</v>
      </c>
      <c r="C212" s="66" t="s">
        <v>187</v>
      </c>
      <c r="D212" s="67" t="s">
        <v>242</v>
      </c>
      <c r="E212" s="68">
        <v>5000000</v>
      </c>
      <c r="F212" s="68">
        <v>1</v>
      </c>
      <c r="G212" s="69">
        <f t="shared" ref="G212:G216" si="12">E212*F212/1000</f>
        <v>5000</v>
      </c>
    </row>
    <row r="213" spans="1:7">
      <c r="A213" s="63" t="s">
        <v>234</v>
      </c>
      <c r="B213" s="65" t="s">
        <v>235</v>
      </c>
      <c r="C213" s="66" t="s">
        <v>241</v>
      </c>
      <c r="D213" s="67" t="s">
        <v>242</v>
      </c>
      <c r="E213" s="68">
        <v>233300</v>
      </c>
      <c r="F213" s="68">
        <v>1</v>
      </c>
      <c r="G213" s="69">
        <f t="shared" si="12"/>
        <v>233.3</v>
      </c>
    </row>
    <row r="214" spans="1:7">
      <c r="A214" s="63" t="s">
        <v>236</v>
      </c>
      <c r="B214" s="65" t="s">
        <v>237</v>
      </c>
      <c r="C214" s="66" t="s">
        <v>241</v>
      </c>
      <c r="D214" s="67" t="s">
        <v>242</v>
      </c>
      <c r="E214" s="68">
        <v>900000</v>
      </c>
      <c r="F214" s="68">
        <v>1</v>
      </c>
      <c r="G214" s="69">
        <f t="shared" si="12"/>
        <v>900</v>
      </c>
    </row>
    <row r="215" spans="1:7">
      <c r="A215" s="63" t="s">
        <v>238</v>
      </c>
      <c r="B215" s="65" t="s">
        <v>239</v>
      </c>
      <c r="C215" s="66" t="s">
        <v>241</v>
      </c>
      <c r="D215" s="67" t="s">
        <v>242</v>
      </c>
      <c r="E215" s="68">
        <v>2000000</v>
      </c>
      <c r="F215" s="68">
        <v>1</v>
      </c>
      <c r="G215" s="69">
        <f t="shared" si="12"/>
        <v>2000</v>
      </c>
    </row>
    <row r="216" spans="1:7">
      <c r="A216" s="63" t="s">
        <v>285</v>
      </c>
      <c r="B216" s="65" t="s">
        <v>286</v>
      </c>
      <c r="C216" s="66" t="s">
        <v>241</v>
      </c>
      <c r="D216" s="67" t="s">
        <v>242</v>
      </c>
      <c r="E216" s="68">
        <v>3000000</v>
      </c>
      <c r="F216" s="68">
        <v>1</v>
      </c>
      <c r="G216" s="69">
        <f t="shared" si="12"/>
        <v>3000</v>
      </c>
    </row>
    <row r="217" spans="1:7" ht="48.75" customHeight="1">
      <c r="A217" s="141">
        <v>1080</v>
      </c>
      <c r="B217" s="80">
        <v>31001</v>
      </c>
      <c r="C217" s="176" t="s">
        <v>314</v>
      </c>
      <c r="D217" s="177"/>
      <c r="E217" s="178"/>
      <c r="F217" s="68"/>
      <c r="G217" s="70">
        <f>G218</f>
        <v>295927.80000000005</v>
      </c>
    </row>
    <row r="218" spans="1:7" ht="14.25">
      <c r="A218" s="63"/>
      <c r="B218" s="65" t="s">
        <v>126</v>
      </c>
      <c r="C218" s="66"/>
      <c r="D218" s="67"/>
      <c r="E218" s="68"/>
      <c r="F218" s="68"/>
      <c r="G218" s="70">
        <f>SUM(G219:G238)</f>
        <v>295927.80000000005</v>
      </c>
    </row>
    <row r="219" spans="1:7">
      <c r="A219" s="63">
        <v>30211280</v>
      </c>
      <c r="B219" s="65" t="s">
        <v>129</v>
      </c>
      <c r="C219" s="66" t="s">
        <v>120</v>
      </c>
      <c r="D219" s="67" t="s">
        <v>116</v>
      </c>
      <c r="E219" s="68">
        <f>445120+90000</f>
        <v>535120</v>
      </c>
      <c r="F219" s="68">
        <v>168</v>
      </c>
      <c r="G219" s="69">
        <f>E219*F219/1000</f>
        <v>89900.160000000003</v>
      </c>
    </row>
    <row r="220" spans="1:7">
      <c r="A220" s="63">
        <v>30232110</v>
      </c>
      <c r="B220" s="65" t="s">
        <v>117</v>
      </c>
      <c r="C220" s="66" t="s">
        <v>115</v>
      </c>
      <c r="D220" s="67" t="s">
        <v>116</v>
      </c>
      <c r="E220" s="68">
        <v>141440</v>
      </c>
      <c r="F220" s="68">
        <v>126</v>
      </c>
      <c r="G220" s="69">
        <f t="shared" ref="G220:G238" si="13">E220*F220/1000</f>
        <v>17821.439999999999</v>
      </c>
    </row>
    <row r="221" spans="1:7">
      <c r="A221" s="63">
        <v>30239170</v>
      </c>
      <c r="B221" s="65" t="s">
        <v>293</v>
      </c>
      <c r="C221" s="66" t="s">
        <v>115</v>
      </c>
      <c r="D221" s="67" t="s">
        <v>116</v>
      </c>
      <c r="E221" s="68">
        <v>380328</v>
      </c>
      <c r="F221" s="68">
        <v>42</v>
      </c>
      <c r="G221" s="69">
        <f t="shared" si="13"/>
        <v>15973.776</v>
      </c>
    </row>
    <row r="222" spans="1:7">
      <c r="A222" s="63">
        <v>30237280</v>
      </c>
      <c r="B222" s="65" t="s">
        <v>294</v>
      </c>
      <c r="C222" s="66" t="s">
        <v>115</v>
      </c>
      <c r="D222" s="67" t="s">
        <v>116</v>
      </c>
      <c r="E222" s="68">
        <v>54198</v>
      </c>
      <c r="F222" s="68">
        <v>168</v>
      </c>
      <c r="G222" s="69">
        <f t="shared" si="13"/>
        <v>9105.2639999999992</v>
      </c>
    </row>
    <row r="223" spans="1:7">
      <c r="A223" s="63">
        <v>44421300</v>
      </c>
      <c r="B223" s="65" t="s">
        <v>295</v>
      </c>
      <c r="C223" s="66" t="s">
        <v>115</v>
      </c>
      <c r="D223" s="67" t="s">
        <v>116</v>
      </c>
      <c r="E223" s="68">
        <v>75920</v>
      </c>
      <c r="F223" s="68">
        <v>84</v>
      </c>
      <c r="G223" s="69">
        <f t="shared" si="13"/>
        <v>6377.28</v>
      </c>
    </row>
    <row r="224" spans="1:7">
      <c r="A224" s="63">
        <v>39121100</v>
      </c>
      <c r="B224" s="65" t="s">
        <v>118</v>
      </c>
      <c r="C224" s="66" t="s">
        <v>115</v>
      </c>
      <c r="D224" s="67" t="s">
        <v>116</v>
      </c>
      <c r="E224" s="68">
        <v>33072</v>
      </c>
      <c r="F224" s="68">
        <v>84</v>
      </c>
      <c r="G224" s="69">
        <f t="shared" si="13"/>
        <v>2778.0479999999998</v>
      </c>
    </row>
    <row r="225" spans="1:7" ht="15" customHeight="1">
      <c r="A225" s="63">
        <v>39121100</v>
      </c>
      <c r="B225" s="65" t="s">
        <v>118</v>
      </c>
      <c r="C225" s="66" t="s">
        <v>115</v>
      </c>
      <c r="D225" s="67" t="s">
        <v>116</v>
      </c>
      <c r="E225" s="68">
        <v>40061</v>
      </c>
      <c r="F225" s="68">
        <v>42</v>
      </c>
      <c r="G225" s="69">
        <f t="shared" si="13"/>
        <v>1682.5619999999999</v>
      </c>
    </row>
    <row r="226" spans="1:7">
      <c r="A226" s="63">
        <v>39121360</v>
      </c>
      <c r="B226" s="65" t="s">
        <v>296</v>
      </c>
      <c r="C226" s="66" t="s">
        <v>115</v>
      </c>
      <c r="D226" s="67" t="s">
        <v>116</v>
      </c>
      <c r="E226" s="68">
        <v>67972</v>
      </c>
      <c r="F226" s="68">
        <v>42</v>
      </c>
      <c r="G226" s="69">
        <f t="shared" si="13"/>
        <v>2854.8240000000001</v>
      </c>
    </row>
    <row r="227" spans="1:7">
      <c r="A227" s="63">
        <v>39121440</v>
      </c>
      <c r="B227" s="65" t="s">
        <v>302</v>
      </c>
      <c r="C227" s="66" t="s">
        <v>115</v>
      </c>
      <c r="D227" s="67" t="s">
        <v>116</v>
      </c>
      <c r="E227" s="68">
        <v>133948</v>
      </c>
      <c r="F227" s="68">
        <v>42</v>
      </c>
      <c r="G227" s="69">
        <f t="shared" si="13"/>
        <v>5625.8159999999998</v>
      </c>
    </row>
    <row r="228" spans="1:7">
      <c r="A228" s="63">
        <v>39141260</v>
      </c>
      <c r="B228" s="65" t="s">
        <v>121</v>
      </c>
      <c r="C228" s="66" t="s">
        <v>115</v>
      </c>
      <c r="D228" s="67" t="s">
        <v>116</v>
      </c>
      <c r="E228" s="68">
        <v>28392</v>
      </c>
      <c r="F228" s="68">
        <v>42</v>
      </c>
      <c r="G228" s="69">
        <f t="shared" si="13"/>
        <v>1192.4639999999999</v>
      </c>
    </row>
    <row r="229" spans="1:7">
      <c r="A229" s="63">
        <v>39121520</v>
      </c>
      <c r="B229" s="65" t="s">
        <v>122</v>
      </c>
      <c r="C229" s="66" t="s">
        <v>115</v>
      </c>
      <c r="D229" s="67" t="s">
        <v>116</v>
      </c>
      <c r="E229" s="68">
        <v>34427</v>
      </c>
      <c r="F229" s="68">
        <v>42</v>
      </c>
      <c r="G229" s="69">
        <f t="shared" si="13"/>
        <v>1445.934</v>
      </c>
    </row>
    <row r="230" spans="1:7">
      <c r="A230" s="63">
        <v>39141120</v>
      </c>
      <c r="B230" s="65" t="s">
        <v>297</v>
      </c>
      <c r="C230" s="66" t="s">
        <v>115</v>
      </c>
      <c r="D230" s="67" t="s">
        <v>116</v>
      </c>
      <c r="E230" s="68">
        <v>240000</v>
      </c>
      <c r="F230" s="68">
        <v>42</v>
      </c>
      <c r="G230" s="69">
        <f t="shared" si="13"/>
        <v>10080</v>
      </c>
    </row>
    <row r="231" spans="1:7">
      <c r="A231" s="63">
        <v>39111220</v>
      </c>
      <c r="B231" s="65" t="s">
        <v>123</v>
      </c>
      <c r="C231" s="66" t="s">
        <v>115</v>
      </c>
      <c r="D231" s="67" t="s">
        <v>116</v>
      </c>
      <c r="E231" s="68">
        <v>75920</v>
      </c>
      <c r="F231" s="68">
        <v>84</v>
      </c>
      <c r="G231" s="69">
        <f t="shared" si="13"/>
        <v>6377.28</v>
      </c>
    </row>
    <row r="232" spans="1:7">
      <c r="A232" s="63">
        <v>39138220</v>
      </c>
      <c r="B232" s="65" t="s">
        <v>124</v>
      </c>
      <c r="C232" s="66" t="s">
        <v>115</v>
      </c>
      <c r="D232" s="67" t="s">
        <v>116</v>
      </c>
      <c r="E232" s="68">
        <v>19656</v>
      </c>
      <c r="F232" s="68">
        <v>126</v>
      </c>
      <c r="G232" s="69">
        <f t="shared" si="13"/>
        <v>2476.6559999999999</v>
      </c>
    </row>
    <row r="233" spans="1:7">
      <c r="A233" s="63">
        <v>39111180</v>
      </c>
      <c r="B233" s="65" t="s">
        <v>125</v>
      </c>
      <c r="C233" s="66" t="s">
        <v>115</v>
      </c>
      <c r="D233" s="67" t="s">
        <v>116</v>
      </c>
      <c r="E233" s="68">
        <v>6989</v>
      </c>
      <c r="F233" s="68">
        <v>504</v>
      </c>
      <c r="G233" s="69">
        <f t="shared" si="13"/>
        <v>3522.4560000000001</v>
      </c>
    </row>
    <row r="234" spans="1:7">
      <c r="A234" s="63">
        <v>44311240</v>
      </c>
      <c r="B234" s="65" t="s">
        <v>298</v>
      </c>
      <c r="C234" s="66" t="s">
        <v>115</v>
      </c>
      <c r="D234" s="67" t="s">
        <v>116</v>
      </c>
      <c r="E234" s="68">
        <v>80000</v>
      </c>
      <c r="F234" s="68">
        <v>84</v>
      </c>
      <c r="G234" s="69">
        <f t="shared" si="13"/>
        <v>6720</v>
      </c>
    </row>
    <row r="235" spans="1:7">
      <c r="A235" s="63">
        <v>39111320</v>
      </c>
      <c r="B235" s="65" t="s">
        <v>299</v>
      </c>
      <c r="C235" s="66" t="s">
        <v>115</v>
      </c>
      <c r="D235" s="67" t="s">
        <v>116</v>
      </c>
      <c r="E235" s="68">
        <v>14560</v>
      </c>
      <c r="F235" s="68">
        <v>336</v>
      </c>
      <c r="G235" s="69">
        <f t="shared" si="13"/>
        <v>4892.16</v>
      </c>
    </row>
    <row r="236" spans="1:7">
      <c r="A236" s="63">
        <v>39292600</v>
      </c>
      <c r="B236" s="65" t="s">
        <v>300</v>
      </c>
      <c r="C236" s="66" t="s">
        <v>115</v>
      </c>
      <c r="D236" s="67" t="s">
        <v>116</v>
      </c>
      <c r="E236" s="68">
        <v>29640</v>
      </c>
      <c r="F236" s="68">
        <v>42</v>
      </c>
      <c r="G236" s="69">
        <f t="shared" si="13"/>
        <v>1244.8800000000001</v>
      </c>
    </row>
    <row r="237" spans="1:7">
      <c r="A237" s="63" t="s">
        <v>130</v>
      </c>
      <c r="B237" s="65" t="s">
        <v>303</v>
      </c>
      <c r="C237" s="66" t="s">
        <v>120</v>
      </c>
      <c r="D237" s="67" t="s">
        <v>116</v>
      </c>
      <c r="E237" s="68">
        <v>2480400</v>
      </c>
      <c r="F237" s="68">
        <v>42</v>
      </c>
      <c r="G237" s="69">
        <f t="shared" si="13"/>
        <v>104176.8</v>
      </c>
    </row>
    <row r="238" spans="1:7">
      <c r="A238" s="63">
        <v>30216110</v>
      </c>
      <c r="B238" s="65" t="s">
        <v>301</v>
      </c>
      <c r="C238" s="66" t="s">
        <v>115</v>
      </c>
      <c r="D238" s="67" t="s">
        <v>116</v>
      </c>
      <c r="E238" s="68">
        <v>40000</v>
      </c>
      <c r="F238" s="68">
        <v>42</v>
      </c>
      <c r="G238" s="69">
        <f t="shared" si="13"/>
        <v>1680</v>
      </c>
    </row>
    <row r="239" spans="1:7" ht="16.5" customHeight="1">
      <c r="A239" s="194" t="s">
        <v>104</v>
      </c>
      <c r="B239" s="195"/>
      <c r="C239" s="195"/>
      <c r="D239" s="195"/>
      <c r="E239" s="195"/>
      <c r="F239" s="196"/>
      <c r="G239" s="149">
        <f>G241+G324+G385+G446</f>
        <v>-419865.87300000002</v>
      </c>
    </row>
    <row r="240" spans="1:7" ht="18" customHeight="1">
      <c r="A240" s="184" t="s">
        <v>119</v>
      </c>
      <c r="B240" s="185"/>
      <c r="C240" s="185"/>
      <c r="D240" s="185"/>
      <c r="E240" s="185"/>
      <c r="F240" s="186"/>
      <c r="G240" s="82"/>
    </row>
    <row r="241" spans="1:7" ht="198" customHeight="1">
      <c r="A241" s="79">
        <v>1080</v>
      </c>
      <c r="B241" s="80">
        <v>11001</v>
      </c>
      <c r="C241" s="176" t="s">
        <v>50</v>
      </c>
      <c r="D241" s="177"/>
      <c r="E241" s="178"/>
      <c r="F241" s="81"/>
      <c r="G241" s="70">
        <f>G242+G318</f>
        <v>-95889.872999999992</v>
      </c>
    </row>
    <row r="242" spans="1:7" ht="14.25">
      <c r="A242" s="63" t="s">
        <v>128</v>
      </c>
      <c r="B242" s="65" t="s">
        <v>126</v>
      </c>
      <c r="C242" s="79"/>
      <c r="D242" s="83"/>
      <c r="E242" s="84"/>
      <c r="F242" s="81"/>
      <c r="G242" s="70">
        <f>SUM(G243:G317)</f>
        <v>-14059.872999999996</v>
      </c>
    </row>
    <row r="243" spans="1:7">
      <c r="A243" s="63">
        <v>18111100</v>
      </c>
      <c r="B243" s="65" t="s">
        <v>134</v>
      </c>
      <c r="C243" s="66" t="s">
        <v>115</v>
      </c>
      <c r="D243" s="67" t="s">
        <v>116</v>
      </c>
      <c r="E243" s="68">
        <v>70000</v>
      </c>
      <c r="F243" s="68">
        <v>-42</v>
      </c>
      <c r="G243" s="69">
        <f>E243*F243/1000</f>
        <v>-2940</v>
      </c>
    </row>
    <row r="244" spans="1:7">
      <c r="A244" s="63" t="s">
        <v>132</v>
      </c>
      <c r="B244" s="65" t="s">
        <v>133</v>
      </c>
      <c r="C244" s="66" t="s">
        <v>115</v>
      </c>
      <c r="D244" s="67" t="s">
        <v>116</v>
      </c>
      <c r="E244" s="68">
        <v>7500</v>
      </c>
      <c r="F244" s="68">
        <v>-95</v>
      </c>
      <c r="G244" s="69">
        <f t="shared" ref="G244:G251" si="14">E244*F244/1000</f>
        <v>-712.5</v>
      </c>
    </row>
    <row r="245" spans="1:7">
      <c r="A245" s="63" t="s">
        <v>287</v>
      </c>
      <c r="B245" s="65" t="s">
        <v>288</v>
      </c>
      <c r="C245" s="66" t="s">
        <v>187</v>
      </c>
      <c r="D245" s="67" t="s">
        <v>188</v>
      </c>
      <c r="E245" s="68">
        <v>8524</v>
      </c>
      <c r="F245" s="68">
        <v>-53</v>
      </c>
      <c r="G245" s="69">
        <f t="shared" si="14"/>
        <v>-451.77199999999999</v>
      </c>
    </row>
    <row r="246" spans="1:7" ht="40.5">
      <c r="A246" s="63" t="s">
        <v>194</v>
      </c>
      <c r="B246" s="65" t="s">
        <v>195</v>
      </c>
      <c r="C246" s="66" t="s">
        <v>187</v>
      </c>
      <c r="D246" s="67" t="s">
        <v>191</v>
      </c>
      <c r="E246" s="68">
        <v>4000</v>
      </c>
      <c r="F246" s="68">
        <v>-85</v>
      </c>
      <c r="G246" s="69">
        <f t="shared" si="14"/>
        <v>-340</v>
      </c>
    </row>
    <row r="247" spans="1:7" ht="40.5">
      <c r="A247" s="63" t="s">
        <v>196</v>
      </c>
      <c r="B247" s="65" t="s">
        <v>195</v>
      </c>
      <c r="C247" s="66" t="s">
        <v>187</v>
      </c>
      <c r="D247" s="67" t="s">
        <v>191</v>
      </c>
      <c r="E247" s="68">
        <v>7000</v>
      </c>
      <c r="F247" s="68">
        <v>-20</v>
      </c>
      <c r="G247" s="69">
        <f t="shared" si="14"/>
        <v>-140</v>
      </c>
    </row>
    <row r="248" spans="1:7" ht="40.5">
      <c r="A248" s="63" t="s">
        <v>289</v>
      </c>
      <c r="B248" s="65" t="s">
        <v>195</v>
      </c>
      <c r="C248" s="66" t="s">
        <v>187</v>
      </c>
      <c r="D248" s="67" t="s">
        <v>191</v>
      </c>
      <c r="E248" s="68">
        <v>7200</v>
      </c>
      <c r="F248" s="68">
        <v>-25</v>
      </c>
      <c r="G248" s="69">
        <f t="shared" si="14"/>
        <v>-180</v>
      </c>
    </row>
    <row r="249" spans="1:7">
      <c r="A249" s="63">
        <v>30192121</v>
      </c>
      <c r="B249" s="65" t="s">
        <v>137</v>
      </c>
      <c r="C249" s="66" t="s">
        <v>115</v>
      </c>
      <c r="D249" s="67" t="s">
        <v>116</v>
      </c>
      <c r="E249" s="68">
        <v>50</v>
      </c>
      <c r="F249" s="68">
        <v>-500</v>
      </c>
      <c r="G249" s="69">
        <f t="shared" si="14"/>
        <v>-25</v>
      </c>
    </row>
    <row r="250" spans="1:7">
      <c r="A250" s="63" t="s">
        <v>136</v>
      </c>
      <c r="B250" s="65" t="s">
        <v>138</v>
      </c>
      <c r="C250" s="66" t="s">
        <v>115</v>
      </c>
      <c r="D250" s="67" t="s">
        <v>116</v>
      </c>
      <c r="E250" s="68">
        <v>150</v>
      </c>
      <c r="F250" s="68">
        <v>-220</v>
      </c>
      <c r="G250" s="69">
        <f t="shared" si="14"/>
        <v>-33</v>
      </c>
    </row>
    <row r="251" spans="1:7">
      <c r="A251" s="63" t="s">
        <v>139</v>
      </c>
      <c r="B251" s="65" t="s">
        <v>140</v>
      </c>
      <c r="C251" s="66" t="s">
        <v>115</v>
      </c>
      <c r="D251" s="67" t="s">
        <v>116</v>
      </c>
      <c r="E251" s="68">
        <v>7000</v>
      </c>
      <c r="F251" s="68">
        <v>-42</v>
      </c>
      <c r="G251" s="69">
        <f t="shared" si="14"/>
        <v>-294</v>
      </c>
    </row>
    <row r="252" spans="1:7" ht="27">
      <c r="A252" s="63" t="s">
        <v>142</v>
      </c>
      <c r="B252" s="65" t="s">
        <v>143</v>
      </c>
      <c r="C252" s="66" t="s">
        <v>187</v>
      </c>
      <c r="D252" s="67" t="s">
        <v>188</v>
      </c>
      <c r="E252" s="68">
        <v>2800</v>
      </c>
      <c r="F252" s="68">
        <v>-100</v>
      </c>
      <c r="G252" s="69">
        <f>E252*F252/1000</f>
        <v>-280</v>
      </c>
    </row>
    <row r="253" spans="1:7" ht="27">
      <c r="A253" s="63" t="s">
        <v>144</v>
      </c>
      <c r="B253" s="65" t="s">
        <v>145</v>
      </c>
      <c r="C253" s="66" t="s">
        <v>187</v>
      </c>
      <c r="D253" s="67" t="s">
        <v>188</v>
      </c>
      <c r="E253" s="68">
        <v>3500</v>
      </c>
      <c r="F253" s="68">
        <v>-50</v>
      </c>
      <c r="G253" s="69">
        <f t="shared" ref="G253:G384" si="15">E253*F253/1000</f>
        <v>-175</v>
      </c>
    </row>
    <row r="254" spans="1:7">
      <c r="A254" s="63" t="s">
        <v>146</v>
      </c>
      <c r="B254" s="65" t="s">
        <v>147</v>
      </c>
      <c r="C254" s="66" t="s">
        <v>187</v>
      </c>
      <c r="D254" s="67" t="s">
        <v>189</v>
      </c>
      <c r="E254" s="68">
        <v>350</v>
      </c>
      <c r="F254" s="68">
        <v>-175</v>
      </c>
      <c r="G254" s="69">
        <f t="shared" si="15"/>
        <v>-61.25</v>
      </c>
    </row>
    <row r="255" spans="1:7">
      <c r="A255" s="63" t="s">
        <v>148</v>
      </c>
      <c r="B255" s="65" t="s">
        <v>149</v>
      </c>
      <c r="C255" s="66" t="s">
        <v>187</v>
      </c>
      <c r="D255" s="67" t="s">
        <v>189</v>
      </c>
      <c r="E255" s="68">
        <v>87</v>
      </c>
      <c r="F255" s="68">
        <v>-153</v>
      </c>
      <c r="G255" s="69">
        <f t="shared" si="15"/>
        <v>-13.311</v>
      </c>
    </row>
    <row r="256" spans="1:7">
      <c r="A256" s="63" t="s">
        <v>150</v>
      </c>
      <c r="B256" s="65" t="s">
        <v>151</v>
      </c>
      <c r="C256" s="66" t="s">
        <v>187</v>
      </c>
      <c r="D256" s="67" t="s">
        <v>188</v>
      </c>
      <c r="E256" s="68">
        <v>36</v>
      </c>
      <c r="F256" s="68">
        <v>-400</v>
      </c>
      <c r="G256" s="69">
        <f t="shared" si="15"/>
        <v>-14.4</v>
      </c>
    </row>
    <row r="257" spans="1:7">
      <c r="A257" s="63" t="s">
        <v>152</v>
      </c>
      <c r="B257" s="65" t="s">
        <v>151</v>
      </c>
      <c r="C257" s="66" t="s">
        <v>187</v>
      </c>
      <c r="D257" s="67" t="s">
        <v>188</v>
      </c>
      <c r="E257" s="68">
        <v>166</v>
      </c>
      <c r="F257" s="68">
        <v>-500</v>
      </c>
      <c r="G257" s="69">
        <f t="shared" si="15"/>
        <v>-83</v>
      </c>
    </row>
    <row r="258" spans="1:7" ht="25.5" customHeight="1">
      <c r="A258" s="63" t="s">
        <v>153</v>
      </c>
      <c r="B258" s="65" t="s">
        <v>154</v>
      </c>
      <c r="C258" s="66" t="s">
        <v>187</v>
      </c>
      <c r="D258" s="67" t="s">
        <v>188</v>
      </c>
      <c r="E258" s="68">
        <v>6</v>
      </c>
      <c r="F258" s="68">
        <v>-550</v>
      </c>
      <c r="G258" s="69">
        <f t="shared" si="15"/>
        <v>-3.3</v>
      </c>
    </row>
    <row r="259" spans="1:7">
      <c r="A259" s="63" t="s">
        <v>155</v>
      </c>
      <c r="B259" s="65" t="s">
        <v>156</v>
      </c>
      <c r="C259" s="66" t="s">
        <v>187</v>
      </c>
      <c r="D259" s="67" t="s">
        <v>188</v>
      </c>
      <c r="E259" s="68">
        <v>47</v>
      </c>
      <c r="F259" s="68">
        <v>-300</v>
      </c>
      <c r="G259" s="69">
        <f t="shared" si="15"/>
        <v>-14.1</v>
      </c>
    </row>
    <row r="260" spans="1:7">
      <c r="A260" s="63" t="s">
        <v>157</v>
      </c>
      <c r="B260" s="65" t="s">
        <v>158</v>
      </c>
      <c r="C260" s="66" t="s">
        <v>187</v>
      </c>
      <c r="D260" s="67" t="s">
        <v>188</v>
      </c>
      <c r="E260" s="68">
        <v>509</v>
      </c>
      <c r="F260" s="68">
        <v>-300</v>
      </c>
      <c r="G260" s="69">
        <f t="shared" si="15"/>
        <v>-152.69999999999999</v>
      </c>
    </row>
    <row r="261" spans="1:7">
      <c r="A261" s="63" t="s">
        <v>159</v>
      </c>
      <c r="B261" s="65" t="s">
        <v>160</v>
      </c>
      <c r="C261" s="66" t="s">
        <v>187</v>
      </c>
      <c r="D261" s="67" t="s">
        <v>188</v>
      </c>
      <c r="E261" s="68">
        <v>650</v>
      </c>
      <c r="F261" s="68">
        <v>-50</v>
      </c>
      <c r="G261" s="69">
        <f t="shared" si="15"/>
        <v>-32.5</v>
      </c>
    </row>
    <row r="262" spans="1:7">
      <c r="A262" s="63" t="s">
        <v>161</v>
      </c>
      <c r="B262" s="65" t="s">
        <v>162</v>
      </c>
      <c r="C262" s="66" t="s">
        <v>187</v>
      </c>
      <c r="D262" s="67" t="s">
        <v>188</v>
      </c>
      <c r="E262" s="68">
        <v>1800</v>
      </c>
      <c r="F262" s="68">
        <v>-50</v>
      </c>
      <c r="G262" s="69">
        <f t="shared" si="15"/>
        <v>-90</v>
      </c>
    </row>
    <row r="263" spans="1:7">
      <c r="A263" s="63" t="s">
        <v>163</v>
      </c>
      <c r="B263" s="65" t="s">
        <v>164</v>
      </c>
      <c r="C263" s="66" t="s">
        <v>187</v>
      </c>
      <c r="D263" s="67" t="s">
        <v>188</v>
      </c>
      <c r="E263" s="68">
        <v>12000</v>
      </c>
      <c r="F263" s="68">
        <v>-42</v>
      </c>
      <c r="G263" s="69">
        <f t="shared" si="15"/>
        <v>-504</v>
      </c>
    </row>
    <row r="264" spans="1:7">
      <c r="A264" s="63" t="s">
        <v>165</v>
      </c>
      <c r="B264" s="65" t="s">
        <v>166</v>
      </c>
      <c r="C264" s="66" t="s">
        <v>187</v>
      </c>
      <c r="D264" s="67" t="s">
        <v>188</v>
      </c>
      <c r="E264" s="68">
        <v>1258</v>
      </c>
      <c r="F264" s="68">
        <v>-100</v>
      </c>
      <c r="G264" s="69">
        <f t="shared" si="15"/>
        <v>-125.8</v>
      </c>
    </row>
    <row r="265" spans="1:7">
      <c r="A265" s="63" t="s">
        <v>167</v>
      </c>
      <c r="B265" s="65" t="s">
        <v>168</v>
      </c>
      <c r="C265" s="66" t="s">
        <v>187</v>
      </c>
      <c r="D265" s="67" t="s">
        <v>188</v>
      </c>
      <c r="E265" s="68">
        <v>134</v>
      </c>
      <c r="F265" s="68">
        <v>-100</v>
      </c>
      <c r="G265" s="69">
        <f t="shared" si="15"/>
        <v>-13.4</v>
      </c>
    </row>
    <row r="266" spans="1:7">
      <c r="A266" s="63" t="s">
        <v>141</v>
      </c>
      <c r="B266" s="65" t="s">
        <v>169</v>
      </c>
      <c r="C266" s="66" t="s">
        <v>187</v>
      </c>
      <c r="D266" s="67" t="s">
        <v>190</v>
      </c>
      <c r="E266" s="68">
        <v>665</v>
      </c>
      <c r="F266" s="68">
        <v>-4950</v>
      </c>
      <c r="G266" s="69">
        <f>E266*F266/1000</f>
        <v>-3291.75</v>
      </c>
    </row>
    <row r="267" spans="1:7">
      <c r="A267" s="63" t="s">
        <v>170</v>
      </c>
      <c r="B267" s="65" t="s">
        <v>171</v>
      </c>
      <c r="C267" s="66" t="s">
        <v>187</v>
      </c>
      <c r="D267" s="67" t="s">
        <v>188</v>
      </c>
      <c r="E267" s="68">
        <v>582</v>
      </c>
      <c r="F267" s="68">
        <v>-500</v>
      </c>
      <c r="G267" s="69">
        <f t="shared" si="15"/>
        <v>-291</v>
      </c>
    </row>
    <row r="268" spans="1:7">
      <c r="A268" s="63" t="s">
        <v>172</v>
      </c>
      <c r="B268" s="65" t="s">
        <v>173</v>
      </c>
      <c r="C268" s="66" t="s">
        <v>187</v>
      </c>
      <c r="D268" s="67" t="s">
        <v>188</v>
      </c>
      <c r="E268" s="68">
        <v>24000</v>
      </c>
      <c r="F268" s="68">
        <v>-25</v>
      </c>
      <c r="G268" s="69">
        <f t="shared" si="15"/>
        <v>-600</v>
      </c>
    </row>
    <row r="269" spans="1:7">
      <c r="A269" s="63" t="s">
        <v>174</v>
      </c>
      <c r="B269" s="65" t="s">
        <v>175</v>
      </c>
      <c r="C269" s="66" t="s">
        <v>187</v>
      </c>
      <c r="D269" s="67" t="s">
        <v>188</v>
      </c>
      <c r="E269" s="68">
        <v>81</v>
      </c>
      <c r="F269" s="68">
        <v>-1500</v>
      </c>
      <c r="G269" s="69">
        <f t="shared" si="15"/>
        <v>-121.5</v>
      </c>
    </row>
    <row r="270" spans="1:7" ht="27">
      <c r="A270" s="63" t="s">
        <v>176</v>
      </c>
      <c r="B270" s="65" t="s">
        <v>177</v>
      </c>
      <c r="C270" s="66" t="s">
        <v>187</v>
      </c>
      <c r="D270" s="67" t="s">
        <v>188</v>
      </c>
      <c r="E270" s="68">
        <v>100</v>
      </c>
      <c r="F270" s="68">
        <v>-305</v>
      </c>
      <c r="G270" s="69">
        <f t="shared" si="15"/>
        <v>-30.5</v>
      </c>
    </row>
    <row r="271" spans="1:7">
      <c r="A271" s="63" t="s">
        <v>178</v>
      </c>
      <c r="B271" s="65" t="s">
        <v>179</v>
      </c>
      <c r="C271" s="66" t="s">
        <v>187</v>
      </c>
      <c r="D271" s="67" t="s">
        <v>188</v>
      </c>
      <c r="E271" s="68">
        <v>4000</v>
      </c>
      <c r="F271" s="68">
        <v>-20</v>
      </c>
      <c r="G271" s="69">
        <f t="shared" si="15"/>
        <v>-80</v>
      </c>
    </row>
    <row r="272" spans="1:7">
      <c r="A272" s="63" t="s">
        <v>180</v>
      </c>
      <c r="B272" s="65" t="s">
        <v>181</v>
      </c>
      <c r="C272" s="66" t="s">
        <v>187</v>
      </c>
      <c r="D272" s="67" t="s">
        <v>188</v>
      </c>
      <c r="E272" s="68">
        <v>7500</v>
      </c>
      <c r="F272" s="68">
        <v>-20</v>
      </c>
      <c r="G272" s="69">
        <f t="shared" si="15"/>
        <v>-150</v>
      </c>
    </row>
    <row r="273" spans="1:7">
      <c r="A273" s="63" t="s">
        <v>182</v>
      </c>
      <c r="B273" s="65" t="s">
        <v>183</v>
      </c>
      <c r="C273" s="66" t="s">
        <v>187</v>
      </c>
      <c r="D273" s="67" t="s">
        <v>188</v>
      </c>
      <c r="E273" s="68">
        <v>3000</v>
      </c>
      <c r="F273" s="68">
        <v>-5</v>
      </c>
      <c r="G273" s="69">
        <f t="shared" si="15"/>
        <v>-15</v>
      </c>
    </row>
    <row r="274" spans="1:7">
      <c r="A274" s="63" t="s">
        <v>184</v>
      </c>
      <c r="B274" s="65" t="s">
        <v>183</v>
      </c>
      <c r="C274" s="66" t="s">
        <v>187</v>
      </c>
      <c r="D274" s="67" t="s">
        <v>188</v>
      </c>
      <c r="E274" s="68">
        <v>7000</v>
      </c>
      <c r="F274" s="68">
        <v>-5</v>
      </c>
      <c r="G274" s="69">
        <f t="shared" si="15"/>
        <v>-35</v>
      </c>
    </row>
    <row r="275" spans="1:7">
      <c r="A275" s="63" t="s">
        <v>185</v>
      </c>
      <c r="B275" s="65" t="s">
        <v>183</v>
      </c>
      <c r="C275" s="66" t="s">
        <v>187</v>
      </c>
      <c r="D275" s="67" t="s">
        <v>188</v>
      </c>
      <c r="E275" s="68">
        <v>9000</v>
      </c>
      <c r="F275" s="68">
        <v>-15</v>
      </c>
      <c r="G275" s="69">
        <f t="shared" si="15"/>
        <v>-135</v>
      </c>
    </row>
    <row r="276" spans="1:7">
      <c r="A276" s="63" t="s">
        <v>186</v>
      </c>
      <c r="B276" s="65" t="s">
        <v>183</v>
      </c>
      <c r="C276" s="66" t="s">
        <v>187</v>
      </c>
      <c r="D276" s="67" t="s">
        <v>188</v>
      </c>
      <c r="E276" s="68">
        <v>9900</v>
      </c>
      <c r="F276" s="68">
        <v>-12</v>
      </c>
      <c r="G276" s="69">
        <f t="shared" si="15"/>
        <v>-118.8</v>
      </c>
    </row>
    <row r="277" spans="1:7">
      <c r="A277" s="63" t="s">
        <v>243</v>
      </c>
      <c r="B277" s="65" t="s">
        <v>244</v>
      </c>
      <c r="C277" s="66" t="s">
        <v>187</v>
      </c>
      <c r="D277" s="67" t="s">
        <v>188</v>
      </c>
      <c r="E277" s="68">
        <v>93</v>
      </c>
      <c r="F277" s="68">
        <v>-300</v>
      </c>
      <c r="G277" s="69">
        <f t="shared" si="15"/>
        <v>-27.9</v>
      </c>
    </row>
    <row r="278" spans="1:7">
      <c r="A278" s="63" t="s">
        <v>245</v>
      </c>
      <c r="B278" s="65" t="s">
        <v>246</v>
      </c>
      <c r="C278" s="66" t="s">
        <v>187</v>
      </c>
      <c r="D278" s="67" t="s">
        <v>188</v>
      </c>
      <c r="E278" s="68">
        <v>10000</v>
      </c>
      <c r="F278" s="68">
        <v>-50</v>
      </c>
      <c r="G278" s="69">
        <f t="shared" si="15"/>
        <v>-500</v>
      </c>
    </row>
    <row r="279" spans="1:7">
      <c r="A279" s="63" t="s">
        <v>197</v>
      </c>
      <c r="B279" s="65" t="s">
        <v>198</v>
      </c>
      <c r="C279" s="66" t="s">
        <v>187</v>
      </c>
      <c r="D279" s="67" t="s">
        <v>188</v>
      </c>
      <c r="E279" s="68">
        <v>123</v>
      </c>
      <c r="F279" s="68">
        <v>-100</v>
      </c>
      <c r="G279" s="69">
        <f t="shared" si="15"/>
        <v>-12.3</v>
      </c>
    </row>
    <row r="280" spans="1:7">
      <c r="A280" s="63" t="s">
        <v>199</v>
      </c>
      <c r="B280" s="65" t="s">
        <v>200</v>
      </c>
      <c r="C280" s="66" t="s">
        <v>187</v>
      </c>
      <c r="D280" s="67" t="s">
        <v>188</v>
      </c>
      <c r="E280" s="68">
        <v>120</v>
      </c>
      <c r="F280" s="68">
        <v>-126</v>
      </c>
      <c r="G280" s="69">
        <f t="shared" si="15"/>
        <v>-15.12</v>
      </c>
    </row>
    <row r="281" spans="1:7">
      <c r="A281" s="63" t="s">
        <v>201</v>
      </c>
      <c r="B281" s="65" t="s">
        <v>202</v>
      </c>
      <c r="C281" s="66" t="s">
        <v>187</v>
      </c>
      <c r="D281" s="67" t="s">
        <v>188</v>
      </c>
      <c r="E281" s="68">
        <v>130</v>
      </c>
      <c r="F281" s="68">
        <v>-126</v>
      </c>
      <c r="G281" s="69">
        <f t="shared" si="15"/>
        <v>-16.38</v>
      </c>
    </row>
    <row r="282" spans="1:7">
      <c r="A282" s="63" t="s">
        <v>203</v>
      </c>
      <c r="B282" s="65" t="s">
        <v>204</v>
      </c>
      <c r="C282" s="66" t="s">
        <v>187</v>
      </c>
      <c r="D282" s="67" t="s">
        <v>188</v>
      </c>
      <c r="E282" s="68">
        <v>78</v>
      </c>
      <c r="F282" s="68">
        <v>-155</v>
      </c>
      <c r="G282" s="69">
        <f t="shared" si="15"/>
        <v>-12.09</v>
      </c>
    </row>
    <row r="283" spans="1:7">
      <c r="A283" s="63" t="s">
        <v>290</v>
      </c>
      <c r="B283" s="65" t="s">
        <v>291</v>
      </c>
      <c r="C283" s="66" t="s">
        <v>187</v>
      </c>
      <c r="D283" s="67" t="s">
        <v>188</v>
      </c>
      <c r="E283" s="68">
        <v>988</v>
      </c>
      <c r="F283" s="68">
        <v>-90</v>
      </c>
      <c r="G283" s="69">
        <f t="shared" si="15"/>
        <v>-88.92</v>
      </c>
    </row>
    <row r="284" spans="1:7">
      <c r="A284" s="63" t="s">
        <v>212</v>
      </c>
      <c r="B284" s="65" t="s">
        <v>213</v>
      </c>
      <c r="C284" s="66" t="s">
        <v>187</v>
      </c>
      <c r="D284" s="67" t="s">
        <v>188</v>
      </c>
      <c r="E284" s="68">
        <v>74</v>
      </c>
      <c r="F284" s="68">
        <v>-84</v>
      </c>
      <c r="G284" s="69">
        <f t="shared" si="15"/>
        <v>-6.2160000000000002</v>
      </c>
    </row>
    <row r="285" spans="1:7">
      <c r="A285" s="63" t="s">
        <v>214</v>
      </c>
      <c r="B285" s="65" t="s">
        <v>215</v>
      </c>
      <c r="C285" s="66" t="s">
        <v>187</v>
      </c>
      <c r="D285" s="67" t="s">
        <v>188</v>
      </c>
      <c r="E285" s="68">
        <v>166</v>
      </c>
      <c r="F285" s="68">
        <v>-84</v>
      </c>
      <c r="G285" s="69">
        <f t="shared" si="15"/>
        <v>-13.944000000000001</v>
      </c>
    </row>
    <row r="286" spans="1:7">
      <c r="A286" s="63" t="s">
        <v>247</v>
      </c>
      <c r="B286" s="65" t="s">
        <v>248</v>
      </c>
      <c r="C286" s="66" t="s">
        <v>187</v>
      </c>
      <c r="D286" s="67" t="s">
        <v>189</v>
      </c>
      <c r="E286" s="68">
        <v>18</v>
      </c>
      <c r="F286" s="68">
        <v>-300</v>
      </c>
      <c r="G286" s="69">
        <f t="shared" si="15"/>
        <v>-5.4</v>
      </c>
    </row>
    <row r="287" spans="1:7">
      <c r="A287" s="63" t="s">
        <v>249</v>
      </c>
      <c r="B287" s="65" t="s">
        <v>248</v>
      </c>
      <c r="C287" s="66" t="s">
        <v>187</v>
      </c>
      <c r="D287" s="67" t="s">
        <v>189</v>
      </c>
      <c r="E287" s="68">
        <v>89</v>
      </c>
      <c r="F287" s="68">
        <v>-150</v>
      </c>
      <c r="G287" s="69">
        <f t="shared" si="15"/>
        <v>-13.35</v>
      </c>
    </row>
    <row r="288" spans="1:7">
      <c r="A288" s="63" t="s">
        <v>250</v>
      </c>
      <c r="B288" s="65" t="s">
        <v>251</v>
      </c>
      <c r="C288" s="66" t="s">
        <v>187</v>
      </c>
      <c r="D288" s="67" t="s">
        <v>189</v>
      </c>
      <c r="E288" s="68">
        <v>185</v>
      </c>
      <c r="F288" s="68">
        <v>-50</v>
      </c>
      <c r="G288" s="69">
        <f t="shared" si="15"/>
        <v>-9.25</v>
      </c>
    </row>
    <row r="289" spans="1:7">
      <c r="A289" s="63" t="s">
        <v>216</v>
      </c>
      <c r="B289" s="65" t="s">
        <v>217</v>
      </c>
      <c r="C289" s="66" t="s">
        <v>187</v>
      </c>
      <c r="D289" s="67" t="s">
        <v>188</v>
      </c>
      <c r="E289" s="68">
        <v>22</v>
      </c>
      <c r="F289" s="68">
        <v>-250</v>
      </c>
      <c r="G289" s="69">
        <f t="shared" si="15"/>
        <v>-5.5</v>
      </c>
    </row>
    <row r="290" spans="1:7">
      <c r="A290" s="63" t="s">
        <v>218</v>
      </c>
      <c r="B290" s="65" t="s">
        <v>219</v>
      </c>
      <c r="C290" s="66" t="s">
        <v>187</v>
      </c>
      <c r="D290" s="67" t="s">
        <v>188</v>
      </c>
      <c r="E290" s="68">
        <v>25</v>
      </c>
      <c r="F290" s="68">
        <v>-450</v>
      </c>
      <c r="G290" s="69">
        <f t="shared" si="15"/>
        <v>-11.25</v>
      </c>
    </row>
    <row r="291" spans="1:7">
      <c r="A291" s="63" t="s">
        <v>220</v>
      </c>
      <c r="B291" s="65" t="s">
        <v>221</v>
      </c>
      <c r="C291" s="66" t="s">
        <v>187</v>
      </c>
      <c r="D291" s="67" t="s">
        <v>188</v>
      </c>
      <c r="E291" s="68">
        <v>35</v>
      </c>
      <c r="F291" s="68">
        <v>-500</v>
      </c>
      <c r="G291" s="69">
        <f t="shared" si="15"/>
        <v>-17.5</v>
      </c>
    </row>
    <row r="292" spans="1:7">
      <c r="A292" s="63" t="s">
        <v>252</v>
      </c>
      <c r="B292" s="65" t="s">
        <v>221</v>
      </c>
      <c r="C292" s="66" t="s">
        <v>187</v>
      </c>
      <c r="D292" s="67" t="s">
        <v>188</v>
      </c>
      <c r="E292" s="68">
        <v>90</v>
      </c>
      <c r="F292" s="68">
        <v>-250</v>
      </c>
      <c r="G292" s="69">
        <f t="shared" si="15"/>
        <v>-22.5</v>
      </c>
    </row>
    <row r="293" spans="1:7" ht="16.5">
      <c r="A293" s="64" t="s">
        <v>207</v>
      </c>
      <c r="B293" s="65" t="s">
        <v>208</v>
      </c>
      <c r="C293" s="66" t="s">
        <v>187</v>
      </c>
      <c r="D293" s="67" t="s">
        <v>188</v>
      </c>
      <c r="E293" s="68">
        <v>83</v>
      </c>
      <c r="F293" s="68">
        <v>-110</v>
      </c>
      <c r="G293" s="69">
        <f t="shared" si="15"/>
        <v>-9.1300000000000008</v>
      </c>
    </row>
    <row r="294" spans="1:7">
      <c r="A294" s="63" t="s">
        <v>209</v>
      </c>
      <c r="B294" s="65" t="s">
        <v>210</v>
      </c>
      <c r="C294" s="66" t="s">
        <v>187</v>
      </c>
      <c r="D294" s="67" t="s">
        <v>188</v>
      </c>
      <c r="E294" s="68">
        <v>84</v>
      </c>
      <c r="F294" s="68">
        <v>-405</v>
      </c>
      <c r="G294" s="69">
        <f t="shared" si="15"/>
        <v>-34.020000000000003</v>
      </c>
    </row>
    <row r="295" spans="1:7" ht="27">
      <c r="A295" s="63" t="s">
        <v>253</v>
      </c>
      <c r="B295" s="65" t="s">
        <v>254</v>
      </c>
      <c r="C295" s="66" t="s">
        <v>187</v>
      </c>
      <c r="D295" s="67" t="s">
        <v>188</v>
      </c>
      <c r="E295" s="68">
        <v>11</v>
      </c>
      <c r="F295" s="68">
        <v>-1870</v>
      </c>
      <c r="G295" s="69">
        <f t="shared" si="15"/>
        <v>-20.57</v>
      </c>
    </row>
    <row r="296" spans="1:7">
      <c r="A296" s="63" t="s">
        <v>205</v>
      </c>
      <c r="B296" s="65" t="s">
        <v>206</v>
      </c>
      <c r="C296" s="66" t="s">
        <v>187</v>
      </c>
      <c r="D296" s="67" t="s">
        <v>188</v>
      </c>
      <c r="E296" s="68">
        <v>800</v>
      </c>
      <c r="F296" s="68">
        <v>-115</v>
      </c>
      <c r="G296" s="69">
        <f t="shared" si="15"/>
        <v>-92</v>
      </c>
    </row>
    <row r="297" spans="1:7">
      <c r="A297" s="63" t="s">
        <v>255</v>
      </c>
      <c r="B297" s="65" t="s">
        <v>256</v>
      </c>
      <c r="C297" s="66" t="s">
        <v>187</v>
      </c>
      <c r="D297" s="67" t="s">
        <v>188</v>
      </c>
      <c r="E297" s="68">
        <v>416</v>
      </c>
      <c r="F297" s="68">
        <v>-50</v>
      </c>
      <c r="G297" s="69">
        <f t="shared" si="15"/>
        <v>-20.8</v>
      </c>
    </row>
    <row r="298" spans="1:7">
      <c r="A298" s="63" t="s">
        <v>257</v>
      </c>
      <c r="B298" s="65" t="s">
        <v>258</v>
      </c>
      <c r="C298" s="66" t="s">
        <v>187</v>
      </c>
      <c r="D298" s="67" t="s">
        <v>188</v>
      </c>
      <c r="E298" s="68">
        <v>1456</v>
      </c>
      <c r="F298" s="68">
        <v>-75</v>
      </c>
      <c r="G298" s="69">
        <f t="shared" si="15"/>
        <v>-109.2</v>
      </c>
    </row>
    <row r="299" spans="1:7">
      <c r="A299" s="63" t="s">
        <v>259</v>
      </c>
      <c r="B299" s="65" t="s">
        <v>211</v>
      </c>
      <c r="C299" s="66" t="s">
        <v>187</v>
      </c>
      <c r="D299" s="67" t="s">
        <v>188</v>
      </c>
      <c r="E299" s="68">
        <v>1560</v>
      </c>
      <c r="F299" s="68">
        <v>-20</v>
      </c>
      <c r="G299" s="69">
        <f t="shared" si="15"/>
        <v>-31.2</v>
      </c>
    </row>
    <row r="300" spans="1:7">
      <c r="A300" s="63" t="s">
        <v>260</v>
      </c>
      <c r="B300" s="65" t="s">
        <v>261</v>
      </c>
      <c r="C300" s="66" t="s">
        <v>187</v>
      </c>
      <c r="D300" s="67" t="s">
        <v>188</v>
      </c>
      <c r="E300" s="68">
        <v>562</v>
      </c>
      <c r="F300" s="68">
        <v>-44</v>
      </c>
      <c r="G300" s="69">
        <f t="shared" si="15"/>
        <v>-24.728000000000002</v>
      </c>
    </row>
    <row r="301" spans="1:7">
      <c r="A301" s="63" t="s">
        <v>262</v>
      </c>
      <c r="B301" s="65" t="s">
        <v>261</v>
      </c>
      <c r="C301" s="66" t="s">
        <v>187</v>
      </c>
      <c r="D301" s="67" t="s">
        <v>188</v>
      </c>
      <c r="E301" s="68">
        <v>850</v>
      </c>
      <c r="F301" s="68">
        <v>-42</v>
      </c>
      <c r="G301" s="69">
        <f t="shared" si="15"/>
        <v>-35.700000000000003</v>
      </c>
    </row>
    <row r="302" spans="1:7">
      <c r="A302" s="63" t="s">
        <v>263</v>
      </c>
      <c r="B302" s="65" t="s">
        <v>264</v>
      </c>
      <c r="C302" s="66" t="s">
        <v>187</v>
      </c>
      <c r="D302" s="67" t="s">
        <v>188</v>
      </c>
      <c r="E302" s="68">
        <v>1034</v>
      </c>
      <c r="F302" s="68">
        <v>-42</v>
      </c>
      <c r="G302" s="69">
        <f t="shared" si="15"/>
        <v>-43.427999999999997</v>
      </c>
    </row>
    <row r="303" spans="1:7">
      <c r="A303" s="63" t="s">
        <v>265</v>
      </c>
      <c r="B303" s="65" t="s">
        <v>266</v>
      </c>
      <c r="C303" s="66" t="s">
        <v>187</v>
      </c>
      <c r="D303" s="67" t="s">
        <v>188</v>
      </c>
      <c r="E303" s="68">
        <v>267</v>
      </c>
      <c r="F303" s="68">
        <v>-77</v>
      </c>
      <c r="G303" s="69">
        <f t="shared" si="15"/>
        <v>-20.559000000000001</v>
      </c>
    </row>
    <row r="304" spans="1:7">
      <c r="A304" s="63" t="s">
        <v>267</v>
      </c>
      <c r="B304" s="65" t="s">
        <v>268</v>
      </c>
      <c r="C304" s="66" t="s">
        <v>187</v>
      </c>
      <c r="D304" s="67" t="s">
        <v>188</v>
      </c>
      <c r="E304" s="68">
        <v>83</v>
      </c>
      <c r="F304" s="68">
        <v>-110</v>
      </c>
      <c r="G304" s="69">
        <f t="shared" si="15"/>
        <v>-9.1300000000000008</v>
      </c>
    </row>
    <row r="305" spans="1:7">
      <c r="A305" s="63" t="s">
        <v>222</v>
      </c>
      <c r="B305" s="65" t="s">
        <v>223</v>
      </c>
      <c r="C305" s="66" t="s">
        <v>187</v>
      </c>
      <c r="D305" s="67" t="s">
        <v>188</v>
      </c>
      <c r="E305" s="68">
        <v>368</v>
      </c>
      <c r="F305" s="68">
        <v>-98</v>
      </c>
      <c r="G305" s="69">
        <f t="shared" si="15"/>
        <v>-36.064</v>
      </c>
    </row>
    <row r="306" spans="1:7">
      <c r="A306" s="63" t="s">
        <v>269</v>
      </c>
      <c r="B306" s="65" t="s">
        <v>270</v>
      </c>
      <c r="C306" s="66" t="s">
        <v>187</v>
      </c>
      <c r="D306" s="67" t="s">
        <v>188</v>
      </c>
      <c r="E306" s="68">
        <v>456</v>
      </c>
      <c r="F306" s="68">
        <v>-75</v>
      </c>
      <c r="G306" s="69">
        <f t="shared" si="15"/>
        <v>-34.200000000000003</v>
      </c>
    </row>
    <row r="307" spans="1:7">
      <c r="A307" s="63" t="s">
        <v>224</v>
      </c>
      <c r="B307" s="65" t="s">
        <v>225</v>
      </c>
      <c r="C307" s="66" t="s">
        <v>187</v>
      </c>
      <c r="D307" s="67" t="s">
        <v>188</v>
      </c>
      <c r="E307" s="68">
        <v>145</v>
      </c>
      <c r="F307" s="68">
        <v>-66</v>
      </c>
      <c r="G307" s="69">
        <f t="shared" si="15"/>
        <v>-9.57</v>
      </c>
    </row>
    <row r="308" spans="1:7">
      <c r="A308" s="63" t="s">
        <v>226</v>
      </c>
      <c r="B308" s="65" t="s">
        <v>227</v>
      </c>
      <c r="C308" s="66" t="s">
        <v>187</v>
      </c>
      <c r="D308" s="67" t="s">
        <v>240</v>
      </c>
      <c r="E308" s="68">
        <v>1460</v>
      </c>
      <c r="F308" s="68">
        <v>-15</v>
      </c>
      <c r="G308" s="69">
        <f t="shared" si="15"/>
        <v>-21.9</v>
      </c>
    </row>
    <row r="309" spans="1:7">
      <c r="A309" s="63" t="s">
        <v>228</v>
      </c>
      <c r="B309" s="65" t="s">
        <v>229</v>
      </c>
      <c r="C309" s="66" t="s">
        <v>187</v>
      </c>
      <c r="D309" s="67" t="s">
        <v>191</v>
      </c>
      <c r="E309" s="68">
        <v>88</v>
      </c>
      <c r="F309" s="68">
        <v>-98</v>
      </c>
      <c r="G309" s="69">
        <f t="shared" si="15"/>
        <v>-8.6240000000000006</v>
      </c>
    </row>
    <row r="310" spans="1:7">
      <c r="A310" s="63" t="s">
        <v>230</v>
      </c>
      <c r="B310" s="65" t="s">
        <v>231</v>
      </c>
      <c r="C310" s="66" t="s">
        <v>187</v>
      </c>
      <c r="D310" s="67" t="s">
        <v>240</v>
      </c>
      <c r="E310" s="68">
        <v>218</v>
      </c>
      <c r="F310" s="68">
        <v>-94</v>
      </c>
      <c r="G310" s="69">
        <f t="shared" si="15"/>
        <v>-20.492000000000001</v>
      </c>
    </row>
    <row r="311" spans="1:7">
      <c r="A311" s="63" t="s">
        <v>271</v>
      </c>
      <c r="B311" s="65" t="s">
        <v>272</v>
      </c>
      <c r="C311" s="66" t="s">
        <v>187</v>
      </c>
      <c r="D311" s="67" t="s">
        <v>188</v>
      </c>
      <c r="E311" s="68">
        <v>2521</v>
      </c>
      <c r="F311" s="68">
        <v>-10</v>
      </c>
      <c r="G311" s="69">
        <f t="shared" si="15"/>
        <v>-25.21</v>
      </c>
    </row>
    <row r="312" spans="1:7">
      <c r="A312" s="63" t="s">
        <v>273</v>
      </c>
      <c r="B312" s="65" t="s">
        <v>274</v>
      </c>
      <c r="C312" s="66" t="s">
        <v>187</v>
      </c>
      <c r="D312" s="67" t="s">
        <v>240</v>
      </c>
      <c r="E312" s="68">
        <v>2344</v>
      </c>
      <c r="F312" s="68">
        <v>-6</v>
      </c>
      <c r="G312" s="69">
        <f t="shared" si="15"/>
        <v>-14.064</v>
      </c>
    </row>
    <row r="313" spans="1:7">
      <c r="A313" s="63" t="s">
        <v>275</v>
      </c>
      <c r="B313" s="65" t="s">
        <v>276</v>
      </c>
      <c r="C313" s="66" t="s">
        <v>187</v>
      </c>
      <c r="D313" s="67" t="s">
        <v>240</v>
      </c>
      <c r="E313" s="68">
        <v>1200</v>
      </c>
      <c r="F313" s="68">
        <v>-43</v>
      </c>
      <c r="G313" s="69">
        <f t="shared" si="15"/>
        <v>-51.6</v>
      </c>
    </row>
    <row r="314" spans="1:7">
      <c r="A314" s="63" t="s">
        <v>277</v>
      </c>
      <c r="B314" s="65" t="s">
        <v>278</v>
      </c>
      <c r="C314" s="66" t="s">
        <v>187</v>
      </c>
      <c r="D314" s="67" t="s">
        <v>240</v>
      </c>
      <c r="E314" s="68">
        <v>218</v>
      </c>
      <c r="F314" s="68">
        <v>-22</v>
      </c>
      <c r="G314" s="69">
        <f t="shared" si="15"/>
        <v>-4.7960000000000003</v>
      </c>
    </row>
    <row r="315" spans="1:7" ht="27">
      <c r="A315" s="63" t="s">
        <v>279</v>
      </c>
      <c r="B315" s="65" t="s">
        <v>280</v>
      </c>
      <c r="C315" s="66" t="s">
        <v>187</v>
      </c>
      <c r="D315" s="67" t="s">
        <v>188</v>
      </c>
      <c r="E315" s="68">
        <v>817</v>
      </c>
      <c r="F315" s="68">
        <v>-5</v>
      </c>
      <c r="G315" s="69">
        <f t="shared" si="15"/>
        <v>-4.085</v>
      </c>
    </row>
    <row r="316" spans="1:7">
      <c r="A316" s="63" t="s">
        <v>281</v>
      </c>
      <c r="B316" s="65" t="s">
        <v>282</v>
      </c>
      <c r="C316" s="66" t="s">
        <v>187</v>
      </c>
      <c r="D316" s="67" t="s">
        <v>188</v>
      </c>
      <c r="E316" s="68">
        <v>35900</v>
      </c>
      <c r="F316" s="68">
        <v>-24</v>
      </c>
      <c r="G316" s="69">
        <f t="shared" si="15"/>
        <v>-861.6</v>
      </c>
    </row>
    <row r="317" spans="1:7">
      <c r="A317" s="63" t="s">
        <v>283</v>
      </c>
      <c r="B317" s="65" t="s">
        <v>284</v>
      </c>
      <c r="C317" s="66" t="s">
        <v>187</v>
      </c>
      <c r="D317" s="67" t="s">
        <v>188</v>
      </c>
      <c r="E317" s="68">
        <v>24000</v>
      </c>
      <c r="F317" s="68">
        <v>-8</v>
      </c>
      <c r="G317" s="69">
        <f t="shared" si="15"/>
        <v>-192</v>
      </c>
    </row>
    <row r="318" spans="1:7" ht="14.25">
      <c r="A318" s="63" t="s">
        <v>128</v>
      </c>
      <c r="B318" s="65" t="s">
        <v>127</v>
      </c>
      <c r="C318" s="66"/>
      <c r="D318" s="67"/>
      <c r="E318" s="68"/>
      <c r="F318" s="68"/>
      <c r="G318" s="70">
        <f>SUM(G319:G323)</f>
        <v>-81830</v>
      </c>
    </row>
    <row r="319" spans="1:7" ht="30" customHeight="1">
      <c r="A319" s="63" t="s">
        <v>232</v>
      </c>
      <c r="B319" s="65" t="s">
        <v>233</v>
      </c>
      <c r="C319" s="66" t="s">
        <v>187</v>
      </c>
      <c r="D319" s="67" t="s">
        <v>242</v>
      </c>
      <c r="E319" s="68">
        <v>30800000</v>
      </c>
      <c r="F319" s="68">
        <v>-1</v>
      </c>
      <c r="G319" s="69">
        <f t="shared" si="15"/>
        <v>-30800</v>
      </c>
    </row>
    <row r="320" spans="1:7" ht="24" customHeight="1">
      <c r="A320" s="63" t="s">
        <v>234</v>
      </c>
      <c r="B320" s="65" t="s">
        <v>235</v>
      </c>
      <c r="C320" s="66" t="s">
        <v>241</v>
      </c>
      <c r="D320" s="67" t="s">
        <v>242</v>
      </c>
      <c r="E320" s="68">
        <v>1715000</v>
      </c>
      <c r="F320" s="68">
        <v>-1</v>
      </c>
      <c r="G320" s="69">
        <f t="shared" si="15"/>
        <v>-1715</v>
      </c>
    </row>
    <row r="321" spans="1:7" ht="18.75" customHeight="1">
      <c r="A321" s="63" t="s">
        <v>236</v>
      </c>
      <c r="B321" s="65" t="s">
        <v>237</v>
      </c>
      <c r="C321" s="66" t="s">
        <v>241</v>
      </c>
      <c r="D321" s="67" t="s">
        <v>242</v>
      </c>
      <c r="E321" s="68">
        <v>6315000</v>
      </c>
      <c r="F321" s="68">
        <v>-1</v>
      </c>
      <c r="G321" s="69">
        <f t="shared" si="15"/>
        <v>-6315</v>
      </c>
    </row>
    <row r="322" spans="1:7" ht="18.75" customHeight="1">
      <c r="A322" s="63" t="s">
        <v>238</v>
      </c>
      <c r="B322" s="65" t="s">
        <v>239</v>
      </c>
      <c r="C322" s="66" t="s">
        <v>241</v>
      </c>
      <c r="D322" s="67" t="s">
        <v>242</v>
      </c>
      <c r="E322" s="68">
        <v>15000000</v>
      </c>
      <c r="F322" s="68">
        <v>-1</v>
      </c>
      <c r="G322" s="69">
        <f t="shared" si="15"/>
        <v>-15000</v>
      </c>
    </row>
    <row r="323" spans="1:7" ht="21.75" customHeight="1">
      <c r="A323" s="63" t="s">
        <v>285</v>
      </c>
      <c r="B323" s="65" t="s">
        <v>286</v>
      </c>
      <c r="C323" s="66" t="s">
        <v>241</v>
      </c>
      <c r="D323" s="67" t="s">
        <v>242</v>
      </c>
      <c r="E323" s="68">
        <v>28000000</v>
      </c>
      <c r="F323" s="68">
        <v>-1</v>
      </c>
      <c r="G323" s="69">
        <f t="shared" si="15"/>
        <v>-28000</v>
      </c>
    </row>
    <row r="324" spans="1:7" ht="132" customHeight="1">
      <c r="A324" s="79">
        <v>1080</v>
      </c>
      <c r="B324" s="80">
        <v>11019</v>
      </c>
      <c r="C324" s="176" t="s">
        <v>97</v>
      </c>
      <c r="D324" s="177"/>
      <c r="E324" s="178"/>
      <c r="F324" s="81"/>
      <c r="G324" s="70">
        <f>G379+G325</f>
        <v>-14676.376</v>
      </c>
    </row>
    <row r="325" spans="1:7" ht="14.25">
      <c r="A325" s="63" t="s">
        <v>128</v>
      </c>
      <c r="B325" s="65" t="s">
        <v>126</v>
      </c>
      <c r="C325" s="79"/>
      <c r="D325" s="83"/>
      <c r="E325" s="84"/>
      <c r="F325" s="81"/>
      <c r="G325" s="70">
        <f>SUM(G326:G378)</f>
        <v>-2429.6759999999986</v>
      </c>
    </row>
    <row r="326" spans="1:7">
      <c r="A326" s="71" t="s">
        <v>192</v>
      </c>
      <c r="B326" s="72" t="s">
        <v>193</v>
      </c>
      <c r="C326" s="66" t="s">
        <v>115</v>
      </c>
      <c r="D326" s="85" t="s">
        <v>240</v>
      </c>
      <c r="E326" s="86">
        <v>380</v>
      </c>
      <c r="F326" s="68">
        <v>-857.4</v>
      </c>
      <c r="G326" s="69">
        <f>E326*F326/1000</f>
        <v>-325.81200000000001</v>
      </c>
    </row>
    <row r="327" spans="1:7">
      <c r="A327" s="63" t="s">
        <v>131</v>
      </c>
      <c r="B327" s="65" t="s">
        <v>134</v>
      </c>
      <c r="C327" s="66" t="s">
        <v>115</v>
      </c>
      <c r="D327" s="67" t="s">
        <v>116</v>
      </c>
      <c r="E327" s="68">
        <v>70000</v>
      </c>
      <c r="F327" s="68">
        <v>-11</v>
      </c>
      <c r="G327" s="69">
        <f>E327*F327/1000</f>
        <v>-770</v>
      </c>
    </row>
    <row r="328" spans="1:7">
      <c r="A328" s="63" t="s">
        <v>132</v>
      </c>
      <c r="B328" s="65" t="s">
        <v>133</v>
      </c>
      <c r="C328" s="66" t="s">
        <v>115</v>
      </c>
      <c r="D328" s="67" t="s">
        <v>116</v>
      </c>
      <c r="E328" s="68">
        <v>7500</v>
      </c>
      <c r="F328" s="68">
        <v>-22</v>
      </c>
      <c r="G328" s="69">
        <f t="shared" ref="G328:G332" si="16">E328*F328/1000</f>
        <v>-165</v>
      </c>
    </row>
    <row r="329" spans="1:7" ht="40.5">
      <c r="A329" s="63" t="s">
        <v>194</v>
      </c>
      <c r="B329" s="65" t="s">
        <v>195</v>
      </c>
      <c r="C329" s="66" t="s">
        <v>187</v>
      </c>
      <c r="D329" s="67" t="s">
        <v>191</v>
      </c>
      <c r="E329" s="68">
        <v>4000</v>
      </c>
      <c r="F329" s="68">
        <v>-20</v>
      </c>
      <c r="G329" s="69">
        <f t="shared" si="16"/>
        <v>-80</v>
      </c>
    </row>
    <row r="330" spans="1:7">
      <c r="A330" s="63" t="s">
        <v>135</v>
      </c>
      <c r="B330" s="65" t="s">
        <v>137</v>
      </c>
      <c r="C330" s="66" t="s">
        <v>115</v>
      </c>
      <c r="D330" s="67" t="s">
        <v>116</v>
      </c>
      <c r="E330" s="68">
        <v>50</v>
      </c>
      <c r="F330" s="68">
        <v>-102</v>
      </c>
      <c r="G330" s="69">
        <f t="shared" si="16"/>
        <v>-5.0999999999999996</v>
      </c>
    </row>
    <row r="331" spans="1:7">
      <c r="A331" s="63" t="s">
        <v>136</v>
      </c>
      <c r="B331" s="65" t="s">
        <v>138</v>
      </c>
      <c r="C331" s="66" t="s">
        <v>115</v>
      </c>
      <c r="D331" s="67" t="s">
        <v>116</v>
      </c>
      <c r="E331" s="68">
        <v>150</v>
      </c>
      <c r="F331" s="68">
        <v>-50</v>
      </c>
      <c r="G331" s="69">
        <f t="shared" si="16"/>
        <v>-7.5</v>
      </c>
    </row>
    <row r="332" spans="1:7">
      <c r="A332" s="63" t="s">
        <v>139</v>
      </c>
      <c r="B332" s="65" t="s">
        <v>140</v>
      </c>
      <c r="C332" s="66" t="s">
        <v>115</v>
      </c>
      <c r="D332" s="67" t="s">
        <v>116</v>
      </c>
      <c r="E332" s="68">
        <v>7000</v>
      </c>
      <c r="F332" s="68">
        <v>-11</v>
      </c>
      <c r="G332" s="69">
        <f t="shared" si="16"/>
        <v>-77</v>
      </c>
    </row>
    <row r="333" spans="1:7" ht="27">
      <c r="A333" s="63" t="s">
        <v>142</v>
      </c>
      <c r="B333" s="65" t="s">
        <v>143</v>
      </c>
      <c r="C333" s="66" t="s">
        <v>187</v>
      </c>
      <c r="D333" s="67" t="s">
        <v>188</v>
      </c>
      <c r="E333" s="68">
        <v>2800</v>
      </c>
      <c r="F333" s="68">
        <v>-11</v>
      </c>
      <c r="G333" s="69">
        <f>E333*F333/1000</f>
        <v>-30.8</v>
      </c>
    </row>
    <row r="334" spans="1:7">
      <c r="A334" s="63" t="s">
        <v>146</v>
      </c>
      <c r="B334" s="65" t="s">
        <v>147</v>
      </c>
      <c r="C334" s="66" t="s">
        <v>187</v>
      </c>
      <c r="D334" s="67" t="s">
        <v>189</v>
      </c>
      <c r="E334" s="68">
        <v>350</v>
      </c>
      <c r="F334" s="68">
        <v>-25</v>
      </c>
      <c r="G334" s="69">
        <f t="shared" ref="G334:G345" si="17">E334*F334/1000</f>
        <v>-8.75</v>
      </c>
    </row>
    <row r="335" spans="1:7">
      <c r="A335" s="63" t="s">
        <v>148</v>
      </c>
      <c r="B335" s="65" t="s">
        <v>149</v>
      </c>
      <c r="C335" s="66" t="s">
        <v>187</v>
      </c>
      <c r="D335" s="67" t="s">
        <v>189</v>
      </c>
      <c r="E335" s="68">
        <v>87</v>
      </c>
      <c r="F335" s="68">
        <v>-33</v>
      </c>
      <c r="G335" s="69">
        <f t="shared" si="17"/>
        <v>-2.871</v>
      </c>
    </row>
    <row r="336" spans="1:7">
      <c r="A336" s="63" t="s">
        <v>150</v>
      </c>
      <c r="B336" s="65" t="s">
        <v>151</v>
      </c>
      <c r="C336" s="66" t="s">
        <v>187</v>
      </c>
      <c r="D336" s="67" t="s">
        <v>188</v>
      </c>
      <c r="E336" s="68">
        <v>36</v>
      </c>
      <c r="F336" s="68">
        <v>-100</v>
      </c>
      <c r="G336" s="69">
        <f t="shared" si="17"/>
        <v>-3.6</v>
      </c>
    </row>
    <row r="337" spans="1:7">
      <c r="A337" s="63" t="s">
        <v>152</v>
      </c>
      <c r="B337" s="65" t="s">
        <v>151</v>
      </c>
      <c r="C337" s="66" t="s">
        <v>187</v>
      </c>
      <c r="D337" s="67" t="s">
        <v>188</v>
      </c>
      <c r="E337" s="68">
        <v>166</v>
      </c>
      <c r="F337" s="68">
        <v>-50</v>
      </c>
      <c r="G337" s="69">
        <f t="shared" si="17"/>
        <v>-8.3000000000000007</v>
      </c>
    </row>
    <row r="338" spans="1:7" ht="30" customHeight="1">
      <c r="A338" s="63" t="s">
        <v>153</v>
      </c>
      <c r="B338" s="65" t="s">
        <v>154</v>
      </c>
      <c r="C338" s="66" t="s">
        <v>187</v>
      </c>
      <c r="D338" s="67" t="s">
        <v>188</v>
      </c>
      <c r="E338" s="68">
        <v>6</v>
      </c>
      <c r="F338" s="68">
        <v>-200</v>
      </c>
      <c r="G338" s="69">
        <f t="shared" si="17"/>
        <v>-1.2</v>
      </c>
    </row>
    <row r="339" spans="1:7">
      <c r="A339" s="63" t="s">
        <v>155</v>
      </c>
      <c r="B339" s="65" t="s">
        <v>156</v>
      </c>
      <c r="C339" s="66" t="s">
        <v>187</v>
      </c>
      <c r="D339" s="67" t="s">
        <v>188</v>
      </c>
      <c r="E339" s="68">
        <v>47</v>
      </c>
      <c r="F339" s="68">
        <v>-100</v>
      </c>
      <c r="G339" s="69">
        <f t="shared" si="17"/>
        <v>-4.7</v>
      </c>
    </row>
    <row r="340" spans="1:7">
      <c r="A340" s="63" t="s">
        <v>157</v>
      </c>
      <c r="B340" s="65" t="s">
        <v>158</v>
      </c>
      <c r="C340" s="66" t="s">
        <v>187</v>
      </c>
      <c r="D340" s="67" t="s">
        <v>188</v>
      </c>
      <c r="E340" s="68">
        <v>509</v>
      </c>
      <c r="F340" s="68">
        <v>-50</v>
      </c>
      <c r="G340" s="69">
        <f>E340*F340/1000</f>
        <v>-25.45</v>
      </c>
    </row>
    <row r="341" spans="1:7">
      <c r="A341" s="63" t="s">
        <v>159</v>
      </c>
      <c r="B341" s="65" t="s">
        <v>160</v>
      </c>
      <c r="C341" s="66" t="s">
        <v>187</v>
      </c>
      <c r="D341" s="67" t="s">
        <v>188</v>
      </c>
      <c r="E341" s="68">
        <v>650</v>
      </c>
      <c r="F341" s="68">
        <v>-5</v>
      </c>
      <c r="G341" s="69">
        <f t="shared" si="17"/>
        <v>-3.25</v>
      </c>
    </row>
    <row r="342" spans="1:7">
      <c r="A342" s="63" t="s">
        <v>161</v>
      </c>
      <c r="B342" s="65" t="s">
        <v>162</v>
      </c>
      <c r="C342" s="66" t="s">
        <v>187</v>
      </c>
      <c r="D342" s="67" t="s">
        <v>188</v>
      </c>
      <c r="E342" s="68">
        <v>1800</v>
      </c>
      <c r="F342" s="68">
        <v>-5</v>
      </c>
      <c r="G342" s="69">
        <f t="shared" si="17"/>
        <v>-9</v>
      </c>
    </row>
    <row r="343" spans="1:7">
      <c r="A343" s="63" t="s">
        <v>163</v>
      </c>
      <c r="B343" s="65" t="s">
        <v>164</v>
      </c>
      <c r="C343" s="66" t="s">
        <v>187</v>
      </c>
      <c r="D343" s="67" t="s">
        <v>188</v>
      </c>
      <c r="E343" s="68">
        <v>12000</v>
      </c>
      <c r="F343" s="68">
        <v>-10</v>
      </c>
      <c r="G343" s="69">
        <f t="shared" si="17"/>
        <v>-120</v>
      </c>
    </row>
    <row r="344" spans="1:7">
      <c r="A344" s="63" t="s">
        <v>165</v>
      </c>
      <c r="B344" s="65" t="s">
        <v>166</v>
      </c>
      <c r="C344" s="66" t="s">
        <v>187</v>
      </c>
      <c r="D344" s="67" t="s">
        <v>188</v>
      </c>
      <c r="E344" s="68">
        <v>1258</v>
      </c>
      <c r="F344" s="68">
        <v>-11</v>
      </c>
      <c r="G344" s="69">
        <f t="shared" si="17"/>
        <v>-13.837999999999999</v>
      </c>
    </row>
    <row r="345" spans="1:7">
      <c r="A345" s="63" t="s">
        <v>167</v>
      </c>
      <c r="B345" s="65" t="s">
        <v>168</v>
      </c>
      <c r="C345" s="66" t="s">
        <v>187</v>
      </c>
      <c r="D345" s="67" t="s">
        <v>188</v>
      </c>
      <c r="E345" s="68">
        <v>134</v>
      </c>
      <c r="F345" s="68">
        <v>-11</v>
      </c>
      <c r="G345" s="69">
        <f t="shared" si="17"/>
        <v>-1.474</v>
      </c>
    </row>
    <row r="346" spans="1:7">
      <c r="A346" s="63" t="s">
        <v>141</v>
      </c>
      <c r="B346" s="65" t="s">
        <v>169</v>
      </c>
      <c r="C346" s="66" t="s">
        <v>187</v>
      </c>
      <c r="D346" s="67" t="s">
        <v>190</v>
      </c>
      <c r="E346" s="68">
        <v>665</v>
      </c>
      <c r="F346" s="68">
        <v>-515</v>
      </c>
      <c r="G346" s="69">
        <f>E346*F346/1000</f>
        <v>-342.47500000000002</v>
      </c>
    </row>
    <row r="347" spans="1:7">
      <c r="A347" s="63" t="s">
        <v>170</v>
      </c>
      <c r="B347" s="65" t="s">
        <v>171</v>
      </c>
      <c r="C347" s="66" t="s">
        <v>187</v>
      </c>
      <c r="D347" s="67" t="s">
        <v>188</v>
      </c>
      <c r="E347" s="68">
        <v>582</v>
      </c>
      <c r="F347" s="68">
        <v>-50</v>
      </c>
      <c r="G347" s="69">
        <f t="shared" ref="G347:G378" si="18">E347*F347/1000</f>
        <v>-29.1</v>
      </c>
    </row>
    <row r="348" spans="1:7">
      <c r="A348" s="63" t="s">
        <v>243</v>
      </c>
      <c r="B348" s="65" t="s">
        <v>244</v>
      </c>
      <c r="C348" s="66" t="s">
        <v>187</v>
      </c>
      <c r="D348" s="67" t="s">
        <v>188</v>
      </c>
      <c r="E348" s="68">
        <v>93</v>
      </c>
      <c r="F348" s="68">
        <v>-30</v>
      </c>
      <c r="G348" s="69">
        <f t="shared" si="18"/>
        <v>-2.79</v>
      </c>
    </row>
    <row r="349" spans="1:7">
      <c r="A349" s="63" t="s">
        <v>245</v>
      </c>
      <c r="B349" s="65" t="s">
        <v>246</v>
      </c>
      <c r="C349" s="66" t="s">
        <v>187</v>
      </c>
      <c r="D349" s="67" t="s">
        <v>188</v>
      </c>
      <c r="E349" s="68">
        <v>10000</v>
      </c>
      <c r="F349" s="68">
        <v>-11</v>
      </c>
      <c r="G349" s="69">
        <f t="shared" si="18"/>
        <v>-110</v>
      </c>
    </row>
    <row r="350" spans="1:7">
      <c r="A350" s="63" t="s">
        <v>197</v>
      </c>
      <c r="B350" s="65" t="s">
        <v>198</v>
      </c>
      <c r="C350" s="66" t="s">
        <v>187</v>
      </c>
      <c r="D350" s="67" t="s">
        <v>188</v>
      </c>
      <c r="E350" s="68">
        <v>123</v>
      </c>
      <c r="F350" s="68">
        <v>-15</v>
      </c>
      <c r="G350" s="69">
        <f t="shared" si="18"/>
        <v>-1.845</v>
      </c>
    </row>
    <row r="351" spans="1:7">
      <c r="A351" s="63" t="s">
        <v>199</v>
      </c>
      <c r="B351" s="65" t="s">
        <v>200</v>
      </c>
      <c r="C351" s="66" t="s">
        <v>187</v>
      </c>
      <c r="D351" s="67" t="s">
        <v>188</v>
      </c>
      <c r="E351" s="68">
        <v>120</v>
      </c>
      <c r="F351" s="68">
        <v>-22</v>
      </c>
      <c r="G351" s="69">
        <f t="shared" si="18"/>
        <v>-2.64</v>
      </c>
    </row>
    <row r="352" spans="1:7">
      <c r="A352" s="63" t="s">
        <v>201</v>
      </c>
      <c r="B352" s="65" t="s">
        <v>202</v>
      </c>
      <c r="C352" s="66" t="s">
        <v>187</v>
      </c>
      <c r="D352" s="67" t="s">
        <v>188</v>
      </c>
      <c r="E352" s="68">
        <v>130</v>
      </c>
      <c r="F352" s="68">
        <v>-22</v>
      </c>
      <c r="G352" s="69">
        <f t="shared" si="18"/>
        <v>-2.86</v>
      </c>
    </row>
    <row r="353" spans="1:7">
      <c r="A353" s="63" t="s">
        <v>203</v>
      </c>
      <c r="B353" s="65" t="s">
        <v>204</v>
      </c>
      <c r="C353" s="66" t="s">
        <v>187</v>
      </c>
      <c r="D353" s="67" t="s">
        <v>188</v>
      </c>
      <c r="E353" s="68">
        <v>78</v>
      </c>
      <c r="F353" s="68">
        <v>-35</v>
      </c>
      <c r="G353" s="69">
        <f t="shared" si="18"/>
        <v>-2.73</v>
      </c>
    </row>
    <row r="354" spans="1:7">
      <c r="A354" s="63" t="s">
        <v>247</v>
      </c>
      <c r="B354" s="65" t="s">
        <v>248</v>
      </c>
      <c r="C354" s="66" t="s">
        <v>187</v>
      </c>
      <c r="D354" s="67" t="s">
        <v>189</v>
      </c>
      <c r="E354" s="68">
        <v>18</v>
      </c>
      <c r="F354" s="68">
        <v>-30</v>
      </c>
      <c r="G354" s="69">
        <f t="shared" si="18"/>
        <v>-0.54</v>
      </c>
    </row>
    <row r="355" spans="1:7">
      <c r="A355" s="63" t="s">
        <v>250</v>
      </c>
      <c r="B355" s="65" t="s">
        <v>251</v>
      </c>
      <c r="C355" s="66" t="s">
        <v>187</v>
      </c>
      <c r="D355" s="67" t="s">
        <v>189</v>
      </c>
      <c r="E355" s="68">
        <v>185</v>
      </c>
      <c r="F355" s="68">
        <v>-50</v>
      </c>
      <c r="G355" s="69">
        <f t="shared" si="18"/>
        <v>-9.25</v>
      </c>
    </row>
    <row r="356" spans="1:7">
      <c r="A356" s="63" t="s">
        <v>216</v>
      </c>
      <c r="B356" s="65" t="s">
        <v>217</v>
      </c>
      <c r="C356" s="66" t="s">
        <v>187</v>
      </c>
      <c r="D356" s="67" t="s">
        <v>188</v>
      </c>
      <c r="E356" s="68">
        <v>22</v>
      </c>
      <c r="F356" s="68">
        <v>-50</v>
      </c>
      <c r="G356" s="69">
        <f t="shared" si="18"/>
        <v>-1.1000000000000001</v>
      </c>
    </row>
    <row r="357" spans="1:7">
      <c r="A357" s="63" t="s">
        <v>218</v>
      </c>
      <c r="B357" s="65" t="s">
        <v>219</v>
      </c>
      <c r="C357" s="66" t="s">
        <v>187</v>
      </c>
      <c r="D357" s="67" t="s">
        <v>188</v>
      </c>
      <c r="E357" s="68">
        <v>25</v>
      </c>
      <c r="F357" s="68">
        <v>-45</v>
      </c>
      <c r="G357" s="69">
        <f t="shared" si="18"/>
        <v>-1.125</v>
      </c>
    </row>
    <row r="358" spans="1:7" ht="16.5">
      <c r="A358" s="64" t="s">
        <v>207</v>
      </c>
      <c r="B358" s="65" t="s">
        <v>208</v>
      </c>
      <c r="C358" s="66" t="s">
        <v>187</v>
      </c>
      <c r="D358" s="67" t="s">
        <v>188</v>
      </c>
      <c r="E358" s="68">
        <v>83</v>
      </c>
      <c r="F358" s="68">
        <v>-5</v>
      </c>
      <c r="G358" s="69">
        <f t="shared" si="18"/>
        <v>-0.41499999999999998</v>
      </c>
    </row>
    <row r="359" spans="1:7">
      <c r="A359" s="63" t="s">
        <v>209</v>
      </c>
      <c r="B359" s="65" t="s">
        <v>210</v>
      </c>
      <c r="C359" s="66" t="s">
        <v>187</v>
      </c>
      <c r="D359" s="67" t="s">
        <v>188</v>
      </c>
      <c r="E359" s="68">
        <v>84</v>
      </c>
      <c r="F359" s="68">
        <v>-45</v>
      </c>
      <c r="G359" s="69">
        <f t="shared" si="18"/>
        <v>-3.78</v>
      </c>
    </row>
    <row r="360" spans="1:7">
      <c r="A360" s="63" t="s">
        <v>255</v>
      </c>
      <c r="B360" s="65" t="s">
        <v>256</v>
      </c>
      <c r="C360" s="66" t="s">
        <v>187</v>
      </c>
      <c r="D360" s="67" t="s">
        <v>188</v>
      </c>
      <c r="E360" s="68">
        <v>416</v>
      </c>
      <c r="F360" s="68">
        <v>-7</v>
      </c>
      <c r="G360" s="69">
        <f t="shared" si="18"/>
        <v>-2.9119999999999999</v>
      </c>
    </row>
    <row r="361" spans="1:7">
      <c r="A361" s="63" t="s">
        <v>257</v>
      </c>
      <c r="B361" s="65" t="s">
        <v>258</v>
      </c>
      <c r="C361" s="66" t="s">
        <v>187</v>
      </c>
      <c r="D361" s="67" t="s">
        <v>188</v>
      </c>
      <c r="E361" s="68">
        <v>1456</v>
      </c>
      <c r="F361" s="68">
        <v>-11</v>
      </c>
      <c r="G361" s="69">
        <f t="shared" si="18"/>
        <v>-16.015999999999998</v>
      </c>
    </row>
    <row r="362" spans="1:7">
      <c r="A362" s="63" t="s">
        <v>259</v>
      </c>
      <c r="B362" s="65" t="s">
        <v>211</v>
      </c>
      <c r="C362" s="66" t="s">
        <v>187</v>
      </c>
      <c r="D362" s="67" t="s">
        <v>188</v>
      </c>
      <c r="E362" s="68">
        <v>1560</v>
      </c>
      <c r="F362" s="68">
        <v>-2</v>
      </c>
      <c r="G362" s="69">
        <f t="shared" si="18"/>
        <v>-3.12</v>
      </c>
    </row>
    <row r="363" spans="1:7">
      <c r="A363" s="63" t="s">
        <v>260</v>
      </c>
      <c r="B363" s="65" t="s">
        <v>261</v>
      </c>
      <c r="C363" s="66" t="s">
        <v>187</v>
      </c>
      <c r="D363" s="67" t="s">
        <v>188</v>
      </c>
      <c r="E363" s="68">
        <v>562</v>
      </c>
      <c r="F363" s="68">
        <v>-11</v>
      </c>
      <c r="G363" s="69">
        <f t="shared" si="18"/>
        <v>-6.1820000000000004</v>
      </c>
    </row>
    <row r="364" spans="1:7">
      <c r="A364" s="63" t="s">
        <v>262</v>
      </c>
      <c r="B364" s="65" t="s">
        <v>261</v>
      </c>
      <c r="C364" s="66" t="s">
        <v>187</v>
      </c>
      <c r="D364" s="67" t="s">
        <v>188</v>
      </c>
      <c r="E364" s="68">
        <v>850</v>
      </c>
      <c r="F364" s="68">
        <v>-11</v>
      </c>
      <c r="G364" s="69">
        <f t="shared" si="18"/>
        <v>-9.35</v>
      </c>
    </row>
    <row r="365" spans="1:7">
      <c r="A365" s="63" t="s">
        <v>263</v>
      </c>
      <c r="B365" s="65" t="s">
        <v>264</v>
      </c>
      <c r="C365" s="66" t="s">
        <v>187</v>
      </c>
      <c r="D365" s="67" t="s">
        <v>188</v>
      </c>
      <c r="E365" s="68">
        <v>1034</v>
      </c>
      <c r="F365" s="68">
        <v>-11</v>
      </c>
      <c r="G365" s="69">
        <f t="shared" si="18"/>
        <v>-11.374000000000001</v>
      </c>
    </row>
    <row r="366" spans="1:7">
      <c r="A366" s="63" t="s">
        <v>265</v>
      </c>
      <c r="B366" s="65" t="s">
        <v>266</v>
      </c>
      <c r="C366" s="66" t="s">
        <v>187</v>
      </c>
      <c r="D366" s="67" t="s">
        <v>188</v>
      </c>
      <c r="E366" s="68">
        <v>267</v>
      </c>
      <c r="F366" s="68">
        <v>-10</v>
      </c>
      <c r="G366" s="69">
        <f t="shared" si="18"/>
        <v>-2.67</v>
      </c>
    </row>
    <row r="367" spans="1:7">
      <c r="A367" s="63" t="s">
        <v>267</v>
      </c>
      <c r="B367" s="65" t="s">
        <v>268</v>
      </c>
      <c r="C367" s="66" t="s">
        <v>187</v>
      </c>
      <c r="D367" s="67" t="s">
        <v>188</v>
      </c>
      <c r="E367" s="68">
        <v>83</v>
      </c>
      <c r="F367" s="68">
        <v>-10</v>
      </c>
      <c r="G367" s="69">
        <f t="shared" si="18"/>
        <v>-0.83</v>
      </c>
    </row>
    <row r="368" spans="1:7">
      <c r="A368" s="63" t="s">
        <v>222</v>
      </c>
      <c r="B368" s="65" t="s">
        <v>223</v>
      </c>
      <c r="C368" s="66" t="s">
        <v>187</v>
      </c>
      <c r="D368" s="67" t="s">
        <v>188</v>
      </c>
      <c r="E368" s="68">
        <v>368</v>
      </c>
      <c r="F368" s="68">
        <v>-10</v>
      </c>
      <c r="G368" s="69">
        <f t="shared" si="18"/>
        <v>-3.68</v>
      </c>
    </row>
    <row r="369" spans="1:7">
      <c r="A369" s="63" t="s">
        <v>269</v>
      </c>
      <c r="B369" s="65" t="s">
        <v>270</v>
      </c>
      <c r="C369" s="66" t="s">
        <v>187</v>
      </c>
      <c r="D369" s="67" t="s">
        <v>188</v>
      </c>
      <c r="E369" s="68">
        <v>456</v>
      </c>
      <c r="F369" s="68">
        <v>-12</v>
      </c>
      <c r="G369" s="69">
        <f t="shared" si="18"/>
        <v>-5.4720000000000004</v>
      </c>
    </row>
    <row r="370" spans="1:7">
      <c r="A370" s="63" t="s">
        <v>224</v>
      </c>
      <c r="B370" s="65" t="s">
        <v>225</v>
      </c>
      <c r="C370" s="66" t="s">
        <v>187</v>
      </c>
      <c r="D370" s="67" t="s">
        <v>188</v>
      </c>
      <c r="E370" s="68">
        <v>145</v>
      </c>
      <c r="F370" s="68">
        <v>-7</v>
      </c>
      <c r="G370" s="69">
        <f t="shared" si="18"/>
        <v>-1.0149999999999999</v>
      </c>
    </row>
    <row r="371" spans="1:7">
      <c r="A371" s="63" t="s">
        <v>228</v>
      </c>
      <c r="B371" s="65" t="s">
        <v>229</v>
      </c>
      <c r="C371" s="66" t="s">
        <v>187</v>
      </c>
      <c r="D371" s="67" t="s">
        <v>191</v>
      </c>
      <c r="E371" s="68">
        <v>88</v>
      </c>
      <c r="F371" s="68">
        <v>-10</v>
      </c>
      <c r="G371" s="69">
        <f t="shared" si="18"/>
        <v>-0.88</v>
      </c>
    </row>
    <row r="372" spans="1:7">
      <c r="A372" s="63" t="s">
        <v>230</v>
      </c>
      <c r="B372" s="65" t="s">
        <v>231</v>
      </c>
      <c r="C372" s="66" t="s">
        <v>187</v>
      </c>
      <c r="D372" s="67" t="s">
        <v>240</v>
      </c>
      <c r="E372" s="68">
        <v>218</v>
      </c>
      <c r="F372" s="68">
        <v>-6</v>
      </c>
      <c r="G372" s="69">
        <f t="shared" si="18"/>
        <v>-1.3080000000000001</v>
      </c>
    </row>
    <row r="373" spans="1:7">
      <c r="A373" s="63" t="s">
        <v>271</v>
      </c>
      <c r="B373" s="65" t="s">
        <v>272</v>
      </c>
      <c r="C373" s="66" t="s">
        <v>187</v>
      </c>
      <c r="D373" s="67" t="s">
        <v>188</v>
      </c>
      <c r="E373" s="68">
        <v>2521</v>
      </c>
      <c r="F373" s="68">
        <v>-4</v>
      </c>
      <c r="G373" s="69">
        <f t="shared" si="18"/>
        <v>-10.084</v>
      </c>
    </row>
    <row r="374" spans="1:7">
      <c r="A374" s="63" t="s">
        <v>273</v>
      </c>
      <c r="B374" s="65" t="s">
        <v>274</v>
      </c>
      <c r="C374" s="66" t="s">
        <v>187</v>
      </c>
      <c r="D374" s="67" t="s">
        <v>240</v>
      </c>
      <c r="E374" s="68">
        <v>2344</v>
      </c>
      <c r="F374" s="68">
        <v>-6</v>
      </c>
      <c r="G374" s="69">
        <f t="shared" si="18"/>
        <v>-14.064</v>
      </c>
    </row>
    <row r="375" spans="1:7">
      <c r="A375" s="63" t="s">
        <v>275</v>
      </c>
      <c r="B375" s="65" t="s">
        <v>276</v>
      </c>
      <c r="C375" s="66" t="s">
        <v>187</v>
      </c>
      <c r="D375" s="67" t="s">
        <v>240</v>
      </c>
      <c r="E375" s="68">
        <v>1200</v>
      </c>
      <c r="F375" s="68">
        <v>-5</v>
      </c>
      <c r="G375" s="69">
        <f t="shared" si="18"/>
        <v>-6</v>
      </c>
    </row>
    <row r="376" spans="1:7">
      <c r="A376" s="63" t="s">
        <v>277</v>
      </c>
      <c r="B376" s="65" t="s">
        <v>278</v>
      </c>
      <c r="C376" s="66" t="s">
        <v>187</v>
      </c>
      <c r="D376" s="67" t="s">
        <v>240</v>
      </c>
      <c r="E376" s="68">
        <v>218</v>
      </c>
      <c r="F376" s="68">
        <v>-5</v>
      </c>
      <c r="G376" s="69">
        <f t="shared" si="18"/>
        <v>-1.0900000000000001</v>
      </c>
    </row>
    <row r="377" spans="1:7" ht="27">
      <c r="A377" s="63" t="s">
        <v>279</v>
      </c>
      <c r="B377" s="65" t="s">
        <v>280</v>
      </c>
      <c r="C377" s="66" t="s">
        <v>187</v>
      </c>
      <c r="D377" s="67" t="s">
        <v>188</v>
      </c>
      <c r="E377" s="68">
        <v>817</v>
      </c>
      <c r="F377" s="68">
        <v>-2</v>
      </c>
      <c r="G377" s="69">
        <f t="shared" si="18"/>
        <v>-1.6339999999999999</v>
      </c>
    </row>
    <row r="378" spans="1:7">
      <c r="A378" s="63" t="s">
        <v>281</v>
      </c>
      <c r="B378" s="65" t="s">
        <v>282</v>
      </c>
      <c r="C378" s="66" t="s">
        <v>187</v>
      </c>
      <c r="D378" s="67" t="s">
        <v>188</v>
      </c>
      <c r="E378" s="68">
        <v>31540</v>
      </c>
      <c r="F378" s="68">
        <v>-5</v>
      </c>
      <c r="G378" s="69">
        <f t="shared" si="18"/>
        <v>-157.69999999999999</v>
      </c>
    </row>
    <row r="379" spans="1:7" ht="14.25">
      <c r="A379" s="63" t="s">
        <v>128</v>
      </c>
      <c r="B379" s="65" t="s">
        <v>127</v>
      </c>
      <c r="C379" s="66"/>
      <c r="D379" s="67"/>
      <c r="E379" s="68"/>
      <c r="F379" s="68"/>
      <c r="G379" s="70">
        <f>SUM(G380:G384)</f>
        <v>-12246.7</v>
      </c>
    </row>
    <row r="380" spans="1:7" ht="28.5" customHeight="1">
      <c r="A380" s="63" t="s">
        <v>232</v>
      </c>
      <c r="B380" s="65" t="s">
        <v>233</v>
      </c>
      <c r="C380" s="66" t="s">
        <v>187</v>
      </c>
      <c r="D380" s="67" t="s">
        <v>242</v>
      </c>
      <c r="E380" s="68">
        <v>5800000</v>
      </c>
      <c r="F380" s="68">
        <v>-1</v>
      </c>
      <c r="G380" s="69">
        <f t="shared" si="15"/>
        <v>-5800</v>
      </c>
    </row>
    <row r="381" spans="1:7">
      <c r="A381" s="63" t="s">
        <v>234</v>
      </c>
      <c r="B381" s="65" t="s">
        <v>235</v>
      </c>
      <c r="C381" s="66" t="s">
        <v>241</v>
      </c>
      <c r="D381" s="67" t="s">
        <v>242</v>
      </c>
      <c r="E381" s="68">
        <v>256700</v>
      </c>
      <c r="F381" s="68">
        <v>-1</v>
      </c>
      <c r="G381" s="69">
        <f t="shared" si="15"/>
        <v>-256.7</v>
      </c>
    </row>
    <row r="382" spans="1:7">
      <c r="A382" s="63" t="s">
        <v>236</v>
      </c>
      <c r="B382" s="65" t="s">
        <v>237</v>
      </c>
      <c r="C382" s="66" t="s">
        <v>241</v>
      </c>
      <c r="D382" s="67" t="s">
        <v>242</v>
      </c>
      <c r="E382" s="68">
        <v>990000</v>
      </c>
      <c r="F382" s="68">
        <v>-1</v>
      </c>
      <c r="G382" s="69">
        <f t="shared" si="15"/>
        <v>-990</v>
      </c>
    </row>
    <row r="383" spans="1:7">
      <c r="A383" s="63" t="s">
        <v>238</v>
      </c>
      <c r="B383" s="65" t="s">
        <v>239</v>
      </c>
      <c r="C383" s="66" t="s">
        <v>241</v>
      </c>
      <c r="D383" s="67" t="s">
        <v>242</v>
      </c>
      <c r="E383" s="68">
        <v>2200000</v>
      </c>
      <c r="F383" s="68">
        <v>-1</v>
      </c>
      <c r="G383" s="69">
        <f t="shared" si="15"/>
        <v>-2200</v>
      </c>
    </row>
    <row r="384" spans="1:7">
      <c r="A384" s="63" t="s">
        <v>285</v>
      </c>
      <c r="B384" s="65" t="s">
        <v>286</v>
      </c>
      <c r="C384" s="66" t="s">
        <v>241</v>
      </c>
      <c r="D384" s="67" t="s">
        <v>242</v>
      </c>
      <c r="E384" s="68">
        <v>3000000</v>
      </c>
      <c r="F384" s="68">
        <v>-1</v>
      </c>
      <c r="G384" s="69">
        <f t="shared" si="15"/>
        <v>-3000</v>
      </c>
    </row>
    <row r="385" spans="1:7" ht="165" customHeight="1">
      <c r="A385" s="79">
        <v>1080</v>
      </c>
      <c r="B385" s="80">
        <v>11020</v>
      </c>
      <c r="C385" s="176" t="s">
        <v>98</v>
      </c>
      <c r="D385" s="177"/>
      <c r="E385" s="178"/>
      <c r="F385" s="81"/>
      <c r="G385" s="70">
        <f>G440+G386</f>
        <v>-13371.823999999999</v>
      </c>
    </row>
    <row r="386" spans="1:7" ht="14.25">
      <c r="A386" s="63" t="s">
        <v>128</v>
      </c>
      <c r="B386" s="65" t="s">
        <v>126</v>
      </c>
      <c r="C386" s="79"/>
      <c r="D386" s="83"/>
      <c r="E386" s="84"/>
      <c r="F386" s="81"/>
      <c r="G386" s="70">
        <f>SUM(G387:G439)</f>
        <v>-2238.5239999999994</v>
      </c>
    </row>
    <row r="387" spans="1:7">
      <c r="A387" s="71" t="s">
        <v>192</v>
      </c>
      <c r="B387" s="72" t="s">
        <v>193</v>
      </c>
      <c r="C387" s="66" t="s">
        <v>115</v>
      </c>
      <c r="D387" s="85" t="s">
        <v>240</v>
      </c>
      <c r="E387" s="86">
        <v>380</v>
      </c>
      <c r="F387" s="68">
        <v>-857.4</v>
      </c>
      <c r="G387" s="69">
        <f>E387*F387/1000</f>
        <v>-325.81200000000001</v>
      </c>
    </row>
    <row r="388" spans="1:7">
      <c r="A388" s="63" t="s">
        <v>131</v>
      </c>
      <c r="B388" s="65" t="s">
        <v>134</v>
      </c>
      <c r="C388" s="66" t="s">
        <v>115</v>
      </c>
      <c r="D388" s="67" t="s">
        <v>116</v>
      </c>
      <c r="E388" s="68">
        <v>70000</v>
      </c>
      <c r="F388" s="68">
        <v>-10</v>
      </c>
      <c r="G388" s="69">
        <f>E388*F388/1000</f>
        <v>-700</v>
      </c>
    </row>
    <row r="389" spans="1:7">
      <c r="A389" s="63" t="s">
        <v>132</v>
      </c>
      <c r="B389" s="65" t="s">
        <v>133</v>
      </c>
      <c r="C389" s="66" t="s">
        <v>115</v>
      </c>
      <c r="D389" s="67" t="s">
        <v>116</v>
      </c>
      <c r="E389" s="68">
        <v>7500</v>
      </c>
      <c r="F389" s="68">
        <v>-20</v>
      </c>
      <c r="G389" s="69">
        <f t="shared" ref="G389:G393" si="19">E389*F389/1000</f>
        <v>-150</v>
      </c>
    </row>
    <row r="390" spans="1:7" ht="147.75" customHeight="1">
      <c r="A390" s="63" t="s">
        <v>194</v>
      </c>
      <c r="B390" s="65" t="s">
        <v>195</v>
      </c>
      <c r="C390" s="66" t="s">
        <v>187</v>
      </c>
      <c r="D390" s="67" t="s">
        <v>191</v>
      </c>
      <c r="E390" s="68">
        <v>4000</v>
      </c>
      <c r="F390" s="68">
        <v>-15</v>
      </c>
      <c r="G390" s="69">
        <f t="shared" si="19"/>
        <v>-60</v>
      </c>
    </row>
    <row r="391" spans="1:7">
      <c r="A391" s="63" t="s">
        <v>135</v>
      </c>
      <c r="B391" s="65" t="s">
        <v>137</v>
      </c>
      <c r="C391" s="66" t="s">
        <v>115</v>
      </c>
      <c r="D391" s="67" t="s">
        <v>116</v>
      </c>
      <c r="E391" s="68">
        <v>50</v>
      </c>
      <c r="F391" s="68">
        <v>-82</v>
      </c>
      <c r="G391" s="69">
        <f t="shared" si="19"/>
        <v>-4.0999999999999996</v>
      </c>
    </row>
    <row r="392" spans="1:7">
      <c r="A392" s="63" t="s">
        <v>136</v>
      </c>
      <c r="B392" s="65" t="s">
        <v>138</v>
      </c>
      <c r="C392" s="66" t="s">
        <v>115</v>
      </c>
      <c r="D392" s="67" t="s">
        <v>116</v>
      </c>
      <c r="E392" s="68">
        <v>150</v>
      </c>
      <c r="F392" s="68">
        <v>-50</v>
      </c>
      <c r="G392" s="69">
        <f t="shared" si="19"/>
        <v>-7.5</v>
      </c>
    </row>
    <row r="393" spans="1:7">
      <c r="A393" s="63" t="s">
        <v>139</v>
      </c>
      <c r="B393" s="65" t="s">
        <v>140</v>
      </c>
      <c r="C393" s="66" t="s">
        <v>115</v>
      </c>
      <c r="D393" s="67" t="s">
        <v>116</v>
      </c>
      <c r="E393" s="68">
        <v>7000</v>
      </c>
      <c r="F393" s="68">
        <v>-10</v>
      </c>
      <c r="G393" s="69">
        <f t="shared" si="19"/>
        <v>-70</v>
      </c>
    </row>
    <row r="394" spans="1:7" ht="27">
      <c r="A394" s="63" t="s">
        <v>142</v>
      </c>
      <c r="B394" s="65" t="s">
        <v>143</v>
      </c>
      <c r="C394" s="66" t="s">
        <v>187</v>
      </c>
      <c r="D394" s="67" t="s">
        <v>188</v>
      </c>
      <c r="E394" s="68">
        <v>2800</v>
      </c>
      <c r="F394" s="68">
        <v>-10</v>
      </c>
      <c r="G394" s="69">
        <f>E394*F394/1000</f>
        <v>-28</v>
      </c>
    </row>
    <row r="395" spans="1:7">
      <c r="A395" s="63" t="s">
        <v>146</v>
      </c>
      <c r="B395" s="65" t="s">
        <v>147</v>
      </c>
      <c r="C395" s="66" t="s">
        <v>187</v>
      </c>
      <c r="D395" s="67" t="s">
        <v>189</v>
      </c>
      <c r="E395" s="68">
        <v>350</v>
      </c>
      <c r="F395" s="68">
        <v>-25</v>
      </c>
      <c r="G395" s="69">
        <f t="shared" ref="G395:G406" si="20">E395*F395/1000</f>
        <v>-8.75</v>
      </c>
    </row>
    <row r="396" spans="1:7">
      <c r="A396" s="63" t="s">
        <v>148</v>
      </c>
      <c r="B396" s="65" t="s">
        <v>149</v>
      </c>
      <c r="C396" s="66" t="s">
        <v>187</v>
      </c>
      <c r="D396" s="67" t="s">
        <v>189</v>
      </c>
      <c r="E396" s="68">
        <v>87</v>
      </c>
      <c r="F396" s="68">
        <v>-33</v>
      </c>
      <c r="G396" s="69">
        <f t="shared" si="20"/>
        <v>-2.871</v>
      </c>
    </row>
    <row r="397" spans="1:7">
      <c r="A397" s="63" t="s">
        <v>150</v>
      </c>
      <c r="B397" s="65" t="s">
        <v>151</v>
      </c>
      <c r="C397" s="66" t="s">
        <v>187</v>
      </c>
      <c r="D397" s="67" t="s">
        <v>188</v>
      </c>
      <c r="E397" s="68">
        <v>36</v>
      </c>
      <c r="F397" s="68">
        <v>-100</v>
      </c>
      <c r="G397" s="69">
        <f t="shared" si="20"/>
        <v>-3.6</v>
      </c>
    </row>
    <row r="398" spans="1:7">
      <c r="A398" s="63" t="s">
        <v>152</v>
      </c>
      <c r="B398" s="65" t="s">
        <v>151</v>
      </c>
      <c r="C398" s="66" t="s">
        <v>187</v>
      </c>
      <c r="D398" s="67" t="s">
        <v>188</v>
      </c>
      <c r="E398" s="68">
        <v>166</v>
      </c>
      <c r="F398" s="68">
        <v>-50</v>
      </c>
      <c r="G398" s="69">
        <f t="shared" si="20"/>
        <v>-8.3000000000000007</v>
      </c>
    </row>
    <row r="399" spans="1:7" ht="28.5" customHeight="1">
      <c r="A399" s="63" t="s">
        <v>153</v>
      </c>
      <c r="B399" s="65" t="s">
        <v>154</v>
      </c>
      <c r="C399" s="66" t="s">
        <v>187</v>
      </c>
      <c r="D399" s="67" t="s">
        <v>188</v>
      </c>
      <c r="E399" s="68">
        <v>6</v>
      </c>
      <c r="F399" s="68">
        <v>-200</v>
      </c>
      <c r="G399" s="69">
        <f t="shared" si="20"/>
        <v>-1.2</v>
      </c>
    </row>
    <row r="400" spans="1:7">
      <c r="A400" s="63" t="s">
        <v>155</v>
      </c>
      <c r="B400" s="65" t="s">
        <v>156</v>
      </c>
      <c r="C400" s="66" t="s">
        <v>187</v>
      </c>
      <c r="D400" s="67" t="s">
        <v>188</v>
      </c>
      <c r="E400" s="68">
        <v>47</v>
      </c>
      <c r="F400" s="68">
        <v>-100</v>
      </c>
      <c r="G400" s="69">
        <f t="shared" si="20"/>
        <v>-4.7</v>
      </c>
    </row>
    <row r="401" spans="1:7">
      <c r="A401" s="63" t="s">
        <v>157</v>
      </c>
      <c r="B401" s="65" t="s">
        <v>158</v>
      </c>
      <c r="C401" s="66" t="s">
        <v>187</v>
      </c>
      <c r="D401" s="67" t="s">
        <v>188</v>
      </c>
      <c r="E401" s="68">
        <v>509</v>
      </c>
      <c r="F401" s="68">
        <v>-50</v>
      </c>
      <c r="G401" s="69">
        <f t="shared" si="20"/>
        <v>-25.45</v>
      </c>
    </row>
    <row r="402" spans="1:7">
      <c r="A402" s="63" t="s">
        <v>159</v>
      </c>
      <c r="B402" s="65" t="s">
        <v>160</v>
      </c>
      <c r="C402" s="66" t="s">
        <v>187</v>
      </c>
      <c r="D402" s="67" t="s">
        <v>188</v>
      </c>
      <c r="E402" s="68">
        <v>650</v>
      </c>
      <c r="F402" s="68">
        <v>-5</v>
      </c>
      <c r="G402" s="69">
        <f t="shared" si="20"/>
        <v>-3.25</v>
      </c>
    </row>
    <row r="403" spans="1:7">
      <c r="A403" s="63" t="s">
        <v>161</v>
      </c>
      <c r="B403" s="65" t="s">
        <v>162</v>
      </c>
      <c r="C403" s="66" t="s">
        <v>187</v>
      </c>
      <c r="D403" s="67" t="s">
        <v>188</v>
      </c>
      <c r="E403" s="68">
        <v>1800</v>
      </c>
      <c r="F403" s="68">
        <v>-5</v>
      </c>
      <c r="G403" s="69">
        <f t="shared" si="20"/>
        <v>-9</v>
      </c>
    </row>
    <row r="404" spans="1:7">
      <c r="A404" s="63" t="s">
        <v>163</v>
      </c>
      <c r="B404" s="65" t="s">
        <v>164</v>
      </c>
      <c r="C404" s="66" t="s">
        <v>187</v>
      </c>
      <c r="D404" s="67" t="s">
        <v>188</v>
      </c>
      <c r="E404" s="68">
        <v>12000</v>
      </c>
      <c r="F404" s="68">
        <v>-10</v>
      </c>
      <c r="G404" s="69">
        <f t="shared" si="20"/>
        <v>-120</v>
      </c>
    </row>
    <row r="405" spans="1:7">
      <c r="A405" s="63" t="s">
        <v>165</v>
      </c>
      <c r="B405" s="65" t="s">
        <v>166</v>
      </c>
      <c r="C405" s="66" t="s">
        <v>187</v>
      </c>
      <c r="D405" s="67" t="s">
        <v>188</v>
      </c>
      <c r="E405" s="68">
        <v>1258</v>
      </c>
      <c r="F405" s="68">
        <v>-10</v>
      </c>
      <c r="G405" s="69">
        <f t="shared" si="20"/>
        <v>-12.58</v>
      </c>
    </row>
    <row r="406" spans="1:7">
      <c r="A406" s="63" t="s">
        <v>167</v>
      </c>
      <c r="B406" s="65" t="s">
        <v>168</v>
      </c>
      <c r="C406" s="66" t="s">
        <v>187</v>
      </c>
      <c r="D406" s="67" t="s">
        <v>188</v>
      </c>
      <c r="E406" s="68">
        <v>134</v>
      </c>
      <c r="F406" s="68">
        <v>-10</v>
      </c>
      <c r="G406" s="69">
        <f t="shared" si="20"/>
        <v>-1.34</v>
      </c>
    </row>
    <row r="407" spans="1:7">
      <c r="A407" s="63" t="s">
        <v>141</v>
      </c>
      <c r="B407" s="65" t="s">
        <v>169</v>
      </c>
      <c r="C407" s="66" t="s">
        <v>187</v>
      </c>
      <c r="D407" s="67" t="s">
        <v>190</v>
      </c>
      <c r="E407" s="68">
        <v>665</v>
      </c>
      <c r="F407" s="68">
        <v>-455</v>
      </c>
      <c r="G407" s="69">
        <f>E407*F407/1000</f>
        <v>-302.57499999999999</v>
      </c>
    </row>
    <row r="408" spans="1:7">
      <c r="A408" s="63" t="s">
        <v>170</v>
      </c>
      <c r="B408" s="65" t="s">
        <v>171</v>
      </c>
      <c r="C408" s="66" t="s">
        <v>187</v>
      </c>
      <c r="D408" s="67" t="s">
        <v>188</v>
      </c>
      <c r="E408" s="68">
        <v>582</v>
      </c>
      <c r="F408" s="68">
        <v>-50</v>
      </c>
      <c r="G408" s="69">
        <f t="shared" ref="G408:G439" si="21">E408*F408/1000</f>
        <v>-29.1</v>
      </c>
    </row>
    <row r="409" spans="1:7">
      <c r="A409" s="63" t="s">
        <v>243</v>
      </c>
      <c r="B409" s="65" t="s">
        <v>244</v>
      </c>
      <c r="C409" s="66" t="s">
        <v>187</v>
      </c>
      <c r="D409" s="67" t="s">
        <v>188</v>
      </c>
      <c r="E409" s="68">
        <v>93</v>
      </c>
      <c r="F409" s="68">
        <v>-30</v>
      </c>
      <c r="G409" s="69">
        <f t="shared" si="21"/>
        <v>-2.79</v>
      </c>
    </row>
    <row r="410" spans="1:7">
      <c r="A410" s="63" t="s">
        <v>245</v>
      </c>
      <c r="B410" s="65" t="s">
        <v>246</v>
      </c>
      <c r="C410" s="66" t="s">
        <v>187</v>
      </c>
      <c r="D410" s="67" t="s">
        <v>188</v>
      </c>
      <c r="E410" s="68">
        <v>10000</v>
      </c>
      <c r="F410" s="68">
        <v>-10</v>
      </c>
      <c r="G410" s="69">
        <f t="shared" si="21"/>
        <v>-100</v>
      </c>
    </row>
    <row r="411" spans="1:7">
      <c r="A411" s="63" t="s">
        <v>197</v>
      </c>
      <c r="B411" s="65" t="s">
        <v>198</v>
      </c>
      <c r="C411" s="66" t="s">
        <v>187</v>
      </c>
      <c r="D411" s="67" t="s">
        <v>188</v>
      </c>
      <c r="E411" s="68">
        <v>123</v>
      </c>
      <c r="F411" s="68">
        <v>-15</v>
      </c>
      <c r="G411" s="69">
        <f t="shared" si="21"/>
        <v>-1.845</v>
      </c>
    </row>
    <row r="412" spans="1:7">
      <c r="A412" s="63" t="s">
        <v>199</v>
      </c>
      <c r="B412" s="65" t="s">
        <v>200</v>
      </c>
      <c r="C412" s="66" t="s">
        <v>187</v>
      </c>
      <c r="D412" s="67" t="s">
        <v>188</v>
      </c>
      <c r="E412" s="68">
        <v>120</v>
      </c>
      <c r="F412" s="68">
        <v>-20</v>
      </c>
      <c r="G412" s="69">
        <f t="shared" si="21"/>
        <v>-2.4</v>
      </c>
    </row>
    <row r="413" spans="1:7">
      <c r="A413" s="63" t="s">
        <v>201</v>
      </c>
      <c r="B413" s="65" t="s">
        <v>202</v>
      </c>
      <c r="C413" s="66" t="s">
        <v>187</v>
      </c>
      <c r="D413" s="67" t="s">
        <v>188</v>
      </c>
      <c r="E413" s="68">
        <v>130</v>
      </c>
      <c r="F413" s="68">
        <v>-20</v>
      </c>
      <c r="G413" s="69">
        <f t="shared" si="21"/>
        <v>-2.6</v>
      </c>
    </row>
    <row r="414" spans="1:7">
      <c r="A414" s="63" t="s">
        <v>203</v>
      </c>
      <c r="B414" s="65" t="s">
        <v>204</v>
      </c>
      <c r="C414" s="66" t="s">
        <v>187</v>
      </c>
      <c r="D414" s="67" t="s">
        <v>188</v>
      </c>
      <c r="E414" s="68">
        <v>78</v>
      </c>
      <c r="F414" s="68">
        <v>-35</v>
      </c>
      <c r="G414" s="69">
        <f t="shared" si="21"/>
        <v>-2.73</v>
      </c>
    </row>
    <row r="415" spans="1:7">
      <c r="A415" s="63" t="s">
        <v>247</v>
      </c>
      <c r="B415" s="65" t="s">
        <v>248</v>
      </c>
      <c r="C415" s="66" t="s">
        <v>187</v>
      </c>
      <c r="D415" s="67" t="s">
        <v>189</v>
      </c>
      <c r="E415" s="68">
        <v>18</v>
      </c>
      <c r="F415" s="68">
        <v>-30</v>
      </c>
      <c r="G415" s="69">
        <f t="shared" si="21"/>
        <v>-0.54</v>
      </c>
    </row>
    <row r="416" spans="1:7">
      <c r="A416" s="63" t="s">
        <v>250</v>
      </c>
      <c r="B416" s="65" t="s">
        <v>251</v>
      </c>
      <c r="C416" s="66" t="s">
        <v>187</v>
      </c>
      <c r="D416" s="67" t="s">
        <v>189</v>
      </c>
      <c r="E416" s="68">
        <v>185</v>
      </c>
      <c r="F416" s="68">
        <v>-50</v>
      </c>
      <c r="G416" s="69">
        <f t="shared" si="21"/>
        <v>-9.25</v>
      </c>
    </row>
    <row r="417" spans="1:7">
      <c r="A417" s="63" t="s">
        <v>216</v>
      </c>
      <c r="B417" s="65" t="s">
        <v>217</v>
      </c>
      <c r="C417" s="66" t="s">
        <v>187</v>
      </c>
      <c r="D417" s="67" t="s">
        <v>188</v>
      </c>
      <c r="E417" s="68">
        <v>22</v>
      </c>
      <c r="F417" s="68">
        <v>-50</v>
      </c>
      <c r="G417" s="69">
        <f t="shared" si="21"/>
        <v>-1.1000000000000001</v>
      </c>
    </row>
    <row r="418" spans="1:7">
      <c r="A418" s="63" t="s">
        <v>218</v>
      </c>
      <c r="B418" s="65" t="s">
        <v>219</v>
      </c>
      <c r="C418" s="66" t="s">
        <v>187</v>
      </c>
      <c r="D418" s="67" t="s">
        <v>188</v>
      </c>
      <c r="E418" s="68">
        <v>25</v>
      </c>
      <c r="F418" s="68">
        <v>-45</v>
      </c>
      <c r="G418" s="69">
        <f t="shared" si="21"/>
        <v>-1.125</v>
      </c>
    </row>
    <row r="419" spans="1:7" ht="16.5">
      <c r="A419" s="64" t="s">
        <v>207</v>
      </c>
      <c r="B419" s="65" t="s">
        <v>208</v>
      </c>
      <c r="C419" s="66" t="s">
        <v>187</v>
      </c>
      <c r="D419" s="67" t="s">
        <v>188</v>
      </c>
      <c r="E419" s="68">
        <v>83</v>
      </c>
      <c r="F419" s="68">
        <v>-5</v>
      </c>
      <c r="G419" s="69">
        <f t="shared" si="21"/>
        <v>-0.41499999999999998</v>
      </c>
    </row>
    <row r="420" spans="1:7">
      <c r="A420" s="63" t="s">
        <v>209</v>
      </c>
      <c r="B420" s="65" t="s">
        <v>210</v>
      </c>
      <c r="C420" s="66" t="s">
        <v>187</v>
      </c>
      <c r="D420" s="67" t="s">
        <v>188</v>
      </c>
      <c r="E420" s="68">
        <v>84</v>
      </c>
      <c r="F420" s="68">
        <v>-43</v>
      </c>
      <c r="G420" s="69">
        <f>E420*F420/1000</f>
        <v>-3.6120000000000001</v>
      </c>
    </row>
    <row r="421" spans="1:7">
      <c r="A421" s="63" t="s">
        <v>255</v>
      </c>
      <c r="B421" s="65" t="s">
        <v>256</v>
      </c>
      <c r="C421" s="66" t="s">
        <v>187</v>
      </c>
      <c r="D421" s="67" t="s">
        <v>188</v>
      </c>
      <c r="E421" s="68">
        <v>416</v>
      </c>
      <c r="F421" s="68">
        <v>-7</v>
      </c>
      <c r="G421" s="69">
        <f t="shared" si="21"/>
        <v>-2.9119999999999999</v>
      </c>
    </row>
    <row r="422" spans="1:7">
      <c r="A422" s="63" t="s">
        <v>257</v>
      </c>
      <c r="B422" s="65" t="s">
        <v>258</v>
      </c>
      <c r="C422" s="66" t="s">
        <v>187</v>
      </c>
      <c r="D422" s="67" t="s">
        <v>188</v>
      </c>
      <c r="E422" s="68">
        <v>1456</v>
      </c>
      <c r="F422" s="68">
        <v>-10</v>
      </c>
      <c r="G422" s="69">
        <f t="shared" si="21"/>
        <v>-14.56</v>
      </c>
    </row>
    <row r="423" spans="1:7">
      <c r="A423" s="63" t="s">
        <v>259</v>
      </c>
      <c r="B423" s="65" t="s">
        <v>211</v>
      </c>
      <c r="C423" s="66" t="s">
        <v>187</v>
      </c>
      <c r="D423" s="67" t="s">
        <v>188</v>
      </c>
      <c r="E423" s="68">
        <v>1560</v>
      </c>
      <c r="F423" s="68">
        <v>-2</v>
      </c>
      <c r="G423" s="69">
        <f t="shared" si="21"/>
        <v>-3.12</v>
      </c>
    </row>
    <row r="424" spans="1:7">
      <c r="A424" s="63" t="s">
        <v>260</v>
      </c>
      <c r="B424" s="65" t="s">
        <v>261</v>
      </c>
      <c r="C424" s="66" t="s">
        <v>187</v>
      </c>
      <c r="D424" s="67" t="s">
        <v>188</v>
      </c>
      <c r="E424" s="68">
        <v>562</v>
      </c>
      <c r="F424" s="68">
        <v>-5</v>
      </c>
      <c r="G424" s="69">
        <f t="shared" si="21"/>
        <v>-2.81</v>
      </c>
    </row>
    <row r="425" spans="1:7">
      <c r="A425" s="63" t="s">
        <v>262</v>
      </c>
      <c r="B425" s="65" t="s">
        <v>261</v>
      </c>
      <c r="C425" s="66" t="s">
        <v>187</v>
      </c>
      <c r="D425" s="67" t="s">
        <v>188</v>
      </c>
      <c r="E425" s="68">
        <v>850</v>
      </c>
      <c r="F425" s="68">
        <v>-10</v>
      </c>
      <c r="G425" s="69">
        <f t="shared" si="21"/>
        <v>-8.5</v>
      </c>
    </row>
    <row r="426" spans="1:7">
      <c r="A426" s="63" t="s">
        <v>263</v>
      </c>
      <c r="B426" s="65" t="s">
        <v>264</v>
      </c>
      <c r="C426" s="66" t="s">
        <v>187</v>
      </c>
      <c r="D426" s="67" t="s">
        <v>188</v>
      </c>
      <c r="E426" s="68">
        <v>1034</v>
      </c>
      <c r="F426" s="68">
        <v>-10</v>
      </c>
      <c r="G426" s="69">
        <f t="shared" si="21"/>
        <v>-10.34</v>
      </c>
    </row>
    <row r="427" spans="1:7">
      <c r="A427" s="63" t="s">
        <v>265</v>
      </c>
      <c r="B427" s="65" t="s">
        <v>266</v>
      </c>
      <c r="C427" s="66" t="s">
        <v>187</v>
      </c>
      <c r="D427" s="67" t="s">
        <v>188</v>
      </c>
      <c r="E427" s="68">
        <v>267</v>
      </c>
      <c r="F427" s="68">
        <v>-10</v>
      </c>
      <c r="G427" s="69">
        <f t="shared" si="21"/>
        <v>-2.67</v>
      </c>
    </row>
    <row r="428" spans="1:7">
      <c r="A428" s="63" t="s">
        <v>267</v>
      </c>
      <c r="B428" s="65" t="s">
        <v>268</v>
      </c>
      <c r="C428" s="66" t="s">
        <v>187</v>
      </c>
      <c r="D428" s="67" t="s">
        <v>188</v>
      </c>
      <c r="E428" s="68">
        <v>83</v>
      </c>
      <c r="F428" s="68">
        <v>-10</v>
      </c>
      <c r="G428" s="69">
        <f t="shared" si="21"/>
        <v>-0.83</v>
      </c>
    </row>
    <row r="429" spans="1:7">
      <c r="A429" s="63" t="s">
        <v>222</v>
      </c>
      <c r="B429" s="65" t="s">
        <v>223</v>
      </c>
      <c r="C429" s="66" t="s">
        <v>187</v>
      </c>
      <c r="D429" s="67" t="s">
        <v>188</v>
      </c>
      <c r="E429" s="68">
        <v>368</v>
      </c>
      <c r="F429" s="68">
        <v>-10</v>
      </c>
      <c r="G429" s="69">
        <f t="shared" si="21"/>
        <v>-3.68</v>
      </c>
    </row>
    <row r="430" spans="1:7">
      <c r="A430" s="63" t="s">
        <v>269</v>
      </c>
      <c r="B430" s="65" t="s">
        <v>270</v>
      </c>
      <c r="C430" s="66" t="s">
        <v>187</v>
      </c>
      <c r="D430" s="67" t="s">
        <v>188</v>
      </c>
      <c r="E430" s="68">
        <v>456</v>
      </c>
      <c r="F430" s="68">
        <v>-7</v>
      </c>
      <c r="G430" s="69">
        <f t="shared" si="21"/>
        <v>-3.1920000000000002</v>
      </c>
    </row>
    <row r="431" spans="1:7">
      <c r="A431" s="63" t="s">
        <v>224</v>
      </c>
      <c r="B431" s="65" t="s">
        <v>225</v>
      </c>
      <c r="C431" s="66" t="s">
        <v>187</v>
      </c>
      <c r="D431" s="67" t="s">
        <v>188</v>
      </c>
      <c r="E431" s="68">
        <v>145</v>
      </c>
      <c r="F431" s="68">
        <v>-7</v>
      </c>
      <c r="G431" s="69">
        <f t="shared" si="21"/>
        <v>-1.0149999999999999</v>
      </c>
    </row>
    <row r="432" spans="1:7">
      <c r="A432" s="63" t="s">
        <v>228</v>
      </c>
      <c r="B432" s="65" t="s">
        <v>229</v>
      </c>
      <c r="C432" s="66" t="s">
        <v>187</v>
      </c>
      <c r="D432" s="67" t="s">
        <v>191</v>
      </c>
      <c r="E432" s="68">
        <v>88</v>
      </c>
      <c r="F432" s="68">
        <v>-10</v>
      </c>
      <c r="G432" s="69">
        <f t="shared" si="21"/>
        <v>-0.88</v>
      </c>
    </row>
    <row r="433" spans="1:7">
      <c r="A433" s="63" t="s">
        <v>230</v>
      </c>
      <c r="B433" s="65" t="s">
        <v>231</v>
      </c>
      <c r="C433" s="66" t="s">
        <v>187</v>
      </c>
      <c r="D433" s="67" t="s">
        <v>240</v>
      </c>
      <c r="E433" s="68">
        <v>218</v>
      </c>
      <c r="F433" s="68">
        <v>-6</v>
      </c>
      <c r="G433" s="69">
        <f t="shared" si="21"/>
        <v>-1.3080000000000001</v>
      </c>
    </row>
    <row r="434" spans="1:7">
      <c r="A434" s="63" t="s">
        <v>271</v>
      </c>
      <c r="B434" s="65" t="s">
        <v>272</v>
      </c>
      <c r="C434" s="66" t="s">
        <v>187</v>
      </c>
      <c r="D434" s="67" t="s">
        <v>188</v>
      </c>
      <c r="E434" s="68">
        <v>2521</v>
      </c>
      <c r="F434" s="68">
        <v>-4</v>
      </c>
      <c r="G434" s="69">
        <f t="shared" si="21"/>
        <v>-10.084</v>
      </c>
    </row>
    <row r="435" spans="1:7">
      <c r="A435" s="63" t="s">
        <v>273</v>
      </c>
      <c r="B435" s="65" t="s">
        <v>274</v>
      </c>
      <c r="C435" s="66" t="s">
        <v>187</v>
      </c>
      <c r="D435" s="67" t="s">
        <v>240</v>
      </c>
      <c r="E435" s="68">
        <v>2344</v>
      </c>
      <c r="F435" s="68">
        <v>-6</v>
      </c>
      <c r="G435" s="69">
        <f t="shared" si="21"/>
        <v>-14.064</v>
      </c>
    </row>
    <row r="436" spans="1:7">
      <c r="A436" s="63" t="s">
        <v>275</v>
      </c>
      <c r="B436" s="65" t="s">
        <v>276</v>
      </c>
      <c r="C436" s="66" t="s">
        <v>187</v>
      </c>
      <c r="D436" s="67" t="s">
        <v>240</v>
      </c>
      <c r="E436" s="68">
        <v>1200</v>
      </c>
      <c r="F436" s="68">
        <v>-5</v>
      </c>
      <c r="G436" s="69">
        <f t="shared" si="21"/>
        <v>-6</v>
      </c>
    </row>
    <row r="437" spans="1:7">
      <c r="A437" s="63" t="s">
        <v>277</v>
      </c>
      <c r="B437" s="65" t="s">
        <v>278</v>
      </c>
      <c r="C437" s="66" t="s">
        <v>187</v>
      </c>
      <c r="D437" s="67" t="s">
        <v>240</v>
      </c>
      <c r="E437" s="68">
        <v>218</v>
      </c>
      <c r="F437" s="68">
        <v>-5</v>
      </c>
      <c r="G437" s="69">
        <f t="shared" si="21"/>
        <v>-1.0900000000000001</v>
      </c>
    </row>
    <row r="438" spans="1:7" ht="27">
      <c r="A438" s="63" t="s">
        <v>279</v>
      </c>
      <c r="B438" s="65" t="s">
        <v>280</v>
      </c>
      <c r="C438" s="66" t="s">
        <v>187</v>
      </c>
      <c r="D438" s="67" t="s">
        <v>188</v>
      </c>
      <c r="E438" s="68">
        <v>817</v>
      </c>
      <c r="F438" s="68">
        <v>-2</v>
      </c>
      <c r="G438" s="69">
        <f t="shared" si="21"/>
        <v>-1.6339999999999999</v>
      </c>
    </row>
    <row r="439" spans="1:7">
      <c r="A439" s="63" t="s">
        <v>281</v>
      </c>
      <c r="B439" s="65" t="s">
        <v>282</v>
      </c>
      <c r="C439" s="66" t="s">
        <v>187</v>
      </c>
      <c r="D439" s="67" t="s">
        <v>188</v>
      </c>
      <c r="E439" s="68">
        <v>28660</v>
      </c>
      <c r="F439" s="68">
        <v>-5</v>
      </c>
      <c r="G439" s="69">
        <f t="shared" si="21"/>
        <v>-143.30000000000001</v>
      </c>
    </row>
    <row r="440" spans="1:7" ht="14.25">
      <c r="A440" s="63" t="s">
        <v>128</v>
      </c>
      <c r="B440" s="65" t="s">
        <v>127</v>
      </c>
      <c r="C440" s="66"/>
      <c r="D440" s="67"/>
      <c r="E440" s="68"/>
      <c r="F440" s="68"/>
      <c r="G440" s="70">
        <f>SUM(G441:G445)</f>
        <v>-11133.3</v>
      </c>
    </row>
    <row r="441" spans="1:7" ht="30.75" customHeight="1">
      <c r="A441" s="63" t="s">
        <v>232</v>
      </c>
      <c r="B441" s="65" t="s">
        <v>233</v>
      </c>
      <c r="C441" s="66" t="s">
        <v>187</v>
      </c>
      <c r="D441" s="67" t="s">
        <v>242</v>
      </c>
      <c r="E441" s="68">
        <v>5000000</v>
      </c>
      <c r="F441" s="68">
        <v>-1</v>
      </c>
      <c r="G441" s="69">
        <f t="shared" ref="G441:G445" si="22">E441*F441/1000</f>
        <v>-5000</v>
      </c>
    </row>
    <row r="442" spans="1:7">
      <c r="A442" s="63" t="s">
        <v>234</v>
      </c>
      <c r="B442" s="65" t="s">
        <v>235</v>
      </c>
      <c r="C442" s="66" t="s">
        <v>241</v>
      </c>
      <c r="D442" s="67" t="s">
        <v>242</v>
      </c>
      <c r="E442" s="68">
        <v>233300</v>
      </c>
      <c r="F442" s="68">
        <v>-1</v>
      </c>
      <c r="G442" s="69">
        <f t="shared" si="22"/>
        <v>-233.3</v>
      </c>
    </row>
    <row r="443" spans="1:7">
      <c r="A443" s="63" t="s">
        <v>236</v>
      </c>
      <c r="B443" s="65" t="s">
        <v>237</v>
      </c>
      <c r="C443" s="66" t="s">
        <v>241</v>
      </c>
      <c r="D443" s="67" t="s">
        <v>242</v>
      </c>
      <c r="E443" s="68">
        <v>900000</v>
      </c>
      <c r="F443" s="68">
        <v>-1</v>
      </c>
      <c r="G443" s="69">
        <f t="shared" si="22"/>
        <v>-900</v>
      </c>
    </row>
    <row r="444" spans="1:7">
      <c r="A444" s="63" t="s">
        <v>238</v>
      </c>
      <c r="B444" s="65" t="s">
        <v>239</v>
      </c>
      <c r="C444" s="66" t="s">
        <v>241</v>
      </c>
      <c r="D444" s="67" t="s">
        <v>242</v>
      </c>
      <c r="E444" s="68">
        <v>2000000</v>
      </c>
      <c r="F444" s="68">
        <v>-1</v>
      </c>
      <c r="G444" s="69">
        <f t="shared" si="22"/>
        <v>-2000</v>
      </c>
    </row>
    <row r="445" spans="1:7">
      <c r="A445" s="63" t="s">
        <v>285</v>
      </c>
      <c r="B445" s="65" t="s">
        <v>286</v>
      </c>
      <c r="C445" s="66" t="s">
        <v>241</v>
      </c>
      <c r="D445" s="67" t="s">
        <v>242</v>
      </c>
      <c r="E445" s="68">
        <v>3000000</v>
      </c>
      <c r="F445" s="68">
        <v>-1</v>
      </c>
      <c r="G445" s="69">
        <f t="shared" si="22"/>
        <v>-3000</v>
      </c>
    </row>
    <row r="446" spans="1:7" ht="48.75" customHeight="1">
      <c r="A446" s="79">
        <v>1080</v>
      </c>
      <c r="B446" s="80">
        <v>31001</v>
      </c>
      <c r="C446" s="176" t="s">
        <v>314</v>
      </c>
      <c r="D446" s="177"/>
      <c r="E446" s="178"/>
      <c r="F446" s="68"/>
      <c r="G446" s="70">
        <f>G447</f>
        <v>-295927.80000000005</v>
      </c>
    </row>
    <row r="447" spans="1:7" ht="66" customHeight="1">
      <c r="A447" s="63"/>
      <c r="B447" s="65" t="s">
        <v>126</v>
      </c>
      <c r="C447" s="66"/>
      <c r="D447" s="67"/>
      <c r="E447" s="68"/>
      <c r="F447" s="68"/>
      <c r="G447" s="70">
        <f>SUM(G448:G467)</f>
        <v>-295927.80000000005</v>
      </c>
    </row>
    <row r="448" spans="1:7">
      <c r="A448" s="63">
        <v>30211280</v>
      </c>
      <c r="B448" s="65" t="s">
        <v>129</v>
      </c>
      <c r="C448" s="66" t="s">
        <v>120</v>
      </c>
      <c r="D448" s="67" t="s">
        <v>116</v>
      </c>
      <c r="E448" s="68">
        <f>445120+90000</f>
        <v>535120</v>
      </c>
      <c r="F448" s="68">
        <v>-168</v>
      </c>
      <c r="G448" s="69">
        <f>E448*F448/1000</f>
        <v>-89900.160000000003</v>
      </c>
    </row>
    <row r="449" spans="1:7">
      <c r="A449" s="63">
        <v>30232110</v>
      </c>
      <c r="B449" s="65" t="s">
        <v>117</v>
      </c>
      <c r="C449" s="66" t="s">
        <v>115</v>
      </c>
      <c r="D449" s="67" t="s">
        <v>116</v>
      </c>
      <c r="E449" s="68">
        <v>141440</v>
      </c>
      <c r="F449" s="68">
        <v>-126</v>
      </c>
      <c r="G449" s="69">
        <f t="shared" ref="G449:G467" si="23">E449*F449/1000</f>
        <v>-17821.439999999999</v>
      </c>
    </row>
    <row r="450" spans="1:7">
      <c r="A450" s="63">
        <v>30239170</v>
      </c>
      <c r="B450" s="65" t="s">
        <v>293</v>
      </c>
      <c r="C450" s="66" t="s">
        <v>115</v>
      </c>
      <c r="D450" s="67" t="s">
        <v>116</v>
      </c>
      <c r="E450" s="68">
        <v>380328</v>
      </c>
      <c r="F450" s="68">
        <v>-42</v>
      </c>
      <c r="G450" s="69">
        <f t="shared" si="23"/>
        <v>-15973.776</v>
      </c>
    </row>
    <row r="451" spans="1:7">
      <c r="A451" s="63">
        <v>30237280</v>
      </c>
      <c r="B451" s="65" t="s">
        <v>294</v>
      </c>
      <c r="C451" s="66" t="s">
        <v>115</v>
      </c>
      <c r="D451" s="67" t="s">
        <v>116</v>
      </c>
      <c r="E451" s="68">
        <v>54198</v>
      </c>
      <c r="F451" s="68">
        <v>-168</v>
      </c>
      <c r="G451" s="69">
        <f t="shared" si="23"/>
        <v>-9105.2639999999992</v>
      </c>
    </row>
    <row r="452" spans="1:7">
      <c r="A452" s="63">
        <v>44421300</v>
      </c>
      <c r="B452" s="65" t="s">
        <v>295</v>
      </c>
      <c r="C452" s="66" t="s">
        <v>115</v>
      </c>
      <c r="D452" s="67" t="s">
        <v>116</v>
      </c>
      <c r="E452" s="68">
        <v>75920</v>
      </c>
      <c r="F452" s="68">
        <v>-84</v>
      </c>
      <c r="G452" s="69">
        <f t="shared" si="23"/>
        <v>-6377.28</v>
      </c>
    </row>
    <row r="453" spans="1:7">
      <c r="A453" s="63">
        <v>39121100</v>
      </c>
      <c r="B453" s="65" t="s">
        <v>118</v>
      </c>
      <c r="C453" s="66" t="s">
        <v>115</v>
      </c>
      <c r="D453" s="67" t="s">
        <v>116</v>
      </c>
      <c r="E453" s="68">
        <v>33072</v>
      </c>
      <c r="F453" s="68">
        <v>-84</v>
      </c>
      <c r="G453" s="69">
        <f t="shared" si="23"/>
        <v>-2778.0479999999998</v>
      </c>
    </row>
    <row r="454" spans="1:7" ht="15" customHeight="1">
      <c r="A454" s="63">
        <v>39121100</v>
      </c>
      <c r="B454" s="65" t="s">
        <v>118</v>
      </c>
      <c r="C454" s="66" t="s">
        <v>115</v>
      </c>
      <c r="D454" s="67" t="s">
        <v>116</v>
      </c>
      <c r="E454" s="68">
        <v>40061</v>
      </c>
      <c r="F454" s="68">
        <v>-42</v>
      </c>
      <c r="G454" s="69">
        <f t="shared" si="23"/>
        <v>-1682.5619999999999</v>
      </c>
    </row>
    <row r="455" spans="1:7">
      <c r="A455" s="63">
        <v>39121360</v>
      </c>
      <c r="B455" s="65" t="s">
        <v>296</v>
      </c>
      <c r="C455" s="66" t="s">
        <v>115</v>
      </c>
      <c r="D455" s="67" t="s">
        <v>116</v>
      </c>
      <c r="E455" s="68">
        <v>67972</v>
      </c>
      <c r="F455" s="68">
        <v>-42</v>
      </c>
      <c r="G455" s="69">
        <f t="shared" si="23"/>
        <v>-2854.8240000000001</v>
      </c>
    </row>
    <row r="456" spans="1:7">
      <c r="A456" s="63">
        <v>39121440</v>
      </c>
      <c r="B456" s="65" t="s">
        <v>302</v>
      </c>
      <c r="C456" s="66" t="s">
        <v>115</v>
      </c>
      <c r="D456" s="67" t="s">
        <v>116</v>
      </c>
      <c r="E456" s="68">
        <v>133948</v>
      </c>
      <c r="F456" s="68">
        <v>-42</v>
      </c>
      <c r="G456" s="69">
        <f t="shared" si="23"/>
        <v>-5625.8159999999998</v>
      </c>
    </row>
    <row r="457" spans="1:7">
      <c r="A457" s="63">
        <v>39141260</v>
      </c>
      <c r="B457" s="65" t="s">
        <v>121</v>
      </c>
      <c r="C457" s="66" t="s">
        <v>115</v>
      </c>
      <c r="D457" s="67" t="s">
        <v>116</v>
      </c>
      <c r="E457" s="68">
        <v>28392</v>
      </c>
      <c r="F457" s="68">
        <v>-42</v>
      </c>
      <c r="G457" s="69">
        <f t="shared" si="23"/>
        <v>-1192.4639999999999</v>
      </c>
    </row>
    <row r="458" spans="1:7">
      <c r="A458" s="63">
        <v>39121520</v>
      </c>
      <c r="B458" s="65" t="s">
        <v>122</v>
      </c>
      <c r="C458" s="66" t="s">
        <v>115</v>
      </c>
      <c r="D458" s="67" t="s">
        <v>116</v>
      </c>
      <c r="E458" s="68">
        <v>34427</v>
      </c>
      <c r="F458" s="68">
        <v>-42</v>
      </c>
      <c r="G458" s="69">
        <f t="shared" si="23"/>
        <v>-1445.934</v>
      </c>
    </row>
    <row r="459" spans="1:7">
      <c r="A459" s="63">
        <v>39141120</v>
      </c>
      <c r="B459" s="65" t="s">
        <v>297</v>
      </c>
      <c r="C459" s="66" t="s">
        <v>115</v>
      </c>
      <c r="D459" s="67" t="s">
        <v>116</v>
      </c>
      <c r="E459" s="68">
        <v>240000</v>
      </c>
      <c r="F459" s="68">
        <v>-42</v>
      </c>
      <c r="G459" s="69">
        <f t="shared" si="23"/>
        <v>-10080</v>
      </c>
    </row>
    <row r="460" spans="1:7">
      <c r="A460" s="63">
        <v>39111220</v>
      </c>
      <c r="B460" s="65" t="s">
        <v>123</v>
      </c>
      <c r="C460" s="66" t="s">
        <v>115</v>
      </c>
      <c r="D460" s="67" t="s">
        <v>116</v>
      </c>
      <c r="E460" s="68">
        <v>75920</v>
      </c>
      <c r="F460" s="68">
        <v>-84</v>
      </c>
      <c r="G460" s="69">
        <f t="shared" si="23"/>
        <v>-6377.28</v>
      </c>
    </row>
    <row r="461" spans="1:7">
      <c r="A461" s="63">
        <v>39138220</v>
      </c>
      <c r="B461" s="65" t="s">
        <v>124</v>
      </c>
      <c r="C461" s="66" t="s">
        <v>115</v>
      </c>
      <c r="D461" s="67" t="s">
        <v>116</v>
      </c>
      <c r="E461" s="68">
        <v>19656</v>
      </c>
      <c r="F461" s="68">
        <v>-126</v>
      </c>
      <c r="G461" s="69">
        <f t="shared" si="23"/>
        <v>-2476.6559999999999</v>
      </c>
    </row>
    <row r="462" spans="1:7">
      <c r="A462" s="63">
        <v>39111180</v>
      </c>
      <c r="B462" s="65" t="s">
        <v>125</v>
      </c>
      <c r="C462" s="66" t="s">
        <v>115</v>
      </c>
      <c r="D462" s="67" t="s">
        <v>116</v>
      </c>
      <c r="E462" s="68">
        <v>6989</v>
      </c>
      <c r="F462" s="68">
        <v>-504</v>
      </c>
      <c r="G462" s="69">
        <f t="shared" si="23"/>
        <v>-3522.4560000000001</v>
      </c>
    </row>
    <row r="463" spans="1:7">
      <c r="A463" s="63">
        <v>44311240</v>
      </c>
      <c r="B463" s="65" t="s">
        <v>298</v>
      </c>
      <c r="C463" s="66" t="s">
        <v>115</v>
      </c>
      <c r="D463" s="67" t="s">
        <v>116</v>
      </c>
      <c r="E463" s="68">
        <v>80000</v>
      </c>
      <c r="F463" s="68">
        <v>-84</v>
      </c>
      <c r="G463" s="69">
        <f t="shared" si="23"/>
        <v>-6720</v>
      </c>
    </row>
    <row r="464" spans="1:7">
      <c r="A464" s="63">
        <v>39111320</v>
      </c>
      <c r="B464" s="65" t="s">
        <v>299</v>
      </c>
      <c r="C464" s="66" t="s">
        <v>115</v>
      </c>
      <c r="D464" s="67" t="s">
        <v>116</v>
      </c>
      <c r="E464" s="68">
        <v>14560</v>
      </c>
      <c r="F464" s="68">
        <v>-336</v>
      </c>
      <c r="G464" s="69">
        <f t="shared" si="23"/>
        <v>-4892.16</v>
      </c>
    </row>
    <row r="465" spans="1:7">
      <c r="A465" s="63">
        <v>39292600</v>
      </c>
      <c r="B465" s="65" t="s">
        <v>300</v>
      </c>
      <c r="C465" s="66" t="s">
        <v>115</v>
      </c>
      <c r="D465" s="67" t="s">
        <v>116</v>
      </c>
      <c r="E465" s="68">
        <v>29640</v>
      </c>
      <c r="F465" s="68">
        <v>-42</v>
      </c>
      <c r="G465" s="69">
        <f t="shared" si="23"/>
        <v>-1244.8800000000001</v>
      </c>
    </row>
    <row r="466" spans="1:7">
      <c r="A466" s="63" t="s">
        <v>130</v>
      </c>
      <c r="B466" s="65" t="s">
        <v>303</v>
      </c>
      <c r="C466" s="66" t="s">
        <v>120</v>
      </c>
      <c r="D466" s="67" t="s">
        <v>116</v>
      </c>
      <c r="E466" s="68">
        <v>2480400</v>
      </c>
      <c r="F466" s="68">
        <v>-42</v>
      </c>
      <c r="G466" s="69">
        <f t="shared" si="23"/>
        <v>-104176.8</v>
      </c>
    </row>
    <row r="467" spans="1:7">
      <c r="A467" s="63">
        <v>30216110</v>
      </c>
      <c r="B467" s="65" t="s">
        <v>301</v>
      </c>
      <c r="C467" s="66" t="s">
        <v>115</v>
      </c>
      <c r="D467" s="67" t="s">
        <v>116</v>
      </c>
      <c r="E467" s="68">
        <v>40000</v>
      </c>
      <c r="F467" s="68">
        <v>-42</v>
      </c>
      <c r="G467" s="69">
        <f t="shared" si="23"/>
        <v>-1680</v>
      </c>
    </row>
  </sheetData>
  <mergeCells count="23">
    <mergeCell ref="C156:E156"/>
    <mergeCell ref="C217:E217"/>
    <mergeCell ref="C446:E446"/>
    <mergeCell ref="F7:G7"/>
    <mergeCell ref="A11:F11"/>
    <mergeCell ref="A7:A8"/>
    <mergeCell ref="B7:B8"/>
    <mergeCell ref="C7:C8"/>
    <mergeCell ref="A10:E10"/>
    <mergeCell ref="A240:F240"/>
    <mergeCell ref="C241:E241"/>
    <mergeCell ref="C324:E324"/>
    <mergeCell ref="C385:E385"/>
    <mergeCell ref="D7:D8"/>
    <mergeCell ref="E7:E8"/>
    <mergeCell ref="A239:F239"/>
    <mergeCell ref="C12:E12"/>
    <mergeCell ref="C95:E95"/>
    <mergeCell ref="E1:G1"/>
    <mergeCell ref="E2:G2"/>
    <mergeCell ref="E3:G3"/>
    <mergeCell ref="E4:G4"/>
    <mergeCell ref="A5:G5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https://mul2.gov.am/tasks/425823/oneclick/havelvacner.xlsx?token=8d942cfed472bd79c2fcdb1389c17ba8</cp:keywords>
  <cp:lastModifiedBy>Zara Margaryan</cp:lastModifiedBy>
  <cp:lastPrinted>2021-01-14T18:57:38Z</cp:lastPrinted>
  <dcterms:created xsi:type="dcterms:W3CDTF">2018-09-30T11:43:43Z</dcterms:created>
  <dcterms:modified xsi:type="dcterms:W3CDTF">2021-04-28T05:30:57Z</dcterms:modified>
</cp:coreProperties>
</file>