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menakKh\Desktop\2021 - ՖՆ - Բյուջե - կրճատում\"/>
    </mc:Choice>
  </mc:AlternateContent>
  <bookViews>
    <workbookView xWindow="0" yWindow="0" windowWidth="28800" windowHeight="11130" tabRatio="426"/>
  </bookViews>
  <sheets>
    <sheet name="1" sheetId="13" r:id="rId1"/>
    <sheet name="2" sheetId="14" r:id="rId2"/>
    <sheet name="3" sheetId="15" r:id="rId3"/>
    <sheet name="4" sheetId="6" r:id="rId4"/>
    <sheet name="5" sheetId="7" r:id="rId5"/>
    <sheet name="6" sheetId="8" r:id="rId6"/>
    <sheet name="7" sheetId="9" r:id="rId7"/>
    <sheet name="8" sheetId="1" r:id="rId8"/>
    <sheet name="9" sheetId="10" r:id="rId9"/>
    <sheet name="10" sheetId="2" r:id="rId10"/>
    <sheet name="11" sheetId="3" r:id="rId11"/>
    <sheet name="12" sheetId="4" r:id="rId12"/>
    <sheet name="13" sheetId="11" r:id="rId13"/>
    <sheet name="14" sheetId="12" r:id="rId14"/>
    <sheet name="15" sheetId="17" r:id="rId15"/>
    <sheet name="16" sheetId="18" r:id="rId16"/>
    <sheet name="17" sheetId="20" r:id="rId17"/>
    <sheet name="18" sheetId="21" r:id="rId18"/>
  </sheets>
  <definedNames>
    <definedName name="_xlnm._FilterDatabase" localSheetId="9" hidden="1">'10'!$A$6:$F$48</definedName>
    <definedName name="_xlnm._FilterDatabase" localSheetId="10" hidden="1">'11'!$A$6:$F$31</definedName>
    <definedName name="AgencyCode" localSheetId="9">#REF!</definedName>
    <definedName name="AgencyCode" localSheetId="10">#REF!</definedName>
    <definedName name="AgencyCode" localSheetId="7">#REF!</definedName>
    <definedName name="AgencyCode" localSheetId="8">#REF!</definedName>
    <definedName name="AgencyCode">#REF!</definedName>
    <definedName name="AgencyName" localSheetId="9">#REF!</definedName>
    <definedName name="AgencyName" localSheetId="10">#REF!</definedName>
    <definedName name="AgencyName" localSheetId="7">#REF!</definedName>
    <definedName name="AgencyName">#REF!</definedName>
    <definedName name="davit">#REF!</definedName>
    <definedName name="Functional1" localSheetId="9">#REF!</definedName>
    <definedName name="Functional1" localSheetId="10">#REF!</definedName>
    <definedName name="Functional1" localSheetId="7">#REF!</definedName>
    <definedName name="Functional1">#REF!</definedName>
    <definedName name="ggg">#REF!</definedName>
    <definedName name="PANature" localSheetId="9">#REF!</definedName>
    <definedName name="PANature" localSheetId="10">#REF!</definedName>
    <definedName name="PANature" localSheetId="7">#REF!</definedName>
    <definedName name="PANature">#REF!</definedName>
    <definedName name="PAType" localSheetId="9">#REF!</definedName>
    <definedName name="PAType" localSheetId="10">#REF!</definedName>
    <definedName name="PAType" localSheetId="7">#REF!</definedName>
    <definedName name="PAType">#REF!</definedName>
    <definedName name="Performance2" localSheetId="9">#REF!</definedName>
    <definedName name="Performance2" localSheetId="10">#REF!</definedName>
    <definedName name="Performance2" localSheetId="7">#REF!</definedName>
    <definedName name="Performance2">#REF!</definedName>
    <definedName name="PerformanceType" localSheetId="9">#REF!</definedName>
    <definedName name="PerformanceType" localSheetId="10">#REF!</definedName>
    <definedName name="PerformanceType" localSheetId="7">#REF!</definedName>
    <definedName name="PerformanceType">#REF!</definedName>
    <definedName name="_xlnm.Print_Area" localSheetId="0">'1'!$A$1:$B$13</definedName>
    <definedName name="_xlnm.Print_Area" localSheetId="9">'10'!$A$1:$O$48</definedName>
    <definedName name="_xlnm.Print_Area" localSheetId="10">'11'!$A$1:$O$31</definedName>
    <definedName name="_xlnm.Print_Area" localSheetId="15">'16'!$A$1:$G$40</definedName>
    <definedName name="_xlnm.Print_Area" localSheetId="7">'8'!$A$1:$G$119</definedName>
    <definedName name="_xlnm.Print_Titles" localSheetId="7">'8'!$7:$8</definedName>
    <definedName name="_xlnm.Print_Titles" localSheetId="8">'9'!$8:$9</definedName>
    <definedName name="Z_13F89C80_AA0B_41F9_AFF5_A3FBF32B4839_.wvu.FilterData" localSheetId="9" hidden="1">'10'!$A$6:$F$48</definedName>
    <definedName name="Z_13F89C80_AA0B_41F9_AFF5_A3FBF32B4839_.wvu.FilterData" localSheetId="10" hidden="1">'11'!$A$6:$F$31</definedName>
    <definedName name="Z_1CB3FA93_3343_416F_A16D_FC41F2ED2B6F_.wvu.FilterData" localSheetId="9" hidden="1">'10'!$A$6:$F$48</definedName>
    <definedName name="Z_1CB3FA93_3343_416F_A16D_FC41F2ED2B6F_.wvu.FilterData" localSheetId="10" hidden="1">'11'!$A$6:$F$31</definedName>
    <definedName name="Z_248D826A_AAF4_4217_A881_FEB0316B1F31_.wvu.FilterData" localSheetId="9" hidden="1">'10'!$A$6:$F$48</definedName>
    <definedName name="Z_248D826A_AAF4_4217_A881_FEB0316B1F31_.wvu.FilterData" localSheetId="10" hidden="1">'11'!$A$6:$F$31</definedName>
    <definedName name="Z_45FFAC33_4AB9_414D_B043_692D128792D7_.wvu.FilterData" localSheetId="9" hidden="1">'10'!$A$6:$F$48</definedName>
    <definedName name="Z_45FFAC33_4AB9_414D_B043_692D128792D7_.wvu.FilterData" localSheetId="10" hidden="1">'11'!$A$6:$F$31</definedName>
    <definedName name="Z_4B089989_DDCD_487B_9353_2C02A02C4B79_.wvu.FilterData" localSheetId="9" hidden="1">'10'!$A$6:$F$48</definedName>
    <definedName name="Z_4B089989_DDCD_487B_9353_2C02A02C4B79_.wvu.FilterData" localSheetId="10" hidden="1">'11'!$A$6:$F$31</definedName>
    <definedName name="Z_4E7D02B5_6AED_41E0_B144_33AB5BF8890B_.wvu.Cols" localSheetId="9" hidden="1">'10'!#REF!,'10'!#REF!,'10'!#REF!</definedName>
    <definedName name="Z_4E7D02B5_6AED_41E0_B144_33AB5BF8890B_.wvu.Cols" localSheetId="10" hidden="1">'11'!#REF!,'11'!#REF!,'11'!#REF!</definedName>
    <definedName name="Z_4E7D02B5_6AED_41E0_B144_33AB5BF8890B_.wvu.FilterData" localSheetId="9" hidden="1">'10'!$A$6:$F$48</definedName>
    <definedName name="Z_4E7D02B5_6AED_41E0_B144_33AB5BF8890B_.wvu.FilterData" localSheetId="10" hidden="1">'11'!$A$6:$F$31</definedName>
    <definedName name="Z_4E7D02B5_6AED_41E0_B144_33AB5BF8890B_.wvu.PrintArea" localSheetId="9" hidden="1">'10'!$A$5:$F$48</definedName>
    <definedName name="Z_4E7D02B5_6AED_41E0_B144_33AB5BF8890B_.wvu.PrintArea" localSheetId="10" hidden="1">'11'!$A$5:$F$31</definedName>
    <definedName name="Z_4E7D02B5_6AED_41E0_B144_33AB5BF8890B_.wvu.PrintTitles" localSheetId="9" hidden="1">'10'!#REF!</definedName>
    <definedName name="Z_4E7D02B5_6AED_41E0_B144_33AB5BF8890B_.wvu.PrintTitles" localSheetId="10" hidden="1">'11'!#REF!</definedName>
    <definedName name="Z_4E7D02B5_6AED_41E0_B144_33AB5BF8890B_.wvu.Rows" localSheetId="9" hidden="1">'10'!#REF!</definedName>
    <definedName name="Z_4E7D02B5_6AED_41E0_B144_33AB5BF8890B_.wvu.Rows" localSheetId="10" hidden="1">'11'!#REF!</definedName>
    <definedName name="Z_53DFD68B_2825_4372_8279_65A2CDD3C0A6_.wvu.FilterData" localSheetId="9" hidden="1">'10'!$A$6:$F$48</definedName>
    <definedName name="Z_53DFD68B_2825_4372_8279_65A2CDD3C0A6_.wvu.FilterData" localSheetId="10" hidden="1">'11'!$A$6:$F$31</definedName>
    <definedName name="Z_88C8AD42_4A54_471A_AC21_23DEE75E6A61_.wvu.FilterData" localSheetId="9" hidden="1">'10'!$A$6:$F$48</definedName>
    <definedName name="Z_88C8AD42_4A54_471A_AC21_23DEE75E6A61_.wvu.FilterData" localSheetId="10" hidden="1">'11'!$A$6:$F$31</definedName>
    <definedName name="Z_B6E8E17E_50D9_4F6F_8FA3_EAEA1E227C90_.wvu.FilterData" localSheetId="9" hidden="1">'10'!$A$6:$F$48</definedName>
    <definedName name="Z_B6E8E17E_50D9_4F6F_8FA3_EAEA1E227C90_.wvu.FilterData" localSheetId="10" hidden="1">'11'!$A$6:$F$31</definedName>
    <definedName name="Z_C0EFFDBC_9EA1_4BE6_8AC1_F7AA5D1FC08E_.wvu.FilterData" localSheetId="9" hidden="1">'10'!$A$6:$F$48</definedName>
    <definedName name="Z_C0EFFDBC_9EA1_4BE6_8AC1_F7AA5D1FC08E_.wvu.FilterData" localSheetId="10" hidden="1">'11'!$A$6:$F$31</definedName>
    <definedName name="Z_F0E30E7C_80B0_462A_AB4D_B336442D4E37_.wvu.FilterData" localSheetId="9" hidden="1">'10'!$A$6:$F$48</definedName>
    <definedName name="Z_F0E30E7C_80B0_462A_AB4D_B336442D4E37_.wvu.FilterData" localSheetId="10" hidden="1">'11'!$A$6:$F$31</definedName>
    <definedName name="Z_FC3AB22F_E31D_4E23_B844_075681CC734D_.wvu.FilterData" localSheetId="9" hidden="1">'10'!$A$6:$F$48</definedName>
    <definedName name="Z_FC3AB22F_E31D_4E23_B844_075681CC734D_.wvu.FilterData" localSheetId="10" hidden="1">'11'!$A$6:$F$31</definedName>
    <definedName name="Z_FD6BFED4_3296_451F_BEE8_BDA0B24F27D3_.wvu.FilterData" localSheetId="9" hidden="1">'10'!$A$6:$F$48</definedName>
    <definedName name="Z_FD6BFED4_3296_451F_BEE8_BDA0B24F27D3_.wvu.FilterData" localSheetId="10" hidden="1">'11'!$A$6:$F$31</definedName>
    <definedName name="Հավելված">#REF!</definedName>
    <definedName name="Մաս">#REF!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BA10" i="1" l="1"/>
  <c r="BB10" i="1"/>
  <c r="BC10" i="1"/>
  <c r="BD10" i="1"/>
  <c r="BA11" i="1"/>
  <c r="BB11" i="1"/>
  <c r="BC11" i="1"/>
  <c r="BD11" i="1"/>
  <c r="I26" i="21"/>
  <c r="J26" i="21"/>
  <c r="H26" i="21"/>
  <c r="G26" i="21" l="1"/>
  <c r="G25" i="21" s="1"/>
  <c r="G24" i="21" s="1"/>
  <c r="G22" i="21" s="1"/>
  <c r="G21" i="21" s="1"/>
  <c r="G19" i="21" s="1"/>
  <c r="J25" i="21"/>
  <c r="I25" i="21"/>
  <c r="H25" i="21"/>
  <c r="J24" i="21"/>
  <c r="I24" i="21"/>
  <c r="I22" i="21" s="1"/>
  <c r="I21" i="21" s="1"/>
  <c r="I19" i="21" s="1"/>
  <c r="H24" i="21"/>
  <c r="J22" i="21"/>
  <c r="J21" i="21" s="1"/>
  <c r="J19" i="21" s="1"/>
  <c r="H22" i="21"/>
  <c r="H21" i="21" s="1"/>
  <c r="H19" i="21" s="1"/>
  <c r="J55" i="21"/>
  <c r="J54" i="21" s="1"/>
  <c r="J53" i="21" s="1"/>
  <c r="J52" i="21" s="1"/>
  <c r="J50" i="21" s="1"/>
  <c r="I55" i="21"/>
  <c r="I54" i="21" s="1"/>
  <c r="I53" i="21" s="1"/>
  <c r="I52" i="21" s="1"/>
  <c r="I50" i="21" s="1"/>
  <c r="H55" i="21"/>
  <c r="H54" i="21" s="1"/>
  <c r="H53" i="21" s="1"/>
  <c r="H52" i="21" s="1"/>
  <c r="H50" i="21" s="1"/>
  <c r="J48" i="21"/>
  <c r="I48" i="21"/>
  <c r="H48" i="21"/>
  <c r="G46" i="21"/>
  <c r="G45" i="21" s="1"/>
  <c r="G44" i="21" s="1"/>
  <c r="G43" i="21" s="1"/>
  <c r="G42" i="21" s="1"/>
  <c r="G31" i="21" s="1"/>
  <c r="J45" i="21"/>
  <c r="I45" i="21"/>
  <c r="I44" i="21" s="1"/>
  <c r="I43" i="21" s="1"/>
  <c r="I42" i="21" s="1"/>
  <c r="I40" i="21" s="1"/>
  <c r="H45" i="21"/>
  <c r="H44" i="21" s="1"/>
  <c r="H43" i="21" s="1"/>
  <c r="H42" i="21" s="1"/>
  <c r="H40" i="21" s="1"/>
  <c r="J38" i="21"/>
  <c r="J37" i="21" s="1"/>
  <c r="J36" i="21" s="1"/>
  <c r="J35" i="21" s="1"/>
  <c r="I38" i="21"/>
  <c r="I37" i="21" s="1"/>
  <c r="I36" i="21" s="1"/>
  <c r="I35" i="21" s="1"/>
  <c r="H38" i="21"/>
  <c r="H37" i="21" s="1"/>
  <c r="H36" i="21" s="1"/>
  <c r="H35" i="21" s="1"/>
  <c r="I16" i="21" l="1"/>
  <c r="I14" i="21" s="1"/>
  <c r="I12" i="21" s="1"/>
  <c r="I18" i="21"/>
  <c r="H16" i="21"/>
  <c r="H14" i="21" s="1"/>
  <c r="H12" i="21" s="1"/>
  <c r="H18" i="21"/>
  <c r="J18" i="21"/>
  <c r="J16" i="21"/>
  <c r="J14" i="21" s="1"/>
  <c r="J12" i="21" s="1"/>
  <c r="J44" i="21"/>
  <c r="J43" i="21" s="1"/>
  <c r="J42" i="21" s="1"/>
  <c r="J40" i="21" s="1"/>
  <c r="G18" i="21"/>
  <c r="G16" i="21"/>
  <c r="G14" i="21" s="1"/>
  <c r="G12" i="21" s="1"/>
  <c r="G10" i="21" s="1"/>
  <c r="G40" i="21"/>
  <c r="G29" i="21"/>
  <c r="H31" i="21"/>
  <c r="H29" i="21" s="1"/>
  <c r="H28" i="21" s="1"/>
  <c r="I31" i="21"/>
  <c r="I29" i="21" s="1"/>
  <c r="I28" i="21" s="1"/>
  <c r="J31" i="21"/>
  <c r="J29" i="21" s="1"/>
  <c r="J28" i="21" s="1"/>
  <c r="C15" i="15"/>
  <c r="D15" i="15"/>
  <c r="E15" i="15"/>
  <c r="B15" i="15"/>
  <c r="J10" i="21" l="1"/>
  <c r="H10" i="21"/>
  <c r="I10" i="21"/>
  <c r="F189" i="11"/>
  <c r="E189" i="11"/>
  <c r="D189" i="11"/>
  <c r="J181" i="10"/>
  <c r="I181" i="10"/>
  <c r="I180" i="10" s="1"/>
  <c r="I179" i="10" s="1"/>
  <c r="I178" i="10" s="1"/>
  <c r="I176" i="10" s="1"/>
  <c r="H181" i="10"/>
  <c r="H180" i="10" s="1"/>
  <c r="H179" i="10" s="1"/>
  <c r="H178" i="10" s="1"/>
  <c r="H176" i="10" s="1"/>
  <c r="J180" i="10"/>
  <c r="J179" i="10" s="1"/>
  <c r="J178" i="10" s="1"/>
  <c r="J176" i="10" s="1"/>
  <c r="G180" i="10"/>
  <c r="G179" i="10" s="1"/>
  <c r="G178" i="10" s="1"/>
  <c r="G176" i="10" s="1"/>
  <c r="G175" i="10" l="1"/>
  <c r="H175" i="10"/>
  <c r="I175" i="10"/>
  <c r="J175" i="10"/>
  <c r="D101" i="1"/>
  <c r="G114" i="1"/>
  <c r="F114" i="1"/>
  <c r="F101" i="1" s="1"/>
  <c r="E114" i="1"/>
  <c r="G108" i="1"/>
  <c r="G101" i="1" s="1"/>
  <c r="F108" i="1"/>
  <c r="E108" i="1"/>
  <c r="E101" i="1" l="1"/>
  <c r="H174" i="10"/>
  <c r="H173" i="10" s="1"/>
  <c r="I174" i="10"/>
  <c r="I173" i="10" s="1"/>
  <c r="J174" i="10"/>
  <c r="J173" i="10" s="1"/>
  <c r="G174" i="10"/>
  <c r="G173" i="10" s="1"/>
  <c r="G100" i="1"/>
  <c r="F100" i="1"/>
  <c r="E100" i="1"/>
  <c r="D100" i="1"/>
  <c r="E36" i="20" l="1"/>
  <c r="E35" i="20"/>
  <c r="G34" i="20"/>
  <c r="G33" i="20" s="1"/>
  <c r="G32" i="20" s="1"/>
  <c r="E30" i="20"/>
  <c r="E29" i="20"/>
  <c r="E28" i="20"/>
  <c r="E27" i="20"/>
  <c r="E26" i="20"/>
  <c r="E25" i="20"/>
  <c r="E24" i="20"/>
  <c r="E23" i="20"/>
  <c r="E22" i="20"/>
  <c r="E21" i="20"/>
  <c r="E20" i="20"/>
  <c r="E19" i="20"/>
  <c r="E18" i="20"/>
  <c r="G17" i="20"/>
  <c r="E16" i="20"/>
  <c r="E15" i="20"/>
  <c r="E14" i="20"/>
  <c r="G13" i="20"/>
  <c r="G12" i="20" s="1"/>
  <c r="G11" i="20" s="1"/>
  <c r="E35" i="18"/>
  <c r="F35" i="18"/>
  <c r="D35" i="18"/>
  <c r="E24" i="18"/>
  <c r="F24" i="18"/>
  <c r="D24" i="18"/>
  <c r="E27" i="18"/>
  <c r="F27" i="18"/>
  <c r="D27" i="18"/>
  <c r="I146" i="10" l="1"/>
  <c r="J146" i="10"/>
  <c r="H146" i="10"/>
  <c r="E18" i="18" l="1"/>
  <c r="F18" i="18"/>
  <c r="D18" i="18"/>
  <c r="I139" i="10"/>
  <c r="I138" i="10" s="1"/>
  <c r="I137" i="10" s="1"/>
  <c r="I136" i="10" s="1"/>
  <c r="J139" i="10"/>
  <c r="J138" i="10" s="1"/>
  <c r="J137" i="10" s="1"/>
  <c r="J136" i="10" s="1"/>
  <c r="H139" i="10"/>
  <c r="H138" i="10" s="1"/>
  <c r="H137" i="10" s="1"/>
  <c r="H136" i="10" s="1"/>
  <c r="F39" i="18"/>
  <c r="F37" i="18" s="1"/>
  <c r="E39" i="18"/>
  <c r="E37" i="18" s="1"/>
  <c r="D39" i="18"/>
  <c r="D37" i="18" s="1"/>
  <c r="F20" i="18"/>
  <c r="E20" i="18"/>
  <c r="D20" i="18"/>
  <c r="F32" i="18"/>
  <c r="E32" i="18"/>
  <c r="D32" i="18"/>
  <c r="F30" i="18"/>
  <c r="E30" i="18"/>
  <c r="D30" i="18"/>
  <c r="D28" i="17"/>
  <c r="H27" i="17"/>
  <c r="G27" i="17"/>
  <c r="F27" i="17"/>
  <c r="E27" i="17"/>
  <c r="D26" i="17"/>
  <c r="D25" i="17"/>
  <c r="H24" i="17"/>
  <c r="G24" i="17"/>
  <c r="F24" i="17"/>
  <c r="E24" i="17"/>
  <c r="D23" i="17"/>
  <c r="H22" i="17"/>
  <c r="G22" i="17"/>
  <c r="F22" i="17"/>
  <c r="E22" i="17"/>
  <c r="D21" i="17"/>
  <c r="D20" i="17"/>
  <c r="H19" i="17"/>
  <c r="G19" i="17"/>
  <c r="F19" i="17"/>
  <c r="E19" i="17"/>
  <c r="D18" i="17"/>
  <c r="D17" i="17"/>
  <c r="H16" i="17"/>
  <c r="G16" i="17"/>
  <c r="F16" i="17"/>
  <c r="E16" i="17"/>
  <c r="D16" i="17" l="1"/>
  <c r="D22" i="17"/>
  <c r="D22" i="18"/>
  <c r="H15" i="17"/>
  <c r="H13" i="17" s="1"/>
  <c r="H11" i="17" s="1"/>
  <c r="F15" i="17"/>
  <c r="F13" i="17" s="1"/>
  <c r="F11" i="17" s="1"/>
  <c r="G15" i="17"/>
  <c r="G13" i="17" s="1"/>
  <c r="G11" i="17" s="1"/>
  <c r="D19" i="17"/>
  <c r="F22" i="18"/>
  <c r="E22" i="18"/>
  <c r="F16" i="18"/>
  <c r="D16" i="18"/>
  <c r="D14" i="18" s="1"/>
  <c r="D12" i="18" s="1"/>
  <c r="D10" i="18" s="1"/>
  <c r="E16" i="18"/>
  <c r="D24" i="17"/>
  <c r="D27" i="17"/>
  <c r="E15" i="17"/>
  <c r="I149" i="10"/>
  <c r="I145" i="10" s="1"/>
  <c r="I144" i="10" s="1"/>
  <c r="I143" i="10" s="1"/>
  <c r="I141" i="10" s="1"/>
  <c r="J149" i="10"/>
  <c r="J145" i="10" s="1"/>
  <c r="J144" i="10" s="1"/>
  <c r="J143" i="10" s="1"/>
  <c r="J141" i="10" s="1"/>
  <c r="H149" i="10"/>
  <c r="H145" i="10" s="1"/>
  <c r="H144" i="10" s="1"/>
  <c r="H143" i="10" s="1"/>
  <c r="H141" i="10" s="1"/>
  <c r="I156" i="10"/>
  <c r="I155" i="10" s="1"/>
  <c r="I154" i="10" s="1"/>
  <c r="I153" i="10" s="1"/>
  <c r="I151" i="10" s="1"/>
  <c r="J156" i="10"/>
  <c r="J155" i="10" s="1"/>
  <c r="J154" i="10" s="1"/>
  <c r="J153" i="10" s="1"/>
  <c r="J151" i="10" s="1"/>
  <c r="H156" i="10"/>
  <c r="H155" i="10" s="1"/>
  <c r="H154" i="10" s="1"/>
  <c r="H153" i="10" s="1"/>
  <c r="H151" i="10" s="1"/>
  <c r="J132" i="10" l="1"/>
  <c r="H132" i="10"/>
  <c r="I132" i="10"/>
  <c r="F14" i="18"/>
  <c r="F12" i="18" s="1"/>
  <c r="F10" i="18" s="1"/>
  <c r="E14" i="18"/>
  <c r="E12" i="18" s="1"/>
  <c r="E10" i="18" s="1"/>
  <c r="E13" i="17"/>
  <c r="D15" i="17"/>
  <c r="G147" i="10"/>
  <c r="G146" i="10" s="1"/>
  <c r="G145" i="10" s="1"/>
  <c r="G144" i="10" s="1"/>
  <c r="G143" i="10" s="1"/>
  <c r="G132" i="10" s="1"/>
  <c r="F87" i="1"/>
  <c r="F86" i="1" s="1"/>
  <c r="E87" i="1"/>
  <c r="E86" i="1" s="1"/>
  <c r="G87" i="1"/>
  <c r="G86" i="1" s="1"/>
  <c r="I130" i="10" l="1"/>
  <c r="J130" i="10"/>
  <c r="H130" i="10"/>
  <c r="G141" i="10"/>
  <c r="G130" i="10"/>
  <c r="D13" i="17"/>
  <c r="E11" i="17"/>
  <c r="D11" i="17" s="1"/>
  <c r="H127" i="10" l="1"/>
  <c r="H129" i="10"/>
  <c r="J127" i="10"/>
  <c r="J125" i="10" s="1"/>
  <c r="J123" i="10" s="1"/>
  <c r="J129" i="10"/>
  <c r="I127" i="10"/>
  <c r="I125" i="10" s="1"/>
  <c r="I123" i="10" s="1"/>
  <c r="I129" i="10"/>
  <c r="G127" i="10"/>
  <c r="G125" i="10" s="1"/>
  <c r="G123" i="10" s="1"/>
  <c r="J28" i="10"/>
  <c r="J27" i="10" s="1"/>
  <c r="J26" i="10" s="1"/>
  <c r="J25" i="10" s="1"/>
  <c r="J24" i="10" s="1"/>
  <c r="J20" i="10" s="1"/>
  <c r="J22" i="10" s="1"/>
  <c r="I28" i="10"/>
  <c r="I27" i="10" s="1"/>
  <c r="I26" i="10" s="1"/>
  <c r="I25" i="10" s="1"/>
  <c r="I24" i="10" s="1"/>
  <c r="I20" i="10" s="1"/>
  <c r="I22" i="10" s="1"/>
  <c r="H28" i="10"/>
  <c r="H27" i="10" s="1"/>
  <c r="H26" i="10" s="1"/>
  <c r="H25" i="10" s="1"/>
  <c r="H24" i="10" s="1"/>
  <c r="H20" i="10" s="1"/>
  <c r="H22" i="10" s="1"/>
  <c r="G28" i="10"/>
  <c r="G27" i="10" s="1"/>
  <c r="G26" i="10" s="1"/>
  <c r="G25" i="10" s="1"/>
  <c r="G24" i="10" s="1"/>
  <c r="G20" i="10" s="1"/>
  <c r="G22" i="10" s="1"/>
  <c r="J75" i="10"/>
  <c r="H57" i="10"/>
  <c r="I57" i="10"/>
  <c r="J57" i="10"/>
  <c r="G57" i="10"/>
  <c r="G56" i="10" s="1"/>
  <c r="G55" i="10" s="1"/>
  <c r="G54" i="10" s="1"/>
  <c r="G53" i="10" s="1"/>
  <c r="G49" i="10" s="1"/>
  <c r="H55" i="10"/>
  <c r="H54" i="10" s="1"/>
  <c r="H53" i="10" s="1"/>
  <c r="H49" i="10" s="1"/>
  <c r="I55" i="10"/>
  <c r="I54" i="10" s="1"/>
  <c r="I53" i="10" s="1"/>
  <c r="I49" i="10" s="1"/>
  <c r="I51" i="10" s="1"/>
  <c r="J55" i="10"/>
  <c r="J54" i="10" s="1"/>
  <c r="J53" i="10" s="1"/>
  <c r="J49" i="10" s="1"/>
  <c r="J51" i="10" s="1"/>
  <c r="J66" i="10"/>
  <c r="J65" i="10" s="1"/>
  <c r="J64" i="10" s="1"/>
  <c r="J63" i="10" s="1"/>
  <c r="J62" i="10" s="1"/>
  <c r="J58" i="10" s="1"/>
  <c r="J60" i="10" s="1"/>
  <c r="I66" i="10"/>
  <c r="I65" i="10" s="1"/>
  <c r="I64" i="10" s="1"/>
  <c r="I63" i="10" s="1"/>
  <c r="I62" i="10" s="1"/>
  <c r="I58" i="10" s="1"/>
  <c r="H66" i="10"/>
  <c r="H65" i="10" s="1"/>
  <c r="H64" i="10" s="1"/>
  <c r="H63" i="10" s="1"/>
  <c r="H62" i="10" s="1"/>
  <c r="H58" i="10" s="1"/>
  <c r="H60" i="10" s="1"/>
  <c r="G66" i="10"/>
  <c r="G65" i="10" s="1"/>
  <c r="G64" i="10" s="1"/>
  <c r="G63" i="10" s="1"/>
  <c r="G62" i="10" s="1"/>
  <c r="G58" i="10" s="1"/>
  <c r="G60" i="10" s="1"/>
  <c r="I60" i="10" l="1"/>
  <c r="H51" i="10"/>
  <c r="G51" i="10"/>
  <c r="J74" i="10"/>
  <c r="I75" i="10"/>
  <c r="I74" i="10" s="1"/>
  <c r="H75" i="10"/>
  <c r="H74" i="10" s="1"/>
  <c r="J77" i="10"/>
  <c r="J76" i="10" s="1"/>
  <c r="I77" i="10"/>
  <c r="I76" i="10" s="1"/>
  <c r="H77" i="10"/>
  <c r="H76" i="10" s="1"/>
  <c r="G77" i="10"/>
  <c r="G76" i="10" s="1"/>
  <c r="G75" i="10" s="1"/>
  <c r="G74" i="10" s="1"/>
  <c r="G73" i="10" s="1"/>
  <c r="G72" i="10" s="1"/>
  <c r="G71" i="10" s="1"/>
  <c r="G67" i="10" s="1"/>
  <c r="J86" i="10"/>
  <c r="J85" i="10" s="1"/>
  <c r="J84" i="10" s="1"/>
  <c r="J83" i="10" s="1"/>
  <c r="J82" i="10" s="1"/>
  <c r="J78" i="10" s="1"/>
  <c r="J80" i="10" s="1"/>
  <c r="I86" i="10"/>
  <c r="I85" i="10" s="1"/>
  <c r="I84" i="10" s="1"/>
  <c r="I83" i="10" s="1"/>
  <c r="I82" i="10" s="1"/>
  <c r="I78" i="10" s="1"/>
  <c r="I80" i="10" s="1"/>
  <c r="H86" i="10"/>
  <c r="H85" i="10" s="1"/>
  <c r="H84" i="10" s="1"/>
  <c r="H83" i="10" s="1"/>
  <c r="H82" i="10" s="1"/>
  <c r="H78" i="10" s="1"/>
  <c r="H80" i="10" s="1"/>
  <c r="G86" i="10"/>
  <c r="G85" i="10" s="1"/>
  <c r="G84" i="10" s="1"/>
  <c r="G83" i="10" s="1"/>
  <c r="G82" i="10" s="1"/>
  <c r="G78" i="10" s="1"/>
  <c r="G80" i="10" s="1"/>
  <c r="J103" i="10"/>
  <c r="J102" i="10" s="1"/>
  <c r="J101" i="10" s="1"/>
  <c r="J100" i="10" s="1"/>
  <c r="J99" i="10" s="1"/>
  <c r="J95" i="10" s="1"/>
  <c r="I103" i="10"/>
  <c r="I102" i="10" s="1"/>
  <c r="I101" i="10" s="1"/>
  <c r="I100" i="10" s="1"/>
  <c r="I99" i="10" s="1"/>
  <c r="I95" i="10" s="1"/>
  <c r="I93" i="10" s="1"/>
  <c r="I91" i="10" s="1"/>
  <c r="I89" i="10" s="1"/>
  <c r="I87" i="10" s="1"/>
  <c r="H103" i="10"/>
  <c r="H102" i="10" s="1"/>
  <c r="H101" i="10" s="1"/>
  <c r="H100" i="10" s="1"/>
  <c r="H99" i="10" s="1"/>
  <c r="H95" i="10" s="1"/>
  <c r="G103" i="10"/>
  <c r="J120" i="10"/>
  <c r="J119" i="10" s="1"/>
  <c r="J118" i="10" s="1"/>
  <c r="J117" i="10" s="1"/>
  <c r="J116" i="10" s="1"/>
  <c r="J112" i="10" s="1"/>
  <c r="I120" i="10"/>
  <c r="I119" i="10" s="1"/>
  <c r="I118" i="10" s="1"/>
  <c r="I117" i="10" s="1"/>
  <c r="I116" i="10" s="1"/>
  <c r="I112" i="10" s="1"/>
  <c r="I110" i="10" s="1"/>
  <c r="I108" i="10" s="1"/>
  <c r="I106" i="10" s="1"/>
  <c r="I104" i="10" s="1"/>
  <c r="H120" i="10"/>
  <c r="H119" i="10" s="1"/>
  <c r="H118" i="10" s="1"/>
  <c r="H117" i="10" s="1"/>
  <c r="H116" i="10" s="1"/>
  <c r="H112" i="10" s="1"/>
  <c r="G120" i="10"/>
  <c r="G119" i="10" s="1"/>
  <c r="G118" i="10" s="1"/>
  <c r="G117" i="10" s="1"/>
  <c r="G116" i="10" s="1"/>
  <c r="G112" i="10" s="1"/>
  <c r="G102" i="10"/>
  <c r="G101" i="10" s="1"/>
  <c r="G100" i="10" s="1"/>
  <c r="G99" i="10" s="1"/>
  <c r="G95" i="10" s="1"/>
  <c r="E49" i="1"/>
  <c r="F49" i="1"/>
  <c r="G49" i="1"/>
  <c r="D49" i="1"/>
  <c r="E24" i="1"/>
  <c r="F24" i="1"/>
  <c r="G24" i="1"/>
  <c r="D24" i="1"/>
  <c r="D18" i="1"/>
  <c r="E11" i="1"/>
  <c r="F11" i="1"/>
  <c r="G11" i="1"/>
  <c r="G10" i="1" s="1"/>
  <c r="G9" i="1" s="1"/>
  <c r="D11" i="1"/>
  <c r="I73" i="10" l="1"/>
  <c r="I72" i="10" s="1"/>
  <c r="I71" i="10" s="1"/>
  <c r="I67" i="10" s="1"/>
  <c r="G69" i="10"/>
  <c r="G47" i="10"/>
  <c r="H73" i="10"/>
  <c r="H72" i="10" s="1"/>
  <c r="H71" i="10" s="1"/>
  <c r="H67" i="10" s="1"/>
  <c r="J73" i="10"/>
  <c r="J72" i="10" s="1"/>
  <c r="J71" i="10" s="1"/>
  <c r="J67" i="10" s="1"/>
  <c r="J110" i="10"/>
  <c r="J108" i="10" s="1"/>
  <c r="J106" i="10" s="1"/>
  <c r="J104" i="10" s="1"/>
  <c r="J114" i="10"/>
  <c r="H114" i="10"/>
  <c r="H110" i="10"/>
  <c r="H108" i="10" s="1"/>
  <c r="H106" i="10" s="1"/>
  <c r="H104" i="10" s="1"/>
  <c r="G110" i="10"/>
  <c r="G108" i="10" s="1"/>
  <c r="G106" i="10" s="1"/>
  <c r="G104" i="10" s="1"/>
  <c r="G114" i="10"/>
  <c r="J93" i="10"/>
  <c r="J91" i="10" s="1"/>
  <c r="J89" i="10" s="1"/>
  <c r="J87" i="10" s="1"/>
  <c r="J97" i="10"/>
  <c r="H97" i="10"/>
  <c r="H93" i="10"/>
  <c r="H91" i="10" s="1"/>
  <c r="H89" i="10" s="1"/>
  <c r="H87" i="10" s="1"/>
  <c r="G93" i="10"/>
  <c r="G91" i="10" s="1"/>
  <c r="G89" i="10" s="1"/>
  <c r="G87" i="10" s="1"/>
  <c r="G97" i="10"/>
  <c r="I97" i="10"/>
  <c r="I114" i="10"/>
  <c r="H69" i="10" l="1"/>
  <c r="H47" i="10"/>
  <c r="I69" i="10"/>
  <c r="I47" i="10"/>
  <c r="J69" i="10"/>
  <c r="J47" i="10"/>
  <c r="E11" i="6" l="1"/>
  <c r="E9" i="6" s="1"/>
  <c r="F11" i="6"/>
  <c r="F9" i="6" s="1"/>
  <c r="G11" i="6"/>
  <c r="G9" i="6" s="1"/>
  <c r="D11" i="6"/>
  <c r="D9" i="6" s="1"/>
  <c r="F18" i="8" l="1"/>
  <c r="F17" i="8" s="1"/>
  <c r="F16" i="8" s="1"/>
  <c r="F12" i="8" s="1"/>
  <c r="F11" i="8" s="1"/>
  <c r="F10" i="8" s="1"/>
  <c r="F8" i="8" s="1"/>
  <c r="G18" i="8"/>
  <c r="G17" i="8" s="1"/>
  <c r="G16" i="8" s="1"/>
  <c r="G12" i="8" s="1"/>
  <c r="G11" i="8" s="1"/>
  <c r="G10" i="8" s="1"/>
  <c r="G8" i="8" s="1"/>
  <c r="E18" i="8"/>
  <c r="E17" i="8" s="1"/>
  <c r="E16" i="8" s="1"/>
  <c r="E12" i="8" s="1"/>
  <c r="E11" i="8" s="1"/>
  <c r="E10" i="8" s="1"/>
  <c r="E8" i="8" s="1"/>
  <c r="O10" i="7"/>
  <c r="E21" i="15" s="1"/>
  <c r="N10" i="7"/>
  <c r="M15" i="7"/>
  <c r="M14" i="7"/>
  <c r="O12" i="7"/>
  <c r="N12" i="7"/>
  <c r="M12" i="7" l="1"/>
  <c r="M10" i="7"/>
  <c r="J172" i="10"/>
  <c r="J171" i="10" s="1"/>
  <c r="J169" i="10" s="1"/>
  <c r="I172" i="10"/>
  <c r="I171" i="10" s="1"/>
  <c r="I169" i="10" s="1"/>
  <c r="H172" i="10"/>
  <c r="H171" i="10" s="1"/>
  <c r="H169" i="10" s="1"/>
  <c r="G172" i="10"/>
  <c r="G171" i="10" s="1"/>
  <c r="G169" i="10" s="1"/>
  <c r="J165" i="10" l="1"/>
  <c r="J164" i="10"/>
  <c r="J167" i="10"/>
  <c r="H165" i="10"/>
  <c r="H164" i="10"/>
  <c r="H167" i="10"/>
  <c r="G165" i="10"/>
  <c r="G164" i="10"/>
  <c r="G167" i="10"/>
  <c r="I165" i="10"/>
  <c r="I164" i="10"/>
  <c r="I167" i="10"/>
  <c r="G14" i="4"/>
  <c r="F14" i="4"/>
  <c r="E14" i="4"/>
  <c r="E13" i="4" s="1"/>
  <c r="E12" i="4" s="1"/>
  <c r="E10" i="4" s="1"/>
  <c r="D14" i="4"/>
  <c r="D13" i="4" s="1"/>
  <c r="D12" i="4" s="1"/>
  <c r="D10" i="4" s="1"/>
  <c r="G13" i="4"/>
  <c r="F13" i="4"/>
  <c r="F12" i="4" s="1"/>
  <c r="F10" i="4" s="1"/>
  <c r="G12" i="4"/>
  <c r="G10" i="4" s="1"/>
  <c r="E10" i="1" l="1"/>
  <c r="E9" i="1" s="1"/>
  <c r="F10" i="1"/>
  <c r="F9" i="1" s="1"/>
  <c r="D10" i="1"/>
  <c r="D9" i="1" s="1"/>
  <c r="H162" i="10" l="1"/>
  <c r="H160" i="10" s="1"/>
  <c r="H158" i="10" s="1"/>
  <c r="I162" i="10"/>
  <c r="I160" i="10" s="1"/>
  <c r="I158" i="10" s="1"/>
  <c r="J162" i="10"/>
  <c r="J160" i="10" s="1"/>
  <c r="J158" i="10" s="1"/>
  <c r="G162" i="10"/>
  <c r="G160" i="10" s="1"/>
  <c r="G158" i="10" s="1"/>
  <c r="O21" i="2"/>
  <c r="N21" i="2"/>
  <c r="L21" i="2"/>
  <c r="L17" i="2" s="1"/>
  <c r="K21" i="2"/>
  <c r="I21" i="2"/>
  <c r="I17" i="2" s="1"/>
  <c r="I19" i="2" s="1"/>
  <c r="H21" i="2"/>
  <c r="F21" i="2"/>
  <c r="F17" i="2" s="1"/>
  <c r="F19" i="2" s="1"/>
  <c r="E21" i="2"/>
  <c r="O27" i="2"/>
  <c r="O23" i="2" s="1"/>
  <c r="O25" i="2" s="1"/>
  <c r="N27" i="2"/>
  <c r="L27" i="2"/>
  <c r="L23" i="2" s="1"/>
  <c r="L25" i="2" s="1"/>
  <c r="K27" i="2"/>
  <c r="I27" i="2"/>
  <c r="I23" i="2" s="1"/>
  <c r="I25" i="2" s="1"/>
  <c r="H27" i="2"/>
  <c r="F27" i="2"/>
  <c r="F23" i="2" s="1"/>
  <c r="F25" i="2" s="1"/>
  <c r="E27" i="2"/>
  <c r="O35" i="2"/>
  <c r="O31" i="2" s="1"/>
  <c r="O33" i="2" s="1"/>
  <c r="N35" i="2"/>
  <c r="N31" i="2"/>
  <c r="N33" i="2" s="1"/>
  <c r="L35" i="2"/>
  <c r="L31" i="2" s="1"/>
  <c r="L33" i="2" s="1"/>
  <c r="K35" i="2"/>
  <c r="I35" i="2"/>
  <c r="I31" i="2" s="1"/>
  <c r="I33" i="2" s="1"/>
  <c r="H35" i="2"/>
  <c r="F35" i="2"/>
  <c r="F31" i="2" s="1"/>
  <c r="F33" i="2" s="1"/>
  <c r="E35" i="2"/>
  <c r="M42" i="2"/>
  <c r="J37" i="10" s="1"/>
  <c r="J36" i="10" s="1"/>
  <c r="J35" i="10" s="1"/>
  <c r="J34" i="10" s="1"/>
  <c r="J33" i="10" s="1"/>
  <c r="J29" i="10" s="1"/>
  <c r="J42" i="2"/>
  <c r="I37" i="10" s="1"/>
  <c r="I36" i="10" s="1"/>
  <c r="I35" i="10" s="1"/>
  <c r="I34" i="10" s="1"/>
  <c r="I33" i="10" s="1"/>
  <c r="I29" i="10" s="1"/>
  <c r="G42" i="2"/>
  <c r="H37" i="10" s="1"/>
  <c r="H36" i="10" s="1"/>
  <c r="H35" i="10" s="1"/>
  <c r="H34" i="10" s="1"/>
  <c r="H33" i="10" s="1"/>
  <c r="H29" i="10" s="1"/>
  <c r="D42" i="2"/>
  <c r="G37" i="10" s="1"/>
  <c r="G36" i="10" s="1"/>
  <c r="G35" i="10" s="1"/>
  <c r="G34" i="10" s="1"/>
  <c r="G33" i="10" s="1"/>
  <c r="G29" i="10" s="1"/>
  <c r="O41" i="2"/>
  <c r="O37" i="2" s="1"/>
  <c r="O39" i="2" s="1"/>
  <c r="N41" i="2"/>
  <c r="L41" i="2"/>
  <c r="L37" i="2" s="1"/>
  <c r="L39" i="2" s="1"/>
  <c r="K41" i="2"/>
  <c r="K37" i="2" s="1"/>
  <c r="K39" i="2" s="1"/>
  <c r="I41" i="2"/>
  <c r="I37" i="2" s="1"/>
  <c r="I39" i="2" s="1"/>
  <c r="H41" i="2"/>
  <c r="F41" i="2"/>
  <c r="F37" i="2" s="1"/>
  <c r="F39" i="2" s="1"/>
  <c r="E41" i="2"/>
  <c r="D41" i="2" s="1"/>
  <c r="G48" i="2"/>
  <c r="H46" i="10" s="1"/>
  <c r="H45" i="10" s="1"/>
  <c r="H44" i="10" s="1"/>
  <c r="H43" i="10" s="1"/>
  <c r="H42" i="10" s="1"/>
  <c r="H38" i="10" s="1"/>
  <c r="H40" i="10" s="1"/>
  <c r="J48" i="2"/>
  <c r="I46" i="10" s="1"/>
  <c r="I45" i="10" s="1"/>
  <c r="I44" i="10" s="1"/>
  <c r="I43" i="10" s="1"/>
  <c r="I42" i="10" s="1"/>
  <c r="I38" i="10" s="1"/>
  <c r="I40" i="10" s="1"/>
  <c r="M48" i="2"/>
  <c r="J46" i="10" s="1"/>
  <c r="J45" i="10" s="1"/>
  <c r="J44" i="10" s="1"/>
  <c r="J43" i="10" s="1"/>
  <c r="J42" i="10" s="1"/>
  <c r="J38" i="10" s="1"/>
  <c r="J40" i="10" s="1"/>
  <c r="L47" i="2"/>
  <c r="L43" i="2" s="1"/>
  <c r="L45" i="2" s="1"/>
  <c r="O47" i="2"/>
  <c r="O43" i="2" s="1"/>
  <c r="O45" i="2" s="1"/>
  <c r="N47" i="2"/>
  <c r="K47" i="2"/>
  <c r="I47" i="2"/>
  <c r="I43" i="2" s="1"/>
  <c r="I45" i="2" s="1"/>
  <c r="H47" i="2"/>
  <c r="F47" i="2"/>
  <c r="F43" i="2" s="1"/>
  <c r="F45" i="2" s="1"/>
  <c r="E47" i="2"/>
  <c r="E43" i="2" s="1"/>
  <c r="E45" i="2" s="1"/>
  <c r="D48" i="2"/>
  <c r="G46" i="10" s="1"/>
  <c r="G45" i="10" s="1"/>
  <c r="G44" i="10" s="1"/>
  <c r="G43" i="10" s="1"/>
  <c r="G42" i="10" s="1"/>
  <c r="G38" i="10" s="1"/>
  <c r="G40" i="10" s="1"/>
  <c r="J21" i="2" l="1"/>
  <c r="G47" i="2"/>
  <c r="G31" i="10"/>
  <c r="G18" i="10"/>
  <c r="G16" i="10" s="1"/>
  <c r="G14" i="10" s="1"/>
  <c r="G12" i="10" s="1"/>
  <c r="G10" i="10" s="1"/>
  <c r="G41" i="2"/>
  <c r="H31" i="10"/>
  <c r="H18" i="10"/>
  <c r="H16" i="10" s="1"/>
  <c r="H14" i="10" s="1"/>
  <c r="H12" i="10" s="1"/>
  <c r="K17" i="2"/>
  <c r="K19" i="2" s="1"/>
  <c r="I31" i="10"/>
  <c r="I18" i="10"/>
  <c r="I16" i="10" s="1"/>
  <c r="I14" i="10" s="1"/>
  <c r="I12" i="10" s="1"/>
  <c r="I10" i="10" s="1"/>
  <c r="M47" i="2"/>
  <c r="H37" i="2"/>
  <c r="H39" i="2" s="1"/>
  <c r="J31" i="10"/>
  <c r="J18" i="10"/>
  <c r="J16" i="10" s="1"/>
  <c r="J14" i="10" s="1"/>
  <c r="J12" i="10" s="1"/>
  <c r="J10" i="10" s="1"/>
  <c r="K13" i="2"/>
  <c r="N13" i="2"/>
  <c r="N11" i="2" s="1"/>
  <c r="E52" i="15" s="1"/>
  <c r="E50" i="15" s="1"/>
  <c r="E48" i="15" s="1"/>
  <c r="E46" i="15" s="1"/>
  <c r="L15" i="2"/>
  <c r="L14" i="2" s="1"/>
  <c r="L13" i="2"/>
  <c r="L11" i="2" s="1"/>
  <c r="M21" i="2"/>
  <c r="J41" i="2"/>
  <c r="D35" i="2"/>
  <c r="J35" i="2"/>
  <c r="M35" i="2"/>
  <c r="L19" i="2"/>
  <c r="N17" i="2"/>
  <c r="N19" i="2" s="1"/>
  <c r="F15" i="2"/>
  <c r="F14" i="2" s="1"/>
  <c r="D27" i="2"/>
  <c r="J27" i="2"/>
  <c r="D21" i="2"/>
  <c r="E13" i="2"/>
  <c r="F13" i="2"/>
  <c r="F11" i="2" s="1"/>
  <c r="O13" i="2"/>
  <c r="O11" i="2" s="1"/>
  <c r="M41" i="2"/>
  <c r="G35" i="2"/>
  <c r="G27" i="2"/>
  <c r="M27" i="2"/>
  <c r="G21" i="2"/>
  <c r="I15" i="2"/>
  <c r="H13" i="2"/>
  <c r="H11" i="2" s="1"/>
  <c r="I13" i="2"/>
  <c r="I11" i="2" s="1"/>
  <c r="K11" i="2"/>
  <c r="O17" i="2"/>
  <c r="O15" i="2" s="1"/>
  <c r="O14" i="2" s="1"/>
  <c r="J17" i="2"/>
  <c r="J19" i="2" s="1"/>
  <c r="H17" i="2"/>
  <c r="E17" i="2"/>
  <c r="N23" i="2"/>
  <c r="K23" i="2"/>
  <c r="K15" i="2" s="1"/>
  <c r="K14" i="2" s="1"/>
  <c r="H23" i="2"/>
  <c r="E23" i="2"/>
  <c r="M31" i="2"/>
  <c r="M33" i="2" s="1"/>
  <c r="K31" i="2"/>
  <c r="H31" i="2"/>
  <c r="E31" i="2"/>
  <c r="N37" i="2"/>
  <c r="J37" i="2"/>
  <c r="J39" i="2" s="1"/>
  <c r="G37" i="2"/>
  <c r="G39" i="2" s="1"/>
  <c r="E37" i="2"/>
  <c r="J47" i="2"/>
  <c r="N43" i="2"/>
  <c r="K43" i="2"/>
  <c r="H43" i="2"/>
  <c r="D47" i="2"/>
  <c r="D43" i="2"/>
  <c r="D45" i="2" s="1"/>
  <c r="J11" i="2" l="1"/>
  <c r="G11" i="2"/>
  <c r="N15" i="2"/>
  <c r="M15" i="2" s="1"/>
  <c r="J14" i="2"/>
  <c r="E15" i="2"/>
  <c r="E14" i="2" s="1"/>
  <c r="D14" i="2" s="1"/>
  <c r="M11" i="2"/>
  <c r="J13" i="2"/>
  <c r="H15" i="2"/>
  <c r="H14" i="2" s="1"/>
  <c r="E11" i="2"/>
  <c r="D11" i="2" s="1"/>
  <c r="D13" i="2"/>
  <c r="J15" i="2"/>
  <c r="G15" i="2"/>
  <c r="I14" i="2"/>
  <c r="N14" i="2"/>
  <c r="M14" i="2" s="1"/>
  <c r="G13" i="2"/>
  <c r="M13" i="2"/>
  <c r="O19" i="2"/>
  <c r="M17" i="2"/>
  <c r="M19" i="2" s="1"/>
  <c r="H19" i="2"/>
  <c r="G17" i="2"/>
  <c r="G19" i="2" s="1"/>
  <c r="E19" i="2"/>
  <c r="D17" i="2"/>
  <c r="D19" i="2" s="1"/>
  <c r="N25" i="2"/>
  <c r="M23" i="2"/>
  <c r="M25" i="2" s="1"/>
  <c r="K25" i="2"/>
  <c r="J23" i="2"/>
  <c r="J25" i="2" s="1"/>
  <c r="H25" i="2"/>
  <c r="G23" i="2"/>
  <c r="G25" i="2" s="1"/>
  <c r="E25" i="2"/>
  <c r="D23" i="2"/>
  <c r="D25" i="2" s="1"/>
  <c r="K33" i="2"/>
  <c r="J31" i="2"/>
  <c r="J33" i="2" s="1"/>
  <c r="H33" i="2"/>
  <c r="G31" i="2"/>
  <c r="G33" i="2" s="1"/>
  <c r="E33" i="2"/>
  <c r="D31" i="2"/>
  <c r="D33" i="2" s="1"/>
  <c r="N39" i="2"/>
  <c r="M37" i="2"/>
  <c r="M39" i="2" s="1"/>
  <c r="E39" i="2"/>
  <c r="D37" i="2"/>
  <c r="D39" i="2" s="1"/>
  <c r="N45" i="2"/>
  <c r="M43" i="2"/>
  <c r="M45" i="2" s="1"/>
  <c r="K45" i="2"/>
  <c r="J43" i="2"/>
  <c r="J45" i="2" s="1"/>
  <c r="H45" i="2"/>
  <c r="G43" i="2"/>
  <c r="G45" i="2" s="1"/>
  <c r="D15" i="2" l="1"/>
  <c r="G14" i="2"/>
  <c r="E42" i="15"/>
  <c r="B44" i="15"/>
  <c r="B42" i="15" s="1"/>
  <c r="D42" i="15"/>
  <c r="C42" i="15"/>
  <c r="E22" i="15"/>
  <c r="D22" i="15"/>
  <c r="B22" i="15"/>
  <c r="C22" i="15"/>
  <c r="D52" i="15"/>
  <c r="D50" i="15" s="1"/>
  <c r="D48" i="15" s="1"/>
  <c r="D46" i="15" s="1"/>
  <c r="C52" i="15"/>
  <c r="C50" i="15" s="1"/>
  <c r="C48" i="15" s="1"/>
  <c r="C46" i="15" s="1"/>
  <c r="B52" i="15"/>
  <c r="B50" i="15" s="1"/>
  <c r="B48" i="15" s="1"/>
  <c r="B46" i="15" s="1"/>
  <c r="B12" i="13"/>
  <c r="E13" i="14"/>
  <c r="B11" i="13" s="1"/>
  <c r="D13" i="14"/>
  <c r="D11" i="14" s="1"/>
  <c r="C13" i="14"/>
  <c r="C11" i="14" s="1"/>
  <c r="E23" i="15"/>
  <c r="D23" i="15"/>
  <c r="C23" i="15"/>
  <c r="B23" i="15"/>
  <c r="E14" i="15"/>
  <c r="E12" i="15" s="1"/>
  <c r="D14" i="15"/>
  <c r="D12" i="15" s="1"/>
  <c r="C14" i="15"/>
  <c r="C12" i="15" s="1"/>
  <c r="B14" i="15"/>
  <c r="B12" i="15" s="1"/>
  <c r="B11" i="14"/>
  <c r="E11" i="14" l="1"/>
  <c r="B13" i="13"/>
  <c r="B19" i="15"/>
  <c r="B10" i="15" s="1"/>
  <c r="C19" i="15"/>
  <c r="C10" i="15" s="1"/>
  <c r="D19" i="15"/>
  <c r="D10" i="15" s="1"/>
  <c r="E19" i="15"/>
  <c r="E10" i="15" s="1"/>
  <c r="E8" i="15" l="1"/>
  <c r="D8" i="15"/>
  <c r="B8" i="15"/>
  <c r="C8" i="15"/>
  <c r="H125" i="10"/>
  <c r="H123" i="10" s="1"/>
  <c r="H10" i="10" s="1"/>
</calcChain>
</file>

<file path=xl/sharedStrings.xml><?xml version="1.0" encoding="utf-8"?>
<sst xmlns="http://schemas.openxmlformats.org/spreadsheetml/2006/main" count="1691" uniqueCount="531">
  <si>
    <t xml:space="preserve">ՀՀ կառավարության  2021 թվականի </t>
  </si>
  <si>
    <t>______________ ի    ___Ն որոշման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</si>
  <si>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</si>
  <si>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հատկացումների գլխավոր կարգադրիչների, ծրագրերի, միջոցառումների և միջոցառումները կատարող պետական մարմինների անվանումները</t>
  </si>
  <si>
    <t>Ցուցանիշների փոփոխությունը 
(ավելացումները նշված են դրական նշանով, իսկ նվազեցումները` փակագծերում)</t>
  </si>
  <si>
    <t xml:space="preserve"> Ծրագիր</t>
  </si>
  <si>
    <t xml:space="preserve"> Միջոցա ռում</t>
  </si>
  <si>
    <t>Առաջին եռամսյակ</t>
  </si>
  <si>
    <t>Առաջին կիսամյակ</t>
  </si>
  <si>
    <t xml:space="preserve"> Ինն ամիս</t>
  </si>
  <si>
    <t xml:space="preserve"> Տարի</t>
  </si>
  <si>
    <t xml:space="preserve"> ԸՆԴԱՄԵՆԸ ԾԱԽՍԵՐ</t>
  </si>
  <si>
    <t xml:space="preserve"> այդ թվում`</t>
  </si>
  <si>
    <t xml:space="preserve"> ՀՀ տարածքային կառավարման և ենթակառուցվածքների նախարարություն</t>
  </si>
  <si>
    <t xml:space="preserve"> 1040</t>
  </si>
  <si>
    <t xml:space="preserve"> Ծրագրի անվանումը`</t>
  </si>
  <si>
    <t xml:space="preserve"> Կոշտ թափոնների կառավարում</t>
  </si>
  <si>
    <t xml:space="preserve"> Ծրագրի նպատակը`</t>
  </si>
  <si>
    <t xml:space="preserve"> Կենցաղային թափոնների արդյունավետ կառավարում սոցիալական և բնապահպանական խնդիրների լուծում</t>
  </si>
  <si>
    <t xml:space="preserve"> Վերջնական արդյունքի նկարագրությունը`</t>
  </si>
  <si>
    <t xml:space="preserve"> Կենցաղային թափոնների արդյունավետ կառավարում</t>
  </si>
  <si>
    <t xml:space="preserve"> Ծրագրի միջոցառումներ</t>
  </si>
  <si>
    <t xml:space="preserve"> 32006</t>
  </si>
  <si>
    <t xml:space="preserve"> Միջոցառման անվանումը`</t>
  </si>
  <si>
    <t xml:space="preserve"> Եվրոպական միության հարևանության  ներդրումային գործիքի աջակցությամբ իրականացվող «Երևանի կոշտ թափոնների կառավարման» դրամաշնորհային ծրագիր</t>
  </si>
  <si>
    <t xml:space="preserve"> Միջոցառման նկարագրությունը`</t>
  </si>
  <si>
    <t xml:space="preserve"> Կոշտ թափոնների կառավարման համակարգի բարելավում և նոր աղբավայրի ստեղծում</t>
  </si>
  <si>
    <t xml:space="preserve"> Միջոցառման տեսակը</t>
  </si>
  <si>
    <t xml:space="preserve"> Այլ պետական կազմակերպությունների կողմից օգտագործվող ոչ ֆինանսական ակտիվների հետ գործառնություններ</t>
  </si>
  <si>
    <t xml:space="preserve"> 1049</t>
  </si>
  <si>
    <t xml:space="preserve"> Ճանապարհային ցանցի բարելավում</t>
  </si>
  <si>
    <t xml:space="preserve"> Ճանապարհային ցանցի բարելավում և անվտանգ երթևեկության ապահովում</t>
  </si>
  <si>
    <t xml:space="preserve"> Ճանապարհների ծածկի որակի և փոխադրումների արդյունավետության բարելավում, ճանապարհների վիճակով պայմանավորված պատահարների նվազում</t>
  </si>
  <si>
    <t xml:space="preserve"> 21006</t>
  </si>
  <si>
    <t xml:space="preserve"> Ասիական զարգացման բանկի աջակցությամբ իրականացվող Հյուսիս-հարավ միջանցքի զարգացման վարկային ծրագիր, Տրանշ 2</t>
  </si>
  <si>
    <t xml:space="preserve"> Աշտարակ-Թալին 29+600կմ-71+500կմ հատվածի կառուցում</t>
  </si>
  <si>
    <t xml:space="preserve"> Հանրության կողմից անմիջականորեն օգտագործվող ակտիվների հետ կապված միջոցառումներ</t>
  </si>
  <si>
    <t xml:space="preserve"> 21009</t>
  </si>
  <si>
    <t xml:space="preserve"> Եվրոպական ներդրումային բանկի աջակցությամբ իրականացվող Հյուսիս-հարավ միջանցքի զարգացման վարկային ծրագիր, Տրանշ 3</t>
  </si>
  <si>
    <t xml:space="preserve"> Լանջիկ-Գյումրի 27.47 կմ երկարությամբ ճանապարհային հատվածի կառուցում</t>
  </si>
  <si>
    <t xml:space="preserve"> 21011</t>
  </si>
  <si>
    <t xml:space="preserve"> Ասիական զարգացման բանկի աջակցությամբ իրականացվող Հյուսիս-հարավ միջանցքի զարգացման վարկային ծրագիր, Տրանշ 3</t>
  </si>
  <si>
    <t xml:space="preserve"> Հատված Թալին-Լանջիկ 71+500 կմ-90+200 կմ կառուցման շինարարական աշխատանքներ</t>
  </si>
  <si>
    <t xml:space="preserve"> 1157</t>
  </si>
  <si>
    <t xml:space="preserve"> Քաղաքային զարգացում</t>
  </si>
  <si>
    <t xml:space="preserve"> Քաղաքային ենթակառուցվածքների զարգացում</t>
  </si>
  <si>
    <t xml:space="preserve"> Քաղաքային ենթակառուցվածքների արդիականացում և բարելավում</t>
  </si>
  <si>
    <t xml:space="preserve"> 12002</t>
  </si>
  <si>
    <t xml:space="preserve"> Երևան քաղաքի փողոցների արտաքին լուսավորության ծառայություններ</t>
  </si>
  <si>
    <t xml:space="preserve"> Աջակցություն Երևանի քաղաքապետարանին Երևան քաղաքի փողոցների արտաքին լուսավորության ապահովման նպատակով</t>
  </si>
  <si>
    <t xml:space="preserve"> Տրանսֆերտների տրամադրում</t>
  </si>
  <si>
    <t xml:space="preserve"> 12007</t>
  </si>
  <si>
    <t xml:space="preserve"> Երևան քաղաքի փողոցների ճանապարհաշինարարական աշխատանքներ</t>
  </si>
  <si>
    <t xml:space="preserve"> Աջակցություն Երևանի քաղաքապետարանին Երևան քաղաքի փողոցների վերանորոգման, վերակառուցման և ճաքալցման ծառայությունների մատուցման նպատակով</t>
  </si>
  <si>
    <t xml:space="preserve"> 12017</t>
  </si>
  <si>
    <t xml:space="preserve"> Վերակառուցման և զարգացման եվրոպական բանկի աջակցությամբ իրականացվող Գյումրու քաղաքային ճանապարհների  ծրագիր</t>
  </si>
  <si>
    <t xml:space="preserve"> Գյումրու ընտրված փողոցների (ներառյալ հետիոտնային անցումների ցանցը և ջրահեռացման համակարգը) վերակառուցում</t>
  </si>
  <si>
    <t xml:space="preserve"> 12018</t>
  </si>
  <si>
    <t xml:space="preserve"> Վերակառուցման և զարգացման եվրոպական բանկի աջակցությամբ իրականացվող Գյումրու քաղաքային ճանապարհների դրամաշնորհային ծրագիր (Տրանշ Ա, Բ, Գ)</t>
  </si>
  <si>
    <t xml:space="preserve"> Գյումրու փողոցային լուսավորության արդիականացում՛ փողոցային լուսավորության այլ ավտոմատ կառավարման համակարգի տեղադրում</t>
  </si>
  <si>
    <t xml:space="preserve"> 12021</t>
  </si>
  <si>
    <t xml:space="preserve"> Ասիական զարգացման բանկի աջակցությամբ իրականացվող քաղաքային ենթակառուցվածքների և քաղաքի կայուն զարգացման ներդրումային երկրորդ ծրագրի շրջանակներում ճանապարհային շինարարություն</t>
  </si>
  <si>
    <t>ՀՀ կառավարության 2021 թվականի</t>
  </si>
  <si>
    <t xml:space="preserve"> ______________N______-Ն որոշման </t>
  </si>
  <si>
    <t>Ծրագրային դասիչը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</si>
  <si>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</si>
  <si>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Ինն ամիս</t>
  </si>
  <si>
    <t xml:space="preserve">Տարի </t>
  </si>
  <si>
    <t>Ծրագիր</t>
  </si>
  <si>
    <t>Միջո
ց_x000D_առում</t>
  </si>
  <si>
    <t xml:space="preserve"> Ընդամենը </t>
  </si>
  <si>
    <t xml:space="preserve"> այդ թվում </t>
  </si>
  <si>
    <t xml:space="preserve"> Վարկային
միջոցներ </t>
  </si>
  <si>
    <t xml:space="preserve"> Համաֆինան
սավորում </t>
  </si>
  <si>
    <t>ԸՆԴԱՄԵՆԸ_x000D_
այդ թվում`</t>
  </si>
  <si>
    <t xml:space="preserve"> - ԸՆԹԱՑԻԿ ԾԱԽՍԵՐ </t>
  </si>
  <si>
    <t xml:space="preserve"> - ՈՉ ՖԻՆԱՆՍԱԿԱՆ ԱԿՏԻՎՆԵՐԻ ԳԾՈՎ ԾԱԽՍԵՐ </t>
  </si>
  <si>
    <t>ՀՀ ՏԱՐԱԾՔԱՅԻՆ ԿԱՌԱՎԱՐՄԱՆ ԵՎ ԵՆԹԱԿԱՌՈՒՑՎԱԾՔՆԵՐԻ ՆԱԽԱՐԱՐՈՒԹՅՈՒՆ_x000D_
այդ թվում`</t>
  </si>
  <si>
    <t>Քաղաքային զարգացում</t>
  </si>
  <si>
    <t>այդ թվում`</t>
  </si>
  <si>
    <t>Ասիական զարգացման բանկի աջակցությամբ իրականացվող քաղաքային ենթակառուցվածքների և քաղաքի կայուն զարգացման ներդրումային երկրորդ ծրագրի շրջանակներում ճանապարհային շինարարություն</t>
  </si>
  <si>
    <t>այդ թվում` ըստ կատարողների</t>
  </si>
  <si>
    <t>ՀՀ տարածքային կառավարման և ենթակառուցվածքների նախարարություն</t>
  </si>
  <si>
    <t>այդ թվում` բյուջետային ծախսերի տնտեսագիտական դասակարգման հոդվածներ</t>
  </si>
  <si>
    <t>ՈՉ ՖԻՆԱՆՍԱԿԱՆ ԱԿՏԻՎՆԵՐԻ ԳԾՈՎ ԾԱԽՍԵՐ</t>
  </si>
  <si>
    <t>- Շենքերի և շինությունների շինարարություն</t>
  </si>
  <si>
    <t>Վերակառուցման և զարգացման եվրոպական բանկի աջակցությամբ իրականացվող Գյումրու քաղաքային ճանապարհների  ծրագիր</t>
  </si>
  <si>
    <t>- Շենքերի և շինությունների կապիտալ վերանորոգում</t>
  </si>
  <si>
    <t>Ճանապարհային ցանցի բարելավում</t>
  </si>
  <si>
    <t>Ասիական զարգացման բանկի աջակցությամբ իրականացվող Հյուսիս-հարավ միջանցքի_x000D_ զարգացման վարկային ծրագիր, Տրանշ 2</t>
  </si>
  <si>
    <t>Եվրոպական ներդրումային բանկի աջակցությամբ իրականացվող Հյուսիս-հարավ միջանցքի_x000D_ զարգացման վարկային ծրագիր, Տրանշ 3</t>
  </si>
  <si>
    <t>Ասիական զարգացման բանկի աջակցությամբ իրականացվող Հյուսիս-հարավ միջանցքի զարգացման վարկային ծրագիր, Տրանշ 3</t>
  </si>
  <si>
    <t>Կիսամյակ</t>
  </si>
  <si>
    <t>Միջոց_x000D_
առում</t>
  </si>
  <si>
    <t xml:space="preserve"> Դրամաշնոր_x000D_
հային միջոցներ </t>
  </si>
  <si>
    <t>Համաֆինանս
ավորում</t>
  </si>
  <si>
    <t>Կոշտ թափոնների կառավարում</t>
  </si>
  <si>
    <t>Եվրոպական միության հարևանության  ներդրումային գործիքի աջակցությամբ իրականացվող_x000D_ «Երևանի կոշտ թափոնների կառավարման» դրամաշնորհային ծրագիր</t>
  </si>
  <si>
    <t>ՀՀ տարածքային կառավարման և ենթակառուցվածքների  նախարարություն</t>
  </si>
  <si>
    <t>Վերակառուցման և զարգացման եվրոպական բանկի աջակցությամբ իրականացվող Գյումրու քաղաքային ճանապարհների դրամաշնորհային ծրագիր (Տրանշ Ա, Բ, Գ)</t>
  </si>
  <si>
    <t>-Այլ մեքենաներ և սարքավորումներ</t>
  </si>
  <si>
    <t>«ՀԱՅԱՍՏԱՆԻ  ՀԱՆՐԱՊԵՏՈՒԹՅԱՆ 2021 ԹՎԱԿԱՆԻ ՊԵՏԱԿԱՆ ԲՅՈՒՋԵԻ ՄԱՍԻՆ» ՕՐԵՆՔԻ N 1 ՀԱՎԵԼՎԱԾԻ N 4 ԱՂՅՈՒՍԱԿՈՒՄ ԵՎ ՀԱՅԱՍՏԱՆԻ ՀԱՆՐԱՊԵՏՈՒԹՅԱՆ ԿԱՌԱՎԱՐՈՒԹՅԱՆ 2020 ԹՎԱԿԱՆԻ ԴԵԿՏԵՄԲԵՐԻ 30-Ի N 2215-Ն ՈՐՈՇՄԱՆ N 5 ՀԱՎԵԼՎԱԾԻ N 3 ԱՂՅՈՒՍԱԿՈՒՄ ԿԱՏԱՐՎՈՂ ՓՈՓՈԽՈՒԹՅՈՒՆՆԵՐԸ</t>
  </si>
  <si>
    <t>«ՀԱՅԱՍՏԱՆԻ  ՀԱՆՐԱՊԵՏՈՒԹՅԱՆ 2021 ԹՎԱԿԱՆԻ ՊԵՏԱԿԱՆ ԲՅՈՒՋԵԻ ՄԱՍԻՆ» ՕՐԵՆՔԻ N 1 ՀԱՎԵԼՎԱԾԻ N 5 ԱՂՅՈՒՍԱԿՈՒՄ ԵՎ ՀԱՅԱՍՏԱՆԻ ՀԱՆՐԱՊԵՏՈՒԹՅԱՆ ԿԱՌԱՎԱՐՈՒԹՅԱՆ 2020 ԹՎԱԿԱՆԻ ԴԵԿՏԵՄԲԵՐԻ 30-Ի N 2215-Ն ՈՐՈՇՄԱՆ N 5 ՀԱՎԵԼՎԱԾԻ N 4 ԱՂՅՈՒՍԱԿՈՒՄ ԿԱՏԱՐՎՈՂ ՓՈՓՈԽՈՒԹՅՈՒՆՆԵՐԸ</t>
  </si>
  <si>
    <t>Հատկացումների տրամադրման նպատակները և բյուջետային գլխավոր կարգադրիչների, ծրագրերի, միջոցառումների և կատարող պետական մարմնի անվանումները</t>
  </si>
  <si>
    <t>Տարի</t>
  </si>
  <si>
    <t>Միջոցառում</t>
  </si>
  <si>
    <t>Ընդամենը</t>
  </si>
  <si>
    <t xml:space="preserve"> Ընթացիկ սուբվենցիաներ համայնքներին</t>
  </si>
  <si>
    <t xml:space="preserve"> այդ թվում` ըստ կատարողների</t>
  </si>
  <si>
    <t>Պետական  բյուջեի  դեֆիցիտի ֆինանսավորման աղբյուրներն ու դրանց տարրերի անվանումները</t>
  </si>
  <si>
    <t xml:space="preserve">  ԸՆԴԱՄԵՆԸ</t>
  </si>
  <si>
    <t>այդ թվում՝</t>
  </si>
  <si>
    <t>Ա.Ներքին աղբյուրներ-ընդամենը</t>
  </si>
  <si>
    <t>2. Ֆինանսական զուտ ակտիվներ</t>
  </si>
  <si>
    <t>2.5. Տրամադրված վարկերի և փոխատվությունների վերադարձից մուտքեր</t>
  </si>
  <si>
    <t>«Բարձրավոլտ էլեկտրական ցանցեր» ՓԲԸ</t>
  </si>
  <si>
    <t>«Հայաստանի էլեկտրական ցանցեր» ՓԲԸ</t>
  </si>
  <si>
    <t>«ՀԱՅԱՍՏԱՆԻ ՀԱՆՐԱՊԵՏՈՒԹՅԱՆ 2021 ԹՎԱԿԱՆԻ ՊԵՏԱԿԱՆ ԲՅՈՒՋԵԻ ՄԱՍԻՆ» ՕՐԵՆՔԻ N 3 ՀԱՎԵԼՎԱԾԻ N 1.1 ԱՂՅՈՒՍԱԿՈՒՄ ԵՎ ՀԱՅԱՍՏԱՆԻ ՀԱՆՐԱՊԵՏՈՒԹՅԱՆ ԿԱՌԱՎԱՐՈՒԹՅԱՆ 2020 ԹՎԱԿԱՆԻ ԴԵԿՏԵՄԲԵՐԻ 30-Ի N 2215-Ն ՈՐՈՇՄԱՆ N1 ՀԱՎԵԼՎԱԾԻ N2 ԱՂՅՈՒՍԱԿՈՒՄ ԿԱՏԱՐՎՈՂ ՓՈՓՈԽՈՒԹՅՈՒՆՆԵՐԸ</t>
  </si>
  <si>
    <t>Ծրագրային դասիչ</t>
  </si>
  <si>
    <t>Բյուջետային գլխավոր կարգադրիչների, ծրագրերի և միջոցառումների անվանումները</t>
  </si>
  <si>
    <t>ԸՆԴԱՄԵՆԸ 
այդ թվում</t>
  </si>
  <si>
    <t xml:space="preserve">ՀՀ տարածքային կառավարման և ենթակառուցվածքների նախարարություն </t>
  </si>
  <si>
    <t>1167</t>
  </si>
  <si>
    <r>
      <rPr>
        <i/>
        <sz val="11"/>
        <rFont val="GHEA Grapalat"/>
        <family val="3"/>
      </rPr>
      <t xml:space="preserve">Ծրագրի անվանումը՝ </t>
    </r>
    <r>
      <rPr>
        <sz val="11"/>
        <rFont val="GHEA Grapalat"/>
        <family val="3"/>
      </rPr>
      <t xml:space="preserve">
Էլեկտրաէներգետիկ համակարգի զարգացման ծրագիր</t>
    </r>
  </si>
  <si>
    <r>
      <rPr>
        <i/>
        <sz val="11"/>
        <rFont val="GHEA Grapalat"/>
        <family val="3"/>
      </rPr>
      <t>Ծրագրի նպատակը՝</t>
    </r>
    <r>
      <rPr>
        <sz val="11"/>
        <rFont val="GHEA Grapalat"/>
        <family val="3"/>
      </rPr>
      <t xml:space="preserve">
Նպաստել էլեկտրաէներգետիկ համակարգի հուսալիության բարձրացմանը և էլեկտրաէներգիայի անխափան մատակարարման ապահովմանը</t>
    </r>
  </si>
  <si>
    <r>
      <rPr>
        <i/>
        <sz val="11"/>
        <rFont val="GHEA Grapalat"/>
        <family val="3"/>
      </rPr>
      <t>Վերջնական արդյունքի նկարագրությունը՝</t>
    </r>
    <r>
      <rPr>
        <sz val="11"/>
        <rFont val="GHEA Grapalat"/>
        <family val="3"/>
      </rPr>
      <t xml:space="preserve">
Հուսալի և անվտանգ էլեկտրամատակարարման ապահովում</t>
    </r>
  </si>
  <si>
    <t>Ֆինանսական ակտիվների կառավարման միջոցառումներ</t>
  </si>
  <si>
    <t>42005</t>
  </si>
  <si>
    <r>
      <rPr>
        <i/>
        <sz val="11"/>
        <rFont val="GHEA Grapalat"/>
        <family val="3"/>
      </rPr>
      <t xml:space="preserve">Միջոցառման անվանումը՝ </t>
    </r>
    <r>
      <rPr>
        <sz val="11"/>
        <rFont val="GHEA Grapalat"/>
        <family val="3"/>
      </rPr>
      <t xml:space="preserve">
Վերակառուցման և զարգացման միջազգային բանկի աջակցությամբ իրականացվող «Աշնակ»
 և «Արարատ» ենթակայանների վերակառուցման ծրագրի շրջանակներում ենթավարկի տրամադրում «Բարձրավոլտ էլեկտրացանցեր» ՓԲԸ- ին</t>
    </r>
  </si>
  <si>
    <r>
      <rPr>
        <i/>
        <sz val="11"/>
        <rFont val="GHEA Grapalat"/>
        <family val="3"/>
      </rPr>
      <t>Միջոցառման նկարագրությունը՝</t>
    </r>
    <r>
      <rPr>
        <sz val="11"/>
        <rFont val="GHEA Grapalat"/>
        <family val="3"/>
      </rPr>
      <t xml:space="preserve">
Էլեկտրահաղորդման ցանցի բարելավման ծրագրի շրջանակներում 30 և ավելի տարիներ շահագործման մեջ գտնվող 220 կՎ «Աշնակ» և 40 և ավելի տարիներ շահագործման մեջ գտնվող 220 կՎ «Արարատ-2» ենթակայանների վերակառուցում</t>
    </r>
  </si>
  <si>
    <t xml:space="preserve">Միջոցառման տեսակը՝ </t>
  </si>
  <si>
    <t>Վարկերի տրամադրում</t>
  </si>
  <si>
    <t>42008</t>
  </si>
  <si>
    <t>Միջոցառման անվանումը՝ 
Գերմանիայի զարգացման վարկերի բանկի (KFW) աջակցությամբ իրականացվող «Կովկասյան էլեկտրահաղորդման ցանց I» Հայաստան-Վրաստան հաղորդիչ գիծ/ենթակայանների վարկային ծրագրի շրջանակներում ենթավարկի տրամադրում «Բարձրավոլտ էլեկտրացանցեր» ՓԲԸ- ին</t>
  </si>
  <si>
    <t>Միջոցառման նկարագրությունը՝
Հայաստան-Վրաստան 400 կՎ լարման էլեկտրահաղորդման օդային գծի և համապատասխան ենթակայանների կառուցում</t>
  </si>
  <si>
    <t>42009</t>
  </si>
  <si>
    <t>Միջոցառման անվանումը՝ 
«Հայկական ատոմային էլեկտրակայան» ՓԲԸ-ին տրամադրվող բյուջետային վարկ</t>
  </si>
  <si>
    <t>Միջոցառման նկարագրությունը՝
Բյուջետային վարկի տրամադրում</t>
  </si>
  <si>
    <t>Վարկային
միջոցներ</t>
  </si>
  <si>
    <t>Համաֆինան
սավորում</t>
  </si>
  <si>
    <t xml:space="preserve">Համաֆինան
սավորում </t>
  </si>
  <si>
    <t>ՀՀ ՏԱՐԱԾՔԱՅԻՆ ԿԱՌԱՎԱՐՄԱՆ ԵՎ ԵՆԹԱԿԱՌՈՒՑՎԱԾՔՆԵՐԻ ՆԱԽԱՐԱՐՈՒԹՅՈՒՆ</t>
  </si>
  <si>
    <t>Էլեկտրաէներգետիկ համակարգի զարգացման ծրագիր</t>
  </si>
  <si>
    <t xml:space="preserve"> այդ թվում` </t>
  </si>
  <si>
    <t>Վերակառուցման և զարգացման միջազգային բանկի աջակցությամբ իրականացվող «Աշնակ»_x000D_ և «Արարատ» ենթակայանների վերակառուցման ծրագրի շրջանակներում ենթավարկի տրամադրում «Բարձրավոլտ էլեկտրացանցեր» ՓԲԸ- ին</t>
  </si>
  <si>
    <t>Գերմանիայի զարգացման վարկերի բանկի (KFW) աջակցությամբ իրականացվող «Կովկասյան էլեկտրահաղորդման ցանց I» Հայաստան-Վրաստան հաղորդիչ գիծ/ենթակայանների վարկային ծրագրի շրջանակներում ենթավարկի տրամադրում «Բարձրավոլտ էլեկտրացանցեր» ՓԲԸ- ին</t>
  </si>
  <si>
    <t>«ՀԱՅԱՍՏԱՆԻ ՀԱՆՐԱՊԵՏՈՒԹՅԱՆ 2021 ԹՎԱԿԱՆԻ ՊԵՏԱԿԱՆ ԲՅՈՒՋԵԻ ՄԱՍԻՆ» ՕՐԵՆՔԻ N 3 ՀԱՎԵԼՎԱԾԻ N 1.1.1.1 ԱՂՅՈՒՍԱԿՈՒՄ ԵՎ ՀԱՅԱՍՏԱՆԻ ՀԱՆՐԱՊԵՏՈՒԹՅԱՆ ԿԱՌԱՎԱՐՈՒԹՅԱՆ 2020 ԹՎԱԿԱՆԻ ԴԵԿՏԵՄԲԵՐԻ 30-Ի N 2215-Ն ՈՐՈՇՄԱՆ N1 ՀԱՎԵԼՎԱԾԻ N4 ԱՂՅՈՒՍԱԿՈՒՄ ԿԱՏԱՐՎՈՂ ՓՈՓՈԽՈՒԹՅՈՒՆՆԵՐԸ</t>
  </si>
  <si>
    <t>Պետական բյուջեի դեֆիցիտի ֆինանսավորման աղբյուրներն ու դրանց տարրերի անվանումները</t>
  </si>
  <si>
    <t>«Հայկական ատոմային էլեկտրակայան» ՓԲԸ-ին տրամադրվող բյուջետային վարկ</t>
  </si>
  <si>
    <t>այդ թվում՝ ըստ կատարողների</t>
  </si>
  <si>
    <t>ՀՀ ֆինանսների նախարարություն</t>
  </si>
  <si>
    <t>այդ թվում՝ ըստ տնտեսագիտական դասակարգման հոդվածների՝</t>
  </si>
  <si>
    <t>ՀԻՄՆԱԿԱՆ ԳՈՒՄԱՐԻ ՄԱՐՄԱՆ ԵՎ ՖԻՆԱՆՍԱԿԱՆ  ԱԿՏԻՎՆԵՐԻ ՁԵՌՔԲԵՐՄԱՆ ԳԾՈՎ ԾԱԽՍԵՐ, այդ թվում`</t>
  </si>
  <si>
    <t>ՖԻՆԱՆՍԱԿԱՆ ԱԿՏԻՎՆԵՐԻ ՁԵՌՔԲԵՐՈՒՄ, այդ թվում</t>
  </si>
  <si>
    <t>ՆԵՐՔԻՆ ՖԻՆԱՆՍԱԿԱՆ ԱԿՏԻՎՆԵՐԻ ՁԵՌՔԲԵՐՈՒՄ, այդ թվում`</t>
  </si>
  <si>
    <t>Ներքին վարկեր և փոխատվություններ</t>
  </si>
  <si>
    <t xml:space="preserve">ՀՀ կառավարության 2021 թվականի </t>
  </si>
  <si>
    <t>ՀԱՅԱՍՏԱՆԻ ՀԱՆՐԱՊԵՏՈՒԹՅԱՆ ԿԱՌԱՎԱՐՈՒԹՅԱՆ 2020 ԹՎԱԿԱՆԻ ԴԵԿՏԵՄԲԵՐԻ 30-Ի N 2215-Ն ՈՐՈՇՄԱՆ N1 ՀԱՎԵԼՎԱԾԻ N5 ԱՂՅՈՒՍԱԿՈՒՄ ԿԱՏԱՐՎՈՂ ՓՈՓՈԽՈՒԹՅՈՒՆՆԵՐԸ</t>
  </si>
  <si>
    <t>ՄԱՍ 2. ՊԵՏԱԿԱՆ ՄԱՐՄՆԻ ԳԾՈՎ ԱՐԴՅՈՒՆՔԱՅԻՆ (ԿԱՏԱՐՈՂԱԿԱՆ) ՑՈՒՑԱՆԻՇՆԵՐԸ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</si>
  <si>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</si>
  <si>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</si>
  <si>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</si>
  <si>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</si>
  <si>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</si>
  <si>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</si>
  <si>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 xml:space="preserve">Վերակառուցման և զարգացման միջազգային բանկի աջակցությամբ իրականացվող «Աշնակ» և «Արարատ» ենթակայանների վերակառուցման ծրագրի շրջանակներում ենթավարկի տրամադրում «Բարձրավոլտ էլեկտրացանցեր» ՓԲԸ- ին </t>
  </si>
  <si>
    <t>Նկարագրությունը՝</t>
  </si>
  <si>
    <t>Էլեկտրահաղորդման ցանցի բարելավման ծրագրի շրջանակներում նախատեսվում է վերակառուցել 30 և ավելի տարիներ շահագործման մեջ գտնվող 220 կՎ «Աշնակ» ենթակայանը և 40 և ավելի տարիներ շահագործման մեջ գտնվող 220 կՎ «Արարատ-2» ենթակայանը</t>
  </si>
  <si>
    <t>Միջոցառման տեսակը՝</t>
  </si>
  <si>
    <t>Միջոցառումն իրականացնողի անվանումը՝</t>
  </si>
  <si>
    <t>«Բարձրավոլտ էլեկտրացանցեր» ՓԲԸ</t>
  </si>
  <si>
    <t>Արդյունքի չափորոշիչներ</t>
  </si>
  <si>
    <t>Քանակական</t>
  </si>
  <si>
    <t>Տրամադրվող ենթավարկերի քանակ, հատ</t>
  </si>
  <si>
    <t>Վերակառուցվող ենթակայանների քանակ, հատ</t>
  </si>
  <si>
    <t>Ենթակայանների սարքավորումների խափանումների տարեկան քանակ, հատ</t>
  </si>
  <si>
    <t>Տարածքում անջատումների միջին տարեկան հաճախականություն, հոսանքազրկումների քանակը/բաժանորդների թվին</t>
  </si>
  <si>
    <t>Միջոցառման վրա կատարվող ծախսը (հազար դրամ)</t>
  </si>
  <si>
    <t>Հայաստան-Վրաստան 400 կՎ լարման էլեկտրահաղորդման օդային գծի և համապատասխան ենթակայանների կառուցում</t>
  </si>
  <si>
    <t>Տրամադրվող ենթադրամաշնորհների քանակ, հատ</t>
  </si>
  <si>
    <t>Կառուցվող ենթակայանների քանակ, հատ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</si>
  <si>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</si>
  <si>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</si>
  <si>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</si>
  <si>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</si>
  <si>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 xml:space="preserve"> 04</t>
  </si>
  <si>
    <t xml:space="preserve"> ՏՆՏԵՍԱԿԱՆ ՀԱՐԱԲԵՐՈՒԹՅՈՒՆՆԵՐ</t>
  </si>
  <si>
    <t xml:space="preserve"> 05</t>
  </si>
  <si>
    <t xml:space="preserve"> Տրանսպորտ</t>
  </si>
  <si>
    <t xml:space="preserve"> 01</t>
  </si>
  <si>
    <t xml:space="preserve"> Ճանապարհային տրանսպորտ</t>
  </si>
  <si>
    <t xml:space="preserve"> այդ թվում` բյուջետային ծախսերի տնտեսագիտական դասակարգման հոդվածներ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</si>
  <si>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</si>
  <si>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</si>
  <si>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</si>
  <si>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- Շենքերի և շինությունների շինարարություն</t>
  </si>
  <si>
    <t xml:space="preserve"> ԸՆԹԱՑԻԿ ԾԱԽՍԵՐ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</si>
  <si>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</si>
  <si>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</si>
  <si>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Ընթացիկ սուբվենցիաներ համայնքներին</t>
  </si>
  <si>
    <t xml:space="preserve"> Վերակառուցման և զարգացման եվրոպական բանկի աջակցությամբ իրականացվող Գյումրու քաղաքային ճանապարհների ծրագիր</t>
  </si>
  <si>
    <t xml:space="preserve"> - Շենքերի և շինությունների կապիտալ վերանորոգում</t>
  </si>
  <si>
    <t xml:space="preserve"> ՄԵՔԵՆԱՆԵՐ  ԵՎ  ՍԱՐՔԱՎՈՐՈՒՄՆԵՐ</t>
  </si>
  <si>
    <t xml:space="preserve"> - Այլ մեքենաներ և սարքավորումներ</t>
  </si>
  <si>
    <t xml:space="preserve"> ՇՐՋԱԿԱ  ՄԻՋԱՎԱՅՐԻ ՊԱՇՏՊԱՆՈՒԹՅՈՒՆ</t>
  </si>
  <si>
    <t xml:space="preserve"> Աղբահանում</t>
  </si>
  <si>
    <t xml:space="preserve"> 06</t>
  </si>
  <si>
    <t xml:space="preserve"> ԲՆԱԿԱՐԱՆԱՅԻՆ ՇԻՆԱՐԱՐՈՒԹՅՈՒՆ ԵՎ ԿՈՄՈՒՆԱԼ ԾԱՌԱՅՈՒԹՅՈՒՆՆԵՐ</t>
  </si>
  <si>
    <t xml:space="preserve"> Փողոցների լուսավորում</t>
  </si>
  <si>
    <t xml:space="preserve"> ՀՀ տարածքային կառավարման և ենթակառուցվածքների նախարարություն </t>
  </si>
  <si>
    <t xml:space="preserve"> ՄԱՍ 2. ՊԵՏԱԿԱՆ ՄԱՐՄՆԻ ԳԾՈՎ ԱՐԴՅՈՒՆՔԱՅԻՆ (ԿԱՏԱՐՈՂԱԿԱՆ) ՑՈՒՑԱՆԻՇՆԵՐԸ </t>
  </si>
  <si>
    <t xml:space="preserve"> Ծրագրի դասիչը </t>
  </si>
  <si>
    <t xml:space="preserve"> Ծրագրի անվանումը </t>
  </si>
  <si>
    <t xml:space="preserve"> 1040 </t>
  </si>
  <si>
    <t xml:space="preserve"> Կոշտ թափոնների կառավարում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</si>
  <si>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</si>
  <si>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</si>
  <si>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</si>
  <si>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32006 </t>
  </si>
  <si>
    <t xml:space="preserve"> Առաջին եռամսյակ </t>
  </si>
  <si>
    <t xml:space="preserve"> Առաջին կիսամյակ </t>
  </si>
  <si>
    <t xml:space="preserve"> Ինն ամիս </t>
  </si>
  <si>
    <t xml:space="preserve"> Տարի </t>
  </si>
  <si>
    <t xml:space="preserve"> Միջոցառման անվանումը` </t>
  </si>
  <si>
    <t xml:space="preserve"> Եվրոպական միության հարևանության  ներդրումային գործիքի աջակցությամբ իրականացվող «Երևանի կոշտ թափոնների կառավարման» դրամաշնորհային ծրագիր </t>
  </si>
  <si>
    <t xml:space="preserve"> Նկարագրությունը` </t>
  </si>
  <si>
    <t xml:space="preserve"> Կոշտ թափոնների կառավարման համակարգի բարելավում և նոր աղբավայրի ստեղծում </t>
  </si>
  <si>
    <t xml:space="preserve"> Միջոցառման տեսակը` </t>
  </si>
  <si>
    <t xml:space="preserve"> Այլ պետական կազմակերպությունների կողմից օգտագործվող ոչ ֆինանսական ակտիվների հետ գործառնություններ </t>
  </si>
  <si>
    <t xml:space="preserve"> Միջոցառումն իրականացնողի անվանումը՛ </t>
  </si>
  <si>
    <t xml:space="preserve">  Մասնագիտացված միավոր </t>
  </si>
  <si>
    <t xml:space="preserve"> Արդյունքի չափորոշիչներ </t>
  </si>
  <si>
    <t xml:space="preserve"> Եվրոպական չափորոշիչներով 29 հա տարածքում նոր քաղաքային աղբավայրի կառուցում, տոկոս </t>
  </si>
  <si>
    <t xml:space="preserve">  </t>
  </si>
  <si>
    <t xml:space="preserve"> Գործող թվով 2 աղբանոցների(Նուբարաշեն և Աջափնյակ) մեկուսացման վերջնական նախագիծ, հատ </t>
  </si>
  <si>
    <t xml:space="preserve"> Քաղաքային նոր աղբավայրի կառուցման վերջնական նախագիծ, հատ </t>
  </si>
  <si>
    <t xml:space="preserve"> Աղբանոցներում առաջացող գազերի բռնկման հնարավորության նվազեցում, տոկոս </t>
  </si>
  <si>
    <t xml:space="preserve"> Աղբահանություն իրականացնող կազմակերպությունների մեքենաների համար աղբի տեղադրման հնարավորությունների ստեղծում, մեք/օր </t>
  </si>
  <si>
    <t xml:space="preserve"> Շրջական միջավայրը աղտոտող աղբից առաջացող ստորգետնյա ջրերի ծավալի կրճատում, տոկոս </t>
  </si>
  <si>
    <t xml:space="preserve"> Միջոցառման վրա կատարվող ծախսը (հազար դրամ) </t>
  </si>
  <si>
    <t xml:space="preserve"> 1049 </t>
  </si>
  <si>
    <t xml:space="preserve"> Ճանապարհային ցանցի բարելավում </t>
  </si>
  <si>
    <t xml:space="preserve"> 21006 </t>
  </si>
  <si>
    <t xml:space="preserve"> Ասիական զարգացման բանկի աջակցությամբ իրականացվող Հյուսիս-հարավ միջանցքի զարգացման վարկային ծրագիր, Տրանշ 2 </t>
  </si>
  <si>
    <t xml:space="preserve"> Աշտարակ-Թալին 29+600կմ-71+500կմ հատվածի կառուցում </t>
  </si>
  <si>
    <t xml:space="preserve"> Հանրության կողմից անմիջականորեն օգտագործվող ակտիվների հետ կապված միջոցառումներ </t>
  </si>
  <si>
    <t xml:space="preserve"> Մասնագիտացված միավոր </t>
  </si>
  <si>
    <t xml:space="preserve"> Կապալառուների քանակը, հատ </t>
  </si>
  <si>
    <t xml:space="preserve"> 21009 </t>
  </si>
  <si>
    <t xml:space="preserve"> Եվրոպական ներդրումային բանկի աջակցությամբ իրականացվող Հյուսիս-հարավ միջանցքի զարգացման վարկային ծրագիր, Տրանշ 3 </t>
  </si>
  <si>
    <t xml:space="preserve"> Լանջիկ-Գյումրի 27.47 կմ երկարությամբ ճանապարհային հատվածի կառուցում </t>
  </si>
  <si>
    <t xml:space="preserve"> Լանջիկ-Գյումրի ճանապարհահատվածի կառուցման կապալի պայմանագրի քանակ (հատ) </t>
  </si>
  <si>
    <t xml:space="preserve"> 21011 </t>
  </si>
  <si>
    <t xml:space="preserve"> Ասիական զարգացման բանկի աջակցությամբ իրականացվող Հյուսիս-հարավ միջանցքի զարգացման վարկային ծրագիր, Տրանշ 3 </t>
  </si>
  <si>
    <t xml:space="preserve"> Հատված Թալին-Լանջիկ 71+500 կմ-90+200 կմ կառուցման շինարարական աշխատանքներ </t>
  </si>
  <si>
    <t xml:space="preserve"> Թալին-Լանջիկ ճանապարհահատվածի կառուցում կապալի պայմանագրի քանակ (հատ) </t>
  </si>
  <si>
    <t xml:space="preserve"> Ոչ նյութական հիմնական միջոցների քանակ (հատ) </t>
  </si>
  <si>
    <t xml:space="preserve"> վարչական սարքավորումներ քանակ (հատ) </t>
  </si>
  <si>
    <t xml:space="preserve"> 1157 </t>
  </si>
  <si>
    <t xml:space="preserve"> Քաղաքային զարգացում </t>
  </si>
  <si>
    <t xml:space="preserve"> 12002 </t>
  </si>
  <si>
    <t xml:space="preserve"> Երևան քաղաքի փողոցների արտաքին լուսավորության ծառայություններ </t>
  </si>
  <si>
    <t xml:space="preserve"> Աջակցություն Երևանի քաղաքապետարանին Երևան քաղաքի փողոցների արտաքին լուսավորության ապահովման նպատակով </t>
  </si>
  <si>
    <t xml:space="preserve"> Տրանսֆերտների տրամադրում </t>
  </si>
  <si>
    <t xml:space="preserve"> Շահառուների ընտրության չափանիշները </t>
  </si>
  <si>
    <t xml:space="preserve"> ՀՀ բնակչություն </t>
  </si>
  <si>
    <t xml:space="preserve"> Արտաքին լուսավորությամբ ապահովված փողոցների երկարություն (ոչ կուտակային ցուցանիշ), կմ </t>
  </si>
  <si>
    <t xml:space="preserve"> Արտաքին լուսավորությամբ ապահովված օբյեկտների թիվ (ոչ կուտակային ցուցանիշ), հատ </t>
  </si>
  <si>
    <t xml:space="preserve"> 12007 </t>
  </si>
  <si>
    <t xml:space="preserve"> Երևան քաղաքի փողոցների ճանապարհաշինարարական աշխատանքներ </t>
  </si>
  <si>
    <t xml:space="preserve"> Աջակցություն Երևանի քաղաքապետարանին Երևան քաղաքի փողոցների վերանորոգման, վերակառուցման և ճաքալցման ծառայությունների մատուցման նպատակով </t>
  </si>
  <si>
    <t xml:space="preserve"> Երևանի վերանորոգված փողոցների թիվ, հատ </t>
  </si>
  <si>
    <t xml:space="preserve"> Երևանի վերանորոգված փողոցներ, քմ </t>
  </si>
  <si>
    <t xml:space="preserve"> Երևանի վերանորոգված մայթեր, բակային տարածքներ և միջբակային տարածքների թիվ, հատ </t>
  </si>
  <si>
    <t xml:space="preserve"> Երևանի ճաքալցված փողոցների թիվ, հատ </t>
  </si>
  <si>
    <t xml:space="preserve"> Վերանորոգված փողոցների  և բակերի տեսակարար կշիռը Երևանի փողոցների և բակերի ընդհանուր թվում, տոկոս </t>
  </si>
  <si>
    <t xml:space="preserve"> 12017 </t>
  </si>
  <si>
    <t xml:space="preserve"> Վերակառուցման և զարգացման եվրոպական բանկի աջակցությամբ իրականացվող Գյումրու քաղաքային ճանապարհների  ծրագիր </t>
  </si>
  <si>
    <t xml:space="preserve"> Գյումրու ընտրված փողոցների (ներառյալ հետիոտնային անցումների ցանցը և ջրահեռացման համակարգը) վերակառուցում </t>
  </si>
  <si>
    <t xml:space="preserve">  Ընտրությունը կատարվել է իրագործելիության ուսումնասիրությունների հիման վրա </t>
  </si>
  <si>
    <t xml:space="preserve"> Գյումրի քաղաքի հիմնանորոգվող փողոցների (միջինը 9.5մ լայնությամբ  և 16.75 կմ երկարությամբ) թիվը՛ հատ </t>
  </si>
  <si>
    <t xml:space="preserve">  Գյումրի քաղաքի հարակից մայթերով (միջինում 4մ լայնությամբ) հիմնանորոգման ենթակա փողոցների թիվը՛ հատ </t>
  </si>
  <si>
    <t xml:space="preserve">  Գյումրի քաղաքի փողոցների անձրևաջրերի հեռացման համակարգի հիմնանորոգում՛ փողոցների քանակ </t>
  </si>
  <si>
    <t xml:space="preserve">  Գյումրի քաղաքի լուսավորության համակարգի հիմնանորոգում՛ լուսակետ հենասյունով՛ հատ </t>
  </si>
  <si>
    <t xml:space="preserve">  Հիմնանորոգված փողոցների թիվը ընդհանուր փողոցային ցանցում՛ տոկոս </t>
  </si>
  <si>
    <t xml:space="preserve">  Հիմնանորոգված փողոցների հարակից մայթերի թիվը գոյություն ունեցող մայթերի համեմատ՛ տոկոս </t>
  </si>
  <si>
    <t xml:space="preserve">  էլ էներգիայի և ծախսի տնտեսում՛ տոկոս </t>
  </si>
  <si>
    <t xml:space="preserve"> 12018 </t>
  </si>
  <si>
    <t xml:space="preserve"> Վերակառուցման և զարգացման եվրոպական բանկի աջակցությամբ իրականացվող Գյումրու քաղաքային ճանապարհների դրամաշնորհային ծրագիր (Տրանշ Ա, Բ, Գ) </t>
  </si>
  <si>
    <t xml:space="preserve"> Գյումրու փողոցային լուսավորության արդիականացում՛ փողոցային լուսավորության այլ ավտոմատ կառավարման համակարգի տեղադրում </t>
  </si>
  <si>
    <t xml:space="preserve"> Գյումրի քաղաքի հիմնանորոգվող փողոցների (միջինը 9.5մ լայնությամբ  և 8.75 կմ երկարությամբ) թիվը՛ հատ </t>
  </si>
  <si>
    <t xml:space="preserve">  Գյումրի քաղաքի հարակից մայթերով (միջինում 4մ լայնությամբ) հիմնանորոգման  ենթակա թողոցների թիվը՛ հատ </t>
  </si>
  <si>
    <t xml:space="preserve">  Գյումրի քաղաքի փողոցների անձրևաջրերի հեռացման համակարգի հիմնանորոգում՛ հատ </t>
  </si>
  <si>
    <t xml:space="preserve">  Գյումրի քաղաքի փողոցների լուսավորության համակարգի հիմնանորոգում` լուսակետ հենասյունով՛ հատ </t>
  </si>
  <si>
    <t xml:space="preserve">  Քաղաքի 219 փողոցների լուսավորության համակարգի արդիականացում ավտոմատ կառավարման համակարգով՛ լուսակետ՛ հատ </t>
  </si>
  <si>
    <t xml:space="preserve">  Հիմնանորոգված փողոցների թիվը ընդհանուր փողոցային ցանցի թվի նկատմամբ՛ տոկոս </t>
  </si>
  <si>
    <t xml:space="preserve">  Հիմնանորոգված փողոցների հարակից մայթերի թիվը գոյություն ունեցող մայթերի թվի նկատմամբ՛ տոկոս </t>
  </si>
  <si>
    <t xml:space="preserve"> 12021 </t>
  </si>
  <si>
    <t xml:space="preserve"> Ասիական զարգացման բանկի աջակցությամբ իրականացվող քաղաքային ենթակառուցվածքների և քաղաքի կայուն զարգացման ներդրումային երկրորդ ծրագրի շրջանակներում ճանապարհային շինարարություն </t>
  </si>
  <si>
    <t xml:space="preserve"> ՀՀ համայնքներին տրանսպորտի և երթևեկության բարելավման համար տրամադրվող աջակցություն  </t>
  </si>
  <si>
    <t xml:space="preserve">  ՀՀ բնակչություն </t>
  </si>
  <si>
    <t xml:space="preserve"> Բաբաջանյան-Աշտարակի խճուղի 9.4 կմ երկարությամբ և 24 մ միջին լայնությամբ նոր ճանապարհահատվածի կառուցում, տոկոս </t>
  </si>
  <si>
    <t xml:space="preserve"> Արգավանդ -Շիրակ ճանապարհահատվածի 2.7 կմ երկարությամբ /ներառյալ Հրազդան գետի վրա կամուրջի/ կառուցում, տոկոս </t>
  </si>
  <si>
    <t xml:space="preserve"> ՄԱՍ 1. ՊԵՏԱԿԱՆ ՄԱՐՄՆԻ ԳԾՈՎ ԱՐԴՅՈՒՆՔԱՅԻՆ (ԿԱՏԱՐՈՂԱԿԱՆ) ՑՈՒՑԱՆԻՇՆԵՐԸ </t>
  </si>
  <si>
    <t>Հավելված N 1</t>
  </si>
  <si>
    <t xml:space="preserve">  ՀՀ  կառավարության  2021 թվականի</t>
  </si>
  <si>
    <t xml:space="preserve">           </t>
  </si>
  <si>
    <t xml:space="preserve">    ------------------------ -ի N ---------- որոշման</t>
  </si>
  <si>
    <t>Եկամուտների գծով</t>
  </si>
  <si>
    <t>Ծախսերի գծով</t>
  </si>
  <si>
    <t>Դեֆիցիտը (պակասուրդը)</t>
  </si>
  <si>
    <t xml:space="preserve">          </t>
  </si>
  <si>
    <t>Հավելված N 2</t>
  </si>
  <si>
    <t>ՀՀ  կառավարության 2021 թվականի</t>
  </si>
  <si>
    <t>--------------------- -ի N ---------- որոշման</t>
  </si>
  <si>
    <t>«ՀԱՅԱՍՏԱՆԻ ՀԱՆՐԱՊԵՏՈՒԹՅԱՆ 2021 ԹՎԱԿԱՆԻ ՊԵՏԱԿԱՆ ԲՅՈՒՋԵԻ ՄԱՍԻՆ»  ՀԱՅԱՍՏԱՆԻ  ՀԱՆՐԱՊԵՏՈՒԹՅԱՆ  ՕՐԵՆՔԻ 6-ՐԴ  ՀՈԴՎԱԾԻ ԱՂՅՈՒՍԱԿՈՒՄ ԵՎ ՀԱՅԱՍՏԱՆԻ ՀԱՆՐԱՊԵՏՈՒԹՅԱՆ ԿԱՌԱՎԱՐՈՒԹՅԱՆ 2020 ԹՎԱԿԱՆԻ ԴԵԿՏԵՄԲԵՐԻ 30-Ի N 2215-Ն ՈՐՈՇՄԱՆ N 2 ՀԱՎԵԼՎԱԾՈՒՄ ԿԱՏԱՐՎՈՂ ՓՈՓՈԽՈՒԹՅՈՒՆՆԵՐԸ</t>
  </si>
  <si>
    <t>Պետական բյուջեի եկամուտները</t>
  </si>
  <si>
    <t xml:space="preserve"> Առաջին եռամսյակ</t>
  </si>
  <si>
    <t xml:space="preserve"> Առաջին կիսամյակ</t>
  </si>
  <si>
    <t>այդ թվում</t>
  </si>
  <si>
    <t>Պաշտոնական դրամաշնորհներ</t>
  </si>
  <si>
    <t>1. Փոխառու զուտ միջոցներ</t>
  </si>
  <si>
    <t>1.1. Արժեթղթերի (բացառությամբ բաժնետոմսերի և կապիտալում այլ մասնակցության) թողարկումից և տեղաբաշխումից զուտ մուտքեր</t>
  </si>
  <si>
    <t>որից`</t>
  </si>
  <si>
    <t>գանձապետական պարտատոմսեր</t>
  </si>
  <si>
    <t xml:space="preserve">մուրհակների մարում </t>
  </si>
  <si>
    <t>2.3. Ելքերի ֆինանսավորմանն ուղղվող ՀՀ 2020 թվականի պետական բյուջեի տարեսկզբի ազատ
մնացորդի միջոցներ</t>
  </si>
  <si>
    <t>2.4. Վարկերի և փոխատվությունների տրամադրում</t>
  </si>
  <si>
    <t>«Հայկական ատոմակայան»  ՓԲԸ</t>
  </si>
  <si>
    <t>«Էլեկտրաէներգետիկական համակարգի օպերատոր» ՓԲԸ</t>
  </si>
  <si>
    <t>«Միջազգային էներգետիկ կորպորացիա» ՓԲԸ</t>
  </si>
  <si>
    <t>«Ակբա-Կրեդիտ Ագրիկոլ  բանկ» ՓԲԸ</t>
  </si>
  <si>
    <t>«Կարեն Դեմիրճյանի անվան մետրոպոլիտեն» ՓԲԸ</t>
  </si>
  <si>
    <t>«Ավանդների փոխհատուցումը երաշխավորող հիմնադրամ» ՓԲԸ</t>
  </si>
  <si>
    <t>«Երքաղլույս»  ՓԲԸ</t>
  </si>
  <si>
    <t>Վանաձորի բաղնիքային տնտեսություն</t>
  </si>
  <si>
    <t>ՀՀ կենտրոնական բանկից</t>
  </si>
  <si>
    <t>«Երևանի Ջերմաէլեկտրակենտրոն»  ՓԲԸ</t>
  </si>
  <si>
    <t>Վերականգնվող էներգետիկայի և էներգախնայողության, քաղաքային ջեռուցման փորձնական ծրագրեր</t>
  </si>
  <si>
    <t>Գյուղական ֆինանսավորման կառույց</t>
  </si>
  <si>
    <t>Շուկայավարման հնարավորություն ֆերմերներին ծրագիր</t>
  </si>
  <si>
    <t>Նազելի Գյուլզադյան, Համլետ Դիլբարյան</t>
  </si>
  <si>
    <t xml:space="preserve">«Քոնթուր Գլոբալ  Հիդրո Կասկադ» ՓԲԸ         </t>
  </si>
  <si>
    <t>Այլ</t>
  </si>
  <si>
    <t>2.6.Այլ</t>
  </si>
  <si>
    <t>կայունացման դեպոզիտային հաշվի համալրում</t>
  </si>
  <si>
    <t>կայունացման դեպոզիտային հաշվից օգտագործում</t>
  </si>
  <si>
    <t>ժամանակավորապես ազատ միջոցներ</t>
  </si>
  <si>
    <t>Բ. Արտաքին աղբյուրներ - ընդամենը</t>
  </si>
  <si>
    <t xml:space="preserve"> այդ թվում</t>
  </si>
  <si>
    <t>1.1. Վարկերի և փոխատվությունների ստացում</t>
  </si>
  <si>
    <t>նպատակային վարկերի գծով</t>
  </si>
  <si>
    <t>Հավելված N 3</t>
  </si>
  <si>
    <t xml:space="preserve"> ՀՀ կառավարություն</t>
  </si>
  <si>
    <t xml:space="preserve"> 1139</t>
  </si>
  <si>
    <t xml:space="preserve"> ՀՀ կառավարության պահուստային ֆոնդ</t>
  </si>
  <si>
    <t xml:space="preserve"> 11001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</si>
  <si>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</si>
  <si>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</si>
  <si>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</si>
  <si>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Բյուջետային հատկացումների գլխավոր կարգադրիչների, ծրագրերի և միջոցառումների անվանումները</t>
  </si>
  <si>
    <t xml:space="preserve"> Միջոցառում</t>
  </si>
  <si>
    <t xml:space="preserve"> ԸՆԴԱՄԵՆԸ</t>
  </si>
  <si>
    <t xml:space="preserve"> ՀՀ համայնքներին տրանսպորտի և երթևեկության բարելավման համար տրամադրվող աջակցության համակարգում</t>
  </si>
  <si>
    <t>Ցուցանիշների փոփոխությունը 
(նվազեցումները նշված են փակագծերում)</t>
  </si>
  <si>
    <t>Աղյուսակ N2</t>
  </si>
  <si>
    <t>Հավելված N 8</t>
  </si>
  <si>
    <t>Հավելված N 9</t>
  </si>
  <si>
    <t xml:space="preserve"> ԱՅԼ  ԾԱԽՍԵՐ</t>
  </si>
  <si>
    <t xml:space="preserve"> Պահուստային միջոցներ</t>
  </si>
  <si>
    <t xml:space="preserve"> ՀՀ կառավարություն </t>
  </si>
  <si>
    <t xml:space="preserve"> 1139 </t>
  </si>
  <si>
    <t xml:space="preserve"> ՀՀ կառավարության պահուստային ֆոնդ </t>
  </si>
  <si>
    <t xml:space="preserve">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</si>
  <si>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</si>
  <si>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Ծառայությունների մատուցում </t>
  </si>
  <si>
    <t>«ՀԱՅԱՍՏԱՆԻ ՀԱՆՐԱՊԵՏՈՒԹՅԱՆ 2021 ԹՎԱԿԱՆԻ ՊԵՏԱԿԱՆ ԲՅՈՒՋԵԻ ՄԱՍԻՆ» ՕՐԵՆՔԻ N 3 ՀԱՎԵԼՎԱԾԻ N 1.1.1 ԱՂՅՈՒՍԱԿՈՒՄ  ԵՎ ՀԱՅԱՍՏԱՆԻ ՀԱՆՐԱՊԵՏՈՒԹՅԱՆ ԿԱՌԱՎԱՐՈՒԹՅԱՆ 2020 ԹՎԱԿԱՆԻ ԴԵԿՏԵՄԲԵՐԻ 30-Ի N 2215-Ն ՈՐՈՇՄԱՆ N 1 ՀԱՎԵԼՎԱԾԻ N3 ԱՂՅՈՒՍԱԿՈՒՄ ԿԱՏԱՐՎՈՂ ՓՈՓՈԽՈՒԹՅՈՒՆՆԵՐԸ</t>
  </si>
  <si>
    <t>Հավելված N 4</t>
  </si>
  <si>
    <t>Հավելված N 5</t>
  </si>
  <si>
    <t>Հավելված N 6</t>
  </si>
  <si>
    <t>Հավելված N 7</t>
  </si>
  <si>
    <t>Հավելված N 10</t>
  </si>
  <si>
    <t>Հավելված N 11</t>
  </si>
  <si>
    <t>Հավելված N 12</t>
  </si>
  <si>
    <t>Հավելված N 13</t>
  </si>
  <si>
    <t>Հավելված N 14</t>
  </si>
  <si>
    <t xml:space="preserve"> Ցուցանիշների փոփոխությունը                                  (նվազեցումները նշված են փակագծերում)                                                                                                                        </t>
  </si>
  <si>
    <t xml:space="preserve"> Ցուցանիշների փոփոխությունը                                                       (նվազեցումները նշված են փակագծերում)                                                                                                                        </t>
  </si>
  <si>
    <t>հազ. դրամ</t>
  </si>
  <si>
    <t>Ցուցանիշների փոփոխությունը 
(ավելացումները նշված են դրական նշանով)</t>
  </si>
  <si>
    <t>Ցուցանիշների փոփոխությունը 
(ավելացումները նշված են դրական նշանով, իսկ նվազեցումները՝ փակագծերում)</t>
  </si>
  <si>
    <t>«ՀԱՅԱՍՏԱՆԻ ՀԱՆՐԱՊԵՏՈՒԹՅԱՆ 2021 ԹՎԱԿԱՆԻ ՊԵՏԱԿԱՆ ԲՅՈՒՋԵԻ ՄԱՍԻՆ» ՕՐԵՆՔԻ N 1 ՀԱՎԵԼՎԱԾԻ N 7 ԱՂՅՈՒՍԱԿՈՒՄ ԵՎ ՀԱՅԱՍՏԱՆԻ ՀԱՆՐԱՊԵՏՈՒԹՅԱՆ ԿԱՌԱՎԱՐՈՒԹՅԱՆ 2020 ԹՎԱԿԱՆԻ ԴԵԿՏԵՄԲԵՐԻ 30-Ի N 2215-Ն ՈՐՈՇՄԱՆ  N 5 ՀԱՎԵԼՎԱԾԻ N 6 ԱՂՅՈՒՍԱԿՈՒՄ  ԿԱՏԱՐՎՈՂ ՓՈՓՈԽՈՒԹՅՈՒՆՆԵՐԸ</t>
  </si>
  <si>
    <t>«ՀԱՅԱՍՏԱՆԻ ՀԱՆՐԱՊԵՏՈՒԹՅԱՆ 2021 ԹՎԱԿԱՆԻ ՊԵՏԱԿԱՆ ԲՅՈՒՋԵԻ ՄԱՍԻՆ» ՕՐԵՆՔԻ N 3 ՀԱՎԵԼՎԱԾԻ N 1 ԱՂՅՈՒՍԱԿՈՒՄ ԵՎ ՀԱՅԱՍՏԱՆԻ ՀԱՆՐԱՊԵՏՈՒԹՅԱՆ ԿԱՌԱՎԱՐՈՒԹՅԱՆ 2020 ԹՎԱԿԱՆԻ ԴԵԿՏԵՄԲԵՐԻ 30-Ի N 2215-Ն ՈՐՈՇՄԱՆ N1 ՀԱՎԵԼՎԱԾԻ N1 ԱՂՅՈՒՍԱԿՈՒՄ ԿԱՏԱՐՎՈՂ ՓՈՓՈԽՈՒԹՅՈՒՆՆԵՐԸ</t>
  </si>
  <si>
    <t xml:space="preserve"> Աղյուսակ 9.8 </t>
  </si>
  <si>
    <t xml:space="preserve"> Աղյուսակ 9.47 </t>
  </si>
  <si>
    <t xml:space="preserve"> Աղյուսակ 9.1.8</t>
  </si>
  <si>
    <t xml:space="preserve"> Աղյուսակ 9.1.58 </t>
  </si>
  <si>
    <t>ՀՀ առողջապահության նախարարություն</t>
  </si>
  <si>
    <t xml:space="preserve"> Առողջապահության ոլորտում պետական քաղաքականության մշակում, ծրագրերի համակարգում և մոնիտորինգ</t>
  </si>
  <si>
    <t xml:space="preserve"> Մարդու և հանրության առողջության պահպանում, բնակչության առողջության բարելավում, հիվանդությունների կանխարգելում, հաշմանդամության և մահացության ցուցանիշների նվազեցում</t>
  </si>
  <si>
    <t xml:space="preserve"> Առողջապահության ոլորտում իրականացվող ծրագրերի ազդեցության և արդյունավետության բարելավում</t>
  </si>
  <si>
    <t>Առողջապահական կազմակերպությունների կառուցում, վերակառուցում</t>
  </si>
  <si>
    <t xml:space="preserve"> Բնակչությանը որակյալ բժշկական օգնության և սպասարկման ծառայություններ մատուցելու նպատակով առողջապահական կազմակերպությունների կառուցում, վերակառուցում</t>
  </si>
  <si>
    <t xml:space="preserve"> Պետական մարմինների կողմից օգտագործվող ոչ ֆինանսական ակտիվների հետ գործառնություններ</t>
  </si>
  <si>
    <t xml:space="preserve"> ԱՌՈՂՋԱՊԱՀՈՒԹՅՈՒՆ</t>
  </si>
  <si>
    <t xml:space="preserve"> 07</t>
  </si>
  <si>
    <t xml:space="preserve"> Առողջապահություն (այլ դասերին չպատկանող)</t>
  </si>
  <si>
    <t xml:space="preserve"> 02</t>
  </si>
  <si>
    <t>ՀՀ քաղաքաշինության կոմիտե</t>
  </si>
  <si>
    <t>Շենքերի և շինությունների կապիտալ վերանորոգում</t>
  </si>
  <si>
    <t>Նախագծահետազոտական ծախսեր</t>
  </si>
  <si>
    <t>ՀՀ Առողջապահության նախարարություն</t>
  </si>
  <si>
    <t xml:space="preserve"> Առողջապահության ոլորտում պետական քաղաքականության մշակում, ծրագրերի համակարգում և մոնիտորինգ </t>
  </si>
  <si>
    <t xml:space="preserve">Առողջապահական կազմակերպությունների կառուցում, վերակառուցում </t>
  </si>
  <si>
    <t xml:space="preserve">Բնակչությանը որակյալ բժշկական օգնության և սպասարկման ծառայություններ մատուցելու նպատակով առողջապահական կազմակերպությունների կառուցում, վերակառուցում </t>
  </si>
  <si>
    <t>Պետական մարմինների կողմից օգտագործվող ոչ ֆինանսական ակտիվների հետ գործառնություններ</t>
  </si>
  <si>
    <t xml:space="preserve">Կազմակերպությունների թիվը, որտեղ կատարվում են ներդրումները (հատ) </t>
  </si>
  <si>
    <t xml:space="preserve">Միջոցառման վրա կատարվող ծախսը (հազ. դրամ) </t>
  </si>
  <si>
    <t xml:space="preserve"> Աղյուսակ 9.9</t>
  </si>
  <si>
    <t xml:space="preserve"> 1126 </t>
  </si>
  <si>
    <t xml:space="preserve"> Ցուցանիշներ </t>
  </si>
  <si>
    <t xml:space="preserve"> Միջոցառումն իրականացնողի անվանումը </t>
  </si>
  <si>
    <t xml:space="preserve">  ՀՀ գնումների մասին օրենսդրությանը համապատասխան ընտրված կազմակերպություններ </t>
  </si>
  <si>
    <t xml:space="preserve"> ՀՀ քաղաքաշինության կոմիտե </t>
  </si>
  <si>
    <t xml:space="preserve"> ՀՀ  առողջապահության  նախարարություն </t>
  </si>
  <si>
    <t xml:space="preserve"> Աղյուսակ 9.1.9</t>
  </si>
  <si>
    <t xml:space="preserve"> Աղյուսակ 9.1.42</t>
  </si>
  <si>
    <t>Բյուջետային գլխավոր կարգադրիչների, ծրագրերի, միջոցառումների և ուղղությունների անվանումները</t>
  </si>
  <si>
    <t>ծրագիրը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</si>
  <si>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</si>
  <si>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</si>
  <si>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</si>
  <si>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</si>
  <si>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</si>
  <si>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</si>
  <si>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Երևան քաղաք</t>
  </si>
  <si>
    <t>ՀՀ ԱՆ Հոգեկան առողջության պահպանման ազգային կենտրոն ՓԲԸ վերակառուցում</t>
  </si>
  <si>
    <t>ՀՀ Կոտայքի մարզ</t>
  </si>
  <si>
    <t>ՀՀ Կոտայքի մարզի Եղվարդի (Նաիրի)  բժշկական կենտրոնի կառուցում</t>
  </si>
  <si>
    <t>ՀՀ Կոտայքի մարզի Չարենցավանի բժշկական կենտորնի մասնակի վերանորոգման աշխատանքներ</t>
  </si>
  <si>
    <t>ՀՀ Շիրակի մարզ</t>
  </si>
  <si>
    <t>ՀՀ Շիրակի մարզի Արթիկի բժշկական կենտրոնի կառուցում</t>
  </si>
  <si>
    <t>ՀՀ Արագածոտնի մարզ</t>
  </si>
  <si>
    <t>ՀՀ Արագածոտնի մարզի Թալինի բժշկական կենտրոնի վերակառուցում</t>
  </si>
  <si>
    <t>ՀՀ Արագածոտնի մարզի Ծաղկահովիտի առողջության կենտրոնի կառուցում</t>
  </si>
  <si>
    <t>ՀՀ Սյունիքի մարզ</t>
  </si>
  <si>
    <t>ՀՀ Սյունիքի մարզի Սիսիանի բժշկական կենտրոնի վերակառուցում</t>
  </si>
  <si>
    <t xml:space="preserve">Ցուցանիշների փոփոխությունը 
(ավելացումները նշված են դրական նշանով)
</t>
  </si>
  <si>
    <t>առաջին կիսամյակ</t>
  </si>
  <si>
    <t>ինն ամիս</t>
  </si>
  <si>
    <t xml:space="preserve"> տարի</t>
  </si>
  <si>
    <t>ԸՆԴԱՄԵՆԸ</t>
  </si>
  <si>
    <t xml:space="preserve"> 1126</t>
  </si>
  <si>
    <t xml:space="preserve">այդ թվում` ըստ կատարողների </t>
  </si>
  <si>
    <t>այդ թվում` ըստ ուղղությունների</t>
  </si>
  <si>
    <t>ՀՀ կառավարություն</t>
  </si>
  <si>
    <t xml:space="preserve"> այդ թվում` ըստ ուղղությունների</t>
  </si>
  <si>
    <t>ՀՀ կառավարության  2021 թվականի</t>
  </si>
  <si>
    <t xml:space="preserve"> ______________ ի    ___Ն որոշման</t>
  </si>
  <si>
    <t>ՀԱՅԱՍՏԱՆԻ ՀԱՆՐԱՊԵՏՈՒԹՅԱՆ ԿԱՌԱՎԱՐՈՒԹՅԱՆ 2020 ԹՎԱԿԱՆԻ ԴԵԿՏԵՄԲԵՐԻ 30-Ի N 2215-Ն ՈՐՈՇՄԱՆ N 5 ՀԱՎԵԼՎԱԾԻ N 2 ԱՂՅՈՒՍԱԿՈՒՄ ԿԱՏԱՐՎՈՂ ԼՐԱՑՈՒՄՆԵՐԸ</t>
  </si>
  <si>
    <t xml:space="preserve"> Բյուջետային գլխավոր կարգադրիչների, ծրագրերի, միջոցառումների, միջոցառումները կատարող  պետական մարմինների  և ուղղությունների անվանումները</t>
  </si>
  <si>
    <t>«ՀԱՅԱUՏԱՆԻ ՀԱՆՐԱՊԵՏՈՒԹՅԱՆ 2021 ԹՎԱԿԱՆԻ ՊԵՏԱԿԱՆ ԲՅՈՒՋԵԻ ՄԱUԻՆ» ՀԱՅԱUՏԱՆԻ ՀԱՆՐԱՊԵՏՈՒԹՅԱՆ OՐԵՆՔԻ N 1 ՀԱՎԵԼՎԱԾԻ N 3 ԱՂՅՈՒՍԱԿՈՒՄ  ԿԱՏԱՐՎՈՂ  ԼՐԱՑՈՒՄՆԵՐԸ</t>
  </si>
  <si>
    <t>հազար  դրամներով</t>
  </si>
  <si>
    <t>Հավելված N 15</t>
  </si>
  <si>
    <t>Հավելված N 16</t>
  </si>
  <si>
    <t>ՀՀ Կոտայքի մարզի Չարենցավանի բժշկական կենտրոնի մասնակի վերանորոգման աշխատանքներ</t>
  </si>
  <si>
    <t>նախագծանախահաշվային փաստաթղթերի քանակ,հատ</t>
  </si>
  <si>
    <t>Գնման առարկայի</t>
  </si>
  <si>
    <t>Գնման ձևը (ընթացակարգը)</t>
  </si>
  <si>
    <t>Չափի միավորը</t>
  </si>
  <si>
    <t>Միավորի գինը                 (դրամ)</t>
  </si>
  <si>
    <t>Քանակը</t>
  </si>
  <si>
    <t>Ցուցանիշների փոփոխությունը (ավելացումները նշված են դրական նշանով)                                       (հազ. դրամ)</t>
  </si>
  <si>
    <t>Միջանցիկ կոդը` ըստ CPV դասակարգման</t>
  </si>
  <si>
    <t>անվանումը</t>
  </si>
  <si>
    <t>ՀՀ Քաղաքաշինության կոմիտե</t>
  </si>
  <si>
    <t>Բաժին 07</t>
  </si>
  <si>
    <t>Խումբ 06</t>
  </si>
  <si>
    <t>Դաս 02</t>
  </si>
  <si>
    <t>Առողջապահության (այլ դասերին չպատկանող)</t>
  </si>
  <si>
    <t>1126  31003</t>
  </si>
  <si>
    <t xml:space="preserve"> </t>
  </si>
  <si>
    <t xml:space="preserve"> ՄԱՍ II.  ԱՇԽԱՏԱՆՔՆԵՐ</t>
  </si>
  <si>
    <t>45451700-504</t>
  </si>
  <si>
    <t xml:space="preserve"> վերակառուցման աշխատանքներ</t>
  </si>
  <si>
    <t>ԲՄ</t>
  </si>
  <si>
    <t>դրամ</t>
  </si>
  <si>
    <t>45211250-504</t>
  </si>
  <si>
    <t>առողջապահության հետ կապված շենքերի կառուցման աշխատանքներ</t>
  </si>
  <si>
    <t>45211250-507</t>
  </si>
  <si>
    <t>ՄԱՍ III. ԾԱՌԱՅՈՒԹՅՈՒՆՆԵՐ</t>
  </si>
  <si>
    <t xml:space="preserve"> 71351540-1</t>
  </si>
  <si>
    <t xml:space="preserve">  տեխնիկական հսկողության ծառայություններ</t>
  </si>
  <si>
    <t>ԳՀ</t>
  </si>
  <si>
    <t xml:space="preserve"> 71351540-2</t>
  </si>
  <si>
    <t xml:space="preserve"> 71351540-3</t>
  </si>
  <si>
    <t xml:space="preserve"> 71351540-4</t>
  </si>
  <si>
    <t xml:space="preserve"> 71351540-5</t>
  </si>
  <si>
    <t xml:space="preserve"> 98111140-1</t>
  </si>
  <si>
    <t xml:space="preserve"> հեղինակային հսկողության ծառայություններ</t>
  </si>
  <si>
    <t>ՄԱ</t>
  </si>
  <si>
    <t xml:space="preserve"> 98111140-2</t>
  </si>
  <si>
    <t xml:space="preserve"> 98111140-3</t>
  </si>
  <si>
    <t xml:space="preserve"> 98111140-4</t>
  </si>
  <si>
    <t xml:space="preserve"> 98111140-5</t>
  </si>
  <si>
    <t>71241200-1</t>
  </si>
  <si>
    <t>նախագծերի պատրաստում, ծախսերի գնահատում</t>
  </si>
  <si>
    <t>71241200-2</t>
  </si>
  <si>
    <t>71241200-3</t>
  </si>
  <si>
    <t xml:space="preserve"> ՀՀ Առողջապահության նախարարություն</t>
  </si>
  <si>
    <t>45451700-1</t>
  </si>
  <si>
    <t>ՀԲՄ</t>
  </si>
  <si>
    <t>45451700-2</t>
  </si>
  <si>
    <t>Հավելված N 17</t>
  </si>
  <si>
    <t>«Ինֆեկցիոն հիվանդությունների ազգային կենտրոն» ՓԲԸ վերակառուցում</t>
  </si>
  <si>
    <t>Շենքերի և շինությունների շինարարություն</t>
  </si>
  <si>
    <t>ԱՅԼ ՀԻՄՆԱԿԱՆ ՄԻՋՈՑՆԵՐ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</si>
  <si>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</si>
  <si>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</si>
  <si>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</si>
  <si>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Ծառայությունների մատուցում</t>
  </si>
  <si>
    <t xml:space="preserve">Ցուցանիշների փոփոխությունը (ավելացումները նշված են դրական նշանով)  </t>
  </si>
  <si>
    <t xml:space="preserve"> «ՀԱՅԱՍՏԱՆԻ ՀԱՆՐԱՊԵՏՈՒԹՅԱՆ 2021 ԹՎԱԿԱՆԻ ՊԵՏԱԿԱՆ ԲՅՈՒՋԵԻ ՄԱՍԻՆ» ՀԱՅԱՍՏԱՆԻ ՀԱՆՐԱՊԵՏՈՒԹՅԱՆ ՕՐԵՆՔԻ N 1 ՀԱՎԵԼՎԱԾԻ  N 2 ԱՂՅՈՒՍԱԿՈՒՄ ԿԱՏԱՐՎՈՂ ԼՐԱՑՈՒՄԸ ՈՒ ՎԵՐԱԲԱՇԽՈՒՄԸ ԵՎ ՀԱՅԱՍՏԱՆԻ ՀԱՆՐԱՊԵՏՈՒԹՅԱՆ ԿԱՌԱՎԱՐՈՒԹՅԱՆ 2020 ԹՎԱԿԱՆԻ ԴԵԿՏԵՄԲԵՐԻ 30-Ի N 2215-Ն ՈՐՈՇՄԱՆN 5 ՀԱՎԵԼՎԱԾԻ  N 1 ԱՂՅՈՒՍԱԿՈՒՄ ԿԱՏԱՐՎՈՂ ՓՈՓՈԽՈՒԹՅՈՒՆՆԵՐԸ ԵՎ ԼՐԱՑՈՒՄՆԵՐԸ</t>
  </si>
  <si>
    <t>ՀԱՅԱՍՏԱՆԻ ՀԱՆՐԱՊԵՏՈՒԹՅԱՆ ԿԱՌԱՎԱՐՈՒԹՅԱՆ 2020 ԹՎԱԿԱՆԻ ԴԵԿՏԵՄԲԵՐԻ 30-Ի N 2215-Ն ՈՐՈՇՄԱՆ N 3 ԵՎ N 4 ՀԱՎԵԼՎԱԾՆԵՐՈՒՄ ԿԱՏԱՐՎՈՂ ՓՈՓՈԽՈՒԹՅՈՒՆՆԵՐԸ ԵՎ ԼՐԱՑՈՒՄՆԵՐԸ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</si>
  <si>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ՀԱՅԱՍՏԱՆԻ ՀԱՆՐԱՊԵՏՈՒԹՅԱՆ ԿԱՌԱՎԱՐՈՒԹՅԱՆ 2020 ԹՎԱԿԱՆԻ ԴԵԿՏԵՄԲԵՐԻ 30-Ի N 2215-Ն ՈՐՈՇՄԱՆ N 9 ՀԱՎԵԼՎԱԾԻ N 9.8, 9.47, 9.9 ԱՂՅՈՒՍԱԿՆԵՐՈՒՄ ԿԱՏԱՐՎՈՂ ՓՈՓՈԽՈՒԹՅՈՒՆՆԵՐԸ ԵՎ ԼՐԱՑՈՒՄՆԵՐԸ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</si>
  <si>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ՀԱՅԱՍՏԱՆԻ ՀԱՆՐԱՊԵՏՈՒԹՅԱՆ ԿԱՌԱՎԱՐՈՒԹՅԱՆ 2020 ԹՎԱԿԱՆԻ ԴԵԿՏԵՄԲԵՐԻ 30-Ի N 2215-Ն ՈՐՈՇՄԱՆ N 9.1 ՀԱՎԵԼՎԱԾԻ N 9.1.8, 9.1.9, 9.1.42, 9.1.58 ԱՂՅՈՒՍԱԿՈՒՄ ԿԱՏԱՐՎՈՂ ՓՈՓՈԽՈՒԹՅՈՒՆՆԵՐԸ ԵՎ ԼՐԱՑՈՒՄՆԵՐԸ</t>
  </si>
  <si>
    <t xml:space="preserve">ՀԱՅԱՍՏԱՆԻ ՀԱՆՐԱՊԵՏՈՒԹՅԱՆ ԿԱՌԱՎԱՐՈՒԹՅԱՆ 2020 ԹՎԱԿԱՆԻ ԴԵԿՏԵՄԲԵՐԻ 30-Ի № 2215-Ն ՈՐՈՇՄԱՆ
N 10 ՀԱՎԵԼՎԱԾՈՒՄ ԿԱՏԱՐՎՈՂ ԼՐԱՑՈՒՄՆԵՐԸ      
</t>
  </si>
  <si>
    <t>-</t>
  </si>
  <si>
    <t>ՀԱՅԱՍՏԱՆԻ ՀԱՆՐԱՊԵՏՈՒԹՅԱՆ 2021 ԹՎԱԿԱՆԻ ՊԵՏԱԿԱՆ ԲՅՈՒՋԵՈՎ ՆԱԽԱՏԵՍՎԱԾ՝ ՀԱՅԱՍՏԱՆԻ ՀԱՆՐԱՊԵՏՈՒԹՅԱՆ ԿԱՌԱՎԱՐՈՒԹՅԱՆ ՊԱՀՈՒՍՏԱՅԻՆ ՖՈՆԴԻՑ ՀԱՏԿԱՑՈՒՄՆԵՐ ԿԱՏԱՐԵԼՈՒ ՎԵՐԱԲԵՐՅԱԼ</t>
  </si>
  <si>
    <t>Հավելված N 18</t>
  </si>
  <si>
    <t xml:space="preserve">«ՀԱՅԱՍՏԱՆԻ ՀԱՆՐԱՊԵՏՈՒԹՅԱՆ 2021 ԹՎԱԿԱՆԻ ՊԵՏԱԿԱՆ ԲՅՈՒՋԵԻ ՄԱՍԻՆ» ՀԱՅԱՍՏԱՆԻ ՀԱՆՐԱՊԵՏՈՒԹՅԱՆ ՕՐԵՆՔԻ 2-ՐԴ ՀՈԴՎԱԾԻ ԱՂՅՈՒՍԱԿՈՒՄ ԿԱՏԱՐՎՈՂ ՓՈՓՈԽՈՒԹՅՈՒՆՆԵՐԸ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</si>
</sst>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7">
    <numFmt numFmtId="43" formatCode="_-* #,##0.00\ _֏_-;\-* #,##0.00\ _֏_-;_-* &quot;-&quot;??\ _֏_-;_-@_-"/>
    <numFmt numFmtId="164" formatCode="_(* #,##0.00_);_(* \(#,##0.00\);_(* &quot;-&quot;??_);_(@_)"/>
    <numFmt numFmtId="165" formatCode="_ * #,##0.00_)_€_ ;_ * \(#,##0.00\)_€_ ;_ * &quot;-&quot;??_)_€_ ;_ @_ "/>
    <numFmt numFmtId="166" formatCode="_(* #,##0.0_);_(* \(#,##0.0\);_(* &quot;-&quot;??_);_(@_)"/>
    <numFmt numFmtId="167" formatCode="##,##0.0;\(##,##0.0\);\-"/>
    <numFmt numFmtId="168" formatCode="_-* #,##0.00_-;\-* #,##0.00_-;_-* &quot;-&quot;??_-;_-@_-"/>
    <numFmt numFmtId="169" formatCode="_-* #,##0.00_р_._-;\-* #,##0.00_р_._-;_-* &quot;-&quot;??_р_._-;_-@_-"/>
    <numFmt numFmtId="170" formatCode="_ * #,##0.00_)\ _ _ ;_ * \(#,##0.00\)\ _ _ ;_ * &quot;-&quot;??_)\ _ _ ;_ @_ "/>
    <numFmt numFmtId="171" formatCode="_-* #,##0.00\ _դ_ր_._-;\-* #,##0.00\ _դ_ր_._-;_-* &quot;-&quot;??\ _դ_ր_._-;_-@_-"/>
    <numFmt numFmtId="172" formatCode="General_)"/>
    <numFmt numFmtId="173" formatCode="_-* #,##0.00\ _₽_-;\-* #,##0.00\ _₽_-;_-* &quot;-&quot;??\ _₽_-;_-@_-"/>
    <numFmt numFmtId="174" formatCode="_(* #,##0.0_);_(* \(#,##0.0\);_(* &quot;-&quot;?_);_(@_)"/>
    <numFmt numFmtId="175" formatCode="#,##0.0"/>
    <numFmt numFmtId="176" formatCode="#,##0.0_);\(#,##0.0\)"/>
    <numFmt numFmtId="177" formatCode="_(&quot; &quot;* #,##0.00_);_(&quot; &quot;* \(#,##0.00\);_(&quot; &quot;* &quot;-&quot;??_);_(@_)"/>
    <numFmt numFmtId="178" formatCode="0_);\(0\)"/>
    <numFmt numFmtId="179" formatCode="_-* #,##0.0\ _₽_-;\-* #,##0.0\ _₽_-;_-* &quot;-&quot;??\ _₽_-;_-@_-"/>
  </numFmts>
  <fonts count="149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8"/>
      <name val="GHEA Grapalat"/>
      <family val="2"/>
    </font>
    <font>
      <sz val="12"/>
      <name val="GHEA Grapalat"/>
      <family val="3"/>
    </font>
    <font>
      <sz val="10"/>
      <name val="GHEA Grapalat"/>
      <family val="3"/>
    </font>
    <font>
      <sz val="11"/>
      <name val="GHEA Grapalat"/>
      <family val="3"/>
    </font>
    <font>
      <sz val="11"/>
      <color theme="1"/>
      <name val="Calibri"/>
      <family val="2"/>
      <charset val="1"/>
      <scheme val="minor"/>
    </font>
    <font>
      <sz val="11"/>
      <color theme="1"/>
      <name val="GHEA Grapalat"/>
      <family val="3"/>
    </font>
    <font>
      <b/>
      <sz val="8"/>
      <name val="GHEA Grapalat"/>
      <family val="2"/>
    </font>
    <font>
      <sz val="11"/>
      <color theme="1"/>
      <name val="Calibri"/>
      <family val="2"/>
      <scheme val="minor"/>
    </font>
    <font>
      <i/>
      <sz val="11"/>
      <name val="GHEA Grapalat"/>
      <family val="3"/>
    </font>
    <font>
      <sz val="10"/>
      <name val="Arial"/>
      <family val="2"/>
    </font>
    <font>
      <sz val="11"/>
      <color theme="1"/>
      <name val="Times Armenian"/>
      <family val="2"/>
    </font>
    <font>
      <sz val="11"/>
      <color indexed="8"/>
      <name val="Calibri"/>
      <family val="2"/>
    </font>
    <font>
      <sz val="11"/>
      <color indexed="8"/>
      <name val="Times Armenian"/>
      <family val="2"/>
    </font>
    <font>
      <sz val="11"/>
      <color theme="0"/>
      <name val="Times Armenian"/>
      <family val="2"/>
    </font>
    <font>
      <sz val="11"/>
      <color indexed="9"/>
      <name val="Calibri"/>
      <family val="2"/>
    </font>
    <font>
      <sz val="11"/>
      <color theme="0"/>
      <name val="Calibri"/>
      <family val="2"/>
      <charset val="1"/>
      <scheme val="minor"/>
    </font>
    <font>
      <sz val="11"/>
      <color theme="0"/>
      <name val="Calibri"/>
      <family val="2"/>
      <scheme val="minor"/>
    </font>
    <font>
      <sz val="11"/>
      <color rgb="FF9C0006"/>
      <name val="Times Armenian"/>
      <family val="2"/>
    </font>
    <font>
      <sz val="11"/>
      <color indexed="20"/>
      <name val="Calibri"/>
      <family val="2"/>
    </font>
    <font>
      <sz val="11"/>
      <color rgb="FF9C0006"/>
      <name val="Calibri"/>
      <family val="2"/>
      <charset val="1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Times Armenian"/>
      <family val="2"/>
    </font>
    <font>
      <b/>
      <sz val="11"/>
      <color indexed="52"/>
      <name val="Calibri"/>
      <family val="2"/>
    </font>
    <font>
      <b/>
      <sz val="11"/>
      <color rgb="FFFA7D00"/>
      <name val="Calibri"/>
      <family val="2"/>
      <charset val="1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Times Armenian"/>
      <family val="2"/>
    </font>
    <font>
      <b/>
      <sz val="11"/>
      <color indexed="9"/>
      <name val="Calibri"/>
      <family val="2"/>
    </font>
    <font>
      <b/>
      <sz val="11"/>
      <color theme="0"/>
      <name val="Calibri"/>
      <family val="2"/>
      <charset val="1"/>
      <scheme val="minor"/>
    </font>
    <font>
      <b/>
      <sz val="11"/>
      <color theme="0"/>
      <name val="Calibri"/>
      <family val="2"/>
      <scheme val="minor"/>
    </font>
    <font>
      <sz val="10"/>
      <name val="Arial Armenian"/>
      <family val="2"/>
    </font>
    <font>
      <sz val="10"/>
      <name val="Times Armenian"/>
      <family val="1"/>
    </font>
    <font>
      <sz val="11"/>
      <color indexed="8"/>
      <name val="Calibri"/>
      <family val="2"/>
      <charset val="1"/>
    </font>
    <font>
      <sz val="12"/>
      <color indexed="8"/>
      <name val="Times Armenian"/>
      <family val="2"/>
    </font>
    <font>
      <i/>
      <sz val="11"/>
      <color rgb="FF7F7F7F"/>
      <name val="Times Armenian"/>
      <family val="2"/>
    </font>
    <font>
      <i/>
      <sz val="11"/>
      <color indexed="23"/>
      <name val="Calibri"/>
      <family val="2"/>
    </font>
    <font>
      <i/>
      <sz val="11"/>
      <color rgb="FF7F7F7F"/>
      <name val="Calibri"/>
      <family val="2"/>
      <charset val="1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Times Armenian"/>
      <family val="2"/>
    </font>
    <font>
      <sz val="11"/>
      <color indexed="17"/>
      <name val="Calibri"/>
      <family val="2"/>
    </font>
    <font>
      <sz val="11"/>
      <color rgb="FF006100"/>
      <name val="Calibri"/>
      <family val="2"/>
      <charset val="1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Times Armenian"/>
      <family val="2"/>
    </font>
    <font>
      <b/>
      <sz val="15"/>
      <color indexed="56"/>
      <name val="Calibri"/>
      <family val="2"/>
    </font>
    <font>
      <b/>
      <sz val="15"/>
      <color theme="3"/>
      <name val="Calibri"/>
      <family val="2"/>
      <charset val="1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Times Armenian"/>
      <family val="2"/>
    </font>
    <font>
      <b/>
      <sz val="13"/>
      <color indexed="56"/>
      <name val="Calibri"/>
      <family val="2"/>
    </font>
    <font>
      <b/>
      <sz val="13"/>
      <color theme="3"/>
      <name val="Calibri"/>
      <family val="2"/>
      <charset val="1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Times Armenian"/>
      <family val="2"/>
    </font>
    <font>
      <b/>
      <sz val="11"/>
      <color indexed="56"/>
      <name val="Calibri"/>
      <family val="2"/>
    </font>
    <font>
      <b/>
      <sz val="11"/>
      <color theme="3"/>
      <name val="Calibri"/>
      <family val="2"/>
      <charset val="1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Times Armenian"/>
      <family val="2"/>
    </font>
    <font>
      <sz val="11"/>
      <color indexed="62"/>
      <name val="Calibri"/>
      <family val="2"/>
    </font>
    <font>
      <sz val="11"/>
      <color rgb="FF3F3F76"/>
      <name val="Calibri"/>
      <family val="2"/>
      <charset val="1"/>
      <scheme val="minor"/>
    </font>
    <font>
      <sz val="11"/>
      <color rgb="FF3F3F76"/>
      <name val="Calibri"/>
      <family val="2"/>
      <scheme val="minor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1"/>
      <color rgb="FFFA7D00"/>
      <name val="Times Armenian"/>
      <family val="2"/>
    </font>
    <font>
      <sz val="11"/>
      <color indexed="52"/>
      <name val="Calibri"/>
      <family val="2"/>
    </font>
    <font>
      <sz val="11"/>
      <color rgb="FFFA7D00"/>
      <name val="Calibri"/>
      <family val="2"/>
      <charset val="1"/>
      <scheme val="minor"/>
    </font>
    <font>
      <sz val="11"/>
      <color rgb="FFFA7D00"/>
      <name val="Calibri"/>
      <family val="2"/>
      <scheme val="minor"/>
    </font>
    <font>
      <sz val="11"/>
      <color rgb="FF9C6500"/>
      <name val="Times Armenian"/>
      <family val="2"/>
    </font>
    <font>
      <sz val="10"/>
      <color rgb="FF9C6500"/>
      <name val="Calibri"/>
      <family val="2"/>
      <scheme val="minor"/>
    </font>
    <font>
      <sz val="11"/>
      <color indexed="60"/>
      <name val="Times Armenian"/>
      <family val="2"/>
    </font>
    <font>
      <sz val="11"/>
      <color rgb="FF9C6500"/>
      <name val="Calibri"/>
      <family val="2"/>
      <charset val="1"/>
      <scheme val="minor"/>
    </font>
    <font>
      <sz val="11"/>
      <color indexed="60"/>
      <name val="Calibri"/>
      <family val="2"/>
    </font>
    <font>
      <sz val="8"/>
      <name val="Arial Armenian"/>
      <family val="2"/>
    </font>
    <font>
      <sz val="10"/>
      <color rgb="FF000000"/>
      <name val="Times New Roman"/>
      <family val="1"/>
    </font>
    <font>
      <sz val="8"/>
      <name val="GHEA Grapalat"/>
      <family val="3"/>
    </font>
    <font>
      <sz val="12"/>
      <name val="Arial Armenian"/>
      <family val="2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sz val="10"/>
      <name val="Arial Unicode"/>
      <family val="2"/>
    </font>
    <font>
      <sz val="11"/>
      <name val="Times Armenian"/>
      <family val="1"/>
    </font>
    <font>
      <b/>
      <sz val="11"/>
      <color rgb="FF3F3F3F"/>
      <name val="Times Armenian"/>
      <family val="2"/>
    </font>
    <font>
      <b/>
      <sz val="11"/>
      <color indexed="63"/>
      <name val="Calibri"/>
      <family val="2"/>
    </font>
    <font>
      <b/>
      <sz val="11"/>
      <color rgb="FF3F3F3F"/>
      <name val="Calibri"/>
      <family val="2"/>
      <charset val="1"/>
      <scheme val="minor"/>
    </font>
    <font>
      <b/>
      <sz val="11"/>
      <color rgb="FF3F3F3F"/>
      <name val="Calibri"/>
      <family val="2"/>
      <scheme val="minor"/>
    </font>
    <font>
      <i/>
      <sz val="8"/>
      <name val="GHEA Grapalat"/>
      <family val="2"/>
    </font>
    <font>
      <sz val="10"/>
      <color indexed="8"/>
      <name val="MS Sans Serif"/>
      <family val="2"/>
    </font>
    <font>
      <sz val="18"/>
      <color theme="3"/>
      <name val="Cambria"/>
      <family val="2"/>
      <scheme val="major"/>
    </font>
    <font>
      <b/>
      <sz val="18"/>
      <color indexed="56"/>
      <name val="Cambria"/>
      <family val="2"/>
    </font>
    <font>
      <b/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b/>
      <sz val="11"/>
      <color indexed="8"/>
      <name val="Calibri"/>
      <family val="2"/>
    </font>
    <font>
      <b/>
      <sz val="11"/>
      <color theme="1"/>
      <name val="Calibri"/>
      <family val="2"/>
      <charset val="1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Times Armenian"/>
      <family val="2"/>
    </font>
    <font>
      <sz val="11"/>
      <color indexed="10"/>
      <name val="Calibri"/>
      <family val="2"/>
    </font>
    <font>
      <sz val="11"/>
      <color rgb="FFFF0000"/>
      <name val="Calibri"/>
      <family val="2"/>
      <charset val="1"/>
      <scheme val="minor"/>
    </font>
    <font>
      <sz val="11"/>
      <color rgb="FFFF0000"/>
      <name val="Calibri"/>
      <family val="2"/>
      <scheme val="minor"/>
    </font>
    <font>
      <b/>
      <sz val="10"/>
      <color indexed="12"/>
      <name val="Arial Cyr"/>
      <family val="2"/>
      <charset val="204"/>
    </font>
    <font>
      <sz val="11"/>
      <color rgb="FF9C6500"/>
      <name val="Calibri"/>
      <family val="2"/>
      <scheme val="minor"/>
    </font>
    <font>
      <sz val="10"/>
      <name val="Arial Armenian"/>
      <family val="2"/>
    </font>
    <font>
      <sz val="10"/>
      <color indexed="8"/>
      <name val="MS Sans Serif"/>
      <family val="2"/>
      <charset val="204"/>
    </font>
    <font>
      <sz val="10"/>
      <color theme="1"/>
      <name val="GHEA Grapalat"/>
      <family val="3"/>
    </font>
    <font>
      <sz val="10"/>
      <color rgb="FF000000"/>
      <name val="GHEA Grapalat"/>
      <family val="3"/>
    </font>
    <font>
      <sz val="10"/>
      <color rgb="FFFF0000"/>
      <name val="GHEA Grapalat"/>
      <family val="3"/>
    </font>
    <font>
      <sz val="12"/>
      <color rgb="FF000000"/>
      <name val="GHEA Grapalat"/>
      <family val="3"/>
    </font>
    <font>
      <sz val="11"/>
      <color rgb="FF000000"/>
      <name val="GHEA Grapalat"/>
      <family val="3"/>
    </font>
    <font>
      <sz val="14"/>
      <color rgb="FF000000"/>
      <name val="GHEA Grapalat"/>
      <family val="3"/>
    </font>
    <font>
      <sz val="9"/>
      <name val="GHEA Grapalat"/>
      <family val="3"/>
    </font>
    <font>
      <i/>
      <sz val="11"/>
      <color rgb="FF000000"/>
      <name val="GHEA Grapalat"/>
      <family val="3"/>
    </font>
    <font>
      <i/>
      <sz val="9"/>
      <color theme="1"/>
      <name val="GHEA Grapalat"/>
      <family val="3"/>
    </font>
    <font>
      <i/>
      <sz val="10"/>
      <name val="GHEA Grapalat"/>
      <family val="3"/>
    </font>
    <font>
      <sz val="11"/>
      <color rgb="FFC00000"/>
      <name val="GHEA Grapalat"/>
      <family val="3"/>
    </font>
    <font>
      <sz val="10"/>
      <color theme="0"/>
      <name val="GHEA Grapalat"/>
      <family val="3"/>
    </font>
    <font>
      <i/>
      <sz val="10"/>
      <color theme="1"/>
      <name val="Arial Armenian"/>
      <family val="2"/>
    </font>
    <font>
      <sz val="8"/>
      <color theme="1"/>
      <name val="GHEA Grapalat"/>
      <family val="3"/>
    </font>
    <font>
      <i/>
      <sz val="8"/>
      <name val="GHEA Grapalat"/>
      <family val="3"/>
    </font>
    <font>
      <sz val="14"/>
      <name val="GHEA Grapalat"/>
      <family val="3"/>
    </font>
    <font>
      <sz val="10"/>
      <name val="GHEA Grapalat"/>
      <family val="2"/>
    </font>
    <font>
      <sz val="11"/>
      <name val="GHEA Mariam"/>
      <family val="3"/>
    </font>
    <font>
      <b/>
      <sz val="12"/>
      <name val="GHEA Grapalat"/>
      <family val="3"/>
    </font>
    <font>
      <sz val="11"/>
      <color indexed="8"/>
      <name val="GHEA Grapalat"/>
      <family val="3"/>
    </font>
    <font>
      <sz val="4"/>
      <name val="GHEA Grapalat"/>
      <family val="3"/>
    </font>
    <font>
      <sz val="11"/>
      <name val="GHEA Grapalat"/>
      <family val="2"/>
    </font>
    <font>
      <b/>
      <sz val="11"/>
      <name val="GHEA Grapalat"/>
      <family val="3"/>
    </font>
    <font>
      <b/>
      <sz val="10"/>
      <name val="GHEA Grapalat"/>
      <family val="3"/>
    </font>
    <font>
      <i/>
      <sz val="9"/>
      <name val="GHEA Grapalat"/>
      <family val="3"/>
    </font>
    <font>
      <i/>
      <sz val="10"/>
      <color theme="1"/>
      <name val="GHEA Grapalat"/>
      <family val="3"/>
    </font>
    <font>
      <b/>
      <sz val="8"/>
      <name val="GHEA Grapalat"/>
      <family val="3"/>
    </font>
    <font>
      <b/>
      <sz val="10"/>
      <color theme="1"/>
      <name val="GHEA Grapalat"/>
      <family val="3"/>
    </font>
    <font>
      <b/>
      <sz val="12"/>
      <color theme="1"/>
      <name val="GHEA Grapalat"/>
      <family val="3"/>
    </font>
    <font>
      <b/>
      <sz val="14"/>
      <name val="GHEA Grapalat"/>
      <family val="2"/>
    </font>
    <font>
      <sz val="8"/>
      <color rgb="FFFF0000"/>
      <name val="GHEA Grapalat"/>
      <family val="2"/>
    </font>
    <font>
      <sz val="9"/>
      <name val="GHEA Grapalat"/>
      <family val="2"/>
    </font>
    <font>
      <b/>
      <sz val="9"/>
      <name val="GHEA Grapalat"/>
      <family val="2"/>
    </font>
    <font>
      <i/>
      <sz val="9"/>
      <name val="GHEA Grapalat"/>
      <family val="2"/>
    </font>
    <font>
      <b/>
      <i/>
      <sz val="9"/>
      <name val="GHEA Grapalat"/>
      <family val="2"/>
    </font>
    <font>
      <b/>
      <i/>
      <sz val="10"/>
      <name val="GHEA Grapalat"/>
      <family val="3"/>
    </font>
    <font>
      <b/>
      <sz val="9"/>
      <name val="GHEA Grapalat"/>
      <family val="3"/>
    </font>
    <font>
      <sz val="11"/>
      <name val="Calibri"/>
      <family val="2"/>
      <scheme val="minor"/>
    </font>
    <font>
      <b/>
      <sz val="10"/>
      <name val="GHEA Grapalat"/>
      <family val="2"/>
    </font>
    <font>
      <i/>
      <sz val="10"/>
      <name val="GHEA Grapalat"/>
      <family val="2"/>
    </font>
    <font>
      <sz val="10"/>
      <name val="Calibri"/>
      <family val="2"/>
      <scheme val="minor"/>
    </font>
    <font>
      <sz val="11"/>
      <name val="Arial Armenian"/>
      <family val="2"/>
    </font>
    <font>
      <sz val="10"/>
      <name val="Arial Cyr"/>
      <family val="2"/>
    </font>
    <font>
      <b/>
      <sz val="11"/>
      <color rgb="FF000000"/>
      <name val="GHEA Grapalat"/>
      <family val="3"/>
    </font>
    <font>
      <b/>
      <sz val="12"/>
      <color indexed="8"/>
      <name val="GHEA Grapalat"/>
      <family val="3"/>
    </font>
    <font>
      <b/>
      <sz val="12"/>
      <color rgb="FF000000"/>
      <name val="GHEA Grapalat"/>
      <family val="3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/>
      <right/>
      <top style="thin">
        <color indexed="0"/>
      </top>
      <bottom style="thin">
        <color indexed="0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2362">
    <xf numFmtId="0" fontId="0" fillId="0" borderId="0"/>
    <xf numFmtId="0" fontId="2" fillId="0" borderId="0">
      <alignment horizontal="left" vertical="top" wrapText="1"/>
    </xf>
    <xf numFmtId="164" fontId="6" fillId="0" borderId="0" applyFont="0" applyFill="0" applyBorder="0" applyAlignment="0" applyProtection="0"/>
    <xf numFmtId="0" fontId="6" fillId="0" borderId="0"/>
    <xf numFmtId="167" fontId="8" fillId="0" borderId="0" applyFill="0" applyBorder="0" applyProtection="0">
      <alignment horizontal="right" vertical="top"/>
    </xf>
    <xf numFmtId="167" fontId="2" fillId="0" borderId="0" applyFill="0" applyBorder="0" applyProtection="0">
      <alignment horizontal="right" vertical="top"/>
    </xf>
    <xf numFmtId="0" fontId="11" fillId="0" borderId="0"/>
    <xf numFmtId="0" fontId="11" fillId="0" borderId="0"/>
    <xf numFmtId="0" fontId="12" fillId="10" borderId="0" applyNumberFormat="0" applyBorder="0" applyAlignment="0" applyProtection="0"/>
    <xf numFmtId="0" fontId="13" fillId="33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13" fillId="33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14" fillId="33" borderId="0" applyNumberFormat="0" applyBorder="0" applyAlignment="0" applyProtection="0"/>
    <xf numFmtId="0" fontId="6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12" fillId="14" borderId="0" applyNumberFormat="0" applyBorder="0" applyAlignment="0" applyProtection="0"/>
    <xf numFmtId="0" fontId="13" fillId="3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13" fillId="3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14" fillId="34" borderId="0" applyNumberFormat="0" applyBorder="0" applyAlignment="0" applyProtection="0"/>
    <xf numFmtId="0" fontId="6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12" fillId="18" borderId="0" applyNumberFormat="0" applyBorder="0" applyAlignment="0" applyProtection="0"/>
    <xf numFmtId="0" fontId="13" fillId="35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13" fillId="35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14" fillId="35" borderId="0" applyNumberFormat="0" applyBorder="0" applyAlignment="0" applyProtection="0"/>
    <xf numFmtId="0" fontId="6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12" fillId="22" borderId="0" applyNumberFormat="0" applyBorder="0" applyAlignment="0" applyProtection="0"/>
    <xf numFmtId="0" fontId="13" fillId="36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13" fillId="36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14" fillId="36" borderId="0" applyNumberFormat="0" applyBorder="0" applyAlignment="0" applyProtection="0"/>
    <xf numFmtId="0" fontId="6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12" fillId="26" borderId="0" applyNumberFormat="0" applyBorder="0" applyAlignment="0" applyProtection="0"/>
    <xf numFmtId="0" fontId="13" fillId="37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13" fillId="37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14" fillId="37" borderId="0" applyNumberFormat="0" applyBorder="0" applyAlignment="0" applyProtection="0"/>
    <xf numFmtId="0" fontId="6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12" fillId="30" borderId="0" applyNumberFormat="0" applyBorder="0" applyAlignment="0" applyProtection="0"/>
    <xf numFmtId="0" fontId="13" fillId="38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13" fillId="38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14" fillId="38" borderId="0" applyNumberFormat="0" applyBorder="0" applyAlignment="0" applyProtection="0"/>
    <xf numFmtId="0" fontId="6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12" fillId="11" borderId="0" applyNumberFormat="0" applyBorder="0" applyAlignment="0" applyProtection="0"/>
    <xf numFmtId="0" fontId="13" fillId="39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13" fillId="39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14" fillId="39" borderId="0" applyNumberFormat="0" applyBorder="0" applyAlignment="0" applyProtection="0"/>
    <xf numFmtId="0" fontId="6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12" fillId="15" borderId="0" applyNumberFormat="0" applyBorder="0" applyAlignment="0" applyProtection="0"/>
    <xf numFmtId="0" fontId="13" fillId="40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13" fillId="40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14" fillId="40" borderId="0" applyNumberFormat="0" applyBorder="0" applyAlignment="0" applyProtection="0"/>
    <xf numFmtId="0" fontId="6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12" fillId="19" borderId="0" applyNumberFormat="0" applyBorder="0" applyAlignment="0" applyProtection="0"/>
    <xf numFmtId="0" fontId="13" fillId="41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13" fillId="41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14" fillId="41" borderId="0" applyNumberFormat="0" applyBorder="0" applyAlignment="0" applyProtection="0"/>
    <xf numFmtId="0" fontId="6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12" fillId="23" borderId="0" applyNumberFormat="0" applyBorder="0" applyAlignment="0" applyProtection="0"/>
    <xf numFmtId="0" fontId="13" fillId="36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13" fillId="36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14" fillId="36" borderId="0" applyNumberFormat="0" applyBorder="0" applyAlignment="0" applyProtection="0"/>
    <xf numFmtId="0" fontId="6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12" fillId="27" borderId="0" applyNumberFormat="0" applyBorder="0" applyAlignment="0" applyProtection="0"/>
    <xf numFmtId="0" fontId="13" fillId="39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13" fillId="39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14" fillId="39" borderId="0" applyNumberFormat="0" applyBorder="0" applyAlignment="0" applyProtection="0"/>
    <xf numFmtId="0" fontId="6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12" fillId="31" borderId="0" applyNumberFormat="0" applyBorder="0" applyAlignment="0" applyProtection="0"/>
    <xf numFmtId="0" fontId="13" fillId="42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13" fillId="42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14" fillId="42" borderId="0" applyNumberFormat="0" applyBorder="0" applyAlignment="0" applyProtection="0"/>
    <xf numFmtId="0" fontId="6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15" fillId="12" borderId="0" applyNumberFormat="0" applyBorder="0" applyAlignment="0" applyProtection="0"/>
    <xf numFmtId="0" fontId="16" fillId="43" borderId="0" applyNumberFormat="0" applyBorder="0" applyAlignment="0" applyProtection="0"/>
    <xf numFmtId="0" fontId="16" fillId="43" borderId="0" applyNumberFormat="0" applyBorder="0" applyAlignment="0" applyProtection="0"/>
    <xf numFmtId="0" fontId="17" fillId="12" borderId="0" applyNumberFormat="0" applyBorder="0" applyAlignment="0" applyProtection="0"/>
    <xf numFmtId="0" fontId="18" fillId="12" borderId="0" applyNumberFormat="0" applyBorder="0" applyAlignment="0" applyProtection="0"/>
    <xf numFmtId="0" fontId="15" fillId="16" borderId="0" applyNumberFormat="0" applyBorder="0" applyAlignment="0" applyProtection="0"/>
    <xf numFmtId="0" fontId="16" fillId="40" borderId="0" applyNumberFormat="0" applyBorder="0" applyAlignment="0" applyProtection="0"/>
    <xf numFmtId="0" fontId="16" fillId="40" borderId="0" applyNumberFormat="0" applyBorder="0" applyAlignment="0" applyProtection="0"/>
    <xf numFmtId="0" fontId="17" fillId="16" borderId="0" applyNumberFormat="0" applyBorder="0" applyAlignment="0" applyProtection="0"/>
    <xf numFmtId="0" fontId="18" fillId="16" borderId="0" applyNumberFormat="0" applyBorder="0" applyAlignment="0" applyProtection="0"/>
    <xf numFmtId="0" fontId="15" fillId="20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7" fillId="20" borderId="0" applyNumberFormat="0" applyBorder="0" applyAlignment="0" applyProtection="0"/>
    <xf numFmtId="0" fontId="18" fillId="20" borderId="0" applyNumberFormat="0" applyBorder="0" applyAlignment="0" applyProtection="0"/>
    <xf numFmtId="0" fontId="15" fillId="24" borderId="0" applyNumberFormat="0" applyBorder="0" applyAlignment="0" applyProtection="0"/>
    <xf numFmtId="0" fontId="16" fillId="44" borderId="0" applyNumberFormat="0" applyBorder="0" applyAlignment="0" applyProtection="0"/>
    <xf numFmtId="0" fontId="16" fillId="44" borderId="0" applyNumberFormat="0" applyBorder="0" applyAlignment="0" applyProtection="0"/>
    <xf numFmtId="0" fontId="17" fillId="24" borderId="0" applyNumberFormat="0" applyBorder="0" applyAlignment="0" applyProtection="0"/>
    <xf numFmtId="0" fontId="18" fillId="24" borderId="0" applyNumberFormat="0" applyBorder="0" applyAlignment="0" applyProtection="0"/>
    <xf numFmtId="0" fontId="15" fillId="28" borderId="0" applyNumberFormat="0" applyBorder="0" applyAlignment="0" applyProtection="0"/>
    <xf numFmtId="0" fontId="16" fillId="45" borderId="0" applyNumberFormat="0" applyBorder="0" applyAlignment="0" applyProtection="0"/>
    <xf numFmtId="0" fontId="16" fillId="45" borderId="0" applyNumberFormat="0" applyBorder="0" applyAlignment="0" applyProtection="0"/>
    <xf numFmtId="0" fontId="17" fillId="28" borderId="0" applyNumberFormat="0" applyBorder="0" applyAlignment="0" applyProtection="0"/>
    <xf numFmtId="0" fontId="18" fillId="28" borderId="0" applyNumberFormat="0" applyBorder="0" applyAlignment="0" applyProtection="0"/>
    <xf numFmtId="0" fontId="15" fillId="32" borderId="0" applyNumberFormat="0" applyBorder="0" applyAlignment="0" applyProtection="0"/>
    <xf numFmtId="0" fontId="16" fillId="46" borderId="0" applyNumberFormat="0" applyBorder="0" applyAlignment="0" applyProtection="0"/>
    <xf numFmtId="0" fontId="16" fillId="46" borderId="0" applyNumberFormat="0" applyBorder="0" applyAlignment="0" applyProtection="0"/>
    <xf numFmtId="0" fontId="17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12" borderId="0" applyNumberFormat="0" applyBorder="0" applyAlignment="0" applyProtection="0"/>
    <xf numFmtId="0" fontId="18" fillId="16" borderId="0" applyNumberFormat="0" applyBorder="0" applyAlignment="0" applyProtection="0"/>
    <xf numFmtId="0" fontId="18" fillId="20" borderId="0" applyNumberFormat="0" applyBorder="0" applyAlignment="0" applyProtection="0"/>
    <xf numFmtId="0" fontId="18" fillId="24" borderId="0" applyNumberFormat="0" applyBorder="0" applyAlignment="0" applyProtection="0"/>
    <xf numFmtId="0" fontId="18" fillId="28" borderId="0" applyNumberFormat="0" applyBorder="0" applyAlignment="0" applyProtection="0"/>
    <xf numFmtId="0" fontId="18" fillId="32" borderId="0" applyNumberFormat="0" applyBorder="0" applyAlignment="0" applyProtection="0"/>
    <xf numFmtId="0" fontId="15" fillId="9" borderId="0" applyNumberFormat="0" applyBorder="0" applyAlignment="0" applyProtection="0"/>
    <xf numFmtId="0" fontId="16" fillId="47" borderId="0" applyNumberFormat="0" applyBorder="0" applyAlignment="0" applyProtection="0"/>
    <xf numFmtId="0" fontId="16" fillId="47" borderId="0" applyNumberFormat="0" applyBorder="0" applyAlignment="0" applyProtection="0"/>
    <xf numFmtId="0" fontId="17" fillId="9" borderId="0" applyNumberFormat="0" applyBorder="0" applyAlignment="0" applyProtection="0"/>
    <xf numFmtId="0" fontId="18" fillId="9" borderId="0" applyNumberFormat="0" applyBorder="0" applyAlignment="0" applyProtection="0"/>
    <xf numFmtId="0" fontId="15" fillId="13" borderId="0" applyNumberFormat="0" applyBorder="0" applyAlignment="0" applyProtection="0"/>
    <xf numFmtId="0" fontId="16" fillId="48" borderId="0" applyNumberFormat="0" applyBorder="0" applyAlignment="0" applyProtection="0"/>
    <xf numFmtId="0" fontId="16" fillId="48" borderId="0" applyNumberFormat="0" applyBorder="0" applyAlignment="0" applyProtection="0"/>
    <xf numFmtId="0" fontId="17" fillId="13" borderId="0" applyNumberFormat="0" applyBorder="0" applyAlignment="0" applyProtection="0"/>
    <xf numFmtId="0" fontId="18" fillId="13" borderId="0" applyNumberFormat="0" applyBorder="0" applyAlignment="0" applyProtection="0"/>
    <xf numFmtId="0" fontId="15" fillId="17" borderId="0" applyNumberFormat="0" applyBorder="0" applyAlignment="0" applyProtection="0"/>
    <xf numFmtId="0" fontId="16" fillId="49" borderId="0" applyNumberFormat="0" applyBorder="0" applyAlignment="0" applyProtection="0"/>
    <xf numFmtId="0" fontId="16" fillId="49" borderId="0" applyNumberFormat="0" applyBorder="0" applyAlignment="0" applyProtection="0"/>
    <xf numFmtId="0" fontId="17" fillId="17" borderId="0" applyNumberFormat="0" applyBorder="0" applyAlignment="0" applyProtection="0"/>
    <xf numFmtId="0" fontId="18" fillId="17" borderId="0" applyNumberFormat="0" applyBorder="0" applyAlignment="0" applyProtection="0"/>
    <xf numFmtId="0" fontId="15" fillId="21" borderId="0" applyNumberFormat="0" applyBorder="0" applyAlignment="0" applyProtection="0"/>
    <xf numFmtId="0" fontId="16" fillId="44" borderId="0" applyNumberFormat="0" applyBorder="0" applyAlignment="0" applyProtection="0"/>
    <xf numFmtId="0" fontId="16" fillId="44" borderId="0" applyNumberFormat="0" applyBorder="0" applyAlignment="0" applyProtection="0"/>
    <xf numFmtId="0" fontId="17" fillId="21" borderId="0" applyNumberFormat="0" applyBorder="0" applyAlignment="0" applyProtection="0"/>
    <xf numFmtId="0" fontId="18" fillId="21" borderId="0" applyNumberFormat="0" applyBorder="0" applyAlignment="0" applyProtection="0"/>
    <xf numFmtId="0" fontId="15" fillId="25" borderId="0" applyNumberFormat="0" applyBorder="0" applyAlignment="0" applyProtection="0"/>
    <xf numFmtId="0" fontId="16" fillId="45" borderId="0" applyNumberFormat="0" applyBorder="0" applyAlignment="0" applyProtection="0"/>
    <xf numFmtId="0" fontId="16" fillId="45" borderId="0" applyNumberFormat="0" applyBorder="0" applyAlignment="0" applyProtection="0"/>
    <xf numFmtId="0" fontId="17" fillId="25" borderId="0" applyNumberFormat="0" applyBorder="0" applyAlignment="0" applyProtection="0"/>
    <xf numFmtId="0" fontId="18" fillId="25" borderId="0" applyNumberFormat="0" applyBorder="0" applyAlignment="0" applyProtection="0"/>
    <xf numFmtId="0" fontId="15" fillId="29" borderId="0" applyNumberFormat="0" applyBorder="0" applyAlignment="0" applyProtection="0"/>
    <xf numFmtId="0" fontId="16" fillId="50" borderId="0" applyNumberFormat="0" applyBorder="0" applyAlignment="0" applyProtection="0"/>
    <xf numFmtId="0" fontId="16" fillId="50" borderId="0" applyNumberFormat="0" applyBorder="0" applyAlignment="0" applyProtection="0"/>
    <xf numFmtId="0" fontId="17" fillId="29" borderId="0" applyNumberFormat="0" applyBorder="0" applyAlignment="0" applyProtection="0"/>
    <xf numFmtId="0" fontId="18" fillId="29" borderId="0" applyNumberFormat="0" applyBorder="0" applyAlignment="0" applyProtection="0"/>
    <xf numFmtId="0" fontId="19" fillId="3" borderId="0" applyNumberFormat="0" applyBorder="0" applyAlignment="0" applyProtection="0"/>
    <xf numFmtId="0" fontId="20" fillId="34" borderId="0" applyNumberFormat="0" applyBorder="0" applyAlignment="0" applyProtection="0"/>
    <xf numFmtId="0" fontId="20" fillId="34" borderId="0" applyNumberFormat="0" applyBorder="0" applyAlignment="0" applyProtection="0"/>
    <xf numFmtId="0" fontId="21" fillId="3" borderId="0" applyNumberFormat="0" applyBorder="0" applyAlignment="0" applyProtection="0"/>
    <xf numFmtId="0" fontId="22" fillId="3" borderId="0" applyNumberFormat="0" applyBorder="0" applyAlignment="0" applyProtection="0"/>
    <xf numFmtId="0" fontId="23" fillId="6" borderId="4" applyNumberFormat="0" applyAlignment="0" applyProtection="0"/>
    <xf numFmtId="0" fontId="24" fillId="51" borderId="15" applyNumberFormat="0" applyAlignment="0" applyProtection="0"/>
    <xf numFmtId="0" fontId="24" fillId="51" borderId="15" applyNumberFormat="0" applyAlignment="0" applyProtection="0"/>
    <xf numFmtId="0" fontId="25" fillId="6" borderId="4" applyNumberFormat="0" applyAlignment="0" applyProtection="0"/>
    <xf numFmtId="0" fontId="26" fillId="6" borderId="4" applyNumberFormat="0" applyAlignment="0" applyProtection="0"/>
    <xf numFmtId="0" fontId="27" fillId="7" borderId="7" applyNumberFormat="0" applyAlignment="0" applyProtection="0"/>
    <xf numFmtId="0" fontId="28" fillId="52" borderId="16" applyNumberFormat="0" applyAlignment="0" applyProtection="0"/>
    <xf numFmtId="0" fontId="28" fillId="52" borderId="16" applyNumberFormat="0" applyAlignment="0" applyProtection="0"/>
    <xf numFmtId="0" fontId="29" fillId="7" borderId="7" applyNumberFormat="0" applyAlignment="0" applyProtection="0"/>
    <xf numFmtId="0" fontId="30" fillId="7" borderId="7" applyNumberFormat="0" applyAlignment="0" applyProtection="0"/>
    <xf numFmtId="164" fontId="31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31" fillId="0" borderId="0" applyFont="0" applyFill="0" applyBorder="0" applyAlignment="0" applyProtection="0"/>
    <xf numFmtId="164" fontId="31" fillId="0" borderId="0" applyFont="0" applyFill="0" applyBorder="0" applyAlignment="0" applyProtection="0"/>
    <xf numFmtId="164" fontId="31" fillId="0" borderId="0" applyFont="0" applyFill="0" applyBorder="0" applyAlignment="0" applyProtection="0"/>
    <xf numFmtId="164" fontId="32" fillId="0" borderId="0" applyFont="0" applyFill="0" applyBorder="0" applyAlignment="0" applyProtection="0"/>
    <xf numFmtId="168" fontId="31" fillId="0" borderId="0" applyFont="0" applyFill="0" applyBorder="0" applyAlignment="0" applyProtection="0"/>
    <xf numFmtId="164" fontId="32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31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2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32" fillId="0" borderId="0" applyFont="0" applyFill="0" applyBorder="0" applyAlignment="0" applyProtection="0"/>
    <xf numFmtId="169" fontId="11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32" fillId="0" borderId="0" applyFont="0" applyFill="0" applyBorder="0" applyAlignment="0" applyProtection="0"/>
    <xf numFmtId="0" fontId="3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32" fillId="0" borderId="0" applyFont="0" applyFill="0" applyBorder="0" applyAlignment="0" applyProtection="0"/>
    <xf numFmtId="164" fontId="32" fillId="0" borderId="0" applyFont="0" applyFill="0" applyBorder="0" applyAlignment="0" applyProtection="0"/>
    <xf numFmtId="164" fontId="32" fillId="0" borderId="0" applyFont="0" applyFill="0" applyBorder="0" applyAlignment="0" applyProtection="0"/>
    <xf numFmtId="164" fontId="31" fillId="0" borderId="0" applyFont="0" applyFill="0" applyBorder="0" applyAlignment="0" applyProtection="0"/>
    <xf numFmtId="168" fontId="3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32" fillId="0" borderId="0" applyFont="0" applyFill="0" applyBorder="0" applyAlignment="0" applyProtection="0"/>
    <xf numFmtId="164" fontId="34" fillId="0" borderId="0" applyFont="0" applyFill="0" applyBorder="0" applyAlignment="0" applyProtection="0"/>
    <xf numFmtId="164" fontId="9" fillId="0" borderId="0" applyFont="0" applyFill="0" applyBorder="0" applyAlignment="0" applyProtection="0"/>
    <xf numFmtId="169" fontId="11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4" fontId="2" fillId="0" borderId="0" applyFont="0" applyFill="0" applyBorder="0" applyAlignment="0" applyProtection="0">
      <alignment horizontal="left" vertical="top" wrapText="1"/>
    </xf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9" fontId="11" fillId="0" borderId="0" applyFont="0" applyFill="0" applyBorder="0" applyAlignment="0" applyProtection="0"/>
    <xf numFmtId="170" fontId="13" fillId="0" borderId="0" applyFont="0" applyFill="0" applyBorder="0" applyAlignment="0" applyProtection="0"/>
    <xf numFmtId="171" fontId="2" fillId="0" borderId="0" applyFont="0" applyFill="0" applyBorder="0" applyAlignment="0" applyProtection="0">
      <alignment horizontal="left" vertical="top" wrapText="1"/>
    </xf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32" fillId="0" borderId="0" applyFont="0" applyFill="0" applyBorder="0" applyAlignment="0" applyProtection="0"/>
    <xf numFmtId="164" fontId="32" fillId="0" borderId="0" applyFont="0" applyFill="0" applyBorder="0" applyAlignment="0" applyProtection="0"/>
    <xf numFmtId="43" fontId="9" fillId="0" borderId="0" applyFont="0" applyFill="0" applyBorder="0" applyAlignment="0" applyProtection="0"/>
    <xf numFmtId="164" fontId="32" fillId="0" borderId="0" applyFont="0" applyFill="0" applyBorder="0" applyAlignment="0" applyProtection="0"/>
    <xf numFmtId="164" fontId="32" fillId="0" borderId="0" applyFont="0" applyFill="0" applyBorder="0" applyAlignment="0" applyProtection="0"/>
    <xf numFmtId="168" fontId="6" fillId="0" borderId="0" applyFont="0" applyFill="0" applyBorder="0" applyAlignment="0" applyProtection="0"/>
    <xf numFmtId="0" fontId="35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9" fillId="2" borderId="0" applyNumberFormat="0" applyBorder="0" applyAlignment="0" applyProtection="0"/>
    <xf numFmtId="0" fontId="40" fillId="35" borderId="0" applyNumberFormat="0" applyBorder="0" applyAlignment="0" applyProtection="0"/>
    <xf numFmtId="0" fontId="40" fillId="35" borderId="0" applyNumberFormat="0" applyBorder="0" applyAlignment="0" applyProtection="0"/>
    <xf numFmtId="0" fontId="41" fillId="2" borderId="0" applyNumberFormat="0" applyBorder="0" applyAlignment="0" applyProtection="0"/>
    <xf numFmtId="0" fontId="42" fillId="2" borderId="0" applyNumberFormat="0" applyBorder="0" applyAlignment="0" applyProtection="0"/>
    <xf numFmtId="0" fontId="43" fillId="0" borderId="1" applyNumberFormat="0" applyFill="0" applyAlignment="0" applyProtection="0"/>
    <xf numFmtId="0" fontId="44" fillId="0" borderId="17" applyNumberFormat="0" applyFill="0" applyAlignment="0" applyProtection="0"/>
    <xf numFmtId="0" fontId="44" fillId="0" borderId="17" applyNumberFormat="0" applyFill="0" applyAlignment="0" applyProtection="0"/>
    <xf numFmtId="0" fontId="45" fillId="0" borderId="1" applyNumberFormat="0" applyFill="0" applyAlignment="0" applyProtection="0"/>
    <xf numFmtId="0" fontId="46" fillId="0" borderId="1" applyNumberFormat="0" applyFill="0" applyAlignment="0" applyProtection="0"/>
    <xf numFmtId="0" fontId="47" fillId="0" borderId="2" applyNumberFormat="0" applyFill="0" applyAlignment="0" applyProtection="0"/>
    <xf numFmtId="0" fontId="48" fillId="0" borderId="18" applyNumberFormat="0" applyFill="0" applyAlignment="0" applyProtection="0"/>
    <xf numFmtId="0" fontId="48" fillId="0" borderId="18" applyNumberFormat="0" applyFill="0" applyAlignment="0" applyProtection="0"/>
    <xf numFmtId="0" fontId="49" fillId="0" borderId="2" applyNumberFormat="0" applyFill="0" applyAlignment="0" applyProtection="0"/>
    <xf numFmtId="0" fontId="50" fillId="0" borderId="2" applyNumberFormat="0" applyFill="0" applyAlignment="0" applyProtection="0"/>
    <xf numFmtId="0" fontId="51" fillId="0" borderId="3" applyNumberFormat="0" applyFill="0" applyAlignment="0" applyProtection="0"/>
    <xf numFmtId="0" fontId="52" fillId="0" borderId="19" applyNumberFormat="0" applyFill="0" applyAlignment="0" applyProtection="0"/>
    <xf numFmtId="0" fontId="52" fillId="0" borderId="19" applyNumberFormat="0" applyFill="0" applyAlignment="0" applyProtection="0"/>
    <xf numFmtId="0" fontId="53" fillId="0" borderId="3" applyNumberFormat="0" applyFill="0" applyAlignment="0" applyProtection="0"/>
    <xf numFmtId="0" fontId="54" fillId="0" borderId="3" applyNumberFormat="0" applyFill="0" applyAlignment="0" applyProtection="0"/>
    <xf numFmtId="0" fontId="51" fillId="0" borderId="0" applyNumberFormat="0" applyFill="0" applyBorder="0" applyAlignment="0" applyProtection="0"/>
    <xf numFmtId="0" fontId="52" fillId="0" borderId="0" applyNumberFormat="0" applyFill="0" applyBorder="0" applyAlignment="0" applyProtection="0"/>
    <xf numFmtId="0" fontId="52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5" fillId="5" borderId="4" applyNumberFormat="0" applyAlignment="0" applyProtection="0"/>
    <xf numFmtId="0" fontId="56" fillId="38" borderId="20" applyNumberFormat="0" applyAlignment="0" applyProtection="0"/>
    <xf numFmtId="0" fontId="56" fillId="38" borderId="20" applyNumberFormat="0" applyAlignment="0" applyProtection="0"/>
    <xf numFmtId="0" fontId="57" fillId="5" borderId="4" applyNumberFormat="0" applyAlignment="0" applyProtection="0"/>
    <xf numFmtId="0" fontId="58" fillId="5" borderId="4" applyNumberFormat="0" applyAlignment="0" applyProtection="0"/>
    <xf numFmtId="38" fontId="59" fillId="0" borderId="0"/>
    <xf numFmtId="38" fontId="60" fillId="0" borderId="0"/>
    <xf numFmtId="38" fontId="61" fillId="0" borderId="0"/>
    <xf numFmtId="38" fontId="62" fillId="0" borderId="0"/>
    <xf numFmtId="0" fontId="63" fillId="0" borderId="0"/>
    <xf numFmtId="0" fontId="63" fillId="0" borderId="0"/>
    <xf numFmtId="0" fontId="64" fillId="0" borderId="0"/>
    <xf numFmtId="0" fontId="65" fillId="0" borderId="6" applyNumberFormat="0" applyFill="0" applyAlignment="0" applyProtection="0"/>
    <xf numFmtId="0" fontId="66" fillId="0" borderId="21" applyNumberFormat="0" applyFill="0" applyAlignment="0" applyProtection="0"/>
    <xf numFmtId="0" fontId="66" fillId="0" borderId="21" applyNumberFormat="0" applyFill="0" applyAlignment="0" applyProtection="0"/>
    <xf numFmtId="0" fontId="67" fillId="0" borderId="6" applyNumberFormat="0" applyFill="0" applyAlignment="0" applyProtection="0"/>
    <xf numFmtId="0" fontId="68" fillId="0" borderId="6" applyNumberFormat="0" applyFill="0" applyAlignment="0" applyProtection="0"/>
    <xf numFmtId="0" fontId="69" fillId="4" borderId="0" applyNumberFormat="0" applyBorder="0" applyAlignment="0" applyProtection="0"/>
    <xf numFmtId="0" fontId="70" fillId="4" borderId="0" applyNumberFormat="0" applyBorder="0" applyAlignment="0" applyProtection="0"/>
    <xf numFmtId="0" fontId="70" fillId="4" borderId="0" applyNumberFormat="0" applyBorder="0" applyAlignment="0" applyProtection="0"/>
    <xf numFmtId="0" fontId="70" fillId="4" borderId="0" applyNumberFormat="0" applyBorder="0" applyAlignment="0" applyProtection="0"/>
    <xf numFmtId="0" fontId="71" fillId="53" borderId="0" applyNumberFormat="0" applyBorder="0" applyAlignment="0" applyProtection="0"/>
    <xf numFmtId="0" fontId="72" fillId="4" borderId="0" applyNumberFormat="0" applyBorder="0" applyAlignment="0" applyProtection="0"/>
    <xf numFmtId="0" fontId="73" fillId="53" borderId="0" applyNumberFormat="0" applyBorder="0" applyAlignment="0" applyProtection="0"/>
    <xf numFmtId="0" fontId="73" fillId="53" borderId="0" applyNumberFormat="0" applyBorder="0" applyAlignment="0" applyProtection="0"/>
    <xf numFmtId="0" fontId="70" fillId="4" borderId="0" applyNumberFormat="0" applyBorder="0" applyAlignment="0" applyProtection="0"/>
    <xf numFmtId="0" fontId="70" fillId="4" borderId="0" applyNumberFormat="0" applyBorder="0" applyAlignment="0" applyProtection="0"/>
    <xf numFmtId="0" fontId="74" fillId="0" borderId="0">
      <alignment horizontal="left" vertical="top" wrapText="1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74" fillId="0" borderId="0">
      <alignment horizontal="left" vertical="top" wrapText="1"/>
    </xf>
    <xf numFmtId="0" fontId="32" fillId="0" borderId="0"/>
    <xf numFmtId="0" fontId="32" fillId="0" borderId="0"/>
    <xf numFmtId="0" fontId="9" fillId="0" borderId="0"/>
    <xf numFmtId="0" fontId="9" fillId="0" borderId="0"/>
    <xf numFmtId="0" fontId="9" fillId="0" borderId="0"/>
    <xf numFmtId="0" fontId="32" fillId="0" borderId="0"/>
    <xf numFmtId="0" fontId="32" fillId="0" borderId="0"/>
    <xf numFmtId="0" fontId="2" fillId="0" borderId="0">
      <alignment horizontal="left" vertical="top" wrapText="1"/>
    </xf>
    <xf numFmtId="0" fontId="75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76" fillId="0" borderId="0"/>
    <xf numFmtId="0" fontId="76" fillId="0" borderId="0"/>
    <xf numFmtId="0" fontId="11" fillId="0" borderId="0"/>
    <xf numFmtId="0" fontId="11" fillId="0" borderId="0"/>
    <xf numFmtId="1" fontId="77" fillId="0" borderId="0"/>
    <xf numFmtId="1" fontId="77" fillId="0" borderId="0"/>
    <xf numFmtId="1" fontId="77" fillId="0" borderId="0"/>
    <xf numFmtId="1" fontId="77" fillId="0" borderId="0"/>
    <xf numFmtId="0" fontId="31" fillId="0" borderId="0"/>
    <xf numFmtId="0" fontId="6" fillId="0" borderId="0"/>
    <xf numFmtId="0" fontId="76" fillId="0" borderId="0"/>
    <xf numFmtId="0" fontId="11" fillId="0" borderId="0"/>
    <xf numFmtId="0" fontId="11" fillId="0" borderId="0"/>
    <xf numFmtId="0" fontId="2" fillId="0" borderId="0">
      <alignment horizontal="left" vertical="top" wrapText="1"/>
    </xf>
    <xf numFmtId="1" fontId="77" fillId="0" borderId="0"/>
    <xf numFmtId="1" fontId="77" fillId="0" borderId="0"/>
    <xf numFmtId="0" fontId="78" fillId="0" borderId="0"/>
    <xf numFmtId="0" fontId="32" fillId="0" borderId="0"/>
    <xf numFmtId="0" fontId="11" fillId="0" borderId="0"/>
    <xf numFmtId="0" fontId="32" fillId="0" borderId="0"/>
    <xf numFmtId="0" fontId="6" fillId="0" borderId="0"/>
    <xf numFmtId="0" fontId="31" fillId="0" borderId="0"/>
    <xf numFmtId="0" fontId="12" fillId="0" borderId="0"/>
    <xf numFmtId="0" fontId="6" fillId="0" borderId="0"/>
    <xf numFmtId="0" fontId="31" fillId="0" borderId="0"/>
    <xf numFmtId="0" fontId="11" fillId="0" borderId="0"/>
    <xf numFmtId="0" fontId="11" fillId="0" borderId="0"/>
    <xf numFmtId="0" fontId="78" fillId="0" borderId="0"/>
    <xf numFmtId="0" fontId="31" fillId="0" borderId="0"/>
    <xf numFmtId="0" fontId="11" fillId="0" borderId="0"/>
    <xf numFmtId="0" fontId="3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1" fillId="0" borderId="0"/>
    <xf numFmtId="0" fontId="9" fillId="0" borderId="0"/>
    <xf numFmtId="0" fontId="32" fillId="0" borderId="0"/>
    <xf numFmtId="0" fontId="11" fillId="0" borderId="0"/>
    <xf numFmtId="0" fontId="79" fillId="0" borderId="0"/>
    <xf numFmtId="0" fontId="79" fillId="0" borderId="0"/>
    <xf numFmtId="0" fontId="11" fillId="0" borderId="0"/>
    <xf numFmtId="0" fontId="80" fillId="0" borderId="0"/>
    <xf numFmtId="0" fontId="8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81" fillId="0" borderId="0"/>
    <xf numFmtId="0" fontId="12" fillId="8" borderId="8" applyNumberFormat="0" applyFont="0" applyAlignment="0" applyProtection="0"/>
    <xf numFmtId="0" fontId="31" fillId="54" borderId="22" applyNumberFormat="0" applyFont="0" applyAlignment="0" applyProtection="0"/>
    <xf numFmtId="0" fontId="31" fillId="54" borderId="22" applyNumberFormat="0" applyFont="0" applyAlignment="0" applyProtection="0"/>
    <xf numFmtId="0" fontId="9" fillId="8" borderId="8" applyNumberFormat="0" applyFont="0" applyAlignment="0" applyProtection="0"/>
    <xf numFmtId="0" fontId="9" fillId="8" borderId="8" applyNumberFormat="0" applyFont="0" applyAlignment="0" applyProtection="0"/>
    <xf numFmtId="0" fontId="9" fillId="8" borderId="8" applyNumberFormat="0" applyFont="0" applyAlignment="0" applyProtection="0"/>
    <xf numFmtId="0" fontId="82" fillId="6" borderId="5" applyNumberFormat="0" applyAlignment="0" applyProtection="0"/>
    <xf numFmtId="0" fontId="83" fillId="51" borderId="23" applyNumberFormat="0" applyAlignment="0" applyProtection="0"/>
    <xf numFmtId="0" fontId="83" fillId="51" borderId="23" applyNumberFormat="0" applyAlignment="0" applyProtection="0"/>
    <xf numFmtId="0" fontId="83" fillId="51" borderId="23" applyNumberFormat="0" applyAlignment="0" applyProtection="0"/>
    <xf numFmtId="0" fontId="84" fillId="6" borderId="5" applyNumberFormat="0" applyAlignment="0" applyProtection="0"/>
    <xf numFmtId="0" fontId="85" fillId="6" borderId="5" applyNumberFormat="0" applyAlignment="0" applyProtection="0"/>
    <xf numFmtId="9" fontId="76" fillId="0" borderId="0" applyFont="0" applyFill="0" applyBorder="0" applyAlignment="0" applyProtection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9" fontId="76" fillId="0" borderId="0" applyFont="0" applyFill="0" applyBorder="0" applyAlignment="0" applyProtection="0"/>
    <xf numFmtId="9" fontId="31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31" fillId="0" borderId="0" applyNumberFormat="0" applyFill="0" applyBorder="0" applyAlignment="0" applyProtection="0"/>
    <xf numFmtId="167" fontId="86" fillId="0" borderId="0" applyFill="0" applyBorder="0" applyProtection="0">
      <alignment horizontal="right" vertical="top"/>
    </xf>
    <xf numFmtId="0" fontId="87" fillId="0" borderId="0"/>
    <xf numFmtId="0" fontId="87" fillId="0" borderId="0"/>
    <xf numFmtId="0" fontId="87" fillId="0" borderId="0"/>
    <xf numFmtId="0" fontId="87" fillId="0" borderId="0"/>
    <xf numFmtId="0" fontId="88" fillId="0" borderId="0" applyNumberFormat="0" applyFill="0" applyBorder="0" applyAlignment="0" applyProtection="0"/>
    <xf numFmtId="0" fontId="89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0" fontId="91" fillId="0" borderId="9" applyNumberFormat="0" applyFill="0" applyAlignment="0" applyProtection="0"/>
    <xf numFmtId="0" fontId="92" fillId="0" borderId="24" applyNumberFormat="0" applyFill="0" applyAlignment="0" applyProtection="0"/>
    <xf numFmtId="0" fontId="92" fillId="0" borderId="24" applyNumberFormat="0" applyFill="0" applyAlignment="0" applyProtection="0"/>
    <xf numFmtId="0" fontId="92" fillId="0" borderId="24" applyNumberFormat="0" applyFill="0" applyAlignment="0" applyProtection="0"/>
    <xf numFmtId="0" fontId="93" fillId="0" borderId="9" applyNumberFormat="0" applyFill="0" applyAlignment="0" applyProtection="0"/>
    <xf numFmtId="0" fontId="94" fillId="0" borderId="9" applyNumberFormat="0" applyFill="0" applyAlignment="0" applyProtection="0"/>
    <xf numFmtId="0" fontId="95" fillId="0" borderId="0" applyNumberFormat="0" applyFill="0" applyBorder="0" applyAlignment="0" applyProtection="0"/>
    <xf numFmtId="0" fontId="96" fillId="0" borderId="0" applyNumberFormat="0" applyFill="0" applyBorder="0" applyAlignment="0" applyProtection="0"/>
    <xf numFmtId="0" fontId="96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18" fillId="9" borderId="0" applyNumberFormat="0" applyBorder="0" applyAlignment="0" applyProtection="0"/>
    <xf numFmtId="0" fontId="18" fillId="13" borderId="0" applyNumberFormat="0" applyBorder="0" applyAlignment="0" applyProtection="0"/>
    <xf numFmtId="0" fontId="18" fillId="17" borderId="0" applyNumberFormat="0" applyBorder="0" applyAlignment="0" applyProtection="0"/>
    <xf numFmtId="0" fontId="18" fillId="21" borderId="0" applyNumberFormat="0" applyBorder="0" applyAlignment="0" applyProtection="0"/>
    <xf numFmtId="0" fontId="18" fillId="25" borderId="0" applyNumberFormat="0" applyBorder="0" applyAlignment="0" applyProtection="0"/>
    <xf numFmtId="0" fontId="18" fillId="29" borderId="0" applyNumberFormat="0" applyBorder="0" applyAlignment="0" applyProtection="0"/>
    <xf numFmtId="172" fontId="79" fillId="0" borderId="25">
      <protection locked="0"/>
    </xf>
    <xf numFmtId="0" fontId="58" fillId="5" borderId="4" applyNumberFormat="0" applyAlignment="0" applyProtection="0"/>
    <xf numFmtId="0" fontId="85" fillId="6" borderId="5" applyNumberFormat="0" applyAlignment="0" applyProtection="0"/>
    <xf numFmtId="0" fontId="26" fillId="6" borderId="4" applyNumberFormat="0" applyAlignment="0" applyProtection="0"/>
    <xf numFmtId="0" fontId="46" fillId="0" borderId="1" applyNumberFormat="0" applyFill="0" applyAlignment="0" applyProtection="0"/>
    <xf numFmtId="0" fontId="50" fillId="0" borderId="2" applyNumberFormat="0" applyFill="0" applyAlignment="0" applyProtection="0"/>
    <xf numFmtId="0" fontId="54" fillId="0" borderId="3" applyNumberFormat="0" applyFill="0" applyAlignment="0" applyProtection="0"/>
    <xf numFmtId="0" fontId="54" fillId="0" borderId="0" applyNumberFormat="0" applyFill="0" applyBorder="0" applyAlignment="0" applyProtection="0"/>
    <xf numFmtId="172" fontId="99" fillId="55" borderId="25"/>
    <xf numFmtId="0" fontId="94" fillId="0" borderId="9" applyNumberFormat="0" applyFill="0" applyAlignment="0" applyProtection="0"/>
    <xf numFmtId="0" fontId="30" fillId="7" borderId="7" applyNumberFormat="0" applyAlignment="0" applyProtection="0"/>
    <xf numFmtId="0" fontId="90" fillId="0" borderId="0" applyNumberFormat="0" applyFill="0" applyBorder="0" applyAlignment="0" applyProtection="0"/>
    <xf numFmtId="0" fontId="88" fillId="0" borderId="0" applyNumberFormat="0" applyFill="0" applyBorder="0" applyAlignment="0" applyProtection="0"/>
    <xf numFmtId="0" fontId="100" fillId="4" borderId="0" applyNumberFormat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1" fontId="77" fillId="0" borderId="0"/>
    <xf numFmtId="1" fontId="77" fillId="0" borderId="0"/>
    <xf numFmtId="0" fontId="78" fillId="0" borderId="0"/>
    <xf numFmtId="0" fontId="3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0" fontId="13" fillId="0" borderId="0"/>
    <xf numFmtId="0" fontId="9" fillId="0" borderId="0"/>
    <xf numFmtId="0" fontId="9" fillId="0" borderId="0"/>
    <xf numFmtId="0" fontId="31" fillId="0" borderId="0"/>
    <xf numFmtId="0" fontId="2" fillId="0" borderId="0">
      <alignment horizontal="left" vertical="top" wrapText="1"/>
    </xf>
    <xf numFmtId="0" fontId="32" fillId="0" borderId="0"/>
    <xf numFmtId="0" fontId="75" fillId="0" borderId="0"/>
    <xf numFmtId="0" fontId="1" fillId="0" borderId="0"/>
    <xf numFmtId="0" fontId="6" fillId="0" borderId="0"/>
    <xf numFmtId="0" fontId="101" fillId="0" borderId="0"/>
    <xf numFmtId="0" fontId="22" fillId="3" borderId="0" applyNumberFormat="0" applyBorder="0" applyAlignment="0" applyProtection="0"/>
    <xf numFmtId="0" fontId="38" fillId="0" borderId="0" applyNumberFormat="0" applyFill="0" applyBorder="0" applyAlignment="0" applyProtection="0"/>
    <xf numFmtId="0" fontId="9" fillId="8" borderId="8" applyNumberFormat="0" applyFont="0" applyAlignment="0" applyProtection="0"/>
    <xf numFmtId="0" fontId="6" fillId="8" borderId="8" applyNumberFormat="0" applyFont="0" applyAlignment="0" applyProtection="0"/>
    <xf numFmtId="0" fontId="68" fillId="0" borderId="6" applyNumberFormat="0" applyFill="0" applyAlignment="0" applyProtection="0"/>
    <xf numFmtId="0" fontId="102" fillId="0" borderId="0"/>
    <xf numFmtId="0" fontId="98" fillId="0" borderId="0" applyNumberFormat="0" applyFill="0" applyBorder="0" applyAlignment="0" applyProtection="0"/>
    <xf numFmtId="169" fontId="31" fillId="0" borderId="0" applyFont="0" applyFill="0" applyBorder="0" applyAlignment="0" applyProtection="0"/>
    <xf numFmtId="173" fontId="32" fillId="0" borderId="0" applyFont="0" applyFill="0" applyBorder="0" applyAlignment="0" applyProtection="0"/>
    <xf numFmtId="164" fontId="9" fillId="0" borderId="0" applyFont="0" applyFill="0" applyBorder="0" applyAlignment="0" applyProtection="0"/>
    <xf numFmtId="169" fontId="78" fillId="0" borderId="0" applyFont="0" applyFill="0" applyBorder="0" applyAlignment="0" applyProtection="0"/>
    <xf numFmtId="173" fontId="3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31" fillId="0" borderId="0" applyFont="0" applyFill="0" applyBorder="0" applyAlignment="0" applyProtection="0"/>
    <xf numFmtId="0" fontId="42" fillId="2" borderId="0" applyNumberFormat="0" applyBorder="0" applyAlignment="0" applyProtection="0"/>
    <xf numFmtId="0" fontId="31" fillId="0" borderId="0"/>
    <xf numFmtId="164" fontId="9" fillId="0" borderId="0" applyFont="0" applyFill="0" applyBorder="0" applyAlignment="0" applyProtection="0"/>
    <xf numFmtId="0" fontId="6" fillId="0" borderId="0"/>
    <xf numFmtId="0" fontId="9" fillId="0" borderId="0"/>
    <xf numFmtId="173" fontId="9" fillId="0" borderId="0" applyFont="0" applyFill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20" borderId="0" applyNumberFormat="0" applyBorder="0" applyAlignment="0" applyProtection="0"/>
    <xf numFmtId="0" fontId="18" fillId="20" borderId="0" applyNumberFormat="0" applyBorder="0" applyAlignment="0" applyProtection="0"/>
    <xf numFmtId="0" fontId="18" fillId="20" borderId="0" applyNumberFormat="0" applyBorder="0" applyAlignment="0" applyProtection="0"/>
    <xf numFmtId="0" fontId="18" fillId="20" borderId="0" applyNumberFormat="0" applyBorder="0" applyAlignment="0" applyProtection="0"/>
    <xf numFmtId="0" fontId="18" fillId="20" borderId="0" applyNumberFormat="0" applyBorder="0" applyAlignment="0" applyProtection="0"/>
    <xf numFmtId="0" fontId="18" fillId="20" borderId="0" applyNumberFormat="0" applyBorder="0" applyAlignment="0" applyProtection="0"/>
    <xf numFmtId="0" fontId="18" fillId="20" borderId="0" applyNumberFormat="0" applyBorder="0" applyAlignment="0" applyProtection="0"/>
    <xf numFmtId="0" fontId="18" fillId="20" borderId="0" applyNumberFormat="0" applyBorder="0" applyAlignment="0" applyProtection="0"/>
    <xf numFmtId="0" fontId="18" fillId="20" borderId="0" applyNumberFormat="0" applyBorder="0" applyAlignment="0" applyProtection="0"/>
    <xf numFmtId="0" fontId="18" fillId="20" borderId="0" applyNumberFormat="0" applyBorder="0" applyAlignment="0" applyProtection="0"/>
    <xf numFmtId="0" fontId="18" fillId="20" borderId="0" applyNumberFormat="0" applyBorder="0" applyAlignment="0" applyProtection="0"/>
    <xf numFmtId="0" fontId="18" fillId="20" borderId="0" applyNumberFormat="0" applyBorder="0" applyAlignment="0" applyProtection="0"/>
    <xf numFmtId="0" fontId="18" fillId="20" borderId="0" applyNumberFormat="0" applyBorder="0" applyAlignment="0" applyProtection="0"/>
    <xf numFmtId="0" fontId="18" fillId="20" borderId="0" applyNumberFormat="0" applyBorder="0" applyAlignment="0" applyProtection="0"/>
    <xf numFmtId="0" fontId="18" fillId="20" borderId="0" applyNumberFormat="0" applyBorder="0" applyAlignment="0" applyProtection="0"/>
    <xf numFmtId="0" fontId="18" fillId="20" borderId="0" applyNumberFormat="0" applyBorder="0" applyAlignment="0" applyProtection="0"/>
    <xf numFmtId="0" fontId="18" fillId="20" borderId="0" applyNumberFormat="0" applyBorder="0" applyAlignment="0" applyProtection="0"/>
    <xf numFmtId="0" fontId="18" fillId="20" borderId="0" applyNumberFormat="0" applyBorder="0" applyAlignment="0" applyProtection="0"/>
    <xf numFmtId="0" fontId="18" fillId="20" borderId="0" applyNumberFormat="0" applyBorder="0" applyAlignment="0" applyProtection="0"/>
    <xf numFmtId="0" fontId="18" fillId="20" borderId="0" applyNumberFormat="0" applyBorder="0" applyAlignment="0" applyProtection="0"/>
    <xf numFmtId="0" fontId="18" fillId="20" borderId="0" applyNumberFormat="0" applyBorder="0" applyAlignment="0" applyProtection="0"/>
    <xf numFmtId="0" fontId="18" fillId="20" borderId="0" applyNumberFormat="0" applyBorder="0" applyAlignment="0" applyProtection="0"/>
    <xf numFmtId="0" fontId="18" fillId="20" borderId="0" applyNumberFormat="0" applyBorder="0" applyAlignment="0" applyProtection="0"/>
    <xf numFmtId="0" fontId="18" fillId="20" borderId="0" applyNumberFormat="0" applyBorder="0" applyAlignment="0" applyProtection="0"/>
    <xf numFmtId="0" fontId="18" fillId="20" borderId="0" applyNumberFormat="0" applyBorder="0" applyAlignment="0" applyProtection="0"/>
    <xf numFmtId="0" fontId="18" fillId="20" borderId="0" applyNumberFormat="0" applyBorder="0" applyAlignment="0" applyProtection="0"/>
    <xf numFmtId="0" fontId="18" fillId="20" borderId="0" applyNumberFormat="0" applyBorder="0" applyAlignment="0" applyProtection="0"/>
    <xf numFmtId="0" fontId="18" fillId="20" borderId="0" applyNumberFormat="0" applyBorder="0" applyAlignment="0" applyProtection="0"/>
    <xf numFmtId="0" fontId="18" fillId="20" borderId="0" applyNumberFormat="0" applyBorder="0" applyAlignment="0" applyProtection="0"/>
    <xf numFmtId="0" fontId="18" fillId="20" borderId="0" applyNumberFormat="0" applyBorder="0" applyAlignment="0" applyProtection="0"/>
    <xf numFmtId="0" fontId="18" fillId="20" borderId="0" applyNumberFormat="0" applyBorder="0" applyAlignment="0" applyProtection="0"/>
    <xf numFmtId="0" fontId="18" fillId="20" borderId="0" applyNumberFormat="0" applyBorder="0" applyAlignment="0" applyProtection="0"/>
    <xf numFmtId="0" fontId="18" fillId="20" borderId="0" applyNumberFormat="0" applyBorder="0" applyAlignment="0" applyProtection="0"/>
    <xf numFmtId="0" fontId="18" fillId="20" borderId="0" applyNumberFormat="0" applyBorder="0" applyAlignment="0" applyProtection="0"/>
    <xf numFmtId="0" fontId="18" fillId="24" borderId="0" applyNumberFormat="0" applyBorder="0" applyAlignment="0" applyProtection="0"/>
    <xf numFmtId="0" fontId="18" fillId="24" borderId="0" applyNumberFormat="0" applyBorder="0" applyAlignment="0" applyProtection="0"/>
    <xf numFmtId="0" fontId="18" fillId="24" borderId="0" applyNumberFormat="0" applyBorder="0" applyAlignment="0" applyProtection="0"/>
    <xf numFmtId="0" fontId="18" fillId="24" borderId="0" applyNumberFormat="0" applyBorder="0" applyAlignment="0" applyProtection="0"/>
    <xf numFmtId="0" fontId="18" fillId="24" borderId="0" applyNumberFormat="0" applyBorder="0" applyAlignment="0" applyProtection="0"/>
    <xf numFmtId="0" fontId="18" fillId="24" borderId="0" applyNumberFormat="0" applyBorder="0" applyAlignment="0" applyProtection="0"/>
    <xf numFmtId="0" fontId="18" fillId="24" borderId="0" applyNumberFormat="0" applyBorder="0" applyAlignment="0" applyProtection="0"/>
    <xf numFmtId="0" fontId="18" fillId="24" borderId="0" applyNumberFormat="0" applyBorder="0" applyAlignment="0" applyProtection="0"/>
    <xf numFmtId="0" fontId="18" fillId="24" borderId="0" applyNumberFormat="0" applyBorder="0" applyAlignment="0" applyProtection="0"/>
    <xf numFmtId="0" fontId="18" fillId="24" borderId="0" applyNumberFormat="0" applyBorder="0" applyAlignment="0" applyProtection="0"/>
    <xf numFmtId="0" fontId="18" fillId="24" borderId="0" applyNumberFormat="0" applyBorder="0" applyAlignment="0" applyProtection="0"/>
    <xf numFmtId="0" fontId="18" fillId="24" borderId="0" applyNumberFormat="0" applyBorder="0" applyAlignment="0" applyProtection="0"/>
    <xf numFmtId="0" fontId="18" fillId="24" borderId="0" applyNumberFormat="0" applyBorder="0" applyAlignment="0" applyProtection="0"/>
    <xf numFmtId="0" fontId="18" fillId="24" borderId="0" applyNumberFormat="0" applyBorder="0" applyAlignment="0" applyProtection="0"/>
    <xf numFmtId="0" fontId="18" fillId="24" borderId="0" applyNumberFormat="0" applyBorder="0" applyAlignment="0" applyProtection="0"/>
    <xf numFmtId="0" fontId="18" fillId="24" borderId="0" applyNumberFormat="0" applyBorder="0" applyAlignment="0" applyProtection="0"/>
    <xf numFmtId="0" fontId="18" fillId="24" borderId="0" applyNumberFormat="0" applyBorder="0" applyAlignment="0" applyProtection="0"/>
    <xf numFmtId="0" fontId="18" fillId="24" borderId="0" applyNumberFormat="0" applyBorder="0" applyAlignment="0" applyProtection="0"/>
    <xf numFmtId="0" fontId="18" fillId="24" borderId="0" applyNumberFormat="0" applyBorder="0" applyAlignment="0" applyProtection="0"/>
    <xf numFmtId="0" fontId="18" fillId="24" borderId="0" applyNumberFormat="0" applyBorder="0" applyAlignment="0" applyProtection="0"/>
    <xf numFmtId="0" fontId="18" fillId="24" borderId="0" applyNumberFormat="0" applyBorder="0" applyAlignment="0" applyProtection="0"/>
    <xf numFmtId="0" fontId="18" fillId="24" borderId="0" applyNumberFormat="0" applyBorder="0" applyAlignment="0" applyProtection="0"/>
    <xf numFmtId="0" fontId="18" fillId="24" borderId="0" applyNumberFormat="0" applyBorder="0" applyAlignment="0" applyProtection="0"/>
    <xf numFmtId="0" fontId="18" fillId="24" borderId="0" applyNumberFormat="0" applyBorder="0" applyAlignment="0" applyProtection="0"/>
    <xf numFmtId="0" fontId="18" fillId="24" borderId="0" applyNumberFormat="0" applyBorder="0" applyAlignment="0" applyProtection="0"/>
    <xf numFmtId="0" fontId="18" fillId="24" borderId="0" applyNumberFormat="0" applyBorder="0" applyAlignment="0" applyProtection="0"/>
    <xf numFmtId="0" fontId="18" fillId="24" borderId="0" applyNumberFormat="0" applyBorder="0" applyAlignment="0" applyProtection="0"/>
    <xf numFmtId="0" fontId="18" fillId="24" borderId="0" applyNumberFormat="0" applyBorder="0" applyAlignment="0" applyProtection="0"/>
    <xf numFmtId="0" fontId="18" fillId="24" borderId="0" applyNumberFormat="0" applyBorder="0" applyAlignment="0" applyProtection="0"/>
    <xf numFmtId="0" fontId="18" fillId="24" borderId="0" applyNumberFormat="0" applyBorder="0" applyAlignment="0" applyProtection="0"/>
    <xf numFmtId="0" fontId="18" fillId="24" borderId="0" applyNumberFormat="0" applyBorder="0" applyAlignment="0" applyProtection="0"/>
    <xf numFmtId="0" fontId="18" fillId="24" borderId="0" applyNumberFormat="0" applyBorder="0" applyAlignment="0" applyProtection="0"/>
    <xf numFmtId="0" fontId="18" fillId="24" borderId="0" applyNumberFormat="0" applyBorder="0" applyAlignment="0" applyProtection="0"/>
    <xf numFmtId="0" fontId="18" fillId="24" borderId="0" applyNumberFormat="0" applyBorder="0" applyAlignment="0" applyProtection="0"/>
    <xf numFmtId="0" fontId="18" fillId="28" borderId="0" applyNumberFormat="0" applyBorder="0" applyAlignment="0" applyProtection="0"/>
    <xf numFmtId="0" fontId="18" fillId="28" borderId="0" applyNumberFormat="0" applyBorder="0" applyAlignment="0" applyProtection="0"/>
    <xf numFmtId="0" fontId="18" fillId="28" borderId="0" applyNumberFormat="0" applyBorder="0" applyAlignment="0" applyProtection="0"/>
    <xf numFmtId="0" fontId="18" fillId="28" borderId="0" applyNumberFormat="0" applyBorder="0" applyAlignment="0" applyProtection="0"/>
    <xf numFmtId="0" fontId="18" fillId="28" borderId="0" applyNumberFormat="0" applyBorder="0" applyAlignment="0" applyProtection="0"/>
    <xf numFmtId="0" fontId="18" fillId="28" borderId="0" applyNumberFormat="0" applyBorder="0" applyAlignment="0" applyProtection="0"/>
    <xf numFmtId="0" fontId="18" fillId="28" borderId="0" applyNumberFormat="0" applyBorder="0" applyAlignment="0" applyProtection="0"/>
    <xf numFmtId="0" fontId="18" fillId="28" borderId="0" applyNumberFormat="0" applyBorder="0" applyAlignment="0" applyProtection="0"/>
    <xf numFmtId="0" fontId="18" fillId="28" borderId="0" applyNumberFormat="0" applyBorder="0" applyAlignment="0" applyProtection="0"/>
    <xf numFmtId="0" fontId="18" fillId="28" borderId="0" applyNumberFormat="0" applyBorder="0" applyAlignment="0" applyProtection="0"/>
    <xf numFmtId="0" fontId="18" fillId="28" borderId="0" applyNumberFormat="0" applyBorder="0" applyAlignment="0" applyProtection="0"/>
    <xf numFmtId="0" fontId="18" fillId="28" borderId="0" applyNumberFormat="0" applyBorder="0" applyAlignment="0" applyProtection="0"/>
    <xf numFmtId="0" fontId="18" fillId="28" borderId="0" applyNumberFormat="0" applyBorder="0" applyAlignment="0" applyProtection="0"/>
    <xf numFmtId="0" fontId="18" fillId="28" borderId="0" applyNumberFormat="0" applyBorder="0" applyAlignment="0" applyProtection="0"/>
    <xf numFmtId="0" fontId="18" fillId="28" borderId="0" applyNumberFormat="0" applyBorder="0" applyAlignment="0" applyProtection="0"/>
    <xf numFmtId="0" fontId="18" fillId="28" borderId="0" applyNumberFormat="0" applyBorder="0" applyAlignment="0" applyProtection="0"/>
    <xf numFmtId="0" fontId="18" fillId="28" borderId="0" applyNumberFormat="0" applyBorder="0" applyAlignment="0" applyProtection="0"/>
    <xf numFmtId="0" fontId="18" fillId="28" borderId="0" applyNumberFormat="0" applyBorder="0" applyAlignment="0" applyProtection="0"/>
    <xf numFmtId="0" fontId="18" fillId="28" borderId="0" applyNumberFormat="0" applyBorder="0" applyAlignment="0" applyProtection="0"/>
    <xf numFmtId="0" fontId="18" fillId="28" borderId="0" applyNumberFormat="0" applyBorder="0" applyAlignment="0" applyProtection="0"/>
    <xf numFmtId="0" fontId="18" fillId="28" borderId="0" applyNumberFormat="0" applyBorder="0" applyAlignment="0" applyProtection="0"/>
    <xf numFmtId="0" fontId="18" fillId="28" borderId="0" applyNumberFormat="0" applyBorder="0" applyAlignment="0" applyProtection="0"/>
    <xf numFmtId="0" fontId="18" fillId="28" borderId="0" applyNumberFormat="0" applyBorder="0" applyAlignment="0" applyProtection="0"/>
    <xf numFmtId="0" fontId="18" fillId="28" borderId="0" applyNumberFormat="0" applyBorder="0" applyAlignment="0" applyProtection="0"/>
    <xf numFmtId="0" fontId="18" fillId="28" borderId="0" applyNumberFormat="0" applyBorder="0" applyAlignment="0" applyProtection="0"/>
    <xf numFmtId="0" fontId="18" fillId="28" borderId="0" applyNumberFormat="0" applyBorder="0" applyAlignment="0" applyProtection="0"/>
    <xf numFmtId="0" fontId="18" fillId="28" borderId="0" applyNumberFormat="0" applyBorder="0" applyAlignment="0" applyProtection="0"/>
    <xf numFmtId="0" fontId="18" fillId="28" borderId="0" applyNumberFormat="0" applyBorder="0" applyAlignment="0" applyProtection="0"/>
    <xf numFmtId="0" fontId="18" fillId="28" borderId="0" applyNumberFormat="0" applyBorder="0" applyAlignment="0" applyProtection="0"/>
    <xf numFmtId="0" fontId="18" fillId="28" borderId="0" applyNumberFormat="0" applyBorder="0" applyAlignment="0" applyProtection="0"/>
    <xf numFmtId="0" fontId="18" fillId="28" borderId="0" applyNumberFormat="0" applyBorder="0" applyAlignment="0" applyProtection="0"/>
    <xf numFmtId="0" fontId="18" fillId="28" borderId="0" applyNumberFormat="0" applyBorder="0" applyAlignment="0" applyProtection="0"/>
    <xf numFmtId="0" fontId="18" fillId="28" borderId="0" applyNumberFormat="0" applyBorder="0" applyAlignment="0" applyProtection="0"/>
    <xf numFmtId="0" fontId="18" fillId="28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24" fillId="51" borderId="44" applyNumberFormat="0" applyAlignment="0" applyProtection="0"/>
    <xf numFmtId="0" fontId="24" fillId="51" borderId="44" applyNumberFormat="0" applyAlignment="0" applyProtection="0"/>
    <xf numFmtId="0" fontId="24" fillId="51" borderId="44" applyNumberFormat="0" applyAlignment="0" applyProtection="0"/>
    <xf numFmtId="0" fontId="24" fillId="51" borderId="44" applyNumberFormat="0" applyAlignment="0" applyProtection="0"/>
    <xf numFmtId="0" fontId="24" fillId="51" borderId="44" applyNumberFormat="0" applyAlignment="0" applyProtection="0"/>
    <xf numFmtId="0" fontId="24" fillId="51" borderId="44" applyNumberFormat="0" applyAlignment="0" applyProtection="0"/>
    <xf numFmtId="0" fontId="24" fillId="51" borderId="44" applyNumberFormat="0" applyAlignment="0" applyProtection="0"/>
    <xf numFmtId="0" fontId="24" fillId="51" borderId="44" applyNumberFormat="0" applyAlignment="0" applyProtection="0"/>
    <xf numFmtId="0" fontId="24" fillId="51" borderId="44" applyNumberFormat="0" applyAlignment="0" applyProtection="0"/>
    <xf numFmtId="0" fontId="24" fillId="51" borderId="44" applyNumberFormat="0" applyAlignment="0" applyProtection="0"/>
    <xf numFmtId="0" fontId="24" fillId="51" borderId="44" applyNumberFormat="0" applyAlignment="0" applyProtection="0"/>
    <xf numFmtId="0" fontId="24" fillId="51" borderId="44" applyNumberFormat="0" applyAlignment="0" applyProtection="0"/>
    <xf numFmtId="0" fontId="24" fillId="51" borderId="44" applyNumberFormat="0" applyAlignment="0" applyProtection="0"/>
    <xf numFmtId="0" fontId="24" fillId="51" borderId="44" applyNumberFormat="0" applyAlignment="0" applyProtection="0"/>
    <xf numFmtId="0" fontId="24" fillId="51" borderId="44" applyNumberFormat="0" applyAlignment="0" applyProtection="0"/>
    <xf numFmtId="0" fontId="24" fillId="51" borderId="44" applyNumberFormat="0" applyAlignment="0" applyProtection="0"/>
    <xf numFmtId="0" fontId="24" fillId="51" borderId="44" applyNumberFormat="0" applyAlignment="0" applyProtection="0"/>
    <xf numFmtId="0" fontId="24" fillId="51" borderId="44" applyNumberFormat="0" applyAlignment="0" applyProtection="0"/>
    <xf numFmtId="0" fontId="24" fillId="51" borderId="44" applyNumberFormat="0" applyAlignment="0" applyProtection="0"/>
    <xf numFmtId="0" fontId="24" fillId="51" borderId="44" applyNumberFormat="0" applyAlignment="0" applyProtection="0"/>
    <xf numFmtId="0" fontId="24" fillId="51" borderId="44" applyNumberFormat="0" applyAlignment="0" applyProtection="0"/>
    <xf numFmtId="0" fontId="24" fillId="51" borderId="44" applyNumberFormat="0" applyAlignment="0" applyProtection="0"/>
    <xf numFmtId="0" fontId="24" fillId="51" borderId="44" applyNumberFormat="0" applyAlignment="0" applyProtection="0"/>
    <xf numFmtId="0" fontId="24" fillId="51" borderId="44" applyNumberFormat="0" applyAlignment="0" applyProtection="0"/>
    <xf numFmtId="0" fontId="24" fillId="51" borderId="44" applyNumberFormat="0" applyAlignment="0" applyProtection="0"/>
    <xf numFmtId="0" fontId="24" fillId="51" borderId="44" applyNumberFormat="0" applyAlignment="0" applyProtection="0"/>
    <xf numFmtId="0" fontId="24" fillId="51" borderId="44" applyNumberFormat="0" applyAlignment="0" applyProtection="0"/>
    <xf numFmtId="0" fontId="24" fillId="51" borderId="44" applyNumberFormat="0" applyAlignment="0" applyProtection="0"/>
    <xf numFmtId="0" fontId="24" fillId="51" borderId="44" applyNumberFormat="0" applyAlignment="0" applyProtection="0"/>
    <xf numFmtId="0" fontId="24" fillId="51" borderId="44" applyNumberFormat="0" applyAlignment="0" applyProtection="0"/>
    <xf numFmtId="0" fontId="24" fillId="51" borderId="44" applyNumberFormat="0" applyAlignment="0" applyProtection="0"/>
    <xf numFmtId="164" fontId="31" fillId="0" borderId="0" applyFont="0" applyFill="0" applyBorder="0" applyAlignment="0" applyProtection="0"/>
    <xf numFmtId="164" fontId="32" fillId="0" borderId="0" applyFont="0" applyFill="0" applyBorder="0" applyAlignment="0" applyProtection="0"/>
    <xf numFmtId="0" fontId="56" fillId="38" borderId="44" applyNumberFormat="0" applyAlignment="0" applyProtection="0"/>
    <xf numFmtId="0" fontId="56" fillId="38" borderId="44" applyNumberFormat="0" applyAlignment="0" applyProtection="0"/>
    <xf numFmtId="0" fontId="56" fillId="38" borderId="44" applyNumberFormat="0" applyAlignment="0" applyProtection="0"/>
    <xf numFmtId="0" fontId="56" fillId="38" borderId="44" applyNumberFormat="0" applyAlignment="0" applyProtection="0"/>
    <xf numFmtId="0" fontId="56" fillId="38" borderId="44" applyNumberFormat="0" applyAlignment="0" applyProtection="0"/>
    <xf numFmtId="0" fontId="56" fillId="38" borderId="44" applyNumberFormat="0" applyAlignment="0" applyProtection="0"/>
    <xf numFmtId="0" fontId="56" fillId="38" borderId="44" applyNumberFormat="0" applyAlignment="0" applyProtection="0"/>
    <xf numFmtId="0" fontId="56" fillId="38" borderId="44" applyNumberFormat="0" applyAlignment="0" applyProtection="0"/>
    <xf numFmtId="0" fontId="56" fillId="38" borderId="44" applyNumberFormat="0" applyAlignment="0" applyProtection="0"/>
    <xf numFmtId="0" fontId="56" fillId="38" borderId="44" applyNumberFormat="0" applyAlignment="0" applyProtection="0"/>
    <xf numFmtId="0" fontId="56" fillId="38" borderId="44" applyNumberFormat="0" applyAlignment="0" applyProtection="0"/>
    <xf numFmtId="0" fontId="56" fillId="38" borderId="44" applyNumberFormat="0" applyAlignment="0" applyProtection="0"/>
    <xf numFmtId="0" fontId="56" fillId="38" borderId="44" applyNumberFormat="0" applyAlignment="0" applyProtection="0"/>
    <xf numFmtId="0" fontId="56" fillId="38" borderId="44" applyNumberFormat="0" applyAlignment="0" applyProtection="0"/>
    <xf numFmtId="0" fontId="56" fillId="38" borderId="44" applyNumberFormat="0" applyAlignment="0" applyProtection="0"/>
    <xf numFmtId="0" fontId="56" fillId="38" borderId="44" applyNumberFormat="0" applyAlignment="0" applyProtection="0"/>
    <xf numFmtId="0" fontId="56" fillId="38" borderId="44" applyNumberFormat="0" applyAlignment="0" applyProtection="0"/>
    <xf numFmtId="0" fontId="56" fillId="38" borderId="44" applyNumberFormat="0" applyAlignment="0" applyProtection="0"/>
    <xf numFmtId="0" fontId="56" fillId="38" borderId="44" applyNumberFormat="0" applyAlignment="0" applyProtection="0"/>
    <xf numFmtId="0" fontId="56" fillId="38" borderId="44" applyNumberFormat="0" applyAlignment="0" applyProtection="0"/>
    <xf numFmtId="0" fontId="56" fillId="38" borderId="44" applyNumberFormat="0" applyAlignment="0" applyProtection="0"/>
    <xf numFmtId="0" fontId="56" fillId="38" borderId="44" applyNumberFormat="0" applyAlignment="0" applyProtection="0"/>
    <xf numFmtId="0" fontId="56" fillId="38" borderId="44" applyNumberFormat="0" applyAlignment="0" applyProtection="0"/>
    <xf numFmtId="0" fontId="56" fillId="38" borderId="44" applyNumberFormat="0" applyAlignment="0" applyProtection="0"/>
    <xf numFmtId="0" fontId="56" fillId="38" borderId="44" applyNumberFormat="0" applyAlignment="0" applyProtection="0"/>
    <xf numFmtId="0" fontId="56" fillId="38" borderId="44" applyNumberFormat="0" applyAlignment="0" applyProtection="0"/>
    <xf numFmtId="0" fontId="56" fillId="38" borderId="44" applyNumberFormat="0" applyAlignment="0" applyProtection="0"/>
    <xf numFmtId="0" fontId="56" fillId="38" borderId="44" applyNumberFormat="0" applyAlignment="0" applyProtection="0"/>
    <xf numFmtId="0" fontId="56" fillId="38" borderId="44" applyNumberFormat="0" applyAlignment="0" applyProtection="0"/>
    <xf numFmtId="0" fontId="56" fillId="38" borderId="44" applyNumberFormat="0" applyAlignment="0" applyProtection="0"/>
    <xf numFmtId="0" fontId="56" fillId="38" borderId="44" applyNumberFormat="0" applyAlignment="0" applyProtection="0"/>
    <xf numFmtId="0" fontId="31" fillId="0" borderId="0"/>
    <xf numFmtId="0" fontId="1" fillId="0" borderId="0"/>
    <xf numFmtId="0" fontId="31" fillId="0" borderId="0"/>
    <xf numFmtId="0" fontId="145" fillId="0" borderId="0"/>
    <xf numFmtId="0" fontId="11" fillId="0" borderId="0"/>
    <xf numFmtId="0" fontId="31" fillId="54" borderId="45" applyNumberFormat="0" applyFont="0" applyAlignment="0" applyProtection="0"/>
    <xf numFmtId="0" fontId="31" fillId="54" borderId="45" applyNumberFormat="0" applyFont="0" applyAlignment="0" applyProtection="0"/>
    <xf numFmtId="0" fontId="31" fillId="54" borderId="45" applyNumberFormat="0" applyFont="0" applyAlignment="0" applyProtection="0"/>
    <xf numFmtId="0" fontId="31" fillId="54" borderId="45" applyNumberFormat="0" applyFont="0" applyAlignment="0" applyProtection="0"/>
    <xf numFmtId="0" fontId="31" fillId="54" borderId="45" applyNumberFormat="0" applyFont="0" applyAlignment="0" applyProtection="0"/>
    <xf numFmtId="0" fontId="31" fillId="54" borderId="45" applyNumberFormat="0" applyFont="0" applyAlignment="0" applyProtection="0"/>
    <xf numFmtId="0" fontId="31" fillId="54" borderId="45" applyNumberFormat="0" applyFont="0" applyAlignment="0" applyProtection="0"/>
    <xf numFmtId="0" fontId="31" fillId="54" borderId="45" applyNumberFormat="0" applyFont="0" applyAlignment="0" applyProtection="0"/>
    <xf numFmtId="0" fontId="31" fillId="54" borderId="45" applyNumberFormat="0" applyFont="0" applyAlignment="0" applyProtection="0"/>
    <xf numFmtId="0" fontId="31" fillId="54" borderId="45" applyNumberFormat="0" applyFont="0" applyAlignment="0" applyProtection="0"/>
    <xf numFmtId="0" fontId="31" fillId="54" borderId="45" applyNumberFormat="0" applyFont="0" applyAlignment="0" applyProtection="0"/>
    <xf numFmtId="0" fontId="31" fillId="54" borderId="45" applyNumberFormat="0" applyFont="0" applyAlignment="0" applyProtection="0"/>
    <xf numFmtId="0" fontId="31" fillId="54" borderId="45" applyNumberFormat="0" applyFont="0" applyAlignment="0" applyProtection="0"/>
    <xf numFmtId="0" fontId="31" fillId="54" borderId="45" applyNumberFormat="0" applyFont="0" applyAlignment="0" applyProtection="0"/>
    <xf numFmtId="0" fontId="31" fillId="54" borderId="45" applyNumberFormat="0" applyFont="0" applyAlignment="0" applyProtection="0"/>
    <xf numFmtId="0" fontId="31" fillId="54" borderId="45" applyNumberFormat="0" applyFont="0" applyAlignment="0" applyProtection="0"/>
    <xf numFmtId="0" fontId="31" fillId="54" borderId="45" applyNumberFormat="0" applyFont="0" applyAlignment="0" applyProtection="0"/>
    <xf numFmtId="0" fontId="31" fillId="54" borderId="45" applyNumberFormat="0" applyFont="0" applyAlignment="0" applyProtection="0"/>
    <xf numFmtId="0" fontId="31" fillId="54" borderId="45" applyNumberFormat="0" applyFont="0" applyAlignment="0" applyProtection="0"/>
    <xf numFmtId="0" fontId="31" fillId="54" borderId="45" applyNumberFormat="0" applyFont="0" applyAlignment="0" applyProtection="0"/>
    <xf numFmtId="0" fontId="31" fillId="54" borderId="45" applyNumberFormat="0" applyFont="0" applyAlignment="0" applyProtection="0"/>
    <xf numFmtId="0" fontId="31" fillId="54" borderId="45" applyNumberFormat="0" applyFont="0" applyAlignment="0" applyProtection="0"/>
    <xf numFmtId="0" fontId="31" fillId="54" borderId="45" applyNumberFormat="0" applyFont="0" applyAlignment="0" applyProtection="0"/>
    <xf numFmtId="0" fontId="31" fillId="54" borderId="45" applyNumberFormat="0" applyFont="0" applyAlignment="0" applyProtection="0"/>
    <xf numFmtId="0" fontId="31" fillId="54" borderId="45" applyNumberFormat="0" applyFont="0" applyAlignment="0" applyProtection="0"/>
    <xf numFmtId="0" fontId="31" fillId="54" borderId="45" applyNumberFormat="0" applyFont="0" applyAlignment="0" applyProtection="0"/>
    <xf numFmtId="0" fontId="31" fillId="54" borderId="45" applyNumberFormat="0" applyFont="0" applyAlignment="0" applyProtection="0"/>
    <xf numFmtId="0" fontId="31" fillId="54" borderId="45" applyNumberFormat="0" applyFont="0" applyAlignment="0" applyProtection="0"/>
    <xf numFmtId="0" fontId="31" fillId="54" borderId="45" applyNumberFormat="0" applyFont="0" applyAlignment="0" applyProtection="0"/>
    <xf numFmtId="0" fontId="31" fillId="54" borderId="45" applyNumberFormat="0" applyFont="0" applyAlignment="0" applyProtection="0"/>
    <xf numFmtId="0" fontId="31" fillId="54" borderId="45" applyNumberFormat="0" applyFont="0" applyAlignment="0" applyProtection="0"/>
    <xf numFmtId="0" fontId="31" fillId="54" borderId="45" applyNumberFormat="0" applyFont="0" applyAlignment="0" applyProtection="0"/>
    <xf numFmtId="0" fontId="83" fillId="51" borderId="46" applyNumberFormat="0" applyAlignment="0" applyProtection="0"/>
    <xf numFmtId="0" fontId="83" fillId="51" borderId="46" applyNumberFormat="0" applyAlignment="0" applyProtection="0"/>
    <xf numFmtId="0" fontId="83" fillId="51" borderId="46" applyNumberFormat="0" applyAlignment="0" applyProtection="0"/>
    <xf numFmtId="0" fontId="83" fillId="51" borderId="46" applyNumberFormat="0" applyAlignment="0" applyProtection="0"/>
    <xf numFmtId="0" fontId="83" fillId="51" borderId="46" applyNumberFormat="0" applyAlignment="0" applyProtection="0"/>
    <xf numFmtId="0" fontId="83" fillId="51" borderId="46" applyNumberFormat="0" applyAlignment="0" applyProtection="0"/>
    <xf numFmtId="0" fontId="83" fillId="51" borderId="46" applyNumberFormat="0" applyAlignment="0" applyProtection="0"/>
    <xf numFmtId="0" fontId="83" fillId="51" borderId="46" applyNumberFormat="0" applyAlignment="0" applyProtection="0"/>
    <xf numFmtId="0" fontId="83" fillId="51" borderId="46" applyNumberFormat="0" applyAlignment="0" applyProtection="0"/>
    <xf numFmtId="0" fontId="83" fillId="51" borderId="46" applyNumberFormat="0" applyAlignment="0" applyProtection="0"/>
    <xf numFmtId="0" fontId="83" fillId="51" borderId="46" applyNumberFormat="0" applyAlignment="0" applyProtection="0"/>
    <xf numFmtId="0" fontId="83" fillId="51" borderId="46" applyNumberFormat="0" applyAlignment="0" applyProtection="0"/>
    <xf numFmtId="0" fontId="83" fillId="51" borderId="46" applyNumberFormat="0" applyAlignment="0" applyProtection="0"/>
    <xf numFmtId="0" fontId="83" fillId="51" borderId="46" applyNumberFormat="0" applyAlignment="0" applyProtection="0"/>
    <xf numFmtId="0" fontId="83" fillId="51" borderId="46" applyNumberFormat="0" applyAlignment="0" applyProtection="0"/>
    <xf numFmtId="0" fontId="83" fillId="51" borderId="46" applyNumberFormat="0" applyAlignment="0" applyProtection="0"/>
    <xf numFmtId="0" fontId="83" fillId="51" borderId="46" applyNumberFormat="0" applyAlignment="0" applyProtection="0"/>
    <xf numFmtId="0" fontId="83" fillId="51" borderId="46" applyNumberFormat="0" applyAlignment="0" applyProtection="0"/>
    <xf numFmtId="0" fontId="83" fillId="51" borderId="46" applyNumberFormat="0" applyAlignment="0" applyProtection="0"/>
    <xf numFmtId="0" fontId="83" fillId="51" borderId="46" applyNumberFormat="0" applyAlignment="0" applyProtection="0"/>
    <xf numFmtId="0" fontId="83" fillId="51" borderId="46" applyNumberFormat="0" applyAlignment="0" applyProtection="0"/>
    <xf numFmtId="0" fontId="83" fillId="51" borderId="46" applyNumberFormat="0" applyAlignment="0" applyProtection="0"/>
    <xf numFmtId="0" fontId="83" fillId="51" borderId="46" applyNumberFormat="0" applyAlignment="0" applyProtection="0"/>
    <xf numFmtId="0" fontId="83" fillId="51" borderId="46" applyNumberFormat="0" applyAlignment="0" applyProtection="0"/>
    <xf numFmtId="0" fontId="83" fillId="51" borderId="46" applyNumberFormat="0" applyAlignment="0" applyProtection="0"/>
    <xf numFmtId="0" fontId="83" fillId="51" borderId="46" applyNumberFormat="0" applyAlignment="0" applyProtection="0"/>
    <xf numFmtId="0" fontId="83" fillId="51" borderId="46" applyNumberFormat="0" applyAlignment="0" applyProtection="0"/>
    <xf numFmtId="0" fontId="83" fillId="51" borderId="46" applyNumberFormat="0" applyAlignment="0" applyProtection="0"/>
    <xf numFmtId="0" fontId="83" fillId="51" borderId="46" applyNumberFormat="0" applyAlignment="0" applyProtection="0"/>
    <xf numFmtId="0" fontId="83" fillId="51" borderId="46" applyNumberFormat="0" applyAlignment="0" applyProtection="0"/>
    <xf numFmtId="0" fontId="83" fillId="51" borderId="46" applyNumberFormat="0" applyAlignment="0" applyProtection="0"/>
    <xf numFmtId="9" fontId="76" fillId="0" borderId="0" applyFont="0" applyFill="0" applyBorder="0" applyAlignment="0" applyProtection="0"/>
    <xf numFmtId="0" fontId="92" fillId="0" borderId="47" applyNumberFormat="0" applyFill="0" applyAlignment="0" applyProtection="0"/>
    <xf numFmtId="0" fontId="92" fillId="0" borderId="47" applyNumberFormat="0" applyFill="0" applyAlignment="0" applyProtection="0"/>
    <xf numFmtId="0" fontId="92" fillId="0" borderId="47" applyNumberFormat="0" applyFill="0" applyAlignment="0" applyProtection="0"/>
    <xf numFmtId="0" fontId="92" fillId="0" borderId="47" applyNumberFormat="0" applyFill="0" applyAlignment="0" applyProtection="0"/>
    <xf numFmtId="0" fontId="92" fillId="0" borderId="47" applyNumberFormat="0" applyFill="0" applyAlignment="0" applyProtection="0"/>
    <xf numFmtId="0" fontId="92" fillId="0" borderId="47" applyNumberFormat="0" applyFill="0" applyAlignment="0" applyProtection="0"/>
    <xf numFmtId="0" fontId="92" fillId="0" borderId="47" applyNumberFormat="0" applyFill="0" applyAlignment="0" applyProtection="0"/>
    <xf numFmtId="0" fontId="92" fillId="0" borderId="47" applyNumberFormat="0" applyFill="0" applyAlignment="0" applyProtection="0"/>
    <xf numFmtId="0" fontId="92" fillId="0" borderId="47" applyNumberFormat="0" applyFill="0" applyAlignment="0" applyProtection="0"/>
    <xf numFmtId="0" fontId="92" fillId="0" borderId="47" applyNumberFormat="0" applyFill="0" applyAlignment="0" applyProtection="0"/>
    <xf numFmtId="0" fontId="92" fillId="0" borderId="47" applyNumberFormat="0" applyFill="0" applyAlignment="0" applyProtection="0"/>
    <xf numFmtId="0" fontId="92" fillId="0" borderId="47" applyNumberFormat="0" applyFill="0" applyAlignment="0" applyProtection="0"/>
    <xf numFmtId="0" fontId="92" fillId="0" borderId="47" applyNumberFormat="0" applyFill="0" applyAlignment="0" applyProtection="0"/>
    <xf numFmtId="0" fontId="92" fillId="0" borderId="47" applyNumberFormat="0" applyFill="0" applyAlignment="0" applyProtection="0"/>
    <xf numFmtId="0" fontId="92" fillId="0" borderId="47" applyNumberFormat="0" applyFill="0" applyAlignment="0" applyProtection="0"/>
    <xf numFmtId="0" fontId="92" fillId="0" borderId="47" applyNumberFormat="0" applyFill="0" applyAlignment="0" applyProtection="0"/>
    <xf numFmtId="0" fontId="92" fillId="0" borderId="47" applyNumberFormat="0" applyFill="0" applyAlignment="0" applyProtection="0"/>
    <xf numFmtId="0" fontId="92" fillId="0" borderId="47" applyNumberFormat="0" applyFill="0" applyAlignment="0" applyProtection="0"/>
    <xf numFmtId="0" fontId="92" fillId="0" borderId="47" applyNumberFormat="0" applyFill="0" applyAlignment="0" applyProtection="0"/>
    <xf numFmtId="0" fontId="92" fillId="0" borderId="47" applyNumberFormat="0" applyFill="0" applyAlignment="0" applyProtection="0"/>
    <xf numFmtId="0" fontId="92" fillId="0" borderId="47" applyNumberFormat="0" applyFill="0" applyAlignment="0" applyProtection="0"/>
    <xf numFmtId="0" fontId="92" fillId="0" borderId="47" applyNumberFormat="0" applyFill="0" applyAlignment="0" applyProtection="0"/>
    <xf numFmtId="0" fontId="92" fillId="0" borderId="47" applyNumberFormat="0" applyFill="0" applyAlignment="0" applyProtection="0"/>
    <xf numFmtId="0" fontId="92" fillId="0" borderId="47" applyNumberFormat="0" applyFill="0" applyAlignment="0" applyProtection="0"/>
    <xf numFmtId="0" fontId="92" fillId="0" borderId="47" applyNumberFormat="0" applyFill="0" applyAlignment="0" applyProtection="0"/>
    <xf numFmtId="0" fontId="92" fillId="0" borderId="47" applyNumberFormat="0" applyFill="0" applyAlignment="0" applyProtection="0"/>
    <xf numFmtId="0" fontId="92" fillId="0" borderId="47" applyNumberFormat="0" applyFill="0" applyAlignment="0" applyProtection="0"/>
    <xf numFmtId="0" fontId="92" fillId="0" borderId="47" applyNumberFormat="0" applyFill="0" applyAlignment="0" applyProtection="0"/>
    <xf numFmtId="0" fontId="92" fillId="0" borderId="47" applyNumberFormat="0" applyFill="0" applyAlignment="0" applyProtection="0"/>
    <xf numFmtId="0" fontId="92" fillId="0" borderId="47" applyNumberFormat="0" applyFill="0" applyAlignment="0" applyProtection="0"/>
    <xf numFmtId="0" fontId="92" fillId="0" borderId="47" applyNumberFormat="0" applyFill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21" borderId="0" applyNumberFormat="0" applyBorder="0" applyAlignment="0" applyProtection="0"/>
    <xf numFmtId="0" fontId="18" fillId="21" borderId="0" applyNumberFormat="0" applyBorder="0" applyAlignment="0" applyProtection="0"/>
    <xf numFmtId="0" fontId="18" fillId="21" borderId="0" applyNumberFormat="0" applyBorder="0" applyAlignment="0" applyProtection="0"/>
    <xf numFmtId="0" fontId="18" fillId="21" borderId="0" applyNumberFormat="0" applyBorder="0" applyAlignment="0" applyProtection="0"/>
    <xf numFmtId="0" fontId="18" fillId="21" borderId="0" applyNumberFormat="0" applyBorder="0" applyAlignment="0" applyProtection="0"/>
    <xf numFmtId="0" fontId="18" fillId="21" borderId="0" applyNumberFormat="0" applyBorder="0" applyAlignment="0" applyProtection="0"/>
    <xf numFmtId="0" fontId="18" fillId="21" borderId="0" applyNumberFormat="0" applyBorder="0" applyAlignment="0" applyProtection="0"/>
    <xf numFmtId="0" fontId="18" fillId="21" borderId="0" applyNumberFormat="0" applyBorder="0" applyAlignment="0" applyProtection="0"/>
    <xf numFmtId="0" fontId="18" fillId="21" borderId="0" applyNumberFormat="0" applyBorder="0" applyAlignment="0" applyProtection="0"/>
    <xf numFmtId="0" fontId="18" fillId="21" borderId="0" applyNumberFormat="0" applyBorder="0" applyAlignment="0" applyProtection="0"/>
    <xf numFmtId="0" fontId="18" fillId="21" borderId="0" applyNumberFormat="0" applyBorder="0" applyAlignment="0" applyProtection="0"/>
    <xf numFmtId="0" fontId="18" fillId="21" borderId="0" applyNumberFormat="0" applyBorder="0" applyAlignment="0" applyProtection="0"/>
    <xf numFmtId="0" fontId="18" fillId="21" borderId="0" applyNumberFormat="0" applyBorder="0" applyAlignment="0" applyProtection="0"/>
    <xf numFmtId="0" fontId="18" fillId="21" borderId="0" applyNumberFormat="0" applyBorder="0" applyAlignment="0" applyProtection="0"/>
    <xf numFmtId="0" fontId="18" fillId="21" borderId="0" applyNumberFormat="0" applyBorder="0" applyAlignment="0" applyProtection="0"/>
    <xf numFmtId="0" fontId="18" fillId="21" borderId="0" applyNumberFormat="0" applyBorder="0" applyAlignment="0" applyProtection="0"/>
    <xf numFmtId="0" fontId="18" fillId="21" borderId="0" applyNumberFormat="0" applyBorder="0" applyAlignment="0" applyProtection="0"/>
    <xf numFmtId="0" fontId="18" fillId="21" borderId="0" applyNumberFormat="0" applyBorder="0" applyAlignment="0" applyProtection="0"/>
    <xf numFmtId="0" fontId="18" fillId="21" borderId="0" applyNumberFormat="0" applyBorder="0" applyAlignment="0" applyProtection="0"/>
    <xf numFmtId="0" fontId="18" fillId="21" borderId="0" applyNumberFormat="0" applyBorder="0" applyAlignment="0" applyProtection="0"/>
    <xf numFmtId="0" fontId="18" fillId="21" borderId="0" applyNumberFormat="0" applyBorder="0" applyAlignment="0" applyProtection="0"/>
    <xf numFmtId="0" fontId="18" fillId="21" borderId="0" applyNumberFormat="0" applyBorder="0" applyAlignment="0" applyProtection="0"/>
    <xf numFmtId="0" fontId="18" fillId="21" borderId="0" applyNumberFormat="0" applyBorder="0" applyAlignment="0" applyProtection="0"/>
    <xf numFmtId="0" fontId="18" fillId="21" borderId="0" applyNumberFormat="0" applyBorder="0" applyAlignment="0" applyProtection="0"/>
    <xf numFmtId="0" fontId="18" fillId="21" borderId="0" applyNumberFormat="0" applyBorder="0" applyAlignment="0" applyProtection="0"/>
    <xf numFmtId="0" fontId="18" fillId="21" borderId="0" applyNumberFormat="0" applyBorder="0" applyAlignment="0" applyProtection="0"/>
    <xf numFmtId="0" fontId="18" fillId="21" borderId="0" applyNumberFormat="0" applyBorder="0" applyAlignment="0" applyProtection="0"/>
    <xf numFmtId="0" fontId="18" fillId="21" borderId="0" applyNumberFormat="0" applyBorder="0" applyAlignment="0" applyProtection="0"/>
    <xf numFmtId="0" fontId="18" fillId="21" borderId="0" applyNumberFormat="0" applyBorder="0" applyAlignment="0" applyProtection="0"/>
    <xf numFmtId="0" fontId="18" fillId="21" borderId="0" applyNumberFormat="0" applyBorder="0" applyAlignment="0" applyProtection="0"/>
    <xf numFmtId="0" fontId="18" fillId="21" borderId="0" applyNumberFormat="0" applyBorder="0" applyAlignment="0" applyProtection="0"/>
    <xf numFmtId="0" fontId="18" fillId="21" borderId="0" applyNumberFormat="0" applyBorder="0" applyAlignment="0" applyProtection="0"/>
    <xf numFmtId="0" fontId="18" fillId="21" borderId="0" applyNumberFormat="0" applyBorder="0" applyAlignment="0" applyProtection="0"/>
    <xf numFmtId="0" fontId="18" fillId="21" borderId="0" applyNumberFormat="0" applyBorder="0" applyAlignment="0" applyProtection="0"/>
    <xf numFmtId="0" fontId="18" fillId="25" borderId="0" applyNumberFormat="0" applyBorder="0" applyAlignment="0" applyProtection="0"/>
    <xf numFmtId="0" fontId="18" fillId="25" borderId="0" applyNumberFormat="0" applyBorder="0" applyAlignment="0" applyProtection="0"/>
    <xf numFmtId="0" fontId="18" fillId="25" borderId="0" applyNumberFormat="0" applyBorder="0" applyAlignment="0" applyProtection="0"/>
    <xf numFmtId="0" fontId="18" fillId="25" borderId="0" applyNumberFormat="0" applyBorder="0" applyAlignment="0" applyProtection="0"/>
    <xf numFmtId="0" fontId="18" fillId="25" borderId="0" applyNumberFormat="0" applyBorder="0" applyAlignment="0" applyProtection="0"/>
    <xf numFmtId="0" fontId="18" fillId="25" borderId="0" applyNumberFormat="0" applyBorder="0" applyAlignment="0" applyProtection="0"/>
    <xf numFmtId="0" fontId="18" fillId="25" borderId="0" applyNumberFormat="0" applyBorder="0" applyAlignment="0" applyProtection="0"/>
    <xf numFmtId="0" fontId="18" fillId="25" borderId="0" applyNumberFormat="0" applyBorder="0" applyAlignment="0" applyProtection="0"/>
    <xf numFmtId="0" fontId="18" fillId="25" borderId="0" applyNumberFormat="0" applyBorder="0" applyAlignment="0" applyProtection="0"/>
    <xf numFmtId="0" fontId="18" fillId="25" borderId="0" applyNumberFormat="0" applyBorder="0" applyAlignment="0" applyProtection="0"/>
    <xf numFmtId="0" fontId="18" fillId="25" borderId="0" applyNumberFormat="0" applyBorder="0" applyAlignment="0" applyProtection="0"/>
    <xf numFmtId="0" fontId="18" fillId="25" borderId="0" applyNumberFormat="0" applyBorder="0" applyAlignment="0" applyProtection="0"/>
    <xf numFmtId="0" fontId="18" fillId="25" borderId="0" applyNumberFormat="0" applyBorder="0" applyAlignment="0" applyProtection="0"/>
    <xf numFmtId="0" fontId="18" fillId="25" borderId="0" applyNumberFormat="0" applyBorder="0" applyAlignment="0" applyProtection="0"/>
    <xf numFmtId="0" fontId="18" fillId="25" borderId="0" applyNumberFormat="0" applyBorder="0" applyAlignment="0" applyProtection="0"/>
    <xf numFmtId="0" fontId="18" fillId="25" borderId="0" applyNumberFormat="0" applyBorder="0" applyAlignment="0" applyProtection="0"/>
    <xf numFmtId="0" fontId="18" fillId="25" borderId="0" applyNumberFormat="0" applyBorder="0" applyAlignment="0" applyProtection="0"/>
    <xf numFmtId="0" fontId="18" fillId="25" borderId="0" applyNumberFormat="0" applyBorder="0" applyAlignment="0" applyProtection="0"/>
    <xf numFmtId="0" fontId="18" fillId="25" borderId="0" applyNumberFormat="0" applyBorder="0" applyAlignment="0" applyProtection="0"/>
    <xf numFmtId="0" fontId="18" fillId="25" borderId="0" applyNumberFormat="0" applyBorder="0" applyAlignment="0" applyProtection="0"/>
    <xf numFmtId="0" fontId="18" fillId="25" borderId="0" applyNumberFormat="0" applyBorder="0" applyAlignment="0" applyProtection="0"/>
    <xf numFmtId="0" fontId="18" fillId="25" borderId="0" applyNumberFormat="0" applyBorder="0" applyAlignment="0" applyProtection="0"/>
    <xf numFmtId="0" fontId="18" fillId="25" borderId="0" applyNumberFormat="0" applyBorder="0" applyAlignment="0" applyProtection="0"/>
    <xf numFmtId="0" fontId="18" fillId="25" borderId="0" applyNumberFormat="0" applyBorder="0" applyAlignment="0" applyProtection="0"/>
    <xf numFmtId="0" fontId="18" fillId="25" borderId="0" applyNumberFormat="0" applyBorder="0" applyAlignment="0" applyProtection="0"/>
    <xf numFmtId="0" fontId="18" fillId="25" borderId="0" applyNumberFormat="0" applyBorder="0" applyAlignment="0" applyProtection="0"/>
    <xf numFmtId="0" fontId="18" fillId="25" borderId="0" applyNumberFormat="0" applyBorder="0" applyAlignment="0" applyProtection="0"/>
    <xf numFmtId="0" fontId="18" fillId="25" borderId="0" applyNumberFormat="0" applyBorder="0" applyAlignment="0" applyProtection="0"/>
    <xf numFmtId="0" fontId="18" fillId="25" borderId="0" applyNumberFormat="0" applyBorder="0" applyAlignment="0" applyProtection="0"/>
    <xf numFmtId="0" fontId="18" fillId="25" borderId="0" applyNumberFormat="0" applyBorder="0" applyAlignment="0" applyProtection="0"/>
    <xf numFmtId="0" fontId="18" fillId="25" borderId="0" applyNumberFormat="0" applyBorder="0" applyAlignment="0" applyProtection="0"/>
    <xf numFmtId="0" fontId="18" fillId="25" borderId="0" applyNumberFormat="0" applyBorder="0" applyAlignment="0" applyProtection="0"/>
    <xf numFmtId="0" fontId="18" fillId="25" borderId="0" applyNumberFormat="0" applyBorder="0" applyAlignment="0" applyProtection="0"/>
    <xf numFmtId="0" fontId="18" fillId="25" borderId="0" applyNumberFormat="0" applyBorder="0" applyAlignment="0" applyProtection="0"/>
    <xf numFmtId="0" fontId="18" fillId="29" borderId="0" applyNumberFormat="0" applyBorder="0" applyAlignment="0" applyProtection="0"/>
    <xf numFmtId="0" fontId="18" fillId="29" borderId="0" applyNumberFormat="0" applyBorder="0" applyAlignment="0" applyProtection="0"/>
    <xf numFmtId="0" fontId="18" fillId="29" borderId="0" applyNumberFormat="0" applyBorder="0" applyAlignment="0" applyProtection="0"/>
    <xf numFmtId="0" fontId="18" fillId="29" borderId="0" applyNumberFormat="0" applyBorder="0" applyAlignment="0" applyProtection="0"/>
    <xf numFmtId="0" fontId="18" fillId="29" borderId="0" applyNumberFormat="0" applyBorder="0" applyAlignment="0" applyProtection="0"/>
    <xf numFmtId="0" fontId="18" fillId="29" borderId="0" applyNumberFormat="0" applyBorder="0" applyAlignment="0" applyProtection="0"/>
    <xf numFmtId="0" fontId="18" fillId="29" borderId="0" applyNumberFormat="0" applyBorder="0" applyAlignment="0" applyProtection="0"/>
    <xf numFmtId="0" fontId="18" fillId="29" borderId="0" applyNumberFormat="0" applyBorder="0" applyAlignment="0" applyProtection="0"/>
    <xf numFmtId="0" fontId="18" fillId="29" borderId="0" applyNumberFormat="0" applyBorder="0" applyAlignment="0" applyProtection="0"/>
    <xf numFmtId="0" fontId="18" fillId="29" borderId="0" applyNumberFormat="0" applyBorder="0" applyAlignment="0" applyProtection="0"/>
    <xf numFmtId="0" fontId="18" fillId="29" borderId="0" applyNumberFormat="0" applyBorder="0" applyAlignment="0" applyProtection="0"/>
    <xf numFmtId="0" fontId="18" fillId="29" borderId="0" applyNumberFormat="0" applyBorder="0" applyAlignment="0" applyProtection="0"/>
    <xf numFmtId="0" fontId="18" fillId="29" borderId="0" applyNumberFormat="0" applyBorder="0" applyAlignment="0" applyProtection="0"/>
    <xf numFmtId="0" fontId="18" fillId="29" borderId="0" applyNumberFormat="0" applyBorder="0" applyAlignment="0" applyProtection="0"/>
    <xf numFmtId="0" fontId="18" fillId="29" borderId="0" applyNumberFormat="0" applyBorder="0" applyAlignment="0" applyProtection="0"/>
    <xf numFmtId="0" fontId="18" fillId="29" borderId="0" applyNumberFormat="0" applyBorder="0" applyAlignment="0" applyProtection="0"/>
    <xf numFmtId="0" fontId="18" fillId="29" borderId="0" applyNumberFormat="0" applyBorder="0" applyAlignment="0" applyProtection="0"/>
    <xf numFmtId="0" fontId="18" fillId="29" borderId="0" applyNumberFormat="0" applyBorder="0" applyAlignment="0" applyProtection="0"/>
    <xf numFmtId="0" fontId="18" fillId="29" borderId="0" applyNumberFormat="0" applyBorder="0" applyAlignment="0" applyProtection="0"/>
    <xf numFmtId="0" fontId="18" fillId="29" borderId="0" applyNumberFormat="0" applyBorder="0" applyAlignment="0" applyProtection="0"/>
    <xf numFmtId="0" fontId="18" fillId="29" borderId="0" applyNumberFormat="0" applyBorder="0" applyAlignment="0" applyProtection="0"/>
    <xf numFmtId="0" fontId="18" fillId="29" borderId="0" applyNumberFormat="0" applyBorder="0" applyAlignment="0" applyProtection="0"/>
    <xf numFmtId="0" fontId="18" fillId="29" borderId="0" applyNumberFormat="0" applyBorder="0" applyAlignment="0" applyProtection="0"/>
    <xf numFmtId="0" fontId="18" fillId="29" borderId="0" applyNumberFormat="0" applyBorder="0" applyAlignment="0" applyProtection="0"/>
    <xf numFmtId="0" fontId="18" fillId="29" borderId="0" applyNumberFormat="0" applyBorder="0" applyAlignment="0" applyProtection="0"/>
    <xf numFmtId="0" fontId="18" fillId="29" borderId="0" applyNumberFormat="0" applyBorder="0" applyAlignment="0" applyProtection="0"/>
    <xf numFmtId="0" fontId="18" fillId="29" borderId="0" applyNumberFormat="0" applyBorder="0" applyAlignment="0" applyProtection="0"/>
    <xf numFmtId="0" fontId="18" fillId="29" borderId="0" applyNumberFormat="0" applyBorder="0" applyAlignment="0" applyProtection="0"/>
    <xf numFmtId="0" fontId="18" fillId="29" borderId="0" applyNumberFormat="0" applyBorder="0" applyAlignment="0" applyProtection="0"/>
    <xf numFmtId="0" fontId="18" fillId="29" borderId="0" applyNumberFormat="0" applyBorder="0" applyAlignment="0" applyProtection="0"/>
    <xf numFmtId="0" fontId="18" fillId="29" borderId="0" applyNumberFormat="0" applyBorder="0" applyAlignment="0" applyProtection="0"/>
    <xf numFmtId="0" fontId="18" fillId="29" borderId="0" applyNumberFormat="0" applyBorder="0" applyAlignment="0" applyProtection="0"/>
    <xf numFmtId="0" fontId="18" fillId="29" borderId="0" applyNumberFormat="0" applyBorder="0" applyAlignment="0" applyProtection="0"/>
    <xf numFmtId="0" fontId="18" fillId="29" borderId="0" applyNumberFormat="0" applyBorder="0" applyAlignment="0" applyProtection="0"/>
    <xf numFmtId="0" fontId="58" fillId="5" borderId="4" applyNumberFormat="0" applyAlignment="0" applyProtection="0"/>
    <xf numFmtId="0" fontId="58" fillId="5" borderId="4" applyNumberFormat="0" applyAlignment="0" applyProtection="0"/>
    <xf numFmtId="0" fontId="58" fillId="5" borderId="4" applyNumberFormat="0" applyAlignment="0" applyProtection="0"/>
    <xf numFmtId="0" fontId="58" fillId="5" borderId="4" applyNumberFormat="0" applyAlignment="0" applyProtection="0"/>
    <xf numFmtId="0" fontId="58" fillId="5" borderId="4" applyNumberFormat="0" applyAlignment="0" applyProtection="0"/>
    <xf numFmtId="0" fontId="58" fillId="5" borderId="4" applyNumberFormat="0" applyAlignment="0" applyProtection="0"/>
    <xf numFmtId="0" fontId="58" fillId="5" borderId="4" applyNumberFormat="0" applyAlignment="0" applyProtection="0"/>
    <xf numFmtId="0" fontId="58" fillId="5" borderId="4" applyNumberFormat="0" applyAlignment="0" applyProtection="0"/>
    <xf numFmtId="0" fontId="58" fillId="5" borderId="4" applyNumberFormat="0" applyAlignment="0" applyProtection="0"/>
    <xf numFmtId="0" fontId="58" fillId="5" borderId="4" applyNumberFormat="0" applyAlignment="0" applyProtection="0"/>
    <xf numFmtId="0" fontId="58" fillId="5" borderId="4" applyNumberFormat="0" applyAlignment="0" applyProtection="0"/>
    <xf numFmtId="0" fontId="58" fillId="5" borderId="4" applyNumberFormat="0" applyAlignment="0" applyProtection="0"/>
    <xf numFmtId="0" fontId="58" fillId="5" borderId="4" applyNumberFormat="0" applyAlignment="0" applyProtection="0"/>
    <xf numFmtId="0" fontId="58" fillId="5" borderId="4" applyNumberFormat="0" applyAlignment="0" applyProtection="0"/>
    <xf numFmtId="0" fontId="58" fillId="5" borderId="4" applyNumberFormat="0" applyAlignment="0" applyProtection="0"/>
    <xf numFmtId="0" fontId="58" fillId="5" borderId="4" applyNumberFormat="0" applyAlignment="0" applyProtection="0"/>
    <xf numFmtId="0" fontId="58" fillId="5" borderId="4" applyNumberFormat="0" applyAlignment="0" applyProtection="0"/>
    <xf numFmtId="0" fontId="58" fillId="5" borderId="4" applyNumberFormat="0" applyAlignment="0" applyProtection="0"/>
    <xf numFmtId="0" fontId="58" fillId="5" borderId="4" applyNumberFormat="0" applyAlignment="0" applyProtection="0"/>
    <xf numFmtId="0" fontId="58" fillId="5" borderId="4" applyNumberFormat="0" applyAlignment="0" applyProtection="0"/>
    <xf numFmtId="0" fontId="58" fillId="5" borderId="4" applyNumberFormat="0" applyAlignment="0" applyProtection="0"/>
    <xf numFmtId="0" fontId="58" fillId="5" borderId="4" applyNumberFormat="0" applyAlignment="0" applyProtection="0"/>
    <xf numFmtId="0" fontId="58" fillId="5" borderId="4" applyNumberFormat="0" applyAlignment="0" applyProtection="0"/>
    <xf numFmtId="0" fontId="58" fillId="5" borderId="4" applyNumberFormat="0" applyAlignment="0" applyProtection="0"/>
    <xf numFmtId="0" fontId="58" fillId="5" borderId="4" applyNumberFormat="0" applyAlignment="0" applyProtection="0"/>
    <xf numFmtId="0" fontId="58" fillId="5" borderId="4" applyNumberFormat="0" applyAlignment="0" applyProtection="0"/>
    <xf numFmtId="0" fontId="58" fillId="5" borderId="4" applyNumberFormat="0" applyAlignment="0" applyProtection="0"/>
    <xf numFmtId="0" fontId="58" fillId="5" borderId="4" applyNumberFormat="0" applyAlignment="0" applyProtection="0"/>
    <xf numFmtId="0" fontId="58" fillId="5" borderId="4" applyNumberFormat="0" applyAlignment="0" applyProtection="0"/>
    <xf numFmtId="0" fontId="58" fillId="5" borderId="4" applyNumberFormat="0" applyAlignment="0" applyProtection="0"/>
    <xf numFmtId="0" fontId="58" fillId="5" borderId="4" applyNumberFormat="0" applyAlignment="0" applyProtection="0"/>
    <xf numFmtId="0" fontId="58" fillId="5" borderId="4" applyNumberFormat="0" applyAlignment="0" applyProtection="0"/>
    <xf numFmtId="0" fontId="58" fillId="5" borderId="4" applyNumberFormat="0" applyAlignment="0" applyProtection="0"/>
    <xf numFmtId="0" fontId="58" fillId="5" borderId="4" applyNumberFormat="0" applyAlignment="0" applyProtection="0"/>
    <xf numFmtId="0" fontId="85" fillId="6" borderId="5" applyNumberFormat="0" applyAlignment="0" applyProtection="0"/>
    <xf numFmtId="0" fontId="85" fillId="6" borderId="5" applyNumberFormat="0" applyAlignment="0" applyProtection="0"/>
    <xf numFmtId="0" fontId="85" fillId="6" borderId="5" applyNumberFormat="0" applyAlignment="0" applyProtection="0"/>
    <xf numFmtId="0" fontId="85" fillId="6" borderId="5" applyNumberFormat="0" applyAlignment="0" applyProtection="0"/>
    <xf numFmtId="0" fontId="85" fillId="6" borderId="5" applyNumberFormat="0" applyAlignment="0" applyProtection="0"/>
    <xf numFmtId="0" fontId="85" fillId="6" borderId="5" applyNumberFormat="0" applyAlignment="0" applyProtection="0"/>
    <xf numFmtId="0" fontId="85" fillId="6" borderId="5" applyNumberFormat="0" applyAlignment="0" applyProtection="0"/>
    <xf numFmtId="0" fontId="85" fillId="6" borderId="5" applyNumberFormat="0" applyAlignment="0" applyProtection="0"/>
    <xf numFmtId="0" fontId="85" fillId="6" borderId="5" applyNumberFormat="0" applyAlignment="0" applyProtection="0"/>
    <xf numFmtId="0" fontId="85" fillId="6" borderId="5" applyNumberFormat="0" applyAlignment="0" applyProtection="0"/>
    <xf numFmtId="0" fontId="85" fillId="6" borderId="5" applyNumberFormat="0" applyAlignment="0" applyProtection="0"/>
    <xf numFmtId="0" fontId="85" fillId="6" borderId="5" applyNumberFormat="0" applyAlignment="0" applyProtection="0"/>
    <xf numFmtId="0" fontId="85" fillId="6" borderId="5" applyNumberFormat="0" applyAlignment="0" applyProtection="0"/>
    <xf numFmtId="0" fontId="85" fillId="6" borderId="5" applyNumberFormat="0" applyAlignment="0" applyProtection="0"/>
    <xf numFmtId="0" fontId="85" fillId="6" borderId="5" applyNumberFormat="0" applyAlignment="0" applyProtection="0"/>
    <xf numFmtId="0" fontId="85" fillId="6" borderId="5" applyNumberFormat="0" applyAlignment="0" applyProtection="0"/>
    <xf numFmtId="0" fontId="85" fillId="6" borderId="5" applyNumberFormat="0" applyAlignment="0" applyProtection="0"/>
    <xf numFmtId="0" fontId="85" fillId="6" borderId="5" applyNumberFormat="0" applyAlignment="0" applyProtection="0"/>
    <xf numFmtId="0" fontId="85" fillId="6" borderId="5" applyNumberFormat="0" applyAlignment="0" applyProtection="0"/>
    <xf numFmtId="0" fontId="85" fillId="6" borderId="5" applyNumberFormat="0" applyAlignment="0" applyProtection="0"/>
    <xf numFmtId="0" fontId="85" fillId="6" borderId="5" applyNumberFormat="0" applyAlignment="0" applyProtection="0"/>
    <xf numFmtId="0" fontId="85" fillId="6" borderId="5" applyNumberFormat="0" applyAlignment="0" applyProtection="0"/>
    <xf numFmtId="0" fontId="85" fillId="6" borderId="5" applyNumberFormat="0" applyAlignment="0" applyProtection="0"/>
    <xf numFmtId="0" fontId="85" fillId="6" borderId="5" applyNumberFormat="0" applyAlignment="0" applyProtection="0"/>
    <xf numFmtId="0" fontId="85" fillId="6" borderId="5" applyNumberFormat="0" applyAlignment="0" applyProtection="0"/>
    <xf numFmtId="0" fontId="85" fillId="6" borderId="5" applyNumberFormat="0" applyAlignment="0" applyProtection="0"/>
    <xf numFmtId="0" fontId="85" fillId="6" borderId="5" applyNumberFormat="0" applyAlignment="0" applyProtection="0"/>
    <xf numFmtId="0" fontId="85" fillId="6" borderId="5" applyNumberFormat="0" applyAlignment="0" applyProtection="0"/>
    <xf numFmtId="0" fontId="85" fillId="6" borderId="5" applyNumberFormat="0" applyAlignment="0" applyProtection="0"/>
    <xf numFmtId="0" fontId="85" fillId="6" borderId="5" applyNumberFormat="0" applyAlignment="0" applyProtection="0"/>
    <xf numFmtId="0" fontId="85" fillId="6" borderId="5" applyNumberFormat="0" applyAlignment="0" applyProtection="0"/>
    <xf numFmtId="0" fontId="85" fillId="6" borderId="5" applyNumberFormat="0" applyAlignment="0" applyProtection="0"/>
    <xf numFmtId="0" fontId="85" fillId="6" borderId="5" applyNumberFormat="0" applyAlignment="0" applyProtection="0"/>
    <xf numFmtId="0" fontId="85" fillId="6" borderId="5" applyNumberFormat="0" applyAlignment="0" applyProtection="0"/>
    <xf numFmtId="0" fontId="26" fillId="6" borderId="4" applyNumberFormat="0" applyAlignment="0" applyProtection="0"/>
    <xf numFmtId="0" fontId="26" fillId="6" borderId="4" applyNumberFormat="0" applyAlignment="0" applyProtection="0"/>
    <xf numFmtId="0" fontId="26" fillId="6" borderId="4" applyNumberFormat="0" applyAlignment="0" applyProtection="0"/>
    <xf numFmtId="0" fontId="26" fillId="6" borderId="4" applyNumberFormat="0" applyAlignment="0" applyProtection="0"/>
    <xf numFmtId="0" fontId="26" fillId="6" borderId="4" applyNumberFormat="0" applyAlignment="0" applyProtection="0"/>
    <xf numFmtId="0" fontId="26" fillId="6" borderId="4" applyNumberFormat="0" applyAlignment="0" applyProtection="0"/>
    <xf numFmtId="0" fontId="26" fillId="6" borderId="4" applyNumberFormat="0" applyAlignment="0" applyProtection="0"/>
    <xf numFmtId="0" fontId="26" fillId="6" borderId="4" applyNumberFormat="0" applyAlignment="0" applyProtection="0"/>
    <xf numFmtId="0" fontId="26" fillId="6" borderId="4" applyNumberFormat="0" applyAlignment="0" applyProtection="0"/>
    <xf numFmtId="0" fontId="26" fillId="6" borderId="4" applyNumberFormat="0" applyAlignment="0" applyProtection="0"/>
    <xf numFmtId="0" fontId="26" fillId="6" borderId="4" applyNumberFormat="0" applyAlignment="0" applyProtection="0"/>
    <xf numFmtId="0" fontId="26" fillId="6" borderId="4" applyNumberFormat="0" applyAlignment="0" applyProtection="0"/>
    <xf numFmtId="0" fontId="26" fillId="6" borderId="4" applyNumberFormat="0" applyAlignment="0" applyProtection="0"/>
    <xf numFmtId="0" fontId="26" fillId="6" borderId="4" applyNumberFormat="0" applyAlignment="0" applyProtection="0"/>
    <xf numFmtId="0" fontId="26" fillId="6" borderId="4" applyNumberFormat="0" applyAlignment="0" applyProtection="0"/>
    <xf numFmtId="0" fontId="26" fillId="6" borderId="4" applyNumberFormat="0" applyAlignment="0" applyProtection="0"/>
    <xf numFmtId="0" fontId="26" fillId="6" borderId="4" applyNumberFormat="0" applyAlignment="0" applyProtection="0"/>
    <xf numFmtId="0" fontId="26" fillId="6" borderId="4" applyNumberFormat="0" applyAlignment="0" applyProtection="0"/>
    <xf numFmtId="0" fontId="26" fillId="6" borderId="4" applyNumberFormat="0" applyAlignment="0" applyProtection="0"/>
    <xf numFmtId="0" fontId="26" fillId="6" borderId="4" applyNumberFormat="0" applyAlignment="0" applyProtection="0"/>
    <xf numFmtId="0" fontId="26" fillId="6" borderId="4" applyNumberFormat="0" applyAlignment="0" applyProtection="0"/>
    <xf numFmtId="0" fontId="26" fillId="6" borderId="4" applyNumberFormat="0" applyAlignment="0" applyProtection="0"/>
    <xf numFmtId="0" fontId="26" fillId="6" borderId="4" applyNumberFormat="0" applyAlignment="0" applyProtection="0"/>
    <xf numFmtId="0" fontId="26" fillId="6" borderId="4" applyNumberFormat="0" applyAlignment="0" applyProtection="0"/>
    <xf numFmtId="0" fontId="26" fillId="6" borderId="4" applyNumberFormat="0" applyAlignment="0" applyProtection="0"/>
    <xf numFmtId="0" fontId="26" fillId="6" borderId="4" applyNumberFormat="0" applyAlignment="0" applyProtection="0"/>
    <xf numFmtId="0" fontId="26" fillId="6" borderId="4" applyNumberFormat="0" applyAlignment="0" applyProtection="0"/>
    <xf numFmtId="0" fontId="26" fillId="6" borderId="4" applyNumberFormat="0" applyAlignment="0" applyProtection="0"/>
    <xf numFmtId="0" fontId="26" fillId="6" borderId="4" applyNumberFormat="0" applyAlignment="0" applyProtection="0"/>
    <xf numFmtId="0" fontId="26" fillId="6" borderId="4" applyNumberFormat="0" applyAlignment="0" applyProtection="0"/>
    <xf numFmtId="0" fontId="26" fillId="6" borderId="4" applyNumberFormat="0" applyAlignment="0" applyProtection="0"/>
    <xf numFmtId="0" fontId="26" fillId="6" borderId="4" applyNumberFormat="0" applyAlignment="0" applyProtection="0"/>
    <xf numFmtId="0" fontId="26" fillId="6" borderId="4" applyNumberFormat="0" applyAlignment="0" applyProtection="0"/>
    <xf numFmtId="0" fontId="26" fillId="6" borderId="4" applyNumberFormat="0" applyAlignment="0" applyProtection="0"/>
    <xf numFmtId="0" fontId="46" fillId="0" borderId="1" applyNumberFormat="0" applyFill="0" applyAlignment="0" applyProtection="0"/>
    <xf numFmtId="0" fontId="46" fillId="0" borderId="1" applyNumberFormat="0" applyFill="0" applyAlignment="0" applyProtection="0"/>
    <xf numFmtId="0" fontId="46" fillId="0" borderId="1" applyNumberFormat="0" applyFill="0" applyAlignment="0" applyProtection="0"/>
    <xf numFmtId="0" fontId="46" fillId="0" borderId="1" applyNumberFormat="0" applyFill="0" applyAlignment="0" applyProtection="0"/>
    <xf numFmtId="0" fontId="46" fillId="0" borderId="1" applyNumberFormat="0" applyFill="0" applyAlignment="0" applyProtection="0"/>
    <xf numFmtId="0" fontId="46" fillId="0" borderId="1" applyNumberFormat="0" applyFill="0" applyAlignment="0" applyProtection="0"/>
    <xf numFmtId="0" fontId="46" fillId="0" borderId="1" applyNumberFormat="0" applyFill="0" applyAlignment="0" applyProtection="0"/>
    <xf numFmtId="0" fontId="46" fillId="0" borderId="1" applyNumberFormat="0" applyFill="0" applyAlignment="0" applyProtection="0"/>
    <xf numFmtId="0" fontId="46" fillId="0" borderId="1" applyNumberFormat="0" applyFill="0" applyAlignment="0" applyProtection="0"/>
    <xf numFmtId="0" fontId="46" fillId="0" borderId="1" applyNumberFormat="0" applyFill="0" applyAlignment="0" applyProtection="0"/>
    <xf numFmtId="0" fontId="46" fillId="0" borderId="1" applyNumberFormat="0" applyFill="0" applyAlignment="0" applyProtection="0"/>
    <xf numFmtId="0" fontId="46" fillId="0" borderId="1" applyNumberFormat="0" applyFill="0" applyAlignment="0" applyProtection="0"/>
    <xf numFmtId="0" fontId="46" fillId="0" borderId="1" applyNumberFormat="0" applyFill="0" applyAlignment="0" applyProtection="0"/>
    <xf numFmtId="0" fontId="46" fillId="0" borderId="1" applyNumberFormat="0" applyFill="0" applyAlignment="0" applyProtection="0"/>
    <xf numFmtId="0" fontId="46" fillId="0" borderId="1" applyNumberFormat="0" applyFill="0" applyAlignment="0" applyProtection="0"/>
    <xf numFmtId="0" fontId="46" fillId="0" borderId="1" applyNumberFormat="0" applyFill="0" applyAlignment="0" applyProtection="0"/>
    <xf numFmtId="0" fontId="46" fillId="0" borderId="1" applyNumberFormat="0" applyFill="0" applyAlignment="0" applyProtection="0"/>
    <xf numFmtId="0" fontId="46" fillId="0" borderId="1" applyNumberFormat="0" applyFill="0" applyAlignment="0" applyProtection="0"/>
    <xf numFmtId="0" fontId="46" fillId="0" borderId="1" applyNumberFormat="0" applyFill="0" applyAlignment="0" applyProtection="0"/>
    <xf numFmtId="0" fontId="46" fillId="0" borderId="1" applyNumberFormat="0" applyFill="0" applyAlignment="0" applyProtection="0"/>
    <xf numFmtId="0" fontId="46" fillId="0" borderId="1" applyNumberFormat="0" applyFill="0" applyAlignment="0" applyProtection="0"/>
    <xf numFmtId="0" fontId="46" fillId="0" borderId="1" applyNumberFormat="0" applyFill="0" applyAlignment="0" applyProtection="0"/>
    <xf numFmtId="0" fontId="46" fillId="0" borderId="1" applyNumberFormat="0" applyFill="0" applyAlignment="0" applyProtection="0"/>
    <xf numFmtId="0" fontId="46" fillId="0" borderId="1" applyNumberFormat="0" applyFill="0" applyAlignment="0" applyProtection="0"/>
    <xf numFmtId="0" fontId="46" fillId="0" borderId="1" applyNumberFormat="0" applyFill="0" applyAlignment="0" applyProtection="0"/>
    <xf numFmtId="0" fontId="46" fillId="0" borderId="1" applyNumberFormat="0" applyFill="0" applyAlignment="0" applyProtection="0"/>
    <xf numFmtId="0" fontId="46" fillId="0" borderId="1" applyNumberFormat="0" applyFill="0" applyAlignment="0" applyProtection="0"/>
    <xf numFmtId="0" fontId="46" fillId="0" borderId="1" applyNumberFormat="0" applyFill="0" applyAlignment="0" applyProtection="0"/>
    <xf numFmtId="0" fontId="46" fillId="0" borderId="1" applyNumberFormat="0" applyFill="0" applyAlignment="0" applyProtection="0"/>
    <xf numFmtId="0" fontId="46" fillId="0" borderId="1" applyNumberFormat="0" applyFill="0" applyAlignment="0" applyProtection="0"/>
    <xf numFmtId="0" fontId="46" fillId="0" borderId="1" applyNumberFormat="0" applyFill="0" applyAlignment="0" applyProtection="0"/>
    <xf numFmtId="0" fontId="46" fillId="0" borderId="1" applyNumberFormat="0" applyFill="0" applyAlignment="0" applyProtection="0"/>
    <xf numFmtId="0" fontId="46" fillId="0" borderId="1" applyNumberFormat="0" applyFill="0" applyAlignment="0" applyProtection="0"/>
    <xf numFmtId="0" fontId="46" fillId="0" borderId="1" applyNumberFormat="0" applyFill="0" applyAlignment="0" applyProtection="0"/>
    <xf numFmtId="0" fontId="50" fillId="0" borderId="2" applyNumberFormat="0" applyFill="0" applyAlignment="0" applyProtection="0"/>
    <xf numFmtId="0" fontId="50" fillId="0" borderId="2" applyNumberFormat="0" applyFill="0" applyAlignment="0" applyProtection="0"/>
    <xf numFmtId="0" fontId="50" fillId="0" borderId="2" applyNumberFormat="0" applyFill="0" applyAlignment="0" applyProtection="0"/>
    <xf numFmtId="0" fontId="50" fillId="0" borderId="2" applyNumberFormat="0" applyFill="0" applyAlignment="0" applyProtection="0"/>
    <xf numFmtId="0" fontId="50" fillId="0" borderId="2" applyNumberFormat="0" applyFill="0" applyAlignment="0" applyProtection="0"/>
    <xf numFmtId="0" fontId="50" fillId="0" borderId="2" applyNumberFormat="0" applyFill="0" applyAlignment="0" applyProtection="0"/>
    <xf numFmtId="0" fontId="50" fillId="0" borderId="2" applyNumberFormat="0" applyFill="0" applyAlignment="0" applyProtection="0"/>
    <xf numFmtId="0" fontId="50" fillId="0" borderId="2" applyNumberFormat="0" applyFill="0" applyAlignment="0" applyProtection="0"/>
    <xf numFmtId="0" fontId="50" fillId="0" borderId="2" applyNumberFormat="0" applyFill="0" applyAlignment="0" applyProtection="0"/>
    <xf numFmtId="0" fontId="50" fillId="0" borderId="2" applyNumberFormat="0" applyFill="0" applyAlignment="0" applyProtection="0"/>
    <xf numFmtId="0" fontId="50" fillId="0" borderId="2" applyNumberFormat="0" applyFill="0" applyAlignment="0" applyProtection="0"/>
    <xf numFmtId="0" fontId="50" fillId="0" borderId="2" applyNumberFormat="0" applyFill="0" applyAlignment="0" applyProtection="0"/>
    <xf numFmtId="0" fontId="50" fillId="0" borderId="2" applyNumberFormat="0" applyFill="0" applyAlignment="0" applyProtection="0"/>
    <xf numFmtId="0" fontId="50" fillId="0" borderId="2" applyNumberFormat="0" applyFill="0" applyAlignment="0" applyProtection="0"/>
    <xf numFmtId="0" fontId="50" fillId="0" borderId="2" applyNumberFormat="0" applyFill="0" applyAlignment="0" applyProtection="0"/>
    <xf numFmtId="0" fontId="50" fillId="0" borderId="2" applyNumberFormat="0" applyFill="0" applyAlignment="0" applyProtection="0"/>
    <xf numFmtId="0" fontId="50" fillId="0" borderId="2" applyNumberFormat="0" applyFill="0" applyAlignment="0" applyProtection="0"/>
    <xf numFmtId="0" fontId="50" fillId="0" borderId="2" applyNumberFormat="0" applyFill="0" applyAlignment="0" applyProtection="0"/>
    <xf numFmtId="0" fontId="50" fillId="0" borderId="2" applyNumberFormat="0" applyFill="0" applyAlignment="0" applyProtection="0"/>
    <xf numFmtId="0" fontId="50" fillId="0" borderId="2" applyNumberFormat="0" applyFill="0" applyAlignment="0" applyProtection="0"/>
    <xf numFmtId="0" fontId="50" fillId="0" borderId="2" applyNumberFormat="0" applyFill="0" applyAlignment="0" applyProtection="0"/>
    <xf numFmtId="0" fontId="50" fillId="0" borderId="2" applyNumberFormat="0" applyFill="0" applyAlignment="0" applyProtection="0"/>
    <xf numFmtId="0" fontId="50" fillId="0" borderId="2" applyNumberFormat="0" applyFill="0" applyAlignment="0" applyProtection="0"/>
    <xf numFmtId="0" fontId="50" fillId="0" borderId="2" applyNumberFormat="0" applyFill="0" applyAlignment="0" applyProtection="0"/>
    <xf numFmtId="0" fontId="50" fillId="0" borderId="2" applyNumberFormat="0" applyFill="0" applyAlignment="0" applyProtection="0"/>
    <xf numFmtId="0" fontId="50" fillId="0" borderId="2" applyNumberFormat="0" applyFill="0" applyAlignment="0" applyProtection="0"/>
    <xf numFmtId="0" fontId="50" fillId="0" borderId="2" applyNumberFormat="0" applyFill="0" applyAlignment="0" applyProtection="0"/>
    <xf numFmtId="0" fontId="50" fillId="0" borderId="2" applyNumberFormat="0" applyFill="0" applyAlignment="0" applyProtection="0"/>
    <xf numFmtId="0" fontId="50" fillId="0" borderId="2" applyNumberFormat="0" applyFill="0" applyAlignment="0" applyProtection="0"/>
    <xf numFmtId="0" fontId="50" fillId="0" borderId="2" applyNumberFormat="0" applyFill="0" applyAlignment="0" applyProtection="0"/>
    <xf numFmtId="0" fontId="50" fillId="0" borderId="2" applyNumberFormat="0" applyFill="0" applyAlignment="0" applyProtection="0"/>
    <xf numFmtId="0" fontId="50" fillId="0" borderId="2" applyNumberFormat="0" applyFill="0" applyAlignment="0" applyProtection="0"/>
    <xf numFmtId="0" fontId="50" fillId="0" borderId="2" applyNumberFormat="0" applyFill="0" applyAlignment="0" applyProtection="0"/>
    <xf numFmtId="0" fontId="50" fillId="0" borderId="2" applyNumberFormat="0" applyFill="0" applyAlignment="0" applyProtection="0"/>
    <xf numFmtId="0" fontId="54" fillId="0" borderId="3" applyNumberFormat="0" applyFill="0" applyAlignment="0" applyProtection="0"/>
    <xf numFmtId="0" fontId="54" fillId="0" borderId="3" applyNumberFormat="0" applyFill="0" applyAlignment="0" applyProtection="0"/>
    <xf numFmtId="0" fontId="54" fillId="0" borderId="3" applyNumberFormat="0" applyFill="0" applyAlignment="0" applyProtection="0"/>
    <xf numFmtId="0" fontId="54" fillId="0" borderId="3" applyNumberFormat="0" applyFill="0" applyAlignment="0" applyProtection="0"/>
    <xf numFmtId="0" fontId="54" fillId="0" borderId="3" applyNumberFormat="0" applyFill="0" applyAlignment="0" applyProtection="0"/>
    <xf numFmtId="0" fontId="54" fillId="0" borderId="3" applyNumberFormat="0" applyFill="0" applyAlignment="0" applyProtection="0"/>
    <xf numFmtId="0" fontId="54" fillId="0" borderId="3" applyNumberFormat="0" applyFill="0" applyAlignment="0" applyProtection="0"/>
    <xf numFmtId="0" fontId="54" fillId="0" borderId="3" applyNumberFormat="0" applyFill="0" applyAlignment="0" applyProtection="0"/>
    <xf numFmtId="0" fontId="54" fillId="0" borderId="3" applyNumberFormat="0" applyFill="0" applyAlignment="0" applyProtection="0"/>
    <xf numFmtId="0" fontId="54" fillId="0" borderId="3" applyNumberFormat="0" applyFill="0" applyAlignment="0" applyProtection="0"/>
    <xf numFmtId="0" fontId="54" fillId="0" borderId="3" applyNumberFormat="0" applyFill="0" applyAlignment="0" applyProtection="0"/>
    <xf numFmtId="0" fontId="54" fillId="0" borderId="3" applyNumberFormat="0" applyFill="0" applyAlignment="0" applyProtection="0"/>
    <xf numFmtId="0" fontId="54" fillId="0" borderId="3" applyNumberFormat="0" applyFill="0" applyAlignment="0" applyProtection="0"/>
    <xf numFmtId="0" fontId="54" fillId="0" borderId="3" applyNumberFormat="0" applyFill="0" applyAlignment="0" applyProtection="0"/>
    <xf numFmtId="0" fontId="54" fillId="0" borderId="3" applyNumberFormat="0" applyFill="0" applyAlignment="0" applyProtection="0"/>
    <xf numFmtId="0" fontId="54" fillId="0" borderId="3" applyNumberFormat="0" applyFill="0" applyAlignment="0" applyProtection="0"/>
    <xf numFmtId="0" fontId="54" fillId="0" borderId="3" applyNumberFormat="0" applyFill="0" applyAlignment="0" applyProtection="0"/>
    <xf numFmtId="0" fontId="54" fillId="0" borderId="3" applyNumberFormat="0" applyFill="0" applyAlignment="0" applyProtection="0"/>
    <xf numFmtId="0" fontId="54" fillId="0" borderId="3" applyNumberFormat="0" applyFill="0" applyAlignment="0" applyProtection="0"/>
    <xf numFmtId="0" fontId="54" fillId="0" borderId="3" applyNumberFormat="0" applyFill="0" applyAlignment="0" applyProtection="0"/>
    <xf numFmtId="0" fontId="54" fillId="0" borderId="3" applyNumberFormat="0" applyFill="0" applyAlignment="0" applyProtection="0"/>
    <xf numFmtId="0" fontId="54" fillId="0" borderId="3" applyNumberFormat="0" applyFill="0" applyAlignment="0" applyProtection="0"/>
    <xf numFmtId="0" fontId="54" fillId="0" borderId="3" applyNumberFormat="0" applyFill="0" applyAlignment="0" applyProtection="0"/>
    <xf numFmtId="0" fontId="54" fillId="0" borderId="3" applyNumberFormat="0" applyFill="0" applyAlignment="0" applyProtection="0"/>
    <xf numFmtId="0" fontId="54" fillId="0" borderId="3" applyNumberFormat="0" applyFill="0" applyAlignment="0" applyProtection="0"/>
    <xf numFmtId="0" fontId="54" fillId="0" borderId="3" applyNumberFormat="0" applyFill="0" applyAlignment="0" applyProtection="0"/>
    <xf numFmtId="0" fontId="54" fillId="0" borderId="3" applyNumberFormat="0" applyFill="0" applyAlignment="0" applyProtection="0"/>
    <xf numFmtId="0" fontId="54" fillId="0" borderId="3" applyNumberFormat="0" applyFill="0" applyAlignment="0" applyProtection="0"/>
    <xf numFmtId="0" fontId="54" fillId="0" borderId="3" applyNumberFormat="0" applyFill="0" applyAlignment="0" applyProtection="0"/>
    <xf numFmtId="0" fontId="54" fillId="0" borderId="3" applyNumberFormat="0" applyFill="0" applyAlignment="0" applyProtection="0"/>
    <xf numFmtId="0" fontId="54" fillId="0" borderId="3" applyNumberFormat="0" applyFill="0" applyAlignment="0" applyProtection="0"/>
    <xf numFmtId="0" fontId="54" fillId="0" borderId="3" applyNumberFormat="0" applyFill="0" applyAlignment="0" applyProtection="0"/>
    <xf numFmtId="0" fontId="54" fillId="0" borderId="3" applyNumberFormat="0" applyFill="0" applyAlignment="0" applyProtection="0"/>
    <xf numFmtId="0" fontId="54" fillId="0" borderId="3" applyNumberFormat="0" applyFill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94" fillId="0" borderId="9" applyNumberFormat="0" applyFill="0" applyAlignment="0" applyProtection="0"/>
    <xf numFmtId="0" fontId="94" fillId="0" borderId="9" applyNumberFormat="0" applyFill="0" applyAlignment="0" applyProtection="0"/>
    <xf numFmtId="0" fontId="94" fillId="0" borderId="9" applyNumberFormat="0" applyFill="0" applyAlignment="0" applyProtection="0"/>
    <xf numFmtId="0" fontId="94" fillId="0" borderId="9" applyNumberFormat="0" applyFill="0" applyAlignment="0" applyProtection="0"/>
    <xf numFmtId="0" fontId="94" fillId="0" borderId="9" applyNumberFormat="0" applyFill="0" applyAlignment="0" applyProtection="0"/>
    <xf numFmtId="0" fontId="94" fillId="0" borderId="9" applyNumberFormat="0" applyFill="0" applyAlignment="0" applyProtection="0"/>
    <xf numFmtId="0" fontId="94" fillId="0" borderId="9" applyNumberFormat="0" applyFill="0" applyAlignment="0" applyProtection="0"/>
    <xf numFmtId="0" fontId="94" fillId="0" borderId="9" applyNumberFormat="0" applyFill="0" applyAlignment="0" applyProtection="0"/>
    <xf numFmtId="0" fontId="94" fillId="0" borderId="9" applyNumberFormat="0" applyFill="0" applyAlignment="0" applyProtection="0"/>
    <xf numFmtId="0" fontId="94" fillId="0" borderId="9" applyNumberFormat="0" applyFill="0" applyAlignment="0" applyProtection="0"/>
    <xf numFmtId="0" fontId="94" fillId="0" borderId="9" applyNumberFormat="0" applyFill="0" applyAlignment="0" applyProtection="0"/>
    <xf numFmtId="0" fontId="94" fillId="0" borderId="9" applyNumberFormat="0" applyFill="0" applyAlignment="0" applyProtection="0"/>
    <xf numFmtId="0" fontId="94" fillId="0" borderId="9" applyNumberFormat="0" applyFill="0" applyAlignment="0" applyProtection="0"/>
    <xf numFmtId="0" fontId="94" fillId="0" borderId="9" applyNumberFormat="0" applyFill="0" applyAlignment="0" applyProtection="0"/>
    <xf numFmtId="0" fontId="94" fillId="0" borderId="9" applyNumberFormat="0" applyFill="0" applyAlignment="0" applyProtection="0"/>
    <xf numFmtId="0" fontId="94" fillId="0" borderId="9" applyNumberFormat="0" applyFill="0" applyAlignment="0" applyProtection="0"/>
    <xf numFmtId="0" fontId="94" fillId="0" borderId="9" applyNumberFormat="0" applyFill="0" applyAlignment="0" applyProtection="0"/>
    <xf numFmtId="0" fontId="94" fillId="0" borderId="9" applyNumberFormat="0" applyFill="0" applyAlignment="0" applyProtection="0"/>
    <xf numFmtId="0" fontId="94" fillId="0" borderId="9" applyNumberFormat="0" applyFill="0" applyAlignment="0" applyProtection="0"/>
    <xf numFmtId="0" fontId="94" fillId="0" borderId="9" applyNumberFormat="0" applyFill="0" applyAlignment="0" applyProtection="0"/>
    <xf numFmtId="0" fontId="94" fillId="0" borderId="9" applyNumberFormat="0" applyFill="0" applyAlignment="0" applyProtection="0"/>
    <xf numFmtId="0" fontId="94" fillId="0" borderId="9" applyNumberFormat="0" applyFill="0" applyAlignment="0" applyProtection="0"/>
    <xf numFmtId="0" fontId="94" fillId="0" borderId="9" applyNumberFormat="0" applyFill="0" applyAlignment="0" applyProtection="0"/>
    <xf numFmtId="0" fontId="94" fillId="0" borderId="9" applyNumberFormat="0" applyFill="0" applyAlignment="0" applyProtection="0"/>
    <xf numFmtId="0" fontId="94" fillId="0" borderId="9" applyNumberFormat="0" applyFill="0" applyAlignment="0" applyProtection="0"/>
    <xf numFmtId="0" fontId="94" fillId="0" borderId="9" applyNumberFormat="0" applyFill="0" applyAlignment="0" applyProtection="0"/>
    <xf numFmtId="0" fontId="94" fillId="0" borderId="9" applyNumberFormat="0" applyFill="0" applyAlignment="0" applyProtection="0"/>
    <xf numFmtId="0" fontId="94" fillId="0" borderId="9" applyNumberFormat="0" applyFill="0" applyAlignment="0" applyProtection="0"/>
    <xf numFmtId="0" fontId="94" fillId="0" borderId="9" applyNumberFormat="0" applyFill="0" applyAlignment="0" applyProtection="0"/>
    <xf numFmtId="0" fontId="94" fillId="0" borderId="9" applyNumberFormat="0" applyFill="0" applyAlignment="0" applyProtection="0"/>
    <xf numFmtId="0" fontId="94" fillId="0" borderId="9" applyNumberFormat="0" applyFill="0" applyAlignment="0" applyProtection="0"/>
    <xf numFmtId="0" fontId="94" fillId="0" borderId="9" applyNumberFormat="0" applyFill="0" applyAlignment="0" applyProtection="0"/>
    <xf numFmtId="0" fontId="94" fillId="0" borderId="9" applyNumberFormat="0" applyFill="0" applyAlignment="0" applyProtection="0"/>
    <xf numFmtId="0" fontId="94" fillId="0" borderId="9" applyNumberFormat="0" applyFill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100" fillId="4" borderId="0" applyNumberFormat="0" applyBorder="0" applyAlignment="0" applyProtection="0"/>
    <xf numFmtId="0" fontId="100" fillId="4" borderId="0" applyNumberFormat="0" applyBorder="0" applyAlignment="0" applyProtection="0"/>
    <xf numFmtId="0" fontId="100" fillId="4" borderId="0" applyNumberFormat="0" applyBorder="0" applyAlignment="0" applyProtection="0"/>
    <xf numFmtId="0" fontId="100" fillId="4" borderId="0" applyNumberFormat="0" applyBorder="0" applyAlignment="0" applyProtection="0"/>
    <xf numFmtId="0" fontId="100" fillId="4" borderId="0" applyNumberFormat="0" applyBorder="0" applyAlignment="0" applyProtection="0"/>
    <xf numFmtId="0" fontId="100" fillId="4" borderId="0" applyNumberFormat="0" applyBorder="0" applyAlignment="0" applyProtection="0"/>
    <xf numFmtId="0" fontId="100" fillId="4" borderId="0" applyNumberFormat="0" applyBorder="0" applyAlignment="0" applyProtection="0"/>
    <xf numFmtId="0" fontId="100" fillId="4" borderId="0" applyNumberFormat="0" applyBorder="0" applyAlignment="0" applyProtection="0"/>
    <xf numFmtId="0" fontId="100" fillId="4" borderId="0" applyNumberFormat="0" applyBorder="0" applyAlignment="0" applyProtection="0"/>
    <xf numFmtId="0" fontId="100" fillId="4" borderId="0" applyNumberFormat="0" applyBorder="0" applyAlignment="0" applyProtection="0"/>
    <xf numFmtId="0" fontId="100" fillId="4" borderId="0" applyNumberFormat="0" applyBorder="0" applyAlignment="0" applyProtection="0"/>
    <xf numFmtId="0" fontId="100" fillId="4" borderId="0" applyNumberFormat="0" applyBorder="0" applyAlignment="0" applyProtection="0"/>
    <xf numFmtId="0" fontId="100" fillId="4" borderId="0" applyNumberFormat="0" applyBorder="0" applyAlignment="0" applyProtection="0"/>
    <xf numFmtId="0" fontId="100" fillId="4" borderId="0" applyNumberFormat="0" applyBorder="0" applyAlignment="0" applyProtection="0"/>
    <xf numFmtId="0" fontId="100" fillId="4" borderId="0" applyNumberFormat="0" applyBorder="0" applyAlignment="0" applyProtection="0"/>
    <xf numFmtId="0" fontId="100" fillId="4" borderId="0" applyNumberFormat="0" applyBorder="0" applyAlignment="0" applyProtection="0"/>
    <xf numFmtId="0" fontId="100" fillId="4" borderId="0" applyNumberFormat="0" applyBorder="0" applyAlignment="0" applyProtection="0"/>
    <xf numFmtId="0" fontId="100" fillId="4" borderId="0" applyNumberFormat="0" applyBorder="0" applyAlignment="0" applyProtection="0"/>
    <xf numFmtId="0" fontId="100" fillId="4" borderId="0" applyNumberFormat="0" applyBorder="0" applyAlignment="0" applyProtection="0"/>
    <xf numFmtId="0" fontId="100" fillId="4" borderId="0" applyNumberFormat="0" applyBorder="0" applyAlignment="0" applyProtection="0"/>
    <xf numFmtId="0" fontId="100" fillId="4" borderId="0" applyNumberFormat="0" applyBorder="0" applyAlignment="0" applyProtection="0"/>
    <xf numFmtId="0" fontId="100" fillId="4" borderId="0" applyNumberFormat="0" applyBorder="0" applyAlignment="0" applyProtection="0"/>
    <xf numFmtId="0" fontId="100" fillId="4" borderId="0" applyNumberFormat="0" applyBorder="0" applyAlignment="0" applyProtection="0"/>
    <xf numFmtId="0" fontId="100" fillId="4" borderId="0" applyNumberFormat="0" applyBorder="0" applyAlignment="0" applyProtection="0"/>
    <xf numFmtId="0" fontId="100" fillId="4" borderId="0" applyNumberFormat="0" applyBorder="0" applyAlignment="0" applyProtection="0"/>
    <xf numFmtId="0" fontId="100" fillId="4" borderId="0" applyNumberFormat="0" applyBorder="0" applyAlignment="0" applyProtection="0"/>
    <xf numFmtId="0" fontId="100" fillId="4" borderId="0" applyNumberFormat="0" applyBorder="0" applyAlignment="0" applyProtection="0"/>
    <xf numFmtId="0" fontId="100" fillId="4" borderId="0" applyNumberFormat="0" applyBorder="0" applyAlignment="0" applyProtection="0"/>
    <xf numFmtId="0" fontId="100" fillId="4" borderId="0" applyNumberFormat="0" applyBorder="0" applyAlignment="0" applyProtection="0"/>
    <xf numFmtId="0" fontId="100" fillId="4" borderId="0" applyNumberFormat="0" applyBorder="0" applyAlignment="0" applyProtection="0"/>
    <xf numFmtId="0" fontId="100" fillId="4" borderId="0" applyNumberFormat="0" applyBorder="0" applyAlignment="0" applyProtection="0"/>
    <xf numFmtId="0" fontId="100" fillId="4" borderId="0" applyNumberFormat="0" applyBorder="0" applyAlignment="0" applyProtection="0"/>
    <xf numFmtId="0" fontId="100" fillId="4" borderId="0" applyNumberFormat="0" applyBorder="0" applyAlignment="0" applyProtection="0"/>
    <xf numFmtId="0" fontId="100" fillId="4" borderId="0" applyNumberFormat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0" fontId="9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1" fontId="77" fillId="0" borderId="0"/>
    <xf numFmtId="1" fontId="77" fillId="0" borderId="0"/>
    <xf numFmtId="1" fontId="77" fillId="0" borderId="0"/>
    <xf numFmtId="1" fontId="77" fillId="0" borderId="0"/>
    <xf numFmtId="1" fontId="77" fillId="0" borderId="0"/>
    <xf numFmtId="1" fontId="77" fillId="0" borderId="0"/>
    <xf numFmtId="1" fontId="77" fillId="0" borderId="0"/>
    <xf numFmtId="1" fontId="77" fillId="0" borderId="0"/>
    <xf numFmtId="1" fontId="77" fillId="0" borderId="0"/>
    <xf numFmtId="1" fontId="77" fillId="0" borderId="0"/>
    <xf numFmtId="0" fontId="11" fillId="0" borderId="0"/>
    <xf numFmtId="1" fontId="77" fillId="0" borderId="0"/>
    <xf numFmtId="1" fontId="77" fillId="0" borderId="0"/>
    <xf numFmtId="1" fontId="77" fillId="0" borderId="0"/>
    <xf numFmtId="1" fontId="77" fillId="0" borderId="0"/>
    <xf numFmtId="1" fontId="77" fillId="0" borderId="0"/>
    <xf numFmtId="1" fontId="77" fillId="0" borderId="0"/>
    <xf numFmtId="1" fontId="77" fillId="0" borderId="0"/>
    <xf numFmtId="1" fontId="77" fillId="0" borderId="0"/>
    <xf numFmtId="1" fontId="77" fillId="0" borderId="0"/>
    <xf numFmtId="1" fontId="77" fillId="0" borderId="0"/>
    <xf numFmtId="0" fontId="11" fillId="0" borderId="0"/>
    <xf numFmtId="0" fontId="11" fillId="0" borderId="0"/>
    <xf numFmtId="1" fontId="77" fillId="0" borderId="0"/>
    <xf numFmtId="1" fontId="77" fillId="0" borderId="0"/>
    <xf numFmtId="1" fontId="77" fillId="0" borderId="0"/>
    <xf numFmtId="1" fontId="77" fillId="0" borderId="0"/>
    <xf numFmtId="1" fontId="77" fillId="0" borderId="0"/>
    <xf numFmtId="1" fontId="77" fillId="0" borderId="0"/>
    <xf numFmtId="1" fontId="77" fillId="0" borderId="0"/>
    <xf numFmtId="1" fontId="77" fillId="0" borderId="0"/>
    <xf numFmtId="1" fontId="77" fillId="0" borderId="0"/>
    <xf numFmtId="1" fontId="77" fillId="0" borderId="0"/>
    <xf numFmtId="1" fontId="77" fillId="0" borderId="0"/>
    <xf numFmtId="1" fontId="77" fillId="0" borderId="0"/>
    <xf numFmtId="1" fontId="77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" fillId="0" borderId="0">
      <alignment horizontal="left" vertical="top" wrapText="1"/>
    </xf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8" fillId="0" borderId="6" applyNumberFormat="0" applyFill="0" applyAlignment="0" applyProtection="0"/>
    <xf numFmtId="0" fontId="68" fillId="0" borderId="6" applyNumberFormat="0" applyFill="0" applyAlignment="0" applyProtection="0"/>
    <xf numFmtId="0" fontId="68" fillId="0" borderId="6" applyNumberFormat="0" applyFill="0" applyAlignment="0" applyProtection="0"/>
    <xf numFmtId="0" fontId="68" fillId="0" borderId="6" applyNumberFormat="0" applyFill="0" applyAlignment="0" applyProtection="0"/>
    <xf numFmtId="0" fontId="68" fillId="0" borderId="6" applyNumberFormat="0" applyFill="0" applyAlignment="0" applyProtection="0"/>
    <xf numFmtId="0" fontId="68" fillId="0" borderId="6" applyNumberFormat="0" applyFill="0" applyAlignment="0" applyProtection="0"/>
    <xf numFmtId="0" fontId="68" fillId="0" borderId="6" applyNumberFormat="0" applyFill="0" applyAlignment="0" applyProtection="0"/>
    <xf numFmtId="0" fontId="68" fillId="0" borderId="6" applyNumberFormat="0" applyFill="0" applyAlignment="0" applyProtection="0"/>
    <xf numFmtId="0" fontId="68" fillId="0" borderId="6" applyNumberFormat="0" applyFill="0" applyAlignment="0" applyProtection="0"/>
    <xf numFmtId="0" fontId="68" fillId="0" borderId="6" applyNumberFormat="0" applyFill="0" applyAlignment="0" applyProtection="0"/>
    <xf numFmtId="0" fontId="68" fillId="0" borderId="6" applyNumberFormat="0" applyFill="0" applyAlignment="0" applyProtection="0"/>
    <xf numFmtId="0" fontId="68" fillId="0" borderId="6" applyNumberFormat="0" applyFill="0" applyAlignment="0" applyProtection="0"/>
    <xf numFmtId="0" fontId="68" fillId="0" borderId="6" applyNumberFormat="0" applyFill="0" applyAlignment="0" applyProtection="0"/>
    <xf numFmtId="0" fontId="68" fillId="0" borderId="6" applyNumberFormat="0" applyFill="0" applyAlignment="0" applyProtection="0"/>
    <xf numFmtId="0" fontId="68" fillId="0" borderId="6" applyNumberFormat="0" applyFill="0" applyAlignment="0" applyProtection="0"/>
    <xf numFmtId="0" fontId="68" fillId="0" borderId="6" applyNumberFormat="0" applyFill="0" applyAlignment="0" applyProtection="0"/>
    <xf numFmtId="0" fontId="68" fillId="0" borderId="6" applyNumberFormat="0" applyFill="0" applyAlignment="0" applyProtection="0"/>
    <xf numFmtId="0" fontId="68" fillId="0" borderId="6" applyNumberFormat="0" applyFill="0" applyAlignment="0" applyProtection="0"/>
    <xf numFmtId="0" fontId="68" fillId="0" borderId="6" applyNumberFormat="0" applyFill="0" applyAlignment="0" applyProtection="0"/>
    <xf numFmtId="0" fontId="68" fillId="0" borderId="6" applyNumberFormat="0" applyFill="0" applyAlignment="0" applyProtection="0"/>
    <xf numFmtId="0" fontId="68" fillId="0" borderId="6" applyNumberFormat="0" applyFill="0" applyAlignment="0" applyProtection="0"/>
    <xf numFmtId="0" fontId="68" fillId="0" borderId="6" applyNumberFormat="0" applyFill="0" applyAlignment="0" applyProtection="0"/>
    <xf numFmtId="0" fontId="68" fillId="0" borderId="6" applyNumberFormat="0" applyFill="0" applyAlignment="0" applyProtection="0"/>
    <xf numFmtId="0" fontId="68" fillId="0" borderId="6" applyNumberFormat="0" applyFill="0" applyAlignment="0" applyProtection="0"/>
    <xf numFmtId="0" fontId="68" fillId="0" borderId="6" applyNumberFormat="0" applyFill="0" applyAlignment="0" applyProtection="0"/>
    <xf numFmtId="0" fontId="68" fillId="0" borderId="6" applyNumberFormat="0" applyFill="0" applyAlignment="0" applyProtection="0"/>
    <xf numFmtId="0" fontId="68" fillId="0" borderId="6" applyNumberFormat="0" applyFill="0" applyAlignment="0" applyProtection="0"/>
    <xf numFmtId="0" fontId="68" fillId="0" borderId="6" applyNumberFormat="0" applyFill="0" applyAlignment="0" applyProtection="0"/>
    <xf numFmtId="0" fontId="68" fillId="0" borderId="6" applyNumberFormat="0" applyFill="0" applyAlignment="0" applyProtection="0"/>
    <xf numFmtId="0" fontId="68" fillId="0" borderId="6" applyNumberFormat="0" applyFill="0" applyAlignment="0" applyProtection="0"/>
    <xf numFmtId="0" fontId="68" fillId="0" borderId="6" applyNumberFormat="0" applyFill="0" applyAlignment="0" applyProtection="0"/>
    <xf numFmtId="0" fontId="68" fillId="0" borderId="6" applyNumberFormat="0" applyFill="0" applyAlignment="0" applyProtection="0"/>
    <xf numFmtId="0" fontId="68" fillId="0" borderId="6" applyNumberFormat="0" applyFill="0" applyAlignment="0" applyProtection="0"/>
    <xf numFmtId="0" fontId="68" fillId="0" borderId="6" applyNumberFormat="0" applyFill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164" fontId="6" fillId="0" borderId="0" applyFont="0" applyFill="0" applyBorder="0" applyAlignment="0" applyProtection="0"/>
    <xf numFmtId="173" fontId="32" fillId="0" borderId="0" applyFont="0" applyFill="0" applyBorder="0" applyAlignment="0" applyProtection="0"/>
    <xf numFmtId="173" fontId="32" fillId="0" borderId="0" applyFont="0" applyFill="0" applyBorder="0" applyAlignment="0" applyProtection="0"/>
    <xf numFmtId="173" fontId="32" fillId="0" borderId="0" applyFont="0" applyFill="0" applyBorder="0" applyAlignment="0" applyProtection="0"/>
    <xf numFmtId="173" fontId="32" fillId="0" borderId="0" applyFont="0" applyFill="0" applyBorder="0" applyAlignment="0" applyProtection="0"/>
    <xf numFmtId="173" fontId="32" fillId="0" borderId="0" applyFont="0" applyFill="0" applyBorder="0" applyAlignment="0" applyProtection="0"/>
    <xf numFmtId="173" fontId="32" fillId="0" borderId="0" applyFont="0" applyFill="0" applyBorder="0" applyAlignment="0" applyProtection="0"/>
    <xf numFmtId="173" fontId="32" fillId="0" borderId="0" applyFont="0" applyFill="0" applyBorder="0" applyAlignment="0" applyProtection="0"/>
    <xf numFmtId="173" fontId="32" fillId="0" borderId="0" applyFont="0" applyFill="0" applyBorder="0" applyAlignment="0" applyProtection="0"/>
    <xf numFmtId="173" fontId="32" fillId="0" borderId="0" applyFont="0" applyFill="0" applyBorder="0" applyAlignment="0" applyProtection="0"/>
    <xf numFmtId="173" fontId="32" fillId="0" borderId="0" applyFont="0" applyFill="0" applyBorder="0" applyAlignment="0" applyProtection="0"/>
    <xf numFmtId="169" fontId="31" fillId="0" borderId="0" applyFont="0" applyFill="0" applyBorder="0" applyAlignment="0" applyProtection="0"/>
    <xf numFmtId="169" fontId="31" fillId="0" borderId="0" applyFont="0" applyFill="0" applyBorder="0" applyAlignment="0" applyProtection="0"/>
    <xf numFmtId="169" fontId="31" fillId="0" borderId="0" applyFont="0" applyFill="0" applyBorder="0" applyAlignment="0" applyProtection="0"/>
    <xf numFmtId="169" fontId="31" fillId="0" borderId="0" applyFont="0" applyFill="0" applyBorder="0" applyAlignment="0" applyProtection="0"/>
    <xf numFmtId="169" fontId="31" fillId="0" borderId="0" applyFont="0" applyFill="0" applyBorder="0" applyAlignment="0" applyProtection="0"/>
    <xf numFmtId="169" fontId="31" fillId="0" borderId="0" applyFont="0" applyFill="0" applyBorder="0" applyAlignment="0" applyProtection="0"/>
    <xf numFmtId="169" fontId="31" fillId="0" borderId="0" applyFont="0" applyFill="0" applyBorder="0" applyAlignment="0" applyProtection="0"/>
    <xf numFmtId="169" fontId="31" fillId="0" borderId="0" applyFont="0" applyFill="0" applyBorder="0" applyAlignment="0" applyProtection="0"/>
    <xf numFmtId="169" fontId="31" fillId="0" borderId="0" applyFont="0" applyFill="0" applyBorder="0" applyAlignment="0" applyProtection="0"/>
    <xf numFmtId="169" fontId="31" fillId="0" borderId="0" applyFont="0" applyFill="0" applyBorder="0" applyAlignment="0" applyProtection="0"/>
    <xf numFmtId="169" fontId="31" fillId="0" borderId="0" applyFont="0" applyFill="0" applyBorder="0" applyAlignment="0" applyProtection="0"/>
    <xf numFmtId="169" fontId="31" fillId="0" borderId="0" applyFont="0" applyFill="0" applyBorder="0" applyAlignment="0" applyProtection="0"/>
    <xf numFmtId="169" fontId="31" fillId="0" borderId="0" applyFont="0" applyFill="0" applyBorder="0" applyAlignment="0" applyProtection="0"/>
    <xf numFmtId="169" fontId="31" fillId="0" borderId="0" applyFont="0" applyFill="0" applyBorder="0" applyAlignment="0" applyProtection="0"/>
    <xf numFmtId="169" fontId="31" fillId="0" borderId="0" applyFont="0" applyFill="0" applyBorder="0" applyAlignment="0" applyProtection="0"/>
    <xf numFmtId="169" fontId="31" fillId="0" borderId="0" applyFont="0" applyFill="0" applyBorder="0" applyAlignment="0" applyProtection="0"/>
    <xf numFmtId="169" fontId="31" fillId="0" borderId="0" applyFont="0" applyFill="0" applyBorder="0" applyAlignment="0" applyProtection="0"/>
    <xf numFmtId="169" fontId="31" fillId="0" borderId="0" applyFont="0" applyFill="0" applyBorder="0" applyAlignment="0" applyProtection="0"/>
    <xf numFmtId="169" fontId="31" fillId="0" borderId="0" applyFont="0" applyFill="0" applyBorder="0" applyAlignment="0" applyProtection="0"/>
    <xf numFmtId="169" fontId="31" fillId="0" borderId="0" applyFont="0" applyFill="0" applyBorder="0" applyAlignment="0" applyProtection="0"/>
    <xf numFmtId="169" fontId="31" fillId="0" borderId="0" applyFont="0" applyFill="0" applyBorder="0" applyAlignment="0" applyProtection="0"/>
    <xf numFmtId="169" fontId="31" fillId="0" borderId="0" applyFont="0" applyFill="0" applyBorder="0" applyAlignment="0" applyProtection="0"/>
    <xf numFmtId="169" fontId="31" fillId="0" borderId="0" applyFont="0" applyFill="0" applyBorder="0" applyAlignment="0" applyProtection="0"/>
    <xf numFmtId="169" fontId="31" fillId="0" borderId="0" applyFont="0" applyFill="0" applyBorder="0" applyAlignment="0" applyProtection="0"/>
    <xf numFmtId="169" fontId="31" fillId="0" borderId="0" applyFont="0" applyFill="0" applyBorder="0" applyAlignment="0" applyProtection="0"/>
    <xf numFmtId="169" fontId="31" fillId="0" borderId="0" applyFont="0" applyFill="0" applyBorder="0" applyAlignment="0" applyProtection="0"/>
    <xf numFmtId="169" fontId="31" fillId="0" borderId="0" applyFont="0" applyFill="0" applyBorder="0" applyAlignment="0" applyProtection="0"/>
    <xf numFmtId="169" fontId="31" fillId="0" borderId="0" applyFont="0" applyFill="0" applyBorder="0" applyAlignment="0" applyProtection="0"/>
    <xf numFmtId="169" fontId="31" fillId="0" borderId="0" applyFont="0" applyFill="0" applyBorder="0" applyAlignment="0" applyProtection="0"/>
    <xf numFmtId="169" fontId="31" fillId="0" borderId="0" applyFont="0" applyFill="0" applyBorder="0" applyAlignment="0" applyProtection="0"/>
    <xf numFmtId="169" fontId="31" fillId="0" borderId="0" applyFont="0" applyFill="0" applyBorder="0" applyAlignment="0" applyProtection="0"/>
    <xf numFmtId="169" fontId="31" fillId="0" borderId="0" applyFont="0" applyFill="0" applyBorder="0" applyAlignment="0" applyProtection="0"/>
    <xf numFmtId="169" fontId="31" fillId="0" borderId="0" applyFont="0" applyFill="0" applyBorder="0" applyAlignment="0" applyProtection="0"/>
    <xf numFmtId="169" fontId="31" fillId="0" borderId="0" applyFont="0" applyFill="0" applyBorder="0" applyAlignment="0" applyProtection="0"/>
    <xf numFmtId="169" fontId="31" fillId="0" borderId="0" applyFont="0" applyFill="0" applyBorder="0" applyAlignment="0" applyProtection="0"/>
    <xf numFmtId="173" fontId="32" fillId="0" borderId="0" applyFont="0" applyFill="0" applyBorder="0" applyAlignment="0" applyProtection="0"/>
    <xf numFmtId="173" fontId="32" fillId="0" borderId="0" applyFont="0" applyFill="0" applyBorder="0" applyAlignment="0" applyProtection="0"/>
    <xf numFmtId="173" fontId="32" fillId="0" borderId="0" applyFont="0" applyFill="0" applyBorder="0" applyAlignment="0" applyProtection="0"/>
    <xf numFmtId="173" fontId="32" fillId="0" borderId="0" applyFont="0" applyFill="0" applyBorder="0" applyAlignment="0" applyProtection="0"/>
    <xf numFmtId="173" fontId="32" fillId="0" borderId="0" applyFont="0" applyFill="0" applyBorder="0" applyAlignment="0" applyProtection="0"/>
    <xf numFmtId="173" fontId="32" fillId="0" borderId="0" applyFont="0" applyFill="0" applyBorder="0" applyAlignment="0" applyProtection="0"/>
    <xf numFmtId="173" fontId="32" fillId="0" borderId="0" applyFont="0" applyFill="0" applyBorder="0" applyAlignment="0" applyProtection="0"/>
    <xf numFmtId="173" fontId="32" fillId="0" borderId="0" applyFont="0" applyFill="0" applyBorder="0" applyAlignment="0" applyProtection="0"/>
    <xf numFmtId="173" fontId="32" fillId="0" borderId="0" applyFont="0" applyFill="0" applyBorder="0" applyAlignment="0" applyProtection="0"/>
    <xf numFmtId="173" fontId="32" fillId="0" borderId="0" applyFont="0" applyFill="0" applyBorder="0" applyAlignment="0" applyProtection="0"/>
    <xf numFmtId="173" fontId="32" fillId="0" borderId="0" applyFont="0" applyFill="0" applyBorder="0" applyAlignment="0" applyProtection="0"/>
    <xf numFmtId="173" fontId="32" fillId="0" borderId="0" applyFont="0" applyFill="0" applyBorder="0" applyAlignment="0" applyProtection="0"/>
    <xf numFmtId="173" fontId="32" fillId="0" borderId="0" applyFont="0" applyFill="0" applyBorder="0" applyAlignment="0" applyProtection="0"/>
    <xf numFmtId="173" fontId="32" fillId="0" borderId="0" applyFont="0" applyFill="0" applyBorder="0" applyAlignment="0" applyProtection="0"/>
    <xf numFmtId="173" fontId="32" fillId="0" borderId="0" applyFont="0" applyFill="0" applyBorder="0" applyAlignment="0" applyProtection="0"/>
    <xf numFmtId="173" fontId="32" fillId="0" borderId="0" applyFont="0" applyFill="0" applyBorder="0" applyAlignment="0" applyProtection="0"/>
    <xf numFmtId="173" fontId="32" fillId="0" borderId="0" applyFont="0" applyFill="0" applyBorder="0" applyAlignment="0" applyProtection="0"/>
    <xf numFmtId="173" fontId="32" fillId="0" borderId="0" applyFont="0" applyFill="0" applyBorder="0" applyAlignment="0" applyProtection="0"/>
    <xf numFmtId="173" fontId="32" fillId="0" borderId="0" applyFont="0" applyFill="0" applyBorder="0" applyAlignment="0" applyProtection="0"/>
    <xf numFmtId="173" fontId="32" fillId="0" borderId="0" applyFont="0" applyFill="0" applyBorder="0" applyAlignment="0" applyProtection="0"/>
    <xf numFmtId="173" fontId="32" fillId="0" borderId="0" applyFont="0" applyFill="0" applyBorder="0" applyAlignment="0" applyProtection="0"/>
    <xf numFmtId="173" fontId="32" fillId="0" borderId="0" applyFont="0" applyFill="0" applyBorder="0" applyAlignment="0" applyProtection="0"/>
    <xf numFmtId="173" fontId="32" fillId="0" borderId="0" applyFont="0" applyFill="0" applyBorder="0" applyAlignment="0" applyProtection="0"/>
    <xf numFmtId="0" fontId="42" fillId="2" borderId="0" applyNumberFormat="0" applyBorder="0" applyAlignment="0" applyProtection="0"/>
    <xf numFmtId="0" fontId="42" fillId="2" borderId="0" applyNumberFormat="0" applyBorder="0" applyAlignment="0" applyProtection="0"/>
    <xf numFmtId="0" fontId="42" fillId="2" borderId="0" applyNumberFormat="0" applyBorder="0" applyAlignment="0" applyProtection="0"/>
    <xf numFmtId="0" fontId="42" fillId="2" borderId="0" applyNumberFormat="0" applyBorder="0" applyAlignment="0" applyProtection="0"/>
    <xf numFmtId="0" fontId="42" fillId="2" borderId="0" applyNumberFormat="0" applyBorder="0" applyAlignment="0" applyProtection="0"/>
    <xf numFmtId="0" fontId="42" fillId="2" borderId="0" applyNumberFormat="0" applyBorder="0" applyAlignment="0" applyProtection="0"/>
    <xf numFmtId="0" fontId="42" fillId="2" borderId="0" applyNumberFormat="0" applyBorder="0" applyAlignment="0" applyProtection="0"/>
    <xf numFmtId="0" fontId="42" fillId="2" borderId="0" applyNumberFormat="0" applyBorder="0" applyAlignment="0" applyProtection="0"/>
    <xf numFmtId="0" fontId="42" fillId="2" borderId="0" applyNumberFormat="0" applyBorder="0" applyAlignment="0" applyProtection="0"/>
    <xf numFmtId="0" fontId="42" fillId="2" borderId="0" applyNumberFormat="0" applyBorder="0" applyAlignment="0" applyProtection="0"/>
    <xf numFmtId="0" fontId="42" fillId="2" borderId="0" applyNumberFormat="0" applyBorder="0" applyAlignment="0" applyProtection="0"/>
    <xf numFmtId="0" fontId="42" fillId="2" borderId="0" applyNumberFormat="0" applyBorder="0" applyAlignment="0" applyProtection="0"/>
    <xf numFmtId="0" fontId="42" fillId="2" borderId="0" applyNumberFormat="0" applyBorder="0" applyAlignment="0" applyProtection="0"/>
    <xf numFmtId="0" fontId="42" fillId="2" borderId="0" applyNumberFormat="0" applyBorder="0" applyAlignment="0" applyProtection="0"/>
    <xf numFmtId="0" fontId="42" fillId="2" borderId="0" applyNumberFormat="0" applyBorder="0" applyAlignment="0" applyProtection="0"/>
    <xf numFmtId="0" fontId="42" fillId="2" borderId="0" applyNumberFormat="0" applyBorder="0" applyAlignment="0" applyProtection="0"/>
    <xf numFmtId="0" fontId="42" fillId="2" borderId="0" applyNumberFormat="0" applyBorder="0" applyAlignment="0" applyProtection="0"/>
    <xf numFmtId="0" fontId="42" fillId="2" borderId="0" applyNumberFormat="0" applyBorder="0" applyAlignment="0" applyProtection="0"/>
    <xf numFmtId="0" fontId="42" fillId="2" borderId="0" applyNumberFormat="0" applyBorder="0" applyAlignment="0" applyProtection="0"/>
    <xf numFmtId="0" fontId="42" fillId="2" borderId="0" applyNumberFormat="0" applyBorder="0" applyAlignment="0" applyProtection="0"/>
    <xf numFmtId="0" fontId="42" fillId="2" borderId="0" applyNumberFormat="0" applyBorder="0" applyAlignment="0" applyProtection="0"/>
    <xf numFmtId="0" fontId="42" fillId="2" borderId="0" applyNumberFormat="0" applyBorder="0" applyAlignment="0" applyProtection="0"/>
    <xf numFmtId="0" fontId="42" fillId="2" borderId="0" applyNumberFormat="0" applyBorder="0" applyAlignment="0" applyProtection="0"/>
    <xf numFmtId="0" fontId="42" fillId="2" borderId="0" applyNumberFormat="0" applyBorder="0" applyAlignment="0" applyProtection="0"/>
    <xf numFmtId="0" fontId="42" fillId="2" borderId="0" applyNumberFormat="0" applyBorder="0" applyAlignment="0" applyProtection="0"/>
    <xf numFmtId="0" fontId="42" fillId="2" borderId="0" applyNumberFormat="0" applyBorder="0" applyAlignment="0" applyProtection="0"/>
    <xf numFmtId="0" fontId="42" fillId="2" borderId="0" applyNumberFormat="0" applyBorder="0" applyAlignment="0" applyProtection="0"/>
    <xf numFmtId="0" fontId="42" fillId="2" borderId="0" applyNumberFormat="0" applyBorder="0" applyAlignment="0" applyProtection="0"/>
    <xf numFmtId="0" fontId="42" fillId="2" borderId="0" applyNumberFormat="0" applyBorder="0" applyAlignment="0" applyProtection="0"/>
    <xf numFmtId="0" fontId="42" fillId="2" borderId="0" applyNumberFormat="0" applyBorder="0" applyAlignment="0" applyProtection="0"/>
    <xf numFmtId="0" fontId="42" fillId="2" borderId="0" applyNumberFormat="0" applyBorder="0" applyAlignment="0" applyProtection="0"/>
    <xf numFmtId="0" fontId="42" fillId="2" borderId="0" applyNumberFormat="0" applyBorder="0" applyAlignment="0" applyProtection="0"/>
    <xf numFmtId="0" fontId="42" fillId="2" borderId="0" applyNumberFormat="0" applyBorder="0" applyAlignment="0" applyProtection="0"/>
    <xf numFmtId="0" fontId="42" fillId="2" borderId="0" applyNumberFormat="0" applyBorder="0" applyAlignment="0" applyProtection="0"/>
  </cellStyleXfs>
  <cellXfs count="561">
    <xf numFmtId="0" fontId="0" fillId="0" borderId="0" xfId="0"/>
    <xf numFmtId="0" fontId="3" fillId="0" borderId="0" xfId="1" applyFont="1" applyAlignment="1">
      <alignment horizontal="left" vertical="center" wrapText="1"/>
    </xf>
    <xf numFmtId="0" fontId="103" fillId="0" borderId="0" xfId="672" applyFont="1" applyFill="1"/>
    <xf numFmtId="0" fontId="5" fillId="0" borderId="0" xfId="672" applyFont="1" applyFill="1"/>
    <xf numFmtId="0" fontId="4" fillId="0" borderId="0" xfId="538" applyFont="1" applyFill="1" applyBorder="1" applyAlignment="1">
      <alignment wrapText="1"/>
    </xf>
    <xf numFmtId="0" fontId="4" fillId="0" borderId="0" xfId="672" applyFont="1" applyFill="1"/>
    <xf numFmtId="0" fontId="4" fillId="0" borderId="0" xfId="538" applyFont="1" applyFill="1" applyBorder="1" applyAlignment="1">
      <alignment horizontal="right"/>
    </xf>
    <xf numFmtId="0" fontId="76" fillId="0" borderId="0" xfId="538" applyFont="1" applyFill="1" applyAlignment="1">
      <alignment wrapText="1"/>
    </xf>
    <xf numFmtId="0" fontId="4" fillId="0" borderId="0" xfId="538" applyFont="1" applyFill="1" applyAlignment="1">
      <alignment horizontal="right" vertical="center"/>
    </xf>
    <xf numFmtId="0" fontId="4" fillId="0" borderId="0" xfId="538" applyFont="1" applyFill="1" applyAlignment="1">
      <alignment horizontal="right"/>
    </xf>
    <xf numFmtId="174" fontId="104" fillId="0" borderId="0" xfId="666" applyNumberFormat="1" applyFont="1" applyFill="1" applyBorder="1" applyAlignment="1">
      <alignment horizontal="left" vertical="center"/>
    </xf>
    <xf numFmtId="0" fontId="104" fillId="0" borderId="0" xfId="666" applyNumberFormat="1" applyFont="1" applyFill="1" applyBorder="1" applyAlignment="1">
      <alignment vertical="center" wrapText="1"/>
    </xf>
    <xf numFmtId="0" fontId="104" fillId="0" borderId="0" xfId="666" applyNumberFormat="1" applyFont="1" applyFill="1" applyBorder="1" applyAlignment="1">
      <alignment horizontal="center" vertical="center" wrapText="1"/>
    </xf>
    <xf numFmtId="49" fontId="104" fillId="0" borderId="0" xfId="666" applyNumberFormat="1" applyFont="1" applyFill="1" applyBorder="1" applyAlignment="1">
      <alignment vertical="center" wrapText="1"/>
    </xf>
    <xf numFmtId="166" fontId="105" fillId="0" borderId="0" xfId="666" applyNumberFormat="1" applyFont="1" applyFill="1" applyBorder="1" applyAlignment="1">
      <alignment horizontal="left" vertical="center"/>
    </xf>
    <xf numFmtId="174" fontId="104" fillId="0" borderId="0" xfId="666" applyNumberFormat="1" applyFont="1" applyFill="1" applyBorder="1" applyAlignment="1">
      <alignment horizontal="right" vertical="center"/>
    </xf>
    <xf numFmtId="49" fontId="4" fillId="0" borderId="11" xfId="0" applyNumberFormat="1" applyFont="1" applyFill="1" applyBorder="1" applyAlignment="1">
      <alignment horizontal="center" vertical="center" wrapText="1"/>
    </xf>
    <xf numFmtId="166" fontId="4" fillId="0" borderId="0" xfId="0" applyNumberFormat="1" applyFont="1" applyFill="1" applyBorder="1" applyAlignment="1">
      <alignment horizontal="center" vertical="center" wrapText="1"/>
    </xf>
    <xf numFmtId="164" fontId="104" fillId="0" borderId="0" xfId="0" applyNumberFormat="1" applyFont="1" applyFill="1" applyBorder="1" applyAlignment="1">
      <alignment horizontal="left" vertical="center"/>
    </xf>
    <xf numFmtId="166" fontId="4" fillId="0" borderId="0" xfId="358" applyNumberFormat="1" applyFont="1" applyFill="1" applyBorder="1" applyAlignment="1">
      <alignment horizontal="center" vertical="center" wrapText="1"/>
    </xf>
    <xf numFmtId="164" fontId="106" fillId="0" borderId="0" xfId="0" applyNumberFormat="1" applyFont="1" applyFill="1" applyBorder="1" applyAlignment="1">
      <alignment horizontal="left" vertical="center"/>
    </xf>
    <xf numFmtId="166" fontId="4" fillId="0" borderId="11" xfId="358" applyNumberFormat="1" applyFont="1" applyFill="1" applyBorder="1" applyAlignment="1">
      <alignment horizontal="center" vertical="center" wrapText="1"/>
    </xf>
    <xf numFmtId="49" fontId="107" fillId="0" borderId="26" xfId="0" applyNumberFormat="1" applyFont="1" applyFill="1" applyBorder="1" applyAlignment="1">
      <alignment horizontal="left" vertical="center" wrapText="1"/>
    </xf>
    <xf numFmtId="49" fontId="5" fillId="0" borderId="27" xfId="0" applyNumberFormat="1" applyFont="1" applyFill="1" applyBorder="1" applyAlignment="1">
      <alignment horizontal="center" vertical="center" wrapText="1"/>
    </xf>
    <xf numFmtId="164" fontId="107" fillId="0" borderId="27" xfId="0" applyNumberFormat="1" applyFont="1" applyFill="1" applyBorder="1" applyAlignment="1">
      <alignment horizontal="center" vertical="center" wrapText="1"/>
    </xf>
    <xf numFmtId="166" fontId="107" fillId="0" borderId="27" xfId="0" applyNumberFormat="1" applyFont="1" applyFill="1" applyBorder="1" applyAlignment="1">
      <alignment horizontal="right" vertical="center" shrinkToFit="1"/>
    </xf>
    <xf numFmtId="166" fontId="108" fillId="0" borderId="0" xfId="0" applyNumberFormat="1" applyFont="1" applyFill="1" applyBorder="1" applyAlignment="1">
      <alignment horizontal="right" vertical="center" shrinkToFit="1"/>
    </xf>
    <xf numFmtId="49" fontId="107" fillId="0" borderId="28" xfId="0" applyNumberFormat="1" applyFont="1" applyFill="1" applyBorder="1" applyAlignment="1">
      <alignment horizontal="left" vertical="center" wrapText="1"/>
    </xf>
    <xf numFmtId="49" fontId="5" fillId="0" borderId="11" xfId="0" applyNumberFormat="1" applyFont="1" applyFill="1" applyBorder="1" applyAlignment="1">
      <alignment horizontal="center" vertical="center" wrapText="1"/>
    </xf>
    <xf numFmtId="164" fontId="107" fillId="0" borderId="11" xfId="0" applyNumberFormat="1" applyFont="1" applyFill="1" applyBorder="1" applyAlignment="1">
      <alignment vertical="center" wrapText="1"/>
    </xf>
    <xf numFmtId="166" fontId="107" fillId="0" borderId="11" xfId="0" applyNumberFormat="1" applyFont="1" applyFill="1" applyBorder="1" applyAlignment="1">
      <alignment horizontal="right" vertical="center" shrinkToFit="1"/>
    </xf>
    <xf numFmtId="164" fontId="107" fillId="0" borderId="11" xfId="0" applyNumberFormat="1" applyFont="1" applyFill="1" applyBorder="1" applyAlignment="1">
      <alignment horizontal="left" vertical="center" wrapText="1"/>
    </xf>
    <xf numFmtId="166" fontId="5" fillId="0" borderId="11" xfId="497" applyNumberFormat="1" applyFont="1" applyFill="1" applyBorder="1" applyAlignment="1">
      <alignment horizontal="right" vertical="center" shrinkToFit="1"/>
    </xf>
    <xf numFmtId="166" fontId="3" fillId="0" borderId="0" xfId="497" applyNumberFormat="1" applyFont="1" applyFill="1" applyBorder="1" applyAlignment="1">
      <alignment horizontal="right" vertical="center" shrinkToFit="1"/>
    </xf>
    <xf numFmtId="49" fontId="107" fillId="0" borderId="28" xfId="0" applyNumberFormat="1" applyFont="1" applyFill="1" applyBorder="1" applyAlignment="1">
      <alignment horizontal="center" vertical="center" shrinkToFit="1"/>
    </xf>
    <xf numFmtId="164" fontId="5" fillId="0" borderId="11" xfId="0" applyNumberFormat="1" applyFont="1" applyFill="1" applyBorder="1" applyAlignment="1">
      <alignment horizontal="left" vertical="center" wrapText="1"/>
    </xf>
    <xf numFmtId="164" fontId="109" fillId="0" borderId="11" xfId="0" applyNumberFormat="1" applyFont="1" applyFill="1" applyBorder="1" applyAlignment="1">
      <alignment horizontal="left" vertical="center" wrapText="1"/>
    </xf>
    <xf numFmtId="49" fontId="5" fillId="0" borderId="11" xfId="0" applyNumberFormat="1" applyFont="1" applyFill="1" applyBorder="1" applyAlignment="1">
      <alignment horizontal="center" vertical="center" shrinkToFit="1"/>
    </xf>
    <xf numFmtId="166" fontId="5" fillId="0" borderId="11" xfId="0" applyNumberFormat="1" applyFont="1" applyFill="1" applyBorder="1" applyAlignment="1">
      <alignment horizontal="right" vertical="center" shrinkToFit="1"/>
    </xf>
    <xf numFmtId="166" fontId="5" fillId="0" borderId="11" xfId="0" applyNumberFormat="1" applyFont="1" applyFill="1" applyBorder="1" applyAlignment="1">
      <alignment horizontal="left" vertical="center" wrapText="1"/>
    </xf>
    <xf numFmtId="164" fontId="10" fillId="0" borderId="11" xfId="0" applyNumberFormat="1" applyFont="1" applyFill="1" applyBorder="1" applyAlignment="1">
      <alignment horizontal="left" vertical="center" wrapText="1"/>
    </xf>
    <xf numFmtId="166" fontId="10" fillId="0" borderId="11" xfId="0" applyNumberFormat="1" applyFont="1" applyFill="1" applyBorder="1" applyAlignment="1">
      <alignment horizontal="right" vertical="center" shrinkToFit="1"/>
    </xf>
    <xf numFmtId="164" fontId="5" fillId="0" borderId="11" xfId="0" quotePrefix="1" applyNumberFormat="1" applyFont="1" applyFill="1" applyBorder="1" applyAlignment="1">
      <alignment horizontal="left" vertical="center" wrapText="1"/>
    </xf>
    <xf numFmtId="166" fontId="106" fillId="0" borderId="0" xfId="0" applyNumberFormat="1" applyFont="1" applyFill="1" applyBorder="1" applyAlignment="1">
      <alignment horizontal="right" vertical="center" shrinkToFit="1"/>
    </xf>
    <xf numFmtId="49" fontId="5" fillId="0" borderId="11" xfId="0" quotePrefix="1" applyNumberFormat="1" applyFont="1" applyFill="1" applyBorder="1" applyAlignment="1">
      <alignment horizontal="left" vertical="center" wrapText="1"/>
    </xf>
    <xf numFmtId="0" fontId="104" fillId="0" borderId="0" xfId="666" applyNumberFormat="1" applyFont="1" applyFill="1" applyBorder="1" applyAlignment="1">
      <alignment horizontal="left" vertical="center"/>
    </xf>
    <xf numFmtId="0" fontId="104" fillId="0" borderId="0" xfId="666" applyNumberFormat="1" applyFont="1" applyFill="1" applyBorder="1" applyAlignment="1">
      <alignment horizontal="center" vertical="center"/>
    </xf>
    <xf numFmtId="49" fontId="104" fillId="0" borderId="0" xfId="666" applyNumberFormat="1" applyFont="1" applyFill="1" applyBorder="1" applyAlignment="1">
      <alignment horizontal="left" vertical="center"/>
    </xf>
    <xf numFmtId="166" fontId="104" fillId="0" borderId="0" xfId="666" applyNumberFormat="1" applyFont="1" applyFill="1" applyBorder="1" applyAlignment="1">
      <alignment horizontal="left" vertical="center"/>
    </xf>
    <xf numFmtId="166" fontId="4" fillId="0" borderId="0" xfId="0" applyNumberFormat="1" applyFont="1" applyFill="1" applyBorder="1" applyAlignment="1">
      <alignment horizontal="left" vertical="center"/>
    </xf>
    <xf numFmtId="49" fontId="5" fillId="0" borderId="11" xfId="0" applyNumberFormat="1" applyFont="1" applyFill="1" applyBorder="1" applyAlignment="1">
      <alignment vertical="center" wrapText="1"/>
    </xf>
    <xf numFmtId="49" fontId="5" fillId="0" borderId="11" xfId="0" applyNumberFormat="1" applyFont="1" applyFill="1" applyBorder="1" applyAlignment="1">
      <alignment horizontal="left" vertical="center" wrapText="1"/>
    </xf>
    <xf numFmtId="49" fontId="4" fillId="0" borderId="11" xfId="0" applyNumberFormat="1" applyFont="1" applyFill="1" applyBorder="1" applyAlignment="1">
      <alignment horizontal="left" vertical="center" wrapText="1"/>
    </xf>
    <xf numFmtId="166" fontId="107" fillId="0" borderId="11" xfId="0" applyNumberFormat="1" applyFont="1" applyFill="1" applyBorder="1" applyAlignment="1">
      <alignment horizontal="left" vertical="center" wrapText="1"/>
    </xf>
    <xf numFmtId="49" fontId="10" fillId="0" borderId="11" xfId="0" applyNumberFormat="1" applyFont="1" applyFill="1" applyBorder="1" applyAlignment="1">
      <alignment horizontal="left" vertical="center" wrapText="1"/>
    </xf>
    <xf numFmtId="166" fontId="110" fillId="0" borderId="11" xfId="0" applyNumberFormat="1" applyFont="1" applyFill="1" applyBorder="1" applyAlignment="1">
      <alignment horizontal="right" vertical="center" shrinkToFit="1"/>
    </xf>
    <xf numFmtId="0" fontId="3" fillId="0" borderId="0" xfId="1" applyFont="1" applyAlignment="1">
      <alignment vertical="center" wrapText="1"/>
    </xf>
    <xf numFmtId="0" fontId="4" fillId="0" borderId="0" xfId="0" applyFont="1"/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Fill="1"/>
    <xf numFmtId="175" fontId="4" fillId="0" borderId="0" xfId="0" applyNumberFormat="1" applyFont="1"/>
    <xf numFmtId="0" fontId="103" fillId="0" borderId="11" xfId="0" applyFont="1" applyBorder="1" applyAlignment="1">
      <alignment horizontal="left" vertical="center" wrapText="1"/>
    </xf>
    <xf numFmtId="0" fontId="105" fillId="0" borderId="11" xfId="0" applyFont="1" applyBorder="1" applyAlignment="1">
      <alignment horizontal="left" vertical="center" wrapText="1"/>
    </xf>
    <xf numFmtId="176" fontId="4" fillId="0" borderId="0" xfId="0" applyNumberFormat="1" applyFont="1"/>
    <xf numFmtId="0" fontId="4" fillId="0" borderId="0" xfId="1" applyFont="1" applyAlignment="1">
      <alignment vertical="center" wrapText="1"/>
    </xf>
    <xf numFmtId="0" fontId="4" fillId="0" borderId="0" xfId="1" applyFont="1" applyAlignment="1">
      <alignment horizontal="right" vertical="center"/>
    </xf>
    <xf numFmtId="0" fontId="4" fillId="0" borderId="0" xfId="538" applyFont="1" applyAlignment="1">
      <alignment horizontal="center" vertical="center" wrapText="1"/>
    </xf>
    <xf numFmtId="0" fontId="103" fillId="0" borderId="0" xfId="538" applyFont="1" applyAlignment="1">
      <alignment vertical="center" wrapText="1"/>
    </xf>
    <xf numFmtId="0" fontId="103" fillId="0" borderId="11" xfId="0" applyFont="1" applyFill="1" applyBorder="1" applyAlignment="1">
      <alignment horizontal="center" vertical="center" wrapText="1"/>
    </xf>
    <xf numFmtId="166" fontId="5" fillId="0" borderId="11" xfId="353" applyNumberFormat="1" applyFont="1" applyFill="1" applyBorder="1" applyAlignment="1">
      <alignment horizontal="center" vertical="center"/>
    </xf>
    <xf numFmtId="166" fontId="5" fillId="0" borderId="11" xfId="353" applyNumberFormat="1" applyFont="1" applyFill="1" applyBorder="1" applyAlignment="1">
      <alignment horizontal="left" vertical="center"/>
    </xf>
    <xf numFmtId="0" fontId="5" fillId="0" borderId="0" xfId="0" applyFont="1" applyFill="1" applyAlignment="1">
      <alignment vertical="center" wrapText="1"/>
    </xf>
    <xf numFmtId="0" fontId="5" fillId="0" borderId="0" xfId="510" applyFont="1" applyFill="1"/>
    <xf numFmtId="0" fontId="7" fillId="0" borderId="0" xfId="510" applyFont="1" applyFill="1"/>
    <xf numFmtId="0" fontId="113" fillId="0" borderId="0" xfId="510" applyFont="1" applyFill="1"/>
    <xf numFmtId="166" fontId="5" fillId="0" borderId="0" xfId="510" applyNumberFormat="1" applyFont="1" applyFill="1"/>
    <xf numFmtId="0" fontId="4" fillId="0" borderId="0" xfId="510" applyFont="1" applyFill="1"/>
    <xf numFmtId="0" fontId="103" fillId="0" borderId="0" xfId="510" applyFont="1" applyFill="1"/>
    <xf numFmtId="174" fontId="5" fillId="0" borderId="0" xfId="510" applyNumberFormat="1" applyFont="1" applyFill="1"/>
    <xf numFmtId="164" fontId="5" fillId="0" borderId="0" xfId="510" applyNumberFormat="1" applyFont="1" applyFill="1"/>
    <xf numFmtId="174" fontId="5" fillId="0" borderId="0" xfId="510" applyNumberFormat="1" applyFont="1" applyFill="1" applyBorder="1"/>
    <xf numFmtId="49" fontId="5" fillId="0" borderId="11" xfId="581" applyNumberFormat="1" applyFont="1" applyFill="1" applyBorder="1" applyAlignment="1">
      <alignment horizontal="left" vertical="center" wrapText="1"/>
    </xf>
    <xf numFmtId="174" fontId="81" fillId="0" borderId="0" xfId="510" applyNumberFormat="1" applyFont="1" applyFill="1" applyBorder="1"/>
    <xf numFmtId="0" fontId="103" fillId="0" borderId="11" xfId="510" applyFont="1" applyFill="1" applyBorder="1" applyAlignment="1">
      <alignment horizontal="center" vertical="center" wrapText="1"/>
    </xf>
    <xf numFmtId="0" fontId="7" fillId="0" borderId="11" xfId="510" applyFont="1" applyFill="1" applyBorder="1" applyAlignment="1">
      <alignment wrapText="1"/>
    </xf>
    <xf numFmtId="174" fontId="5" fillId="0" borderId="11" xfId="355" applyNumberFormat="1" applyFont="1" applyFill="1" applyBorder="1" applyAlignment="1">
      <alignment horizontal="center" vertical="center" wrapText="1"/>
    </xf>
    <xf numFmtId="166" fontId="7" fillId="0" borderId="11" xfId="510" applyNumberFormat="1" applyFont="1" applyFill="1" applyBorder="1" applyAlignment="1">
      <alignment horizontal="center" vertical="center" wrapText="1"/>
    </xf>
    <xf numFmtId="174" fontId="3" fillId="0" borderId="0" xfId="581" applyNumberFormat="1" applyFont="1" applyFill="1" applyBorder="1" applyAlignment="1">
      <alignment vertical="center" wrapText="1"/>
    </xf>
    <xf numFmtId="174" fontId="5" fillId="0" borderId="0" xfId="354" applyNumberFormat="1" applyFont="1" applyFill="1" applyBorder="1" applyAlignment="1">
      <alignment horizontal="center" vertical="center" wrapText="1"/>
    </xf>
    <xf numFmtId="174" fontId="5" fillId="0" borderId="11" xfId="354" applyNumberFormat="1" applyFont="1" applyFill="1" applyBorder="1" applyAlignment="1">
      <alignment vertical="center" wrapText="1"/>
    </xf>
    <xf numFmtId="49" fontId="10" fillId="0" borderId="11" xfId="581" applyNumberFormat="1" applyFont="1" applyFill="1" applyBorder="1" applyAlignment="1">
      <alignment horizontal="left" vertical="center" wrapText="1"/>
    </xf>
    <xf numFmtId="0" fontId="4" fillId="0" borderId="0" xfId="0" applyFont="1" applyFill="1" applyAlignment="1">
      <alignment vertical="center" wrapText="1"/>
    </xf>
    <xf numFmtId="0" fontId="4" fillId="0" borderId="0" xfId="510" applyFont="1" applyFill="1" applyBorder="1" applyAlignment="1">
      <alignment horizontal="right" vertical="center"/>
    </xf>
    <xf numFmtId="0" fontId="4" fillId="0" borderId="0" xfId="0" applyFont="1" applyFill="1" applyAlignment="1">
      <alignment horizontal="right" vertical="center" wrapText="1"/>
    </xf>
    <xf numFmtId="174" fontId="5" fillId="0" borderId="0" xfId="539" applyNumberFormat="1" applyFont="1" applyFill="1" applyBorder="1"/>
    <xf numFmtId="174" fontId="5" fillId="0" borderId="0" xfId="539" applyNumberFormat="1" applyFont="1" applyFill="1" applyBorder="1" applyAlignment="1">
      <alignment vertical="center" wrapText="1"/>
    </xf>
    <xf numFmtId="174" fontId="114" fillId="0" borderId="0" xfId="539" applyNumberFormat="1" applyFont="1" applyFill="1" applyBorder="1" applyAlignment="1">
      <alignment vertical="center" wrapText="1"/>
    </xf>
    <xf numFmtId="174" fontId="4" fillId="0" borderId="0" xfId="539" applyNumberFormat="1" applyFont="1" applyFill="1" applyBorder="1"/>
    <xf numFmtId="174" fontId="4" fillId="0" borderId="11" xfId="539" applyNumberFormat="1" applyFont="1" applyFill="1" applyBorder="1" applyAlignment="1">
      <alignment vertical="center" wrapText="1"/>
    </xf>
    <xf numFmtId="166" fontId="4" fillId="0" borderId="11" xfId="358" applyNumberFormat="1" applyFont="1" applyFill="1" applyBorder="1" applyAlignment="1">
      <alignment horizontal="center" vertical="top" wrapText="1"/>
    </xf>
    <xf numFmtId="174" fontId="4" fillId="0" borderId="0" xfId="539" applyNumberFormat="1" applyFont="1" applyFill="1" applyBorder="1" applyAlignment="1">
      <alignment vertical="center" wrapText="1"/>
    </xf>
    <xf numFmtId="49" fontId="4" fillId="0" borderId="11" xfId="539" applyNumberFormat="1" applyFont="1" applyFill="1" applyBorder="1" applyAlignment="1" applyProtection="1">
      <alignment horizontal="center" vertical="center" wrapText="1"/>
      <protection locked="0"/>
    </xf>
    <xf numFmtId="174" fontId="4" fillId="0" borderId="11" xfId="581" applyNumberFormat="1" applyFont="1" applyFill="1" applyBorder="1" applyAlignment="1">
      <alignment vertical="center" wrapText="1"/>
    </xf>
    <xf numFmtId="174" fontId="4" fillId="0" borderId="11" xfId="539" applyNumberFormat="1" applyFont="1" applyFill="1" applyBorder="1"/>
    <xf numFmtId="49" fontId="4" fillId="0" borderId="11" xfId="581" applyNumberFormat="1" applyFont="1" applyFill="1" applyBorder="1" applyAlignment="1">
      <alignment horizontal="center" vertical="center" wrapText="1"/>
    </xf>
    <xf numFmtId="49" fontId="4" fillId="0" borderId="11" xfId="581" applyNumberFormat="1" applyFont="1" applyFill="1" applyBorder="1" applyAlignment="1">
      <alignment horizontal="left" vertical="center" wrapText="1"/>
    </xf>
    <xf numFmtId="174" fontId="4" fillId="0" borderId="11" xfId="364" applyNumberFormat="1" applyFont="1" applyFill="1" applyBorder="1" applyAlignment="1">
      <alignment horizontal="center" vertical="center" wrapText="1"/>
    </xf>
    <xf numFmtId="174" fontId="3" fillId="0" borderId="0" xfId="539" applyNumberFormat="1" applyFont="1" applyFill="1" applyBorder="1" applyAlignment="1">
      <alignment vertical="center"/>
    </xf>
    <xf numFmtId="174" fontId="5" fillId="0" borderId="0" xfId="539" applyNumberFormat="1" applyFont="1" applyFill="1" applyBorder="1" applyAlignment="1">
      <alignment horizontal="center" vertical="center" wrapText="1"/>
    </xf>
    <xf numFmtId="174" fontId="5" fillId="0" borderId="11" xfId="539" applyNumberFormat="1" applyFont="1" applyFill="1" applyBorder="1" applyAlignment="1">
      <alignment vertical="center" wrapText="1"/>
    </xf>
    <xf numFmtId="174" fontId="10" fillId="0" borderId="11" xfId="360" applyNumberFormat="1" applyFont="1" applyFill="1" applyBorder="1" applyAlignment="1">
      <alignment horizontal="center" vertical="center" wrapText="1"/>
    </xf>
    <xf numFmtId="174" fontId="5" fillId="0" borderId="11" xfId="364" applyNumberFormat="1" applyFont="1" applyFill="1" applyBorder="1" applyAlignment="1">
      <alignment vertical="center" wrapText="1"/>
    </xf>
    <xf numFmtId="174" fontId="5" fillId="0" borderId="11" xfId="364" applyNumberFormat="1" applyFont="1" applyFill="1" applyBorder="1" applyAlignment="1">
      <alignment horizontal="center" vertical="center" wrapText="1"/>
    </xf>
    <xf numFmtId="49" fontId="4" fillId="0" borderId="11" xfId="539" applyNumberFormat="1" applyFont="1" applyFill="1" applyBorder="1" applyAlignment="1"/>
    <xf numFmtId="174" fontId="4" fillId="0" borderId="11" xfId="539" applyNumberFormat="1" applyFont="1" applyFill="1" applyBorder="1" applyAlignment="1"/>
    <xf numFmtId="174" fontId="4" fillId="0" borderId="11" xfId="581" applyNumberFormat="1" applyFont="1" applyFill="1" applyBorder="1" applyAlignment="1">
      <alignment horizontal="left" vertical="center" wrapText="1"/>
    </xf>
    <xf numFmtId="49" fontId="4" fillId="0" borderId="11" xfId="539" applyNumberFormat="1" applyFont="1" applyFill="1" applyBorder="1" applyAlignment="1" applyProtection="1">
      <alignment horizontal="center" vertical="top" wrapText="1"/>
      <protection locked="0"/>
    </xf>
    <xf numFmtId="174" fontId="4" fillId="0" borderId="11" xfId="539" applyNumberFormat="1" applyFont="1" applyFill="1" applyBorder="1" applyAlignment="1">
      <alignment horizontal="center"/>
    </xf>
    <xf numFmtId="0" fontId="3" fillId="0" borderId="0" xfId="0" applyFont="1" applyFill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right" vertical="center" wrapText="1"/>
    </xf>
    <xf numFmtId="0" fontId="104" fillId="0" borderId="11" xfId="0" applyFont="1" applyFill="1" applyBorder="1" applyAlignment="1">
      <alignment vertical="center" wrapText="1"/>
    </xf>
    <xf numFmtId="166" fontId="4" fillId="0" borderId="11" xfId="355" applyNumberFormat="1" applyFont="1" applyFill="1" applyBorder="1" applyAlignment="1">
      <alignment horizontal="center" vertical="center"/>
    </xf>
    <xf numFmtId="174" fontId="4" fillId="0" borderId="11" xfId="521" applyNumberFormat="1" applyFont="1" applyFill="1" applyBorder="1" applyAlignment="1">
      <alignment horizontal="left" vertical="center"/>
    </xf>
    <xf numFmtId="174" fontId="4" fillId="0" borderId="11" xfId="521" applyNumberFormat="1" applyFont="1" applyFill="1" applyBorder="1" applyAlignment="1">
      <alignment horizontal="left" vertical="center" wrapText="1"/>
    </xf>
    <xf numFmtId="0" fontId="3" fillId="0" borderId="0" xfId="0" applyFont="1" applyFill="1" applyAlignment="1">
      <alignment horizontal="center" vertical="center" wrapText="1"/>
    </xf>
    <xf numFmtId="0" fontId="4" fillId="0" borderId="11" xfId="0" applyFont="1" applyFill="1" applyBorder="1" applyAlignment="1">
      <alignment vertical="center" wrapText="1"/>
    </xf>
    <xf numFmtId="174" fontId="112" fillId="0" borderId="11" xfId="521" applyNumberFormat="1" applyFont="1" applyFill="1" applyBorder="1" applyAlignment="1">
      <alignment horizontal="left" vertical="center" wrapText="1"/>
    </xf>
    <xf numFmtId="0" fontId="31" fillId="0" borderId="11" xfId="0" applyFont="1" applyFill="1" applyBorder="1"/>
    <xf numFmtId="0" fontId="0" fillId="0" borderId="0" xfId="0" applyFont="1" applyFill="1"/>
    <xf numFmtId="0" fontId="4" fillId="0" borderId="11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 wrapText="1"/>
    </xf>
    <xf numFmtId="174" fontId="112" fillId="0" borderId="11" xfId="364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right" vertical="center"/>
    </xf>
    <xf numFmtId="0" fontId="5" fillId="0" borderId="0" xfId="691" applyFont="1" applyFill="1"/>
    <xf numFmtId="0" fontId="4" fillId="0" borderId="0" xfId="691" applyFont="1" applyFill="1"/>
    <xf numFmtId="0" fontId="4" fillId="0" borderId="11" xfId="691" applyFont="1" applyFill="1" applyBorder="1" applyAlignment="1">
      <alignment vertical="top" wrapText="1"/>
    </xf>
    <xf numFmtId="0" fontId="112" fillId="0" borderId="11" xfId="691" applyFont="1" applyFill="1" applyBorder="1" applyAlignment="1">
      <alignment vertical="top" wrapText="1"/>
    </xf>
    <xf numFmtId="177" fontId="4" fillId="0" borderId="0" xfId="691" applyNumberFormat="1" applyFont="1" applyFill="1"/>
    <xf numFmtId="164" fontId="114" fillId="0" borderId="0" xfId="691" applyNumberFormat="1" applyFont="1" applyFill="1"/>
    <xf numFmtId="164" fontId="5" fillId="0" borderId="0" xfId="691" applyNumberFormat="1" applyFont="1" applyFill="1"/>
    <xf numFmtId="0" fontId="112" fillId="0" borderId="11" xfId="691" applyFont="1" applyFill="1" applyBorder="1" applyAlignment="1">
      <alignment horizontal="left" vertical="top" wrapText="1"/>
    </xf>
    <xf numFmtId="0" fontId="4" fillId="0" borderId="11" xfId="691" applyFont="1" applyFill="1" applyBorder="1" applyAlignment="1">
      <alignment wrapText="1"/>
    </xf>
    <xf numFmtId="0" fontId="112" fillId="0" borderId="27" xfId="691" applyFont="1" applyFill="1" applyBorder="1" applyAlignment="1">
      <alignment vertical="top" wrapText="1"/>
    </xf>
    <xf numFmtId="0" fontId="4" fillId="0" borderId="29" xfId="691" applyFont="1" applyFill="1" applyBorder="1" applyAlignment="1">
      <alignment vertical="top" wrapText="1"/>
    </xf>
    <xf numFmtId="0" fontId="4" fillId="0" borderId="12" xfId="691" applyFont="1" applyFill="1" applyBorder="1" applyAlignment="1">
      <alignment vertical="top" wrapText="1"/>
    </xf>
    <xf numFmtId="0" fontId="4" fillId="0" borderId="14" xfId="691" applyFont="1" applyFill="1" applyBorder="1" applyAlignment="1">
      <alignment vertical="top" wrapText="1"/>
    </xf>
    <xf numFmtId="0" fontId="4" fillId="0" borderId="27" xfId="691" applyFont="1" applyFill="1" applyBorder="1" applyAlignment="1">
      <alignment vertical="top" wrapText="1"/>
    </xf>
    <xf numFmtId="0" fontId="112" fillId="0" borderId="11" xfId="691" applyFont="1" applyFill="1" applyBorder="1" applyAlignment="1">
      <alignment horizontal="center" wrapText="1"/>
    </xf>
    <xf numFmtId="0" fontId="4" fillId="0" borderId="12" xfId="691" applyFont="1" applyFill="1" applyBorder="1" applyAlignment="1">
      <alignment horizontal="left" vertical="top"/>
    </xf>
    <xf numFmtId="0" fontId="4" fillId="0" borderId="14" xfId="691" applyFont="1" applyFill="1" applyBorder="1" applyAlignment="1">
      <alignment horizontal="left" vertical="top"/>
    </xf>
    <xf numFmtId="176" fontId="112" fillId="0" borderId="11" xfId="691" applyNumberFormat="1" applyFont="1" applyFill="1" applyBorder="1" applyAlignment="1">
      <alignment horizontal="center" wrapText="1"/>
    </xf>
    <xf numFmtId="0" fontId="5" fillId="0" borderId="0" xfId="691" applyFont="1" applyFill="1" applyAlignment="1">
      <alignment wrapText="1"/>
    </xf>
    <xf numFmtId="0" fontId="115" fillId="0" borderId="11" xfId="691" applyFont="1" applyFill="1" applyBorder="1" applyAlignment="1">
      <alignment horizontal="justify" wrapText="1"/>
    </xf>
    <xf numFmtId="0" fontId="4" fillId="0" borderId="0" xfId="691" applyFont="1" applyFill="1" applyBorder="1" applyAlignment="1">
      <alignment horizontal="left" vertical="top"/>
    </xf>
    <xf numFmtId="175" fontId="112" fillId="0" borderId="0" xfId="691" applyNumberFormat="1" applyFont="1" applyFill="1" applyBorder="1" applyAlignment="1">
      <alignment horizontal="center" wrapText="1"/>
    </xf>
    <xf numFmtId="0" fontId="5" fillId="0" borderId="0" xfId="691" applyFont="1" applyFill="1" applyBorder="1"/>
    <xf numFmtId="0" fontId="4" fillId="0" borderId="0" xfId="691" applyFont="1" applyFill="1" applyBorder="1" applyAlignment="1">
      <alignment vertical="top" wrapText="1"/>
    </xf>
    <xf numFmtId="0" fontId="5" fillId="0" borderId="0" xfId="1" applyFont="1" applyFill="1" applyAlignment="1">
      <alignment horizontal="left" vertical="center" wrapText="1"/>
    </xf>
    <xf numFmtId="0" fontId="5" fillId="0" borderId="0" xfId="1" applyFont="1" applyFill="1" applyAlignment="1">
      <alignment horizontal="center" vertical="center" wrapText="1"/>
    </xf>
    <xf numFmtId="0" fontId="4" fillId="0" borderId="11" xfId="1" applyFont="1" applyFill="1" applyBorder="1" applyAlignment="1">
      <alignment horizontal="center" vertical="center" wrapText="1"/>
    </xf>
    <xf numFmtId="0" fontId="5" fillId="0" borderId="11" xfId="1" applyFont="1" applyFill="1" applyBorder="1" applyAlignment="1">
      <alignment horizontal="center" vertical="center" wrapText="1"/>
    </xf>
    <xf numFmtId="0" fontId="5" fillId="0" borderId="11" xfId="1" applyFont="1" applyFill="1" applyBorder="1" applyAlignment="1">
      <alignment horizontal="left" vertical="center" wrapText="1" indent="2"/>
    </xf>
    <xf numFmtId="166" fontId="5" fillId="0" borderId="11" xfId="2" applyNumberFormat="1" applyFont="1" applyFill="1" applyBorder="1" applyAlignment="1">
      <alignment horizontal="left" vertical="center" wrapText="1"/>
    </xf>
    <xf numFmtId="0" fontId="7" fillId="0" borderId="11" xfId="0" applyFont="1" applyFill="1" applyBorder="1" applyAlignment="1">
      <alignment horizontal="left" vertical="top" wrapText="1"/>
    </xf>
    <xf numFmtId="0" fontId="7" fillId="0" borderId="0" xfId="0" applyFont="1" applyFill="1" applyAlignment="1">
      <alignment horizontal="left" vertical="top" wrapText="1"/>
    </xf>
    <xf numFmtId="167" fontId="5" fillId="0" borderId="11" xfId="5" applyNumberFormat="1" applyFont="1" applyFill="1" applyBorder="1" applyAlignment="1">
      <alignment horizontal="right" vertical="top"/>
    </xf>
    <xf numFmtId="167" fontId="5" fillId="0" borderId="11" xfId="5" applyNumberFormat="1" applyFont="1" applyFill="1" applyBorder="1" applyAlignment="1">
      <alignment horizontal="left" vertical="top" wrapText="1"/>
    </xf>
    <xf numFmtId="0" fontId="116" fillId="0" borderId="11" xfId="0" applyFont="1" applyFill="1" applyBorder="1" applyAlignment="1">
      <alignment horizontal="left" vertical="top" wrapText="1"/>
    </xf>
    <xf numFmtId="167" fontId="117" fillId="0" borderId="11" xfId="607" applyNumberFormat="1" applyFont="1" applyFill="1" applyBorder="1" applyAlignment="1">
      <alignment horizontal="right" vertical="top"/>
    </xf>
    <xf numFmtId="167" fontId="10" fillId="0" borderId="11" xfId="607" applyNumberFormat="1" applyFont="1" applyFill="1" applyBorder="1" applyAlignment="1">
      <alignment horizontal="left" vertical="top" wrapText="1"/>
    </xf>
    <xf numFmtId="167" fontId="10" fillId="0" borderId="11" xfId="607" applyNumberFormat="1" applyFont="1" applyFill="1" applyBorder="1" applyAlignment="1">
      <alignment horizontal="right" vertical="top"/>
    </xf>
    <xf numFmtId="167" fontId="76" fillId="0" borderId="11" xfId="5" applyNumberFormat="1" applyFont="1" applyFill="1" applyBorder="1" applyAlignment="1">
      <alignment horizontal="right" vertical="top"/>
    </xf>
    <xf numFmtId="167" fontId="76" fillId="0" borderId="11" xfId="5" applyNumberFormat="1" applyFont="1" applyFill="1" applyBorder="1" applyAlignment="1">
      <alignment horizontal="left" vertical="top" wrapText="1"/>
    </xf>
    <xf numFmtId="0" fontId="117" fillId="0" borderId="11" xfId="0" applyFont="1" applyFill="1" applyBorder="1" applyAlignment="1">
      <alignment horizontal="left" vertical="top" wrapText="1"/>
    </xf>
    <xf numFmtId="0" fontId="5" fillId="0" borderId="11" xfId="1" applyFont="1" applyFill="1" applyBorder="1" applyAlignment="1">
      <alignment horizontal="left" vertical="center" wrapText="1"/>
    </xf>
    <xf numFmtId="166" fontId="5" fillId="0" borderId="11" xfId="2" applyNumberFormat="1" applyFont="1" applyFill="1" applyBorder="1" applyAlignment="1">
      <alignment horizontal="right" vertical="center"/>
    </xf>
    <xf numFmtId="0" fontId="5" fillId="0" borderId="11" xfId="0" applyFont="1" applyFill="1" applyBorder="1" applyAlignment="1">
      <alignment horizontal="left" vertical="top" wrapText="1"/>
    </xf>
    <xf numFmtId="167" fontId="5" fillId="0" borderId="11" xfId="4" applyNumberFormat="1" applyFont="1" applyFill="1" applyBorder="1" applyAlignment="1">
      <alignment horizontal="right" vertical="top"/>
    </xf>
    <xf numFmtId="0" fontId="4" fillId="0" borderId="0" xfId="1" applyFont="1" applyFill="1" applyAlignment="1">
      <alignment vertical="center" wrapText="1"/>
    </xf>
    <xf numFmtId="0" fontId="4" fillId="0" borderId="0" xfId="1" applyFont="1" applyFill="1" applyAlignment="1">
      <alignment horizontal="right" vertical="center"/>
    </xf>
    <xf numFmtId="0" fontId="76" fillId="0" borderId="0" xfId="669" applyFont="1">
      <alignment horizontal="left" vertical="top" wrapText="1"/>
    </xf>
    <xf numFmtId="0" fontId="76" fillId="0" borderId="0" xfId="669" applyFont="1" applyAlignment="1">
      <alignment horizontal="left" vertical="top" wrapText="1"/>
    </xf>
    <xf numFmtId="176" fontId="76" fillId="0" borderId="0" xfId="669" applyNumberFormat="1" applyFont="1">
      <alignment horizontal="left" vertical="top" wrapText="1"/>
    </xf>
    <xf numFmtId="0" fontId="76" fillId="0" borderId="11" xfId="669" applyFont="1" applyBorder="1" applyAlignment="1">
      <alignment horizontal="left" vertical="top" wrapText="1"/>
    </xf>
    <xf numFmtId="0" fontId="76" fillId="0" borderId="11" xfId="669" applyFont="1" applyBorder="1" applyAlignment="1">
      <alignment vertical="top" wrapText="1"/>
    </xf>
    <xf numFmtId="0" fontId="76" fillId="0" borderId="0" xfId="669" applyFont="1" applyAlignment="1">
      <alignment vertical="top" wrapText="1"/>
    </xf>
    <xf numFmtId="0" fontId="117" fillId="0" borderId="11" xfId="669" applyFont="1" applyBorder="1" applyAlignment="1">
      <alignment horizontal="left" vertical="top" wrapText="1"/>
    </xf>
    <xf numFmtId="0" fontId="117" fillId="0" borderId="11" xfId="669" applyFont="1" applyBorder="1" applyAlignment="1">
      <alignment vertical="top" wrapText="1"/>
    </xf>
    <xf numFmtId="0" fontId="117" fillId="0" borderId="0" xfId="669" applyFont="1" applyAlignment="1">
      <alignment vertical="top" wrapText="1"/>
    </xf>
    <xf numFmtId="0" fontId="76" fillId="0" borderId="11" xfId="669" applyFont="1" applyBorder="1" applyAlignment="1">
      <alignment horizontal="center" vertical="top" wrapText="1"/>
    </xf>
    <xf numFmtId="0" fontId="117" fillId="0" borderId="11" xfId="669" applyFont="1" applyBorder="1" applyAlignment="1">
      <alignment horizontal="right" vertical="top" wrapText="1"/>
    </xf>
    <xf numFmtId="167" fontId="76" fillId="0" borderId="11" xfId="5" applyNumberFormat="1" applyFont="1" applyBorder="1" applyAlignment="1">
      <alignment horizontal="right" vertical="top"/>
    </xf>
    <xf numFmtId="176" fontId="117" fillId="0" borderId="11" xfId="669" applyNumberFormat="1" applyFont="1" applyBorder="1" applyAlignment="1">
      <alignment horizontal="right" vertical="top" wrapText="1"/>
    </xf>
    <xf numFmtId="0" fontId="76" fillId="0" borderId="0" xfId="669" applyFont="1" applyBorder="1">
      <alignment horizontal="left" vertical="top" wrapText="1"/>
    </xf>
    <xf numFmtId="0" fontId="76" fillId="0" borderId="0" xfId="669" applyFont="1" applyBorder="1" applyAlignment="1">
      <alignment horizontal="left" vertical="top" wrapText="1"/>
    </xf>
    <xf numFmtId="0" fontId="4" fillId="0" borderId="11" xfId="691" applyFont="1" applyFill="1" applyBorder="1" applyAlignment="1">
      <alignment horizontal="center" vertical="center" wrapText="1"/>
    </xf>
    <xf numFmtId="0" fontId="4" fillId="0" borderId="11" xfId="571" applyFont="1" applyFill="1" applyBorder="1" applyAlignment="1">
      <alignment horizontal="center" vertical="center" wrapText="1"/>
    </xf>
    <xf numFmtId="0" fontId="4" fillId="0" borderId="11" xfId="571" applyFont="1" applyFill="1" applyBorder="1" applyAlignment="1">
      <alignment horizontal="center" vertical="center"/>
    </xf>
    <xf numFmtId="174" fontId="4" fillId="0" borderId="12" xfId="539" applyNumberFormat="1" applyFont="1" applyFill="1" applyBorder="1" applyAlignment="1">
      <alignment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top" wrapText="1"/>
    </xf>
    <xf numFmtId="0" fontId="119" fillId="0" borderId="0" xfId="0" applyFont="1" applyAlignment="1">
      <alignment horizontal="right" vertical="center" wrapText="1"/>
    </xf>
    <xf numFmtId="0" fontId="120" fillId="0" borderId="0" xfId="0" applyFont="1" applyAlignment="1">
      <alignment horizontal="left" vertical="center" wrapText="1"/>
    </xf>
    <xf numFmtId="0" fontId="120" fillId="0" borderId="0" xfId="0" applyFont="1" applyAlignment="1">
      <alignment horizontal="center" vertical="center" wrapText="1"/>
    </xf>
    <xf numFmtId="0" fontId="121" fillId="56" borderId="0" xfId="0" applyFont="1" applyFill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17" fillId="0" borderId="10" xfId="0" applyFont="1" applyBorder="1" applyAlignment="1">
      <alignment horizontal="right" vertical="top" wrapText="1"/>
    </xf>
    <xf numFmtId="0" fontId="4" fillId="0" borderId="11" xfId="0" applyFont="1" applyBorder="1" applyAlignment="1">
      <alignment horizontal="left" vertical="center"/>
    </xf>
    <xf numFmtId="0" fontId="4" fillId="0" borderId="11" xfId="0" applyFont="1" applyBorder="1" applyAlignment="1">
      <alignment horizontal="center" vertical="center" wrapText="1"/>
    </xf>
    <xf numFmtId="166" fontId="122" fillId="56" borderId="11" xfId="0" applyNumberFormat="1" applyFont="1" applyFill="1" applyBorder="1" applyAlignment="1">
      <alignment horizontal="center" vertical="center"/>
    </xf>
    <xf numFmtId="166" fontId="122" fillId="56" borderId="11" xfId="0" applyNumberFormat="1" applyFont="1" applyFill="1" applyBorder="1" applyAlignment="1">
      <alignment vertical="center"/>
    </xf>
    <xf numFmtId="166" fontId="0" fillId="0" borderId="0" xfId="0" applyNumberForma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76" fillId="0" borderId="0" xfId="0" applyFont="1" applyAlignment="1">
      <alignment horizontal="left" vertical="center" wrapText="1"/>
    </xf>
    <xf numFmtId="0" fontId="120" fillId="0" borderId="0" xfId="0" applyFont="1" applyAlignment="1">
      <alignment horizontal="left" vertical="top" wrapText="1"/>
    </xf>
    <xf numFmtId="0" fontId="0" fillId="0" borderId="0" xfId="0" applyFill="1" applyBorder="1" applyAlignment="1">
      <alignment horizontal="left" vertical="top"/>
    </xf>
    <xf numFmtId="0" fontId="5" fillId="0" borderId="0" xfId="0" applyFont="1" applyAlignment="1">
      <alignment horizontal="right" vertical="center" wrapText="1"/>
    </xf>
    <xf numFmtId="0" fontId="123" fillId="0" borderId="0" xfId="0" applyFont="1" applyAlignment="1">
      <alignment horizontal="right" vertical="center" wrapText="1"/>
    </xf>
    <xf numFmtId="0" fontId="76" fillId="0" borderId="11" xfId="0" applyFont="1" applyBorder="1" applyAlignment="1">
      <alignment horizontal="center" vertical="center" wrapText="1"/>
    </xf>
    <xf numFmtId="0" fontId="76" fillId="0" borderId="33" xfId="0" applyFont="1" applyBorder="1" applyAlignment="1">
      <alignment horizontal="center" vertical="center" wrapText="1"/>
    </xf>
    <xf numFmtId="0" fontId="76" fillId="0" borderId="30" xfId="0" applyFont="1" applyBorder="1" applyAlignment="1">
      <alignment horizontal="center" vertical="center" wrapText="1"/>
    </xf>
    <xf numFmtId="0" fontId="76" fillId="56" borderId="30" xfId="0" applyFont="1" applyFill="1" applyBorder="1" applyAlignment="1">
      <alignment horizontal="center" vertical="center" wrapText="1"/>
    </xf>
    <xf numFmtId="0" fontId="4" fillId="0" borderId="11" xfId="0" applyFont="1" applyBorder="1" applyAlignment="1">
      <alignment horizontal="left" vertical="center" wrapText="1"/>
    </xf>
    <xf numFmtId="164" fontId="4" fillId="0" borderId="0" xfId="353" applyFont="1" applyFill="1"/>
    <xf numFmtId="164" fontId="5" fillId="0" borderId="0" xfId="353" applyFont="1" applyFill="1" applyAlignment="1">
      <alignment wrapText="1"/>
    </xf>
    <xf numFmtId="166" fontId="4" fillId="0" borderId="0" xfId="353" applyNumberFormat="1" applyFont="1" applyFill="1" applyBorder="1"/>
    <xf numFmtId="164" fontId="5" fillId="0" borderId="0" xfId="353" applyFont="1" applyFill="1" applyAlignment="1">
      <alignment horizontal="center" wrapText="1"/>
    </xf>
    <xf numFmtId="166" fontId="7" fillId="0" borderId="0" xfId="353" applyNumberFormat="1" applyFont="1" applyFill="1" applyAlignment="1">
      <alignment horizontal="right"/>
    </xf>
    <xf numFmtId="166" fontId="125" fillId="0" borderId="11" xfId="353" applyNumberFormat="1" applyFont="1" applyFill="1" applyBorder="1" applyAlignment="1">
      <alignment horizontal="center" vertical="center"/>
    </xf>
    <xf numFmtId="164" fontId="5" fillId="0" borderId="0" xfId="353" applyFont="1" applyFill="1" applyAlignment="1">
      <alignment horizontal="center" vertical="center"/>
    </xf>
    <xf numFmtId="164" fontId="125" fillId="0" borderId="11" xfId="353" applyFont="1" applyFill="1" applyBorder="1" applyAlignment="1">
      <alignment wrapText="1"/>
    </xf>
    <xf numFmtId="166" fontId="125" fillId="0" borderId="27" xfId="353" applyNumberFormat="1" applyFont="1" applyFill="1" applyBorder="1" applyAlignment="1">
      <alignment horizontal="center" vertical="center"/>
    </xf>
    <xf numFmtId="164" fontId="5" fillId="0" borderId="0" xfId="353" applyFont="1" applyFill="1"/>
    <xf numFmtId="164" fontId="5" fillId="0" borderId="11" xfId="353" applyFont="1" applyFill="1" applyBorder="1" applyAlignment="1">
      <alignment vertical="center" wrapText="1"/>
    </xf>
    <xf numFmtId="164" fontId="5" fillId="0" borderId="0" xfId="572" applyNumberFormat="1" applyFont="1" applyFill="1" applyBorder="1"/>
    <xf numFmtId="164" fontId="125" fillId="0" borderId="11" xfId="353" applyFont="1" applyFill="1" applyBorder="1" applyAlignment="1">
      <alignment vertical="center" wrapText="1"/>
    </xf>
    <xf numFmtId="166" fontId="125" fillId="0" borderId="11" xfId="353" applyNumberFormat="1" applyFont="1" applyFill="1" applyBorder="1" applyAlignment="1">
      <alignment horizontal="left" vertical="center"/>
    </xf>
    <xf numFmtId="164" fontId="5" fillId="0" borderId="11" xfId="353" applyFont="1" applyFill="1" applyBorder="1" applyAlignment="1">
      <alignment horizontal="left" vertical="center" wrapText="1"/>
    </xf>
    <xf numFmtId="164" fontId="125" fillId="0" borderId="36" xfId="353" applyFont="1" applyFill="1" applyBorder="1" applyAlignment="1">
      <alignment vertical="center" wrapText="1"/>
    </xf>
    <xf numFmtId="164" fontId="5" fillId="0" borderId="36" xfId="353" applyFont="1" applyFill="1" applyBorder="1" applyAlignment="1" applyProtection="1">
      <alignment horizontal="left" vertical="center" wrapText="1"/>
      <protection locked="0"/>
    </xf>
    <xf numFmtId="164" fontId="5" fillId="0" borderId="36" xfId="353" applyFont="1" applyFill="1" applyBorder="1" applyAlignment="1">
      <alignment horizontal="left" vertical="center" wrapText="1"/>
    </xf>
    <xf numFmtId="166" fontId="5" fillId="0" borderId="11" xfId="353" applyNumberFormat="1" applyFont="1" applyFill="1" applyBorder="1" applyAlignment="1">
      <alignment horizontal="left" vertical="center" wrapText="1"/>
    </xf>
    <xf numFmtId="164" fontId="5" fillId="0" borderId="0" xfId="353" applyFont="1" applyFill="1" applyBorder="1"/>
    <xf numFmtId="166" fontId="5" fillId="0" borderId="11" xfId="353" applyNumberFormat="1" applyFont="1" applyFill="1" applyBorder="1"/>
    <xf numFmtId="164" fontId="4" fillId="0" borderId="0" xfId="353" applyFont="1" applyFill="1" applyBorder="1" applyAlignment="1">
      <alignment wrapText="1"/>
    </xf>
    <xf numFmtId="166" fontId="4" fillId="0" borderId="0" xfId="353" applyNumberFormat="1" applyFont="1" applyFill="1"/>
    <xf numFmtId="164" fontId="4" fillId="0" borderId="0" xfId="353" applyFont="1" applyFill="1" applyAlignment="1">
      <alignment wrapText="1"/>
    </xf>
    <xf numFmtId="0" fontId="4" fillId="0" borderId="0" xfId="0" applyFont="1" applyAlignment="1">
      <alignment vertical="center" wrapText="1"/>
    </xf>
    <xf numFmtId="0" fontId="76" fillId="0" borderId="0" xfId="0" applyFont="1" applyAlignment="1">
      <alignment vertical="center" wrapText="1"/>
    </xf>
    <xf numFmtId="174" fontId="76" fillId="0" borderId="0" xfId="0" applyNumberFormat="1" applyFont="1" applyAlignment="1">
      <alignment horizontal="left" vertical="center" wrapText="1"/>
    </xf>
    <xf numFmtId="0" fontId="104" fillId="0" borderId="11" xfId="0" applyFont="1" applyBorder="1" applyAlignment="1">
      <alignment horizontal="left" vertical="top" wrapText="1"/>
    </xf>
    <xf numFmtId="0" fontId="126" fillId="0" borderId="11" xfId="0" applyFont="1" applyBorder="1" applyAlignment="1">
      <alignment horizontal="left" vertical="top" wrapText="1"/>
    </xf>
    <xf numFmtId="167" fontId="126" fillId="0" borderId="11" xfId="4" applyNumberFormat="1" applyFont="1" applyBorder="1" applyAlignment="1">
      <alignment horizontal="right" vertical="top"/>
    </xf>
    <xf numFmtId="167" fontId="4" fillId="0" borderId="11" xfId="5" applyNumberFormat="1" applyFont="1" applyBorder="1" applyAlignment="1">
      <alignment horizontal="right" vertical="top"/>
    </xf>
    <xf numFmtId="0" fontId="104" fillId="0" borderId="0" xfId="0" applyFont="1" applyFill="1" applyBorder="1" applyAlignment="1">
      <alignment horizontal="left" vertical="top"/>
    </xf>
    <xf numFmtId="0" fontId="4" fillId="0" borderId="11" xfId="0" applyFont="1" applyBorder="1" applyAlignment="1">
      <alignment vertical="center" wrapText="1"/>
    </xf>
    <xf numFmtId="0" fontId="126" fillId="0" borderId="11" xfId="0" applyFont="1" applyBorder="1" applyAlignment="1">
      <alignment vertical="center" wrapText="1"/>
    </xf>
    <xf numFmtId="167" fontId="126" fillId="0" borderId="11" xfId="0" applyNumberFormat="1" applyFont="1" applyBorder="1" applyAlignment="1">
      <alignment horizontal="right" vertical="center"/>
    </xf>
    <xf numFmtId="167" fontId="109" fillId="0" borderId="11" xfId="5" applyNumberFormat="1" applyFont="1" applyBorder="1" applyAlignment="1">
      <alignment horizontal="right" vertical="center"/>
    </xf>
    <xf numFmtId="167" fontId="4" fillId="0" borderId="11" xfId="5" applyNumberFormat="1" applyFont="1" applyBorder="1" applyAlignment="1">
      <alignment horizontal="right" vertical="center"/>
    </xf>
    <xf numFmtId="0" fontId="128" fillId="0" borderId="11" xfId="0" applyFont="1" applyBorder="1" applyAlignment="1">
      <alignment horizontal="left" vertical="center" wrapText="1"/>
    </xf>
    <xf numFmtId="167" fontId="4" fillId="0" borderId="11" xfId="607" applyNumberFormat="1" applyFont="1" applyBorder="1" applyAlignment="1">
      <alignment horizontal="right" vertical="center"/>
    </xf>
    <xf numFmtId="0" fontId="129" fillId="0" borderId="11" xfId="0" applyFont="1" applyBorder="1" applyAlignment="1">
      <alignment horizontal="left" vertical="top" wrapText="1"/>
    </xf>
    <xf numFmtId="0" fontId="117" fillId="0" borderId="11" xfId="0" applyFont="1" applyBorder="1" applyAlignment="1">
      <alignment horizontal="left" vertical="top" wrapText="1"/>
    </xf>
    <xf numFmtId="166" fontId="5" fillId="0" borderId="0" xfId="0" applyNumberFormat="1" applyFont="1" applyAlignment="1">
      <alignment horizontal="left" vertical="center" wrapText="1"/>
    </xf>
    <xf numFmtId="166" fontId="5" fillId="0" borderId="0" xfId="0" applyNumberFormat="1" applyFont="1" applyAlignment="1">
      <alignment horizontal="center" vertical="center" wrapText="1"/>
    </xf>
    <xf numFmtId="166" fontId="0" fillId="0" borderId="0" xfId="0" applyNumberFormat="1" applyFill="1" applyBorder="1" applyAlignment="1">
      <alignment horizontal="left" vertical="top"/>
    </xf>
    <xf numFmtId="167" fontId="4" fillId="0" borderId="0" xfId="0" applyNumberFormat="1" applyFont="1"/>
    <xf numFmtId="37" fontId="117" fillId="0" borderId="11" xfId="669" applyNumberFormat="1" applyFont="1" applyBorder="1" applyAlignment="1">
      <alignment horizontal="right" vertical="top" wrapText="1"/>
    </xf>
    <xf numFmtId="0" fontId="111" fillId="0" borderId="11" xfId="0" applyFont="1" applyBorder="1" applyAlignment="1">
      <alignment horizontal="left" vertical="center" wrapText="1"/>
    </xf>
    <xf numFmtId="39" fontId="117" fillId="0" borderId="11" xfId="669" applyNumberFormat="1" applyFont="1" applyBorder="1" applyAlignment="1">
      <alignment horizontal="right" vertical="top" wrapText="1"/>
    </xf>
    <xf numFmtId="178" fontId="117" fillId="0" borderId="11" xfId="669" applyNumberFormat="1" applyFont="1" applyBorder="1" applyAlignment="1">
      <alignment horizontal="right" vertical="top" wrapText="1"/>
    </xf>
    <xf numFmtId="0" fontId="76" fillId="0" borderId="0" xfId="669" applyFont="1" applyAlignment="1">
      <alignment horizontal="left" vertical="top" wrapText="1"/>
    </xf>
    <xf numFmtId="0" fontId="104" fillId="56" borderId="0" xfId="0" applyFont="1" applyFill="1" applyBorder="1" applyAlignment="1">
      <alignment horizontal="left" vertical="top"/>
    </xf>
    <xf numFmtId="0" fontId="5" fillId="56" borderId="11" xfId="1" applyFont="1" applyFill="1" applyBorder="1" applyAlignment="1">
      <alignment horizontal="center" vertical="center" wrapText="1"/>
    </xf>
    <xf numFmtId="0" fontId="5" fillId="56" borderId="0" xfId="1" applyFont="1" applyFill="1" applyAlignment="1">
      <alignment horizontal="left" vertical="center" wrapText="1"/>
    </xf>
    <xf numFmtId="0" fontId="116" fillId="0" borderId="11" xfId="0" applyFont="1" applyBorder="1" applyAlignment="1">
      <alignment horizontal="left" vertical="top" wrapText="1"/>
    </xf>
    <xf numFmtId="176" fontId="116" fillId="0" borderId="11" xfId="0" applyNumberFormat="1" applyFont="1" applyBorder="1" applyAlignment="1">
      <alignment horizontal="left" vertical="top" wrapText="1"/>
    </xf>
    <xf numFmtId="176" fontId="116" fillId="0" borderId="11" xfId="0" applyNumberFormat="1" applyFont="1" applyBorder="1" applyAlignment="1">
      <alignment horizontal="center" vertical="top" wrapText="1"/>
    </xf>
    <xf numFmtId="176" fontId="117" fillId="0" borderId="11" xfId="692" applyNumberFormat="1" applyFont="1" applyBorder="1" applyAlignment="1">
      <alignment horizontal="right" vertical="top" wrapText="1"/>
    </xf>
    <xf numFmtId="0" fontId="4" fillId="0" borderId="0" xfId="1" applyFont="1" applyAlignment="1">
      <alignment horizontal="left" vertical="center" wrapText="1"/>
    </xf>
    <xf numFmtId="0" fontId="4" fillId="0" borderId="0" xfId="1" applyFont="1" applyAlignment="1">
      <alignment horizontal="center" vertical="center" wrapText="1"/>
    </xf>
    <xf numFmtId="0" fontId="103" fillId="0" borderId="11" xfId="0" applyFont="1" applyBorder="1" applyAlignment="1">
      <alignment horizontal="center" vertical="top" wrapText="1"/>
    </xf>
    <xf numFmtId="0" fontId="130" fillId="0" borderId="11" xfId="0" applyFont="1" applyBorder="1" applyAlignment="1">
      <alignment horizontal="left" vertical="top" wrapText="1"/>
    </xf>
    <xf numFmtId="167" fontId="126" fillId="0" borderId="11" xfId="5" applyNumberFormat="1" applyFont="1" applyBorder="1" applyAlignment="1">
      <alignment horizontal="right" vertical="top"/>
    </xf>
    <xf numFmtId="166" fontId="4" fillId="0" borderId="0" xfId="1" applyNumberFormat="1" applyFont="1" applyAlignment="1">
      <alignment horizontal="left" vertical="center" wrapText="1"/>
    </xf>
    <xf numFmtId="0" fontId="103" fillId="0" borderId="11" xfId="0" applyFont="1" applyBorder="1" applyAlignment="1">
      <alignment horizontal="left" vertical="top" wrapText="1"/>
    </xf>
    <xf numFmtId="0" fontId="112" fillId="0" borderId="11" xfId="0" applyFont="1" applyBorder="1" applyAlignment="1">
      <alignment horizontal="left" vertical="top" wrapText="1"/>
    </xf>
    <xf numFmtId="0" fontId="103" fillId="0" borderId="0" xfId="0" applyFont="1" applyAlignment="1">
      <alignment horizontal="left" vertical="top" wrapText="1"/>
    </xf>
    <xf numFmtId="0" fontId="103" fillId="0" borderId="11" xfId="510" applyFont="1" applyFill="1" applyBorder="1" applyAlignment="1">
      <alignment horizontal="center" vertical="center" wrapText="1"/>
    </xf>
    <xf numFmtId="176" fontId="5" fillId="0" borderId="0" xfId="691" applyNumberFormat="1" applyFont="1" applyFill="1"/>
    <xf numFmtId="0" fontId="114" fillId="0" borderId="0" xfId="1" applyFont="1" applyAlignment="1">
      <alignment horizontal="left" vertical="center" wrapText="1"/>
    </xf>
    <xf numFmtId="166" fontId="114" fillId="0" borderId="0" xfId="1" applyNumberFormat="1" applyFont="1" applyAlignment="1">
      <alignment horizontal="left" vertical="center" wrapText="1"/>
    </xf>
    <xf numFmtId="0" fontId="125" fillId="0" borderId="11" xfId="0" applyFont="1" applyBorder="1" applyAlignment="1">
      <alignment horizontal="left" vertical="top" wrapText="1"/>
    </xf>
    <xf numFmtId="0" fontId="107" fillId="0" borderId="11" xfId="0" applyFont="1" applyBorder="1" applyAlignment="1">
      <alignment horizontal="left" vertical="top" wrapText="1"/>
    </xf>
    <xf numFmtId="167" fontId="125" fillId="0" borderId="11" xfId="4" applyNumberFormat="1" applyFont="1" applyBorder="1" applyAlignment="1">
      <alignment horizontal="right" vertical="top"/>
    </xf>
    <xf numFmtId="167" fontId="5" fillId="0" borderId="11" xfId="5" applyNumberFormat="1" applyFont="1" applyBorder="1" applyAlignment="1">
      <alignment horizontal="right" vertical="top"/>
    </xf>
    <xf numFmtId="0" fontId="107" fillId="56" borderId="11" xfId="0" applyFont="1" applyFill="1" applyBorder="1" applyAlignment="1">
      <alignment horizontal="left" vertical="top" wrapText="1"/>
    </xf>
    <xf numFmtId="167" fontId="5" fillId="56" borderId="11" xfId="5" applyNumberFormat="1" applyFont="1" applyFill="1" applyBorder="1" applyAlignment="1">
      <alignment horizontal="right" vertical="top"/>
    </xf>
    <xf numFmtId="166" fontId="5" fillId="0" borderId="0" xfId="1" applyNumberFormat="1" applyFont="1" applyFill="1" applyAlignment="1">
      <alignment horizontal="left" vertical="center" wrapText="1"/>
    </xf>
    <xf numFmtId="176" fontId="76" fillId="0" borderId="0" xfId="669" applyNumberFormat="1" applyFont="1" applyAlignment="1">
      <alignment horizontal="left" vertical="top" wrapText="1"/>
    </xf>
    <xf numFmtId="166" fontId="103" fillId="0" borderId="0" xfId="353" applyNumberFormat="1" applyFont="1" applyFill="1" applyAlignment="1">
      <alignment horizontal="right"/>
    </xf>
    <xf numFmtId="0" fontId="103" fillId="0" borderId="11" xfId="0" applyFont="1" applyBorder="1" applyAlignment="1">
      <alignment horizontal="center" vertical="top" wrapText="1"/>
    </xf>
    <xf numFmtId="0" fontId="117" fillId="0" borderId="11" xfId="669" applyFont="1" applyBorder="1" applyAlignment="1">
      <alignment horizontal="left" vertical="top" wrapText="1"/>
    </xf>
    <xf numFmtId="0" fontId="3" fillId="0" borderId="0" xfId="669" applyFont="1" applyAlignment="1">
      <alignment horizontal="center" vertical="top" wrapText="1"/>
    </xf>
    <xf numFmtId="0" fontId="76" fillId="0" borderId="0" xfId="669" applyFont="1" applyAlignment="1">
      <alignment horizontal="left" vertical="top" wrapText="1"/>
    </xf>
    <xf numFmtId="166" fontId="125" fillId="0" borderId="38" xfId="353" applyNumberFormat="1" applyFont="1" applyFill="1" applyBorder="1" applyAlignment="1">
      <alignment horizontal="center" vertical="center"/>
    </xf>
    <xf numFmtId="0" fontId="2" fillId="0" borderId="0" xfId="503">
      <alignment horizontal="left" vertical="top" wrapText="1"/>
    </xf>
    <xf numFmtId="49" fontId="129" fillId="0" borderId="11" xfId="503" applyNumberFormat="1" applyFont="1" applyFill="1" applyBorder="1" applyAlignment="1">
      <alignment horizontal="center" vertical="center" textRotation="90" wrapText="1"/>
    </xf>
    <xf numFmtId="0" fontId="129" fillId="0" borderId="0" xfId="503" applyFont="1">
      <alignment horizontal="left" vertical="top" wrapText="1"/>
    </xf>
    <xf numFmtId="0" fontId="129" fillId="0" borderId="0" xfId="503" applyFont="1" applyAlignment="1">
      <alignment horizontal="center" vertical="center" wrapText="1"/>
    </xf>
    <xf numFmtId="0" fontId="2" fillId="0" borderId="0" xfId="503" applyAlignment="1">
      <alignment horizontal="center" vertical="top" wrapText="1"/>
    </xf>
    <xf numFmtId="0" fontId="2" fillId="56" borderId="0" xfId="503" applyFill="1" applyAlignment="1">
      <alignment horizontal="center" vertical="top" wrapText="1"/>
    </xf>
    <xf numFmtId="0" fontId="2" fillId="0" borderId="11" xfId="503" applyFont="1" applyBorder="1" applyAlignment="1">
      <alignment horizontal="center" vertical="top" wrapText="1"/>
    </xf>
    <xf numFmtId="175" fontId="2" fillId="0" borderId="0" xfId="503" applyNumberFormat="1">
      <alignment horizontal="left" vertical="top" wrapText="1"/>
    </xf>
    <xf numFmtId="0" fontId="2" fillId="0" borderId="0" xfId="503" applyBorder="1">
      <alignment horizontal="left" vertical="top" wrapText="1"/>
    </xf>
    <xf numFmtId="0" fontId="133" fillId="56" borderId="0" xfId="503" applyFont="1" applyFill="1" applyBorder="1" applyAlignment="1">
      <alignment horizontal="left" vertical="top" wrapText="1"/>
    </xf>
    <xf numFmtId="167" fontId="2" fillId="0" borderId="0" xfId="5" applyNumberFormat="1" applyFont="1" applyBorder="1" applyAlignment="1">
      <alignment horizontal="right" vertical="top"/>
    </xf>
    <xf numFmtId="0" fontId="2" fillId="56" borderId="0" xfId="503" applyFill="1">
      <alignment horizontal="left" vertical="top" wrapText="1"/>
    </xf>
    <xf numFmtId="167" fontId="2" fillId="0" borderId="0" xfId="503" applyNumberFormat="1">
      <alignment horizontal="left" vertical="top" wrapText="1"/>
    </xf>
    <xf numFmtId="0" fontId="7" fillId="0" borderId="0" xfId="519" applyFont="1"/>
    <xf numFmtId="0" fontId="7" fillId="0" borderId="0" xfId="519" applyFont="1" applyAlignment="1">
      <alignment wrapText="1"/>
    </xf>
    <xf numFmtId="0" fontId="6" fillId="0" borderId="0" xfId="693" applyFont="1"/>
    <xf numFmtId="176" fontId="5" fillId="0" borderId="0" xfId="517" applyNumberFormat="1" applyFont="1" applyFill="1" applyAlignment="1">
      <alignment vertical="center" wrapText="1"/>
    </xf>
    <xf numFmtId="176" fontId="4" fillId="0" borderId="0" xfId="517" applyNumberFormat="1" applyFont="1" applyFill="1" applyAlignment="1">
      <alignment vertical="center" wrapText="1"/>
    </xf>
    <xf numFmtId="0" fontId="6" fillId="0" borderId="0" xfId="693"/>
    <xf numFmtId="49" fontId="125" fillId="0" borderId="0" xfId="517" applyNumberFormat="1" applyFont="1" applyFill="1" applyAlignment="1">
      <alignment horizontal="center" vertical="center" wrapText="1"/>
    </xf>
    <xf numFmtId="0" fontId="125" fillId="0" borderId="0" xfId="517" applyNumberFormat="1" applyFont="1" applyFill="1" applyAlignment="1">
      <alignment horizontal="center" vertical="center" wrapText="1"/>
    </xf>
    <xf numFmtId="175" fontId="129" fillId="0" borderId="11" xfId="0" applyNumberFormat="1" applyFont="1" applyFill="1" applyBorder="1" applyAlignment="1">
      <alignment horizontal="center" vertical="center" wrapText="1"/>
    </xf>
    <xf numFmtId="0" fontId="103" fillId="0" borderId="0" xfId="693" applyFont="1" applyBorder="1" applyAlignment="1">
      <alignment vertical="center" wrapText="1"/>
    </xf>
    <xf numFmtId="0" fontId="126" fillId="0" borderId="0" xfId="503" applyFont="1">
      <alignment horizontal="left" vertical="top" wrapText="1"/>
    </xf>
    <xf numFmtId="0" fontId="4" fillId="0" borderId="0" xfId="1" applyFont="1" applyAlignment="1">
      <alignment horizontal="center" vertical="center" wrapText="1"/>
    </xf>
    <xf numFmtId="0" fontId="117" fillId="0" borderId="11" xfId="0" applyFont="1" applyBorder="1" applyAlignment="1">
      <alignment horizontal="left" vertical="top" wrapText="1"/>
    </xf>
    <xf numFmtId="0" fontId="117" fillId="0" borderId="11" xfId="669" applyFont="1" applyBorder="1" applyAlignment="1">
      <alignment horizontal="left" vertical="top" wrapText="1"/>
    </xf>
    <xf numFmtId="0" fontId="76" fillId="0" borderId="0" xfId="669" applyFont="1" applyAlignment="1">
      <alignment horizontal="left" vertical="top" wrapText="1"/>
    </xf>
    <xf numFmtId="0" fontId="76" fillId="0" borderId="11" xfId="669" applyFont="1" applyBorder="1" applyAlignment="1">
      <alignment horizontal="left" vertical="top" wrapText="1"/>
    </xf>
    <xf numFmtId="0" fontId="8" fillId="0" borderId="0" xfId="0" applyFont="1" applyAlignment="1">
      <alignment horizontal="left" vertical="top" wrapText="1"/>
    </xf>
    <xf numFmtId="0" fontId="134" fillId="0" borderId="11" xfId="503" applyFont="1" applyBorder="1" applyAlignment="1">
      <alignment horizontal="left" vertical="top" wrapText="1"/>
    </xf>
    <xf numFmtId="0" fontId="134" fillId="0" borderId="11" xfId="503" applyFont="1" applyBorder="1">
      <alignment horizontal="left" vertical="top" wrapText="1"/>
    </xf>
    <xf numFmtId="0" fontId="134" fillId="56" borderId="11" xfId="503" applyFont="1" applyFill="1" applyBorder="1" applyAlignment="1">
      <alignment horizontal="center" vertical="center" wrapText="1"/>
    </xf>
    <xf numFmtId="167" fontId="134" fillId="0" borderId="11" xfId="5" applyNumberFormat="1" applyFont="1" applyBorder="1" applyAlignment="1">
      <alignment horizontal="right" vertical="top"/>
    </xf>
    <xf numFmtId="0" fontId="135" fillId="0" borderId="0" xfId="503" applyFont="1">
      <alignment horizontal="left" vertical="top" wrapText="1"/>
    </xf>
    <xf numFmtId="167" fontId="135" fillId="0" borderId="11" xfId="5" applyNumberFormat="1" applyFont="1" applyBorder="1" applyAlignment="1">
      <alignment horizontal="right" vertical="top"/>
    </xf>
    <xf numFmtId="0" fontId="134" fillId="0" borderId="11" xfId="503" applyFont="1" applyBorder="1" applyAlignment="1">
      <alignment horizontal="center" vertical="center" wrapText="1"/>
    </xf>
    <xf numFmtId="0" fontId="135" fillId="0" borderId="11" xfId="503" applyFont="1" applyBorder="1" applyAlignment="1">
      <alignment horizontal="left" vertical="top" wrapText="1"/>
    </xf>
    <xf numFmtId="0" fontId="135" fillId="0" borderId="11" xfId="503" applyFont="1" applyBorder="1">
      <alignment horizontal="left" vertical="top" wrapText="1"/>
    </xf>
    <xf numFmtId="0" fontId="135" fillId="56" borderId="11" xfId="503" applyFont="1" applyFill="1" applyBorder="1" applyAlignment="1">
      <alignment horizontal="left" vertical="top" wrapText="1"/>
    </xf>
    <xf numFmtId="0" fontId="136" fillId="56" borderId="11" xfId="503" applyFont="1" applyFill="1" applyBorder="1" applyAlignment="1">
      <alignment horizontal="left" vertical="top" wrapText="1"/>
    </xf>
    <xf numFmtId="0" fontId="137" fillId="56" borderId="11" xfId="503" applyFont="1" applyFill="1" applyBorder="1" applyAlignment="1">
      <alignment horizontal="left" vertical="top" wrapText="1"/>
    </xf>
    <xf numFmtId="0" fontId="134" fillId="56" borderId="11" xfId="503" applyFont="1" applyFill="1" applyBorder="1" applyAlignment="1">
      <alignment horizontal="left" vertical="top" wrapText="1"/>
    </xf>
    <xf numFmtId="167" fontId="134" fillId="56" borderId="11" xfId="5" applyNumberFormat="1" applyFont="1" applyFill="1" applyBorder="1" applyAlignment="1">
      <alignment horizontal="right" vertical="top"/>
    </xf>
    <xf numFmtId="49" fontId="126" fillId="0" borderId="11" xfId="503" applyNumberFormat="1" applyFont="1" applyFill="1" applyBorder="1" applyAlignment="1">
      <alignment horizontal="center" vertical="center" textRotation="90" wrapText="1"/>
    </xf>
    <xf numFmtId="0" fontId="126" fillId="0" borderId="11" xfId="503" applyNumberFormat="1" applyFont="1" applyFill="1" applyBorder="1" applyAlignment="1">
      <alignment horizontal="center" vertical="center" wrapText="1"/>
    </xf>
    <xf numFmtId="167" fontId="126" fillId="0" borderId="11" xfId="5" applyNumberFormat="1" applyFont="1" applyBorder="1" applyAlignment="1">
      <alignment horizontal="center" vertical="center"/>
    </xf>
    <xf numFmtId="167" fontId="4" fillId="0" borderId="11" xfId="5" applyNumberFormat="1" applyFont="1" applyBorder="1" applyAlignment="1">
      <alignment horizontal="center" vertical="center"/>
    </xf>
    <xf numFmtId="0" fontId="4" fillId="0" borderId="11" xfId="503" applyFont="1" applyFill="1" applyBorder="1" applyAlignment="1">
      <alignment horizontal="center" vertical="center" wrapText="1"/>
    </xf>
    <xf numFmtId="0" fontId="4" fillId="0" borderId="11" xfId="503" applyFont="1" applyBorder="1" applyAlignment="1">
      <alignment horizontal="center" vertical="center" wrapText="1"/>
    </xf>
    <xf numFmtId="0" fontId="126" fillId="0" borderId="30" xfId="503" applyFont="1" applyBorder="1" applyAlignment="1">
      <alignment vertical="center" wrapText="1"/>
    </xf>
    <xf numFmtId="0" fontId="126" fillId="0" borderId="11" xfId="503" applyFont="1" applyBorder="1" applyAlignment="1">
      <alignment vertical="center" wrapText="1"/>
    </xf>
    <xf numFmtId="0" fontId="138" fillId="0" borderId="11" xfId="503" applyFont="1" applyBorder="1" applyAlignment="1">
      <alignment horizontal="left" vertical="top" wrapText="1"/>
    </xf>
    <xf numFmtId="0" fontId="4" fillId="56" borderId="11" xfId="503" applyFont="1" applyFill="1" applyBorder="1" applyAlignment="1">
      <alignment horizontal="left" vertical="top" wrapText="1"/>
    </xf>
    <xf numFmtId="0" fontId="4" fillId="0" borderId="0" xfId="503" applyFont="1">
      <alignment horizontal="left" vertical="top" wrapText="1"/>
    </xf>
    <xf numFmtId="167" fontId="4" fillId="56" borderId="11" xfId="5" applyNumberFormat="1" applyFont="1" applyFill="1" applyBorder="1" applyAlignment="1">
      <alignment horizontal="center" vertical="center"/>
    </xf>
    <xf numFmtId="0" fontId="126" fillId="0" borderId="11" xfId="503" applyFont="1" applyBorder="1">
      <alignment horizontal="left" vertical="top" wrapText="1"/>
    </xf>
    <xf numFmtId="0" fontId="4" fillId="0" borderId="11" xfId="503" applyFont="1" applyBorder="1">
      <alignment horizontal="left" vertical="top" wrapText="1"/>
    </xf>
    <xf numFmtId="0" fontId="134" fillId="56" borderId="11" xfId="503" applyFont="1" applyFill="1" applyBorder="1">
      <alignment horizontal="left" vertical="top" wrapText="1"/>
    </xf>
    <xf numFmtId="167" fontId="135" fillId="56" borderId="11" xfId="5" applyNumberFormat="1" applyFont="1" applyFill="1" applyBorder="1" applyAlignment="1">
      <alignment horizontal="right" vertical="top"/>
    </xf>
    <xf numFmtId="0" fontId="139" fillId="0" borderId="11" xfId="503" applyFont="1" applyBorder="1">
      <alignment horizontal="left" vertical="top" wrapText="1"/>
    </xf>
    <xf numFmtId="167" fontId="139" fillId="0" borderId="11" xfId="5" applyNumberFormat="1" applyFont="1" applyBorder="1" applyAlignment="1">
      <alignment horizontal="right" vertical="top"/>
    </xf>
    <xf numFmtId="175" fontId="129" fillId="0" borderId="0" xfId="503" applyNumberFormat="1" applyFont="1">
      <alignment horizontal="left" vertical="top" wrapText="1"/>
    </xf>
    <xf numFmtId="0" fontId="7" fillId="0" borderId="0" xfId="694" applyFont="1" applyAlignment="1">
      <alignment wrapText="1"/>
    </xf>
    <xf numFmtId="0" fontId="5" fillId="0" borderId="0" xfId="694" applyFont="1" applyAlignment="1">
      <alignment wrapText="1"/>
    </xf>
    <xf numFmtId="0" fontId="5" fillId="0" borderId="0" xfId="694" applyFont="1"/>
    <xf numFmtId="0" fontId="103" fillId="0" borderId="11" xfId="694" applyFont="1" applyBorder="1" applyAlignment="1">
      <alignment horizontal="center" vertical="center" wrapText="1"/>
    </xf>
    <xf numFmtId="0" fontId="130" fillId="0" borderId="11" xfId="694" applyFont="1" applyBorder="1" applyAlignment="1">
      <alignment horizontal="center" vertical="center" wrapText="1"/>
    </xf>
    <xf numFmtId="179" fontId="130" fillId="0" borderId="11" xfId="694" applyNumberFormat="1" applyFont="1" applyBorder="1" applyAlignment="1">
      <alignment horizontal="center" vertical="center" wrapText="1"/>
    </xf>
    <xf numFmtId="49" fontId="130" fillId="0" borderId="11" xfId="694" applyNumberFormat="1" applyFont="1" applyBorder="1" applyAlignment="1">
      <alignment horizontal="center" vertical="center" wrapText="1"/>
    </xf>
    <xf numFmtId="0" fontId="5" fillId="0" borderId="39" xfId="694" applyFont="1" applyBorder="1" applyAlignment="1">
      <alignment horizontal="left" vertical="top" wrapText="1"/>
    </xf>
    <xf numFmtId="0" fontId="5" fillId="0" borderId="39" xfId="694" applyFont="1" applyBorder="1" applyAlignment="1">
      <alignment horizontal="center" vertical="top" wrapText="1"/>
    </xf>
    <xf numFmtId="179" fontId="5" fillId="0" borderId="39" xfId="694" applyNumberFormat="1" applyFont="1" applyBorder="1" applyAlignment="1">
      <alignment horizontal="left" vertical="top" wrapText="1"/>
    </xf>
    <xf numFmtId="0" fontId="5" fillId="0" borderId="0" xfId="694" applyFont="1" applyAlignment="1">
      <alignment horizontal="left" vertical="top" wrapText="1"/>
    </xf>
    <xf numFmtId="0" fontId="103" fillId="0" borderId="11" xfId="694" applyFont="1" applyBorder="1" applyAlignment="1">
      <alignment vertical="center" wrapText="1"/>
    </xf>
    <xf numFmtId="179" fontId="103" fillId="0" borderId="11" xfId="695" applyNumberFormat="1" applyFont="1" applyBorder="1" applyAlignment="1">
      <alignment horizontal="center" vertical="center" wrapText="1"/>
    </xf>
    <xf numFmtId="0" fontId="103" fillId="0" borderId="11" xfId="694" applyFont="1" applyBorder="1" applyAlignment="1">
      <alignment horizontal="right" vertical="center" wrapText="1"/>
    </xf>
    <xf numFmtId="0" fontId="5" fillId="0" borderId="11" xfId="694" applyFont="1" applyBorder="1" applyAlignment="1">
      <alignment horizontal="left" vertical="top" wrapText="1"/>
    </xf>
    <xf numFmtId="0" fontId="130" fillId="0" borderId="36" xfId="694" applyFont="1" applyBorder="1" applyAlignment="1">
      <alignment horizontal="center" vertical="center" wrapText="1"/>
    </xf>
    <xf numFmtId="0" fontId="7" fillId="0" borderId="0" xfId="694" applyFont="1" applyBorder="1" applyAlignment="1">
      <alignment wrapText="1"/>
    </xf>
    <xf numFmtId="167" fontId="5" fillId="0" borderId="0" xfId="5" applyNumberFormat="1" applyFont="1" applyBorder="1" applyAlignment="1">
      <alignment horizontal="right" vertical="top"/>
    </xf>
    <xf numFmtId="179" fontId="7" fillId="0" borderId="0" xfId="694" applyNumberFormat="1" applyFont="1" applyAlignment="1">
      <alignment wrapText="1"/>
    </xf>
    <xf numFmtId="0" fontId="5" fillId="0" borderId="43" xfId="694" applyFont="1" applyBorder="1" applyAlignment="1">
      <alignment horizontal="left" vertical="top" wrapText="1"/>
    </xf>
    <xf numFmtId="0" fontId="140" fillId="0" borderId="0" xfId="0" applyFont="1" applyAlignment="1">
      <alignment horizontal="left" vertical="top" wrapText="1"/>
    </xf>
    <xf numFmtId="0" fontId="141" fillId="0" borderId="11" xfId="0" applyFont="1" applyBorder="1" applyAlignment="1">
      <alignment horizontal="left" vertical="top" wrapText="1"/>
    </xf>
    <xf numFmtId="0" fontId="142" fillId="0" borderId="11" xfId="0" applyFont="1" applyBorder="1" applyAlignment="1">
      <alignment horizontal="left" vertical="top" wrapText="1"/>
    </xf>
    <xf numFmtId="0" fontId="143" fillId="0" borderId="11" xfId="0" applyFont="1" applyBorder="1" applyAlignment="1">
      <alignment horizontal="left" vertical="top" wrapText="1"/>
    </xf>
    <xf numFmtId="0" fontId="4" fillId="0" borderId="11" xfId="0" applyFont="1" applyBorder="1" applyAlignment="1">
      <alignment horizontal="left" vertical="top" wrapText="1"/>
    </xf>
    <xf numFmtId="167" fontId="4" fillId="0" borderId="11" xfId="5" applyNumberFormat="1" applyFont="1" applyFill="1" applyBorder="1" applyAlignment="1">
      <alignment horizontal="right" vertical="top"/>
    </xf>
    <xf numFmtId="167" fontId="140" fillId="0" borderId="0" xfId="0" applyNumberFormat="1" applyFont="1" applyAlignment="1">
      <alignment horizontal="left" vertical="top" wrapText="1"/>
    </xf>
    <xf numFmtId="0" fontId="4" fillId="0" borderId="12" xfId="0" applyFont="1" applyBorder="1" applyAlignment="1">
      <alignment horizontal="left" vertical="top" wrapText="1"/>
    </xf>
    <xf numFmtId="0" fontId="4" fillId="0" borderId="14" xfId="0" applyFont="1" applyBorder="1" applyAlignment="1">
      <alignment horizontal="left" vertical="top" wrapText="1"/>
    </xf>
    <xf numFmtId="0" fontId="129" fillId="0" borderId="0" xfId="0" applyFont="1" applyAlignment="1">
      <alignment vertical="top" wrapText="1"/>
    </xf>
    <xf numFmtId="0" fontId="143" fillId="0" borderId="0" xfId="0" applyFont="1" applyAlignment="1">
      <alignment horizontal="left" vertical="top" wrapText="1"/>
    </xf>
    <xf numFmtId="0" fontId="141" fillId="0" borderId="0" xfId="0" applyFont="1" applyAlignment="1">
      <alignment horizontal="left" vertical="top" wrapText="1"/>
    </xf>
    <xf numFmtId="0" fontId="126" fillId="0" borderId="0" xfId="1" applyFont="1" applyAlignment="1">
      <alignment horizontal="left" vertical="center" wrapText="1"/>
    </xf>
    <xf numFmtId="167" fontId="4" fillId="0" borderId="0" xfId="1" applyNumberFormat="1" applyFont="1" applyAlignment="1">
      <alignment horizontal="right" vertical="center" wrapText="1"/>
    </xf>
    <xf numFmtId="0" fontId="109" fillId="0" borderId="11" xfId="0" applyFont="1" applyBorder="1" applyAlignment="1">
      <alignment horizontal="left" vertical="top" wrapText="1"/>
    </xf>
    <xf numFmtId="0" fontId="109" fillId="0" borderId="11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left" vertical="top" wrapText="1"/>
    </xf>
    <xf numFmtId="0" fontId="5" fillId="0" borderId="0" xfId="0" applyFont="1" applyFill="1" applyAlignment="1">
      <alignment horizontal="left" vertical="top" wrapText="1"/>
    </xf>
    <xf numFmtId="0" fontId="76" fillId="0" borderId="11" xfId="0" applyFont="1" applyFill="1" applyBorder="1" applyAlignment="1">
      <alignment horizontal="left" vertical="top" wrapText="1"/>
    </xf>
    <xf numFmtId="167" fontId="5" fillId="0" borderId="11" xfId="0" applyNumberFormat="1" applyFont="1" applyFill="1" applyBorder="1" applyAlignment="1">
      <alignment horizontal="right" vertical="top" wrapText="1"/>
    </xf>
    <xf numFmtId="0" fontId="5" fillId="0" borderId="11" xfId="0" applyFont="1" applyFill="1" applyBorder="1" applyAlignment="1">
      <alignment horizontal="right" vertical="top" wrapText="1"/>
    </xf>
    <xf numFmtId="0" fontId="144" fillId="0" borderId="11" xfId="0" applyFont="1" applyBorder="1" applyAlignment="1">
      <alignment horizontal="center" wrapText="1"/>
    </xf>
    <xf numFmtId="0" fontId="0" fillId="0" borderId="11" xfId="0" applyBorder="1" applyAlignment="1">
      <alignment horizontal="left" vertical="top" wrapText="1"/>
    </xf>
    <xf numFmtId="0" fontId="0" fillId="0" borderId="11" xfId="0" applyFont="1" applyBorder="1" applyAlignment="1">
      <alignment horizontal="left" vertical="top" wrapText="1"/>
    </xf>
    <xf numFmtId="167" fontId="4" fillId="0" borderId="11" xfId="4" applyNumberFormat="1" applyFont="1" applyBorder="1" applyAlignment="1">
      <alignment horizontal="right" vertical="top"/>
    </xf>
    <xf numFmtId="176" fontId="116" fillId="0" borderId="11" xfId="0" applyNumberFormat="1" applyFont="1" applyBorder="1" applyAlignment="1">
      <alignment horizontal="center" vertical="top" wrapText="1"/>
    </xf>
    <xf numFmtId="0" fontId="116" fillId="0" borderId="11" xfId="0" applyFont="1" applyBorder="1" applyAlignment="1">
      <alignment horizontal="left" vertical="top" wrapText="1"/>
    </xf>
    <xf numFmtId="0" fontId="117" fillId="0" borderId="11" xfId="0" applyFont="1" applyBorder="1" applyAlignment="1">
      <alignment horizontal="left" vertical="top" wrapText="1"/>
    </xf>
    <xf numFmtId="176" fontId="5" fillId="0" borderId="0" xfId="1" applyNumberFormat="1" applyFont="1" applyFill="1" applyAlignment="1">
      <alignment horizontal="left" vertical="center" wrapText="1"/>
    </xf>
    <xf numFmtId="0" fontId="146" fillId="56" borderId="11" xfId="0" applyFont="1" applyFill="1" applyBorder="1" applyAlignment="1">
      <alignment horizontal="left" vertical="top" wrapText="1"/>
    </xf>
    <xf numFmtId="167" fontId="146" fillId="0" borderId="11" xfId="0" applyNumberFormat="1" applyFont="1" applyBorder="1" applyAlignment="1">
      <alignment horizontal="right" vertical="top" wrapText="1"/>
    </xf>
    <xf numFmtId="167" fontId="125" fillId="0" borderId="11" xfId="607" applyNumberFormat="1" applyFont="1" applyFill="1" applyBorder="1" applyAlignment="1">
      <alignment horizontal="left" vertical="top" wrapText="1"/>
    </xf>
    <xf numFmtId="0" fontId="125" fillId="0" borderId="11" xfId="0" applyFont="1" applyFill="1" applyBorder="1" applyAlignment="1">
      <alignment horizontal="left" vertical="top" wrapText="1"/>
    </xf>
    <xf numFmtId="167" fontId="125" fillId="0" borderId="11" xfId="0" applyNumberFormat="1" applyFont="1" applyFill="1" applyBorder="1" applyAlignment="1">
      <alignment horizontal="right" vertical="top" wrapText="1"/>
    </xf>
    <xf numFmtId="0" fontId="125" fillId="0" borderId="0" xfId="0" applyFont="1" applyFill="1" applyAlignment="1">
      <alignment horizontal="left" vertical="top" wrapText="1"/>
    </xf>
    <xf numFmtId="176" fontId="125" fillId="0" borderId="11" xfId="2" applyNumberFormat="1" applyFont="1" applyFill="1" applyBorder="1" applyAlignment="1">
      <alignment horizontal="right" vertical="center"/>
    </xf>
    <xf numFmtId="0" fontId="121" fillId="0" borderId="0" xfId="0" applyFont="1" applyFill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124" fillId="0" borderId="36" xfId="0" applyFont="1" applyBorder="1" applyAlignment="1">
      <alignment horizontal="center" vertical="center" wrapText="1"/>
    </xf>
    <xf numFmtId="0" fontId="124" fillId="0" borderId="37" xfId="0" applyFont="1" applyBorder="1" applyAlignment="1">
      <alignment horizontal="center" vertical="center" wrapText="1"/>
    </xf>
    <xf numFmtId="0" fontId="124" fillId="0" borderId="38" xfId="0" applyFont="1" applyBorder="1" applyAlignment="1">
      <alignment horizontal="center" vertical="center" wrapText="1"/>
    </xf>
    <xf numFmtId="0" fontId="4" fillId="0" borderId="0" xfId="0" applyFont="1" applyAlignment="1">
      <alignment horizontal="right" vertical="center" wrapText="1"/>
    </xf>
    <xf numFmtId="0" fontId="76" fillId="0" borderId="0" xfId="0" applyFont="1" applyAlignment="1">
      <alignment horizontal="right" vertical="center" wrapText="1"/>
    </xf>
    <xf numFmtId="0" fontId="121" fillId="56" borderId="0" xfId="0" applyFont="1" applyFill="1" applyAlignment="1">
      <alignment horizontal="center" vertical="center" wrapText="1"/>
    </xf>
    <xf numFmtId="0" fontId="117" fillId="0" borderId="10" xfId="0" applyFont="1" applyBorder="1" applyAlignment="1">
      <alignment horizontal="right" wrapText="1"/>
    </xf>
    <xf numFmtId="164" fontId="125" fillId="0" borderId="11" xfId="353" applyFont="1" applyFill="1" applyBorder="1" applyAlignment="1">
      <alignment horizontal="center" vertical="center" wrapText="1"/>
    </xf>
    <xf numFmtId="166" fontId="126" fillId="0" borderId="11" xfId="353" applyNumberFormat="1" applyFont="1" applyFill="1" applyBorder="1" applyAlignment="1">
      <alignment horizontal="center" wrapText="1"/>
    </xf>
    <xf numFmtId="166" fontId="126" fillId="0" borderId="11" xfId="353" applyNumberFormat="1" applyFont="1" applyFill="1" applyBorder="1" applyAlignment="1">
      <alignment horizontal="center"/>
    </xf>
    <xf numFmtId="164" fontId="5" fillId="0" borderId="0" xfId="353" applyFont="1" applyFill="1" applyAlignment="1">
      <alignment horizontal="right" wrapText="1"/>
    </xf>
    <xf numFmtId="0" fontId="121" fillId="0" borderId="0" xfId="570" applyFont="1" applyFill="1" applyAlignment="1">
      <alignment horizontal="center" vertical="center" wrapText="1"/>
    </xf>
    <xf numFmtId="174" fontId="5" fillId="0" borderId="30" xfId="354" applyNumberFormat="1" applyFont="1" applyFill="1" applyBorder="1" applyAlignment="1">
      <alignment horizontal="center" vertical="center" wrapText="1"/>
    </xf>
    <xf numFmtId="174" fontId="5" fillId="0" borderId="27" xfId="354" applyNumberFormat="1" applyFont="1" applyFill="1" applyBorder="1" applyAlignment="1">
      <alignment horizontal="center" vertical="center" wrapText="1"/>
    </xf>
    <xf numFmtId="174" fontId="5" fillId="0" borderId="30" xfId="510" applyNumberFormat="1" applyFont="1" applyFill="1" applyBorder="1" applyAlignment="1">
      <alignment horizontal="center" vertical="center" wrapText="1"/>
    </xf>
    <xf numFmtId="174" fontId="5" fillId="0" borderId="27" xfId="510" applyNumberFormat="1" applyFont="1" applyFill="1" applyBorder="1" applyAlignment="1">
      <alignment horizontal="center" vertical="center" wrapText="1"/>
    </xf>
    <xf numFmtId="49" fontId="5" fillId="0" borderId="30" xfId="510" applyNumberFormat="1" applyFont="1" applyFill="1" applyBorder="1" applyAlignment="1">
      <alignment horizontal="center" vertical="center" wrapText="1"/>
    </xf>
    <xf numFmtId="49" fontId="5" fillId="0" borderId="27" xfId="510" applyNumberFormat="1" applyFont="1" applyFill="1" applyBorder="1" applyAlignment="1">
      <alignment horizontal="center" vertical="center" wrapText="1"/>
    </xf>
    <xf numFmtId="0" fontId="131" fillId="0" borderId="0" xfId="510" applyFont="1" applyFill="1" applyAlignment="1">
      <alignment horizontal="center" vertical="center" wrapText="1"/>
    </xf>
    <xf numFmtId="0" fontId="103" fillId="0" borderId="11" xfId="510" applyFont="1" applyFill="1" applyBorder="1" applyAlignment="1">
      <alignment horizontal="center" vertical="center" wrapText="1"/>
    </xf>
    <xf numFmtId="49" fontId="5" fillId="0" borderId="0" xfId="510" applyNumberFormat="1" applyFont="1" applyFill="1" applyBorder="1" applyAlignment="1">
      <alignment horizontal="center"/>
    </xf>
    <xf numFmtId="49" fontId="5" fillId="0" borderId="11" xfId="510" applyNumberFormat="1" applyFont="1" applyFill="1" applyBorder="1" applyAlignment="1" applyProtection="1">
      <alignment horizontal="center" vertical="center" wrapText="1"/>
      <protection locked="0"/>
    </xf>
    <xf numFmtId="49" fontId="5" fillId="0" borderId="11" xfId="581" applyNumberFormat="1" applyFont="1" applyFill="1" applyBorder="1" applyAlignment="1">
      <alignment horizontal="center" vertical="center" wrapText="1"/>
    </xf>
    <xf numFmtId="49" fontId="5" fillId="0" borderId="11" xfId="510" applyNumberFormat="1" applyFont="1" applyFill="1" applyBorder="1" applyAlignment="1">
      <alignment horizontal="left" vertical="center" wrapText="1"/>
    </xf>
    <xf numFmtId="174" fontId="5" fillId="0" borderId="11" xfId="510" applyNumberFormat="1" applyFont="1" applyFill="1" applyBorder="1" applyAlignment="1">
      <alignment horizontal="left" vertical="center" wrapText="1"/>
    </xf>
    <xf numFmtId="166" fontId="4" fillId="0" borderId="11" xfId="358" applyNumberFormat="1" applyFont="1" applyFill="1" applyBorder="1" applyAlignment="1">
      <alignment horizontal="center" vertical="center" wrapText="1"/>
    </xf>
    <xf numFmtId="166" fontId="4" fillId="0" borderId="12" xfId="358" applyNumberFormat="1" applyFont="1" applyFill="1" applyBorder="1" applyAlignment="1">
      <alignment horizontal="center" vertical="center" wrapText="1"/>
    </xf>
    <xf numFmtId="166" fontId="4" fillId="0" borderId="14" xfId="358" applyNumberFormat="1" applyFont="1" applyFill="1" applyBorder="1" applyAlignment="1">
      <alignment horizontal="center" vertical="center" wrapText="1"/>
    </xf>
    <xf numFmtId="174" fontId="3" fillId="0" borderId="0" xfId="539" applyNumberFormat="1" applyFont="1" applyFill="1" applyBorder="1" applyAlignment="1">
      <alignment horizontal="center" vertical="center" wrapText="1"/>
    </xf>
    <xf numFmtId="174" fontId="4" fillId="0" borderId="0" xfId="539" applyNumberFormat="1" applyFont="1" applyFill="1" applyBorder="1" applyAlignment="1">
      <alignment horizontal="right" vertical="center" wrapText="1"/>
    </xf>
    <xf numFmtId="166" fontId="4" fillId="0" borderId="11" xfId="0" applyNumberFormat="1" applyFont="1" applyFill="1" applyBorder="1" applyAlignment="1">
      <alignment horizontal="center" vertical="center" wrapText="1"/>
    </xf>
    <xf numFmtId="166" fontId="4" fillId="0" borderId="12" xfId="666" applyNumberFormat="1" applyFont="1" applyFill="1" applyBorder="1" applyAlignment="1">
      <alignment horizontal="center" vertical="center" wrapText="1"/>
    </xf>
    <xf numFmtId="166" fontId="4" fillId="0" borderId="13" xfId="666" applyNumberFormat="1" applyFont="1" applyFill="1" applyBorder="1" applyAlignment="1">
      <alignment horizontal="center" vertical="center"/>
    </xf>
    <xf numFmtId="166" fontId="4" fillId="0" borderId="14" xfId="666" applyNumberFormat="1" applyFont="1" applyFill="1" applyBorder="1" applyAlignment="1">
      <alignment horizontal="center" vertical="center"/>
    </xf>
    <xf numFmtId="174" fontId="4" fillId="0" borderId="11" xfId="360" applyNumberFormat="1" applyFont="1" applyFill="1" applyBorder="1" applyAlignment="1">
      <alignment horizontal="center" vertical="center" wrapText="1"/>
    </xf>
    <xf numFmtId="174" fontId="4" fillId="0" borderId="11" xfId="539" applyNumberFormat="1" applyFont="1" applyFill="1" applyBorder="1" applyAlignment="1">
      <alignment horizontal="center" vertical="center" wrapText="1"/>
    </xf>
    <xf numFmtId="49" fontId="4" fillId="0" borderId="11" xfId="539" applyNumberFormat="1" applyFont="1" applyFill="1" applyBorder="1" applyAlignment="1" applyProtection="1">
      <alignment horizontal="center" vertical="top" wrapText="1"/>
      <protection locked="0"/>
    </xf>
    <xf numFmtId="0" fontId="4" fillId="0" borderId="11" xfId="0" applyFont="1" applyFill="1" applyBorder="1" applyAlignment="1">
      <alignment horizontal="center"/>
    </xf>
    <xf numFmtId="0" fontId="4" fillId="0" borderId="11" xfId="0" applyFont="1" applyFill="1" applyBorder="1" applyAlignment="1">
      <alignment horizontal="center" vertical="center" wrapText="1"/>
    </xf>
    <xf numFmtId="174" fontId="3" fillId="0" borderId="0" xfId="0" applyNumberFormat="1" applyFont="1" applyFill="1" applyBorder="1" applyAlignment="1">
      <alignment horizontal="center" vertical="center" wrapText="1"/>
    </xf>
    <xf numFmtId="0" fontId="4" fillId="0" borderId="31" xfId="0" applyFont="1" applyFill="1" applyBorder="1" applyAlignment="1">
      <alignment horizontal="center" vertical="center" wrapText="1"/>
    </xf>
    <xf numFmtId="0" fontId="4" fillId="0" borderId="32" xfId="0" applyFont="1" applyFill="1" applyBorder="1" applyAlignment="1">
      <alignment horizontal="center" vertical="center" wrapText="1"/>
    </xf>
    <xf numFmtId="0" fontId="4" fillId="0" borderId="33" xfId="0" applyFont="1" applyFill="1" applyBorder="1" applyAlignment="1">
      <alignment horizontal="center" vertical="center" wrapText="1"/>
    </xf>
    <xf numFmtId="0" fontId="3" fillId="0" borderId="0" xfId="691" applyFont="1" applyFill="1" applyAlignment="1">
      <alignment horizontal="center" vertical="center" wrapText="1"/>
    </xf>
    <xf numFmtId="0" fontId="4" fillId="0" borderId="12" xfId="691" applyFont="1" applyFill="1" applyBorder="1" applyAlignment="1">
      <alignment horizontal="center" vertical="center" wrapText="1"/>
    </xf>
    <xf numFmtId="0" fontId="4" fillId="0" borderId="13" xfId="691" applyFont="1" applyFill="1" applyBorder="1" applyAlignment="1">
      <alignment horizontal="center" vertical="center" wrapText="1"/>
    </xf>
    <xf numFmtId="0" fontId="4" fillId="0" borderId="14" xfId="691" applyFont="1" applyFill="1" applyBorder="1" applyAlignment="1">
      <alignment horizontal="center" vertical="center" wrapText="1"/>
    </xf>
    <xf numFmtId="0" fontId="4" fillId="0" borderId="36" xfId="1" applyFont="1" applyBorder="1" applyAlignment="1">
      <alignment horizontal="center" vertical="center" wrapText="1"/>
    </xf>
    <xf numFmtId="0" fontId="4" fillId="0" borderId="37" xfId="1" applyFont="1" applyBorder="1" applyAlignment="1">
      <alignment horizontal="center" vertical="center" wrapText="1"/>
    </xf>
    <xf numFmtId="0" fontId="4" fillId="0" borderId="38" xfId="1" applyFont="1" applyBorder="1" applyAlignment="1">
      <alignment horizontal="center" vertical="center" wrapText="1"/>
    </xf>
    <xf numFmtId="0" fontId="4" fillId="0" borderId="0" xfId="1" applyFont="1" applyAlignment="1">
      <alignment horizontal="right" vertical="center" wrapText="1"/>
    </xf>
    <xf numFmtId="0" fontId="121" fillId="56" borderId="0" xfId="0" applyFont="1" applyFill="1" applyBorder="1" applyAlignment="1">
      <alignment horizontal="center" vertical="center" wrapText="1"/>
    </xf>
    <xf numFmtId="0" fontId="4" fillId="0" borderId="0" xfId="1" applyFont="1" applyBorder="1" applyAlignment="1">
      <alignment horizontal="right" wrapText="1"/>
    </xf>
    <xf numFmtId="0" fontId="103" fillId="0" borderId="11" xfId="0" applyFont="1" applyBorder="1" applyAlignment="1">
      <alignment horizontal="center" vertical="top" wrapText="1"/>
    </xf>
    <xf numFmtId="0" fontId="4" fillId="0" borderId="0" xfId="1" applyFont="1" applyFill="1" applyAlignment="1">
      <alignment horizontal="right" vertical="center" wrapText="1"/>
    </xf>
    <xf numFmtId="0" fontId="4" fillId="0" borderId="11" xfId="0" applyFont="1" applyBorder="1" applyAlignment="1">
      <alignment horizontal="center" vertical="top" wrapText="1"/>
    </xf>
    <xf numFmtId="0" fontId="4" fillId="0" borderId="12" xfId="1" applyFont="1" applyFill="1" applyBorder="1" applyAlignment="1">
      <alignment horizontal="center" vertical="center" wrapText="1"/>
    </xf>
    <xf numFmtId="0" fontId="4" fillId="0" borderId="13" xfId="1" applyFont="1" applyFill="1" applyBorder="1" applyAlignment="1">
      <alignment horizontal="center" vertical="center" wrapText="1"/>
    </xf>
    <xf numFmtId="0" fontId="4" fillId="0" borderId="14" xfId="1" applyFont="1" applyFill="1" applyBorder="1" applyAlignment="1">
      <alignment horizontal="center" vertical="center" wrapText="1"/>
    </xf>
    <xf numFmtId="0" fontId="4" fillId="0" borderId="30" xfId="1" applyFont="1" applyFill="1" applyBorder="1" applyAlignment="1">
      <alignment horizontal="center" vertical="center" wrapText="1"/>
    </xf>
    <xf numFmtId="0" fontId="4" fillId="0" borderId="27" xfId="1" applyFont="1" applyFill="1" applyBorder="1" applyAlignment="1">
      <alignment horizontal="center" vertical="center" wrapText="1"/>
    </xf>
    <xf numFmtId="0" fontId="5" fillId="0" borderId="0" xfId="1" applyFont="1" applyFill="1" applyAlignment="1">
      <alignment horizontal="right" vertical="center" wrapText="1"/>
    </xf>
    <xf numFmtId="0" fontId="147" fillId="56" borderId="0" xfId="0" applyFont="1" applyFill="1" applyAlignment="1">
      <alignment horizontal="center" vertical="center" wrapText="1"/>
    </xf>
    <xf numFmtId="0" fontId="148" fillId="56" borderId="0" xfId="0" applyFont="1" applyFill="1" applyAlignment="1">
      <alignment horizontal="center" vertical="center" wrapText="1"/>
    </xf>
    <xf numFmtId="0" fontId="4" fillId="0" borderId="10" xfId="1" applyFont="1" applyFill="1" applyBorder="1" applyAlignment="1">
      <alignment horizontal="right" wrapText="1"/>
    </xf>
    <xf numFmtId="0" fontId="3" fillId="0" borderId="0" xfId="670" applyFont="1" applyFill="1" applyAlignment="1">
      <alignment horizontal="center" vertical="center" wrapText="1"/>
    </xf>
    <xf numFmtId="166" fontId="104" fillId="0" borderId="0" xfId="666" applyNumberFormat="1" applyFont="1" applyFill="1" applyBorder="1" applyAlignment="1">
      <alignment horizontal="right" vertical="center" wrapText="1"/>
    </xf>
    <xf numFmtId="166" fontId="4" fillId="0" borderId="14" xfId="0" applyNumberFormat="1" applyFont="1" applyFill="1" applyBorder="1" applyAlignment="1">
      <alignment horizontal="center" vertical="center" wrapText="1"/>
    </xf>
    <xf numFmtId="49" fontId="4" fillId="0" borderId="11" xfId="0" applyNumberFormat="1" applyFont="1" applyFill="1" applyBorder="1" applyAlignment="1">
      <alignment horizontal="center" vertical="center" wrapText="1"/>
    </xf>
    <xf numFmtId="164" fontId="4" fillId="0" borderId="11" xfId="0" applyNumberFormat="1" applyFont="1" applyFill="1" applyBorder="1" applyAlignment="1">
      <alignment horizontal="center" vertical="center" wrapText="1"/>
    </xf>
    <xf numFmtId="166" fontId="4" fillId="0" borderId="12" xfId="0" applyNumberFormat="1" applyFont="1" applyFill="1" applyBorder="1" applyAlignment="1">
      <alignment horizontal="center" vertical="center" wrapText="1"/>
    </xf>
    <xf numFmtId="166" fontId="4" fillId="0" borderId="13" xfId="0" applyNumberFormat="1" applyFont="1" applyFill="1" applyBorder="1" applyAlignment="1">
      <alignment horizontal="center" vertical="center" wrapText="1"/>
    </xf>
    <xf numFmtId="49" fontId="5" fillId="0" borderId="11" xfId="0" applyNumberFormat="1" applyFont="1" applyFill="1" applyBorder="1" applyAlignment="1">
      <alignment horizontal="center" vertical="center" wrapText="1"/>
    </xf>
    <xf numFmtId="49" fontId="4" fillId="0" borderId="31" xfId="0" applyNumberFormat="1" applyFont="1" applyFill="1" applyBorder="1" applyAlignment="1">
      <alignment horizontal="center" vertical="center" wrapText="1"/>
    </xf>
    <xf numFmtId="49" fontId="4" fillId="0" borderId="33" xfId="0" applyNumberFormat="1" applyFont="1" applyFill="1" applyBorder="1" applyAlignment="1">
      <alignment horizontal="center" vertical="center" wrapText="1"/>
    </xf>
    <xf numFmtId="49" fontId="4" fillId="0" borderId="34" xfId="0" applyNumberFormat="1" applyFont="1" applyFill="1" applyBorder="1" applyAlignment="1">
      <alignment horizontal="center" vertical="center" wrapText="1"/>
    </xf>
    <xf numFmtId="49" fontId="4" fillId="0" borderId="35" xfId="0" applyNumberFormat="1" applyFont="1" applyFill="1" applyBorder="1" applyAlignment="1">
      <alignment horizontal="center" vertical="center" wrapText="1"/>
    </xf>
    <xf numFmtId="0" fontId="111" fillId="0" borderId="11" xfId="0" applyFont="1" applyBorder="1" applyAlignment="1">
      <alignment horizontal="left" vertical="center" wrapText="1"/>
    </xf>
    <xf numFmtId="0" fontId="127" fillId="0" borderId="11" xfId="0" applyFont="1" applyBorder="1" applyAlignment="1">
      <alignment horizontal="left" vertical="center" wrapText="1"/>
    </xf>
    <xf numFmtId="0" fontId="126" fillId="0" borderId="11" xfId="0" applyFont="1" applyBorder="1" applyAlignment="1">
      <alignment horizontal="center" vertical="center" wrapText="1"/>
    </xf>
    <xf numFmtId="0" fontId="3" fillId="0" borderId="0" xfId="538" applyFont="1" applyAlignment="1">
      <alignment horizontal="center" vertical="center" wrapText="1"/>
    </xf>
    <xf numFmtId="0" fontId="103" fillId="0" borderId="12" xfId="0" applyFont="1" applyFill="1" applyBorder="1" applyAlignment="1">
      <alignment horizontal="center" vertical="center"/>
    </xf>
    <xf numFmtId="0" fontId="103" fillId="0" borderId="14" xfId="0" applyFont="1" applyFill="1" applyBorder="1" applyAlignment="1">
      <alignment horizontal="center" vertical="center"/>
    </xf>
    <xf numFmtId="0" fontId="4" fillId="0" borderId="11" xfId="570" applyFont="1" applyFill="1" applyBorder="1" applyAlignment="1">
      <alignment horizontal="center" vertical="center" wrapText="1"/>
    </xf>
    <xf numFmtId="0" fontId="3" fillId="0" borderId="0" xfId="669" applyFont="1" applyAlignment="1">
      <alignment horizontal="center" vertical="top" wrapText="1"/>
    </xf>
    <xf numFmtId="0" fontId="0" fillId="0" borderId="0" xfId="0" applyAlignment="1">
      <alignment vertical="top" wrapText="1"/>
    </xf>
    <xf numFmtId="0" fontId="129" fillId="0" borderId="11" xfId="0" applyFont="1" applyBorder="1" applyAlignment="1">
      <alignment horizontal="left" vertical="top" wrapText="1"/>
    </xf>
    <xf numFmtId="176" fontId="116" fillId="0" borderId="11" xfId="0" applyNumberFormat="1" applyFont="1" applyBorder="1" applyAlignment="1">
      <alignment horizontal="center" vertical="top" wrapText="1"/>
    </xf>
    <xf numFmtId="0" fontId="116" fillId="0" borderId="11" xfId="0" applyFont="1" applyBorder="1" applyAlignment="1">
      <alignment horizontal="center" vertical="top" wrapText="1"/>
    </xf>
    <xf numFmtId="0" fontId="116" fillId="0" borderId="11" xfId="0" applyFont="1" applyBorder="1" applyAlignment="1">
      <alignment horizontal="left" vertical="top" wrapText="1"/>
    </xf>
    <xf numFmtId="0" fontId="76" fillId="0" borderId="0" xfId="669" applyFont="1" applyAlignment="1">
      <alignment horizontal="left" vertical="top" wrapText="1"/>
    </xf>
    <xf numFmtId="0" fontId="76" fillId="0" borderId="11" xfId="669" applyFont="1" applyBorder="1" applyAlignment="1">
      <alignment horizontal="center" vertical="top" wrapText="1"/>
    </xf>
    <xf numFmtId="0" fontId="117" fillId="0" borderId="11" xfId="669" applyFont="1" applyBorder="1" applyAlignment="1">
      <alignment horizontal="left" vertical="top" wrapText="1"/>
    </xf>
    <xf numFmtId="0" fontId="76" fillId="0" borderId="11" xfId="669" applyFont="1" applyBorder="1" applyAlignment="1">
      <alignment horizontal="left" vertical="top" wrapText="1"/>
    </xf>
    <xf numFmtId="0" fontId="118" fillId="0" borderId="0" xfId="669" applyFont="1" applyAlignment="1">
      <alignment horizontal="center" vertical="top"/>
    </xf>
    <xf numFmtId="0" fontId="126" fillId="0" borderId="0" xfId="0" applyFont="1" applyAlignment="1">
      <alignment horizontal="center" vertical="top" wrapText="1"/>
    </xf>
    <xf numFmtId="0" fontId="141" fillId="0" borderId="0" xfId="0" applyFont="1" applyAlignment="1">
      <alignment horizontal="left" vertical="top" wrapText="1"/>
    </xf>
    <xf numFmtId="0" fontId="117" fillId="0" borderId="11" xfId="0" applyFont="1" applyBorder="1" applyAlignment="1">
      <alignment horizontal="left" vertical="top" wrapText="1"/>
    </xf>
    <xf numFmtId="0" fontId="4" fillId="0" borderId="36" xfId="0" applyFont="1" applyBorder="1" applyAlignment="1">
      <alignment horizontal="left" vertical="top" wrapText="1"/>
    </xf>
    <xf numFmtId="0" fontId="4" fillId="0" borderId="38" xfId="0" applyFont="1" applyBorder="1" applyAlignment="1">
      <alignment horizontal="left" vertical="top" wrapText="1"/>
    </xf>
    <xf numFmtId="0" fontId="141" fillId="0" borderId="11" xfId="0" applyFont="1" applyBorder="1" applyAlignment="1">
      <alignment horizontal="left" vertical="top" wrapText="1"/>
    </xf>
    <xf numFmtId="0" fontId="142" fillId="0" borderId="11" xfId="0" applyFont="1" applyBorder="1" applyAlignment="1">
      <alignment horizontal="left" vertical="top" wrapText="1"/>
    </xf>
    <xf numFmtId="0" fontId="4" fillId="0" borderId="0" xfId="1" applyFont="1" applyFill="1" applyAlignment="1">
      <alignment horizontal="right" vertical="center"/>
    </xf>
    <xf numFmtId="0" fontId="4" fillId="0" borderId="0" xfId="669" applyFont="1" applyAlignment="1">
      <alignment horizontal="right" vertical="top"/>
    </xf>
    <xf numFmtId="0" fontId="132" fillId="0" borderId="0" xfId="0" applyFont="1" applyAlignment="1">
      <alignment horizontal="center" vertical="top"/>
    </xf>
    <xf numFmtId="0" fontId="8" fillId="0" borderId="0" xfId="0" applyFont="1" applyAlignment="1">
      <alignment horizontal="left" vertical="top" wrapText="1"/>
    </xf>
    <xf numFmtId="49" fontId="129" fillId="0" borderId="36" xfId="503" applyNumberFormat="1" applyFont="1" applyFill="1" applyBorder="1" applyAlignment="1">
      <alignment horizontal="center" vertical="center" wrapText="1"/>
    </xf>
    <xf numFmtId="49" fontId="129" fillId="0" borderId="38" xfId="503" applyNumberFormat="1" applyFont="1" applyFill="1" applyBorder="1" applyAlignment="1">
      <alignment horizontal="center" vertical="center" wrapText="1"/>
    </xf>
    <xf numFmtId="0" fontId="129" fillId="0" borderId="30" xfId="503" applyNumberFormat="1" applyFont="1" applyFill="1" applyBorder="1" applyAlignment="1">
      <alignment horizontal="center" vertical="center" wrapText="1"/>
    </xf>
    <xf numFmtId="0" fontId="129" fillId="0" borderId="27" xfId="503" applyNumberFormat="1" applyFont="1" applyFill="1" applyBorder="1" applyAlignment="1">
      <alignment horizontal="center" vertical="center" wrapText="1"/>
    </xf>
    <xf numFmtId="175" fontId="129" fillId="0" borderId="30" xfId="503" applyNumberFormat="1" applyFont="1" applyFill="1" applyBorder="1" applyAlignment="1">
      <alignment horizontal="center" vertical="center" wrapText="1"/>
    </xf>
    <xf numFmtId="175" fontId="129" fillId="0" borderId="27" xfId="503" applyNumberFormat="1" applyFont="1" applyFill="1" applyBorder="1" applyAlignment="1">
      <alignment horizontal="center" vertical="center" wrapText="1"/>
    </xf>
    <xf numFmtId="175" fontId="129" fillId="0" borderId="36" xfId="503" applyNumberFormat="1" applyFont="1" applyFill="1" applyBorder="1" applyAlignment="1">
      <alignment horizontal="center" vertical="center" wrapText="1"/>
    </xf>
    <xf numFmtId="175" fontId="129" fillId="0" borderId="37" xfId="503" applyNumberFormat="1" applyFont="1" applyFill="1" applyBorder="1" applyAlignment="1">
      <alignment horizontal="center" vertical="center" wrapText="1"/>
    </xf>
    <xf numFmtId="175" fontId="129" fillId="0" borderId="38" xfId="503" applyNumberFormat="1" applyFont="1" applyFill="1" applyBorder="1" applyAlignment="1">
      <alignment horizontal="center" vertical="center" wrapText="1"/>
    </xf>
    <xf numFmtId="176" fontId="4" fillId="0" borderId="0" xfId="517" applyNumberFormat="1" applyFont="1" applyFill="1" applyAlignment="1">
      <alignment horizontal="right" wrapText="1"/>
    </xf>
    <xf numFmtId="176" fontId="4" fillId="0" borderId="0" xfId="517" applyNumberFormat="1" applyFont="1" applyFill="1" applyAlignment="1">
      <alignment horizontal="right" vertical="center" wrapText="1"/>
    </xf>
    <xf numFmtId="49" fontId="126" fillId="0" borderId="0" xfId="517" applyNumberFormat="1" applyFont="1" applyFill="1" applyBorder="1" applyAlignment="1">
      <alignment horizontal="center" vertical="center" wrapText="1"/>
    </xf>
    <xf numFmtId="0" fontId="103" fillId="0" borderId="0" xfId="693" applyFont="1" applyBorder="1" applyAlignment="1">
      <alignment vertical="center" wrapText="1"/>
    </xf>
    <xf numFmtId="175" fontId="4" fillId="0" borderId="10" xfId="0" applyNumberFormat="1" applyFont="1" applyFill="1" applyBorder="1" applyAlignment="1">
      <alignment horizontal="right" vertical="center" wrapText="1"/>
    </xf>
    <xf numFmtId="0" fontId="2" fillId="0" borderId="11" xfId="503" applyFont="1" applyBorder="1" applyAlignment="1">
      <alignment horizontal="center" vertical="top" wrapText="1"/>
    </xf>
    <xf numFmtId="0" fontId="2" fillId="56" borderId="11" xfId="503" applyFont="1" applyFill="1" applyBorder="1" applyAlignment="1">
      <alignment horizontal="center" vertical="top" wrapText="1"/>
    </xf>
    <xf numFmtId="0" fontId="2" fillId="0" borderId="11" xfId="503" applyFont="1" applyBorder="1" applyAlignment="1">
      <alignment horizontal="center" vertical="center" textRotation="90" wrapText="1"/>
    </xf>
    <xf numFmtId="0" fontId="103" fillId="0" borderId="0" xfId="519" applyFont="1" applyAlignment="1">
      <alignment horizontal="center" wrapText="1"/>
    </xf>
    <xf numFmtId="0" fontId="126" fillId="0" borderId="0" xfId="519" applyFont="1" applyAlignment="1">
      <alignment horizontal="center" vertical="center" wrapText="1"/>
    </xf>
    <xf numFmtId="0" fontId="130" fillId="0" borderId="11" xfId="694" applyFont="1" applyBorder="1" applyAlignment="1">
      <alignment vertical="center" wrapText="1"/>
    </xf>
    <xf numFmtId="0" fontId="130" fillId="0" borderId="11" xfId="694" applyFont="1" applyBorder="1" applyAlignment="1">
      <alignment horizontal="center" vertical="center" wrapText="1"/>
    </xf>
    <xf numFmtId="0" fontId="7" fillId="0" borderId="0" xfId="694" applyFont="1" applyAlignment="1">
      <alignment horizontal="center" wrapText="1"/>
    </xf>
    <xf numFmtId="0" fontId="103" fillId="0" borderId="11" xfId="694" applyFont="1" applyBorder="1" applyAlignment="1">
      <alignment horizontal="center" vertical="center" wrapText="1"/>
    </xf>
    <xf numFmtId="0" fontId="5" fillId="0" borderId="40" xfId="694" applyFont="1" applyBorder="1" applyAlignment="1">
      <alignment horizontal="left" vertical="top" wrapText="1"/>
    </xf>
    <xf numFmtId="0" fontId="5" fillId="0" borderId="41" xfId="694" applyFont="1" applyBorder="1" applyAlignment="1">
      <alignment horizontal="left" vertical="top" wrapText="1"/>
    </xf>
    <xf numFmtId="0" fontId="5" fillId="0" borderId="42" xfId="694" applyFont="1" applyBorder="1" applyAlignment="1">
      <alignment horizontal="left" vertical="top" wrapText="1"/>
    </xf>
  </cellXfs>
  <cellStyles count="2362">
    <cellStyle name="_artabyuje" xfId="6"/>
    <cellStyle name="_artabyuje_3.Havelvacner_N1_12 23.01.2018" xfId="7"/>
    <cellStyle name="20% - Accent1 2" xfId="8"/>
    <cellStyle name="20% - Accent1 2 2" xfId="9"/>
    <cellStyle name="20% - Accent1 2 2 2" xfId="10"/>
    <cellStyle name="20% - Accent1 2 2 2 2" xfId="11"/>
    <cellStyle name="20% - Accent1 2 2 2 3" xfId="12"/>
    <cellStyle name="20% - Accent1 2 2 3" xfId="13"/>
    <cellStyle name="20% - Accent1 2 2 4" xfId="14"/>
    <cellStyle name="20% - Accent1 2 2 5" xfId="15"/>
    <cellStyle name="20% - Accent1 2 3" xfId="16"/>
    <cellStyle name="20% - Accent1 2 3 2" xfId="17"/>
    <cellStyle name="20% - Accent1 2 3 3" xfId="18"/>
    <cellStyle name="20% - Accent1 2 4" xfId="19"/>
    <cellStyle name="20% - Accent1 2 4 2" xfId="20"/>
    <cellStyle name="20% - Accent1 2 4 3" xfId="21"/>
    <cellStyle name="20% - Accent1 2 5" xfId="22"/>
    <cellStyle name="20% - Accent1 2 6" xfId="23"/>
    <cellStyle name="20% - Accent1 2 7" xfId="24"/>
    <cellStyle name="20% - Accent1 2 8" xfId="25"/>
    <cellStyle name="20% - Accent1 3" xfId="26"/>
    <cellStyle name="20% - Accent1 4" xfId="27"/>
    <cellStyle name="20% - Accent2 2" xfId="28"/>
    <cellStyle name="20% - Accent2 2 2" xfId="29"/>
    <cellStyle name="20% - Accent2 2 2 2" xfId="30"/>
    <cellStyle name="20% - Accent2 2 2 2 2" xfId="31"/>
    <cellStyle name="20% - Accent2 2 2 2 3" xfId="32"/>
    <cellStyle name="20% - Accent2 2 2 3" xfId="33"/>
    <cellStyle name="20% - Accent2 2 2 4" xfId="34"/>
    <cellStyle name="20% - Accent2 2 2 5" xfId="35"/>
    <cellStyle name="20% - Accent2 2 3" xfId="36"/>
    <cellStyle name="20% - Accent2 2 3 2" xfId="37"/>
    <cellStyle name="20% - Accent2 2 3 3" xfId="38"/>
    <cellStyle name="20% - Accent2 2 4" xfId="39"/>
    <cellStyle name="20% - Accent2 2 4 2" xfId="40"/>
    <cellStyle name="20% - Accent2 2 4 3" xfId="41"/>
    <cellStyle name="20% - Accent2 2 5" xfId="42"/>
    <cellStyle name="20% - Accent2 2 6" xfId="43"/>
    <cellStyle name="20% - Accent2 2 7" xfId="44"/>
    <cellStyle name="20% - Accent2 2 8" xfId="45"/>
    <cellStyle name="20% - Accent2 3" xfId="46"/>
    <cellStyle name="20% - Accent2 4" xfId="47"/>
    <cellStyle name="20% - Accent3 2" xfId="48"/>
    <cellStyle name="20% - Accent3 2 2" xfId="49"/>
    <cellStyle name="20% - Accent3 2 2 2" xfId="50"/>
    <cellStyle name="20% - Accent3 2 2 2 2" xfId="51"/>
    <cellStyle name="20% - Accent3 2 2 2 3" xfId="52"/>
    <cellStyle name="20% - Accent3 2 2 3" xfId="53"/>
    <cellStyle name="20% - Accent3 2 2 4" xfId="54"/>
    <cellStyle name="20% - Accent3 2 2 5" xfId="55"/>
    <cellStyle name="20% - Accent3 2 3" xfId="56"/>
    <cellStyle name="20% - Accent3 2 3 2" xfId="57"/>
    <cellStyle name="20% - Accent3 2 3 3" xfId="58"/>
    <cellStyle name="20% - Accent3 2 4" xfId="59"/>
    <cellStyle name="20% - Accent3 2 4 2" xfId="60"/>
    <cellStyle name="20% - Accent3 2 4 3" xfId="61"/>
    <cellStyle name="20% - Accent3 2 5" xfId="62"/>
    <cellStyle name="20% - Accent3 2 6" xfId="63"/>
    <cellStyle name="20% - Accent3 2 7" xfId="64"/>
    <cellStyle name="20% - Accent3 2 8" xfId="65"/>
    <cellStyle name="20% - Accent3 3" xfId="66"/>
    <cellStyle name="20% - Accent3 4" xfId="67"/>
    <cellStyle name="20% - Accent4 2" xfId="68"/>
    <cellStyle name="20% - Accent4 2 2" xfId="69"/>
    <cellStyle name="20% - Accent4 2 2 2" xfId="70"/>
    <cellStyle name="20% - Accent4 2 2 2 2" xfId="71"/>
    <cellStyle name="20% - Accent4 2 2 2 3" xfId="72"/>
    <cellStyle name="20% - Accent4 2 2 3" xfId="73"/>
    <cellStyle name="20% - Accent4 2 2 4" xfId="74"/>
    <cellStyle name="20% - Accent4 2 2 5" xfId="75"/>
    <cellStyle name="20% - Accent4 2 3" xfId="76"/>
    <cellStyle name="20% - Accent4 2 3 2" xfId="77"/>
    <cellStyle name="20% - Accent4 2 3 3" xfId="78"/>
    <cellStyle name="20% - Accent4 2 4" xfId="79"/>
    <cellStyle name="20% - Accent4 2 4 2" xfId="80"/>
    <cellStyle name="20% - Accent4 2 4 3" xfId="81"/>
    <cellStyle name="20% - Accent4 2 5" xfId="82"/>
    <cellStyle name="20% - Accent4 2 6" xfId="83"/>
    <cellStyle name="20% - Accent4 2 7" xfId="84"/>
    <cellStyle name="20% - Accent4 2 8" xfId="85"/>
    <cellStyle name="20% - Accent4 3" xfId="86"/>
    <cellStyle name="20% - Accent4 4" xfId="87"/>
    <cellStyle name="20% - Accent5 2" xfId="88"/>
    <cellStyle name="20% - Accent5 2 2" xfId="89"/>
    <cellStyle name="20% - Accent5 2 2 2" xfId="90"/>
    <cellStyle name="20% - Accent5 2 2 2 2" xfId="91"/>
    <cellStyle name="20% - Accent5 2 2 2 3" xfId="92"/>
    <cellStyle name="20% - Accent5 2 2 3" xfId="93"/>
    <cellStyle name="20% - Accent5 2 2 4" xfId="94"/>
    <cellStyle name="20% - Accent5 2 2 5" xfId="95"/>
    <cellStyle name="20% - Accent5 2 3" xfId="96"/>
    <cellStyle name="20% - Accent5 2 3 2" xfId="97"/>
    <cellStyle name="20% - Accent5 2 3 3" xfId="98"/>
    <cellStyle name="20% - Accent5 2 4" xfId="99"/>
    <cellStyle name="20% - Accent5 2 4 2" xfId="100"/>
    <cellStyle name="20% - Accent5 2 4 3" xfId="101"/>
    <cellStyle name="20% - Accent5 2 5" xfId="102"/>
    <cellStyle name="20% - Accent5 2 6" xfId="103"/>
    <cellStyle name="20% - Accent5 2 7" xfId="104"/>
    <cellStyle name="20% - Accent5 2 8" xfId="105"/>
    <cellStyle name="20% - Accent5 3" xfId="106"/>
    <cellStyle name="20% - Accent5 4" xfId="107"/>
    <cellStyle name="20% - Accent6 2" xfId="108"/>
    <cellStyle name="20% - Accent6 2 2" xfId="109"/>
    <cellStyle name="20% - Accent6 2 2 2" xfId="110"/>
    <cellStyle name="20% - Accent6 2 2 2 2" xfId="111"/>
    <cellStyle name="20% - Accent6 2 2 2 3" xfId="112"/>
    <cellStyle name="20% - Accent6 2 2 3" xfId="113"/>
    <cellStyle name="20% - Accent6 2 2 4" xfId="114"/>
    <cellStyle name="20% - Accent6 2 2 5" xfId="115"/>
    <cellStyle name="20% - Accent6 2 3" xfId="116"/>
    <cellStyle name="20% - Accent6 2 3 2" xfId="117"/>
    <cellStyle name="20% - Accent6 2 3 3" xfId="118"/>
    <cellStyle name="20% - Accent6 2 4" xfId="119"/>
    <cellStyle name="20% - Accent6 2 4 2" xfId="120"/>
    <cellStyle name="20% - Accent6 2 4 3" xfId="121"/>
    <cellStyle name="20% - Accent6 2 5" xfId="122"/>
    <cellStyle name="20% - Accent6 2 6" xfId="123"/>
    <cellStyle name="20% - Accent6 2 7" xfId="124"/>
    <cellStyle name="20% - Accent6 2 8" xfId="125"/>
    <cellStyle name="20% - Accent6 3" xfId="126"/>
    <cellStyle name="20% - Accent6 4" xfId="127"/>
    <cellStyle name="20% - Акцент1 10" xfId="696"/>
    <cellStyle name="20% - Акцент1 11" xfId="697"/>
    <cellStyle name="20% - Акцент1 12" xfId="698"/>
    <cellStyle name="20% - Акцент1 13" xfId="699"/>
    <cellStyle name="20% - Акцент1 14" xfId="700"/>
    <cellStyle name="20% - Акцент1 15" xfId="701"/>
    <cellStyle name="20% - Акцент1 16" xfId="702"/>
    <cellStyle name="20% - Акцент1 17" xfId="703"/>
    <cellStyle name="20% - Акцент1 18" xfId="704"/>
    <cellStyle name="20% - Акцент1 19" xfId="705"/>
    <cellStyle name="20% - Акцент1 2" xfId="128"/>
    <cellStyle name="20% - Акцент1 20" xfId="706"/>
    <cellStyle name="20% - Акцент1 21" xfId="707"/>
    <cellStyle name="20% - Акцент1 22" xfId="708"/>
    <cellStyle name="20% - Акцент1 23" xfId="709"/>
    <cellStyle name="20% - Акцент1 24" xfId="710"/>
    <cellStyle name="20% - Акцент1 25" xfId="711"/>
    <cellStyle name="20% - Акцент1 26" xfId="712"/>
    <cellStyle name="20% - Акцент1 27" xfId="713"/>
    <cellStyle name="20% - Акцент1 28" xfId="714"/>
    <cellStyle name="20% - Акцент1 29" xfId="715"/>
    <cellStyle name="20% - Акцент1 3" xfId="129"/>
    <cellStyle name="20% - Акцент1 30" xfId="716"/>
    <cellStyle name="20% - Акцент1 31" xfId="717"/>
    <cellStyle name="20% - Акцент1 32" xfId="718"/>
    <cellStyle name="20% - Акцент1 33" xfId="719"/>
    <cellStyle name="20% - Акцент1 34" xfId="720"/>
    <cellStyle name="20% - Акцент1 35" xfId="721"/>
    <cellStyle name="20% - Акцент1 36" xfId="722"/>
    <cellStyle name="20% - Акцент1 4" xfId="723"/>
    <cellStyle name="20% - Акцент1 5" xfId="724"/>
    <cellStyle name="20% - Акцент1 6" xfId="725"/>
    <cellStyle name="20% - Акцент1 7" xfId="726"/>
    <cellStyle name="20% - Акцент1 8" xfId="727"/>
    <cellStyle name="20% - Акцент1 9" xfId="728"/>
    <cellStyle name="20% - Акцент2 10" xfId="729"/>
    <cellStyle name="20% - Акцент2 11" xfId="730"/>
    <cellStyle name="20% - Акцент2 12" xfId="731"/>
    <cellStyle name="20% - Акцент2 13" xfId="732"/>
    <cellStyle name="20% - Акцент2 14" xfId="733"/>
    <cellStyle name="20% - Акцент2 15" xfId="734"/>
    <cellStyle name="20% - Акцент2 16" xfId="735"/>
    <cellStyle name="20% - Акцент2 17" xfId="736"/>
    <cellStyle name="20% - Акцент2 18" xfId="737"/>
    <cellStyle name="20% - Акцент2 19" xfId="738"/>
    <cellStyle name="20% - Акцент2 2" xfId="130"/>
    <cellStyle name="20% - Акцент2 20" xfId="739"/>
    <cellStyle name="20% - Акцент2 21" xfId="740"/>
    <cellStyle name="20% - Акцент2 22" xfId="741"/>
    <cellStyle name="20% - Акцент2 23" xfId="742"/>
    <cellStyle name="20% - Акцент2 24" xfId="743"/>
    <cellStyle name="20% - Акцент2 25" xfId="744"/>
    <cellStyle name="20% - Акцент2 26" xfId="745"/>
    <cellStyle name="20% - Акцент2 27" xfId="746"/>
    <cellStyle name="20% - Акцент2 28" xfId="747"/>
    <cellStyle name="20% - Акцент2 29" xfId="748"/>
    <cellStyle name="20% - Акцент2 3" xfId="131"/>
    <cellStyle name="20% - Акцент2 30" xfId="749"/>
    <cellStyle name="20% - Акцент2 31" xfId="750"/>
    <cellStyle name="20% - Акцент2 32" xfId="751"/>
    <cellStyle name="20% - Акцент2 33" xfId="752"/>
    <cellStyle name="20% - Акцент2 34" xfId="753"/>
    <cellStyle name="20% - Акцент2 35" xfId="754"/>
    <cellStyle name="20% - Акцент2 36" xfId="755"/>
    <cellStyle name="20% - Акцент2 4" xfId="756"/>
    <cellStyle name="20% - Акцент2 5" xfId="757"/>
    <cellStyle name="20% - Акцент2 6" xfId="758"/>
    <cellStyle name="20% - Акцент2 7" xfId="759"/>
    <cellStyle name="20% - Акцент2 8" xfId="760"/>
    <cellStyle name="20% - Акцент2 9" xfId="761"/>
    <cellStyle name="20% - Акцент3 10" xfId="762"/>
    <cellStyle name="20% - Акцент3 11" xfId="763"/>
    <cellStyle name="20% - Акцент3 12" xfId="764"/>
    <cellStyle name="20% - Акцент3 13" xfId="765"/>
    <cellStyle name="20% - Акцент3 14" xfId="766"/>
    <cellStyle name="20% - Акцент3 15" xfId="767"/>
    <cellStyle name="20% - Акцент3 16" xfId="768"/>
    <cellStyle name="20% - Акцент3 17" xfId="769"/>
    <cellStyle name="20% - Акцент3 18" xfId="770"/>
    <cellStyle name="20% - Акцент3 19" xfId="771"/>
    <cellStyle name="20% - Акцент3 2" xfId="132"/>
    <cellStyle name="20% - Акцент3 20" xfId="772"/>
    <cellStyle name="20% - Акцент3 21" xfId="773"/>
    <cellStyle name="20% - Акцент3 22" xfId="774"/>
    <cellStyle name="20% - Акцент3 23" xfId="775"/>
    <cellStyle name="20% - Акцент3 24" xfId="776"/>
    <cellStyle name="20% - Акцент3 25" xfId="777"/>
    <cellStyle name="20% - Акцент3 26" xfId="778"/>
    <cellStyle name="20% - Акцент3 27" xfId="779"/>
    <cellStyle name="20% - Акцент3 28" xfId="780"/>
    <cellStyle name="20% - Акцент3 29" xfId="781"/>
    <cellStyle name="20% - Акцент3 3" xfId="133"/>
    <cellStyle name="20% - Акцент3 30" xfId="782"/>
    <cellStyle name="20% - Акцент3 31" xfId="783"/>
    <cellStyle name="20% - Акцент3 32" xfId="784"/>
    <cellStyle name="20% - Акцент3 33" xfId="785"/>
    <cellStyle name="20% - Акцент3 34" xfId="786"/>
    <cellStyle name="20% - Акцент3 35" xfId="787"/>
    <cellStyle name="20% - Акцент3 36" xfId="788"/>
    <cellStyle name="20% - Акцент3 4" xfId="789"/>
    <cellStyle name="20% - Акцент3 5" xfId="790"/>
    <cellStyle name="20% - Акцент3 6" xfId="791"/>
    <cellStyle name="20% - Акцент3 7" xfId="792"/>
    <cellStyle name="20% - Акцент3 8" xfId="793"/>
    <cellStyle name="20% - Акцент3 9" xfId="794"/>
    <cellStyle name="20% - Акцент4 10" xfId="795"/>
    <cellStyle name="20% - Акцент4 11" xfId="796"/>
    <cellStyle name="20% - Акцент4 12" xfId="797"/>
    <cellStyle name="20% - Акцент4 13" xfId="798"/>
    <cellStyle name="20% - Акцент4 14" xfId="799"/>
    <cellStyle name="20% - Акцент4 15" xfId="800"/>
    <cellStyle name="20% - Акцент4 16" xfId="801"/>
    <cellStyle name="20% - Акцент4 17" xfId="802"/>
    <cellStyle name="20% - Акцент4 18" xfId="803"/>
    <cellStyle name="20% - Акцент4 19" xfId="804"/>
    <cellStyle name="20% - Акцент4 2" xfId="134"/>
    <cellStyle name="20% - Акцент4 20" xfId="805"/>
    <cellStyle name="20% - Акцент4 21" xfId="806"/>
    <cellStyle name="20% - Акцент4 22" xfId="807"/>
    <cellStyle name="20% - Акцент4 23" xfId="808"/>
    <cellStyle name="20% - Акцент4 24" xfId="809"/>
    <cellStyle name="20% - Акцент4 25" xfId="810"/>
    <cellStyle name="20% - Акцент4 26" xfId="811"/>
    <cellStyle name="20% - Акцент4 27" xfId="812"/>
    <cellStyle name="20% - Акцент4 28" xfId="813"/>
    <cellStyle name="20% - Акцент4 29" xfId="814"/>
    <cellStyle name="20% - Акцент4 3" xfId="135"/>
    <cellStyle name="20% - Акцент4 30" xfId="815"/>
    <cellStyle name="20% - Акцент4 31" xfId="816"/>
    <cellStyle name="20% - Акцент4 32" xfId="817"/>
    <cellStyle name="20% - Акцент4 33" xfId="818"/>
    <cellStyle name="20% - Акцент4 34" xfId="819"/>
    <cellStyle name="20% - Акцент4 35" xfId="820"/>
    <cellStyle name="20% - Акцент4 36" xfId="821"/>
    <cellStyle name="20% - Акцент4 4" xfId="822"/>
    <cellStyle name="20% - Акцент4 5" xfId="823"/>
    <cellStyle name="20% - Акцент4 6" xfId="824"/>
    <cellStyle name="20% - Акцент4 7" xfId="825"/>
    <cellStyle name="20% - Акцент4 8" xfId="826"/>
    <cellStyle name="20% - Акцент4 9" xfId="827"/>
    <cellStyle name="20% - Акцент5 10" xfId="828"/>
    <cellStyle name="20% - Акцент5 11" xfId="829"/>
    <cellStyle name="20% - Акцент5 12" xfId="830"/>
    <cellStyle name="20% - Акцент5 13" xfId="831"/>
    <cellStyle name="20% - Акцент5 14" xfId="832"/>
    <cellStyle name="20% - Акцент5 15" xfId="833"/>
    <cellStyle name="20% - Акцент5 16" xfId="834"/>
    <cellStyle name="20% - Акцент5 17" xfId="835"/>
    <cellStyle name="20% - Акцент5 18" xfId="836"/>
    <cellStyle name="20% - Акцент5 19" xfId="837"/>
    <cellStyle name="20% - Акцент5 2" xfId="136"/>
    <cellStyle name="20% - Акцент5 20" xfId="838"/>
    <cellStyle name="20% - Акцент5 21" xfId="839"/>
    <cellStyle name="20% - Акцент5 22" xfId="840"/>
    <cellStyle name="20% - Акцент5 23" xfId="841"/>
    <cellStyle name="20% - Акцент5 24" xfId="842"/>
    <cellStyle name="20% - Акцент5 25" xfId="843"/>
    <cellStyle name="20% - Акцент5 26" xfId="844"/>
    <cellStyle name="20% - Акцент5 27" xfId="845"/>
    <cellStyle name="20% - Акцент5 28" xfId="846"/>
    <cellStyle name="20% - Акцент5 29" xfId="847"/>
    <cellStyle name="20% - Акцент5 3" xfId="137"/>
    <cellStyle name="20% - Акцент5 30" xfId="848"/>
    <cellStyle name="20% - Акцент5 31" xfId="849"/>
    <cellStyle name="20% - Акцент5 32" xfId="850"/>
    <cellStyle name="20% - Акцент5 33" xfId="851"/>
    <cellStyle name="20% - Акцент5 34" xfId="852"/>
    <cellStyle name="20% - Акцент5 35" xfId="853"/>
    <cellStyle name="20% - Акцент5 36" xfId="854"/>
    <cellStyle name="20% - Акцент5 4" xfId="855"/>
    <cellStyle name="20% - Акцент5 5" xfId="856"/>
    <cellStyle name="20% - Акцент5 6" xfId="857"/>
    <cellStyle name="20% - Акцент5 7" xfId="858"/>
    <cellStyle name="20% - Акцент5 8" xfId="859"/>
    <cellStyle name="20% - Акцент5 9" xfId="860"/>
    <cellStyle name="20% - Акцент6 10" xfId="861"/>
    <cellStyle name="20% - Акцент6 11" xfId="862"/>
    <cellStyle name="20% - Акцент6 12" xfId="863"/>
    <cellStyle name="20% - Акцент6 13" xfId="864"/>
    <cellStyle name="20% - Акцент6 14" xfId="865"/>
    <cellStyle name="20% - Акцент6 15" xfId="866"/>
    <cellStyle name="20% - Акцент6 16" xfId="867"/>
    <cellStyle name="20% - Акцент6 17" xfId="868"/>
    <cellStyle name="20% - Акцент6 18" xfId="869"/>
    <cellStyle name="20% - Акцент6 19" xfId="870"/>
    <cellStyle name="20% - Акцент6 2" xfId="138"/>
    <cellStyle name="20% - Акцент6 20" xfId="871"/>
    <cellStyle name="20% - Акцент6 21" xfId="872"/>
    <cellStyle name="20% - Акцент6 22" xfId="873"/>
    <cellStyle name="20% - Акцент6 23" xfId="874"/>
    <cellStyle name="20% - Акцент6 24" xfId="875"/>
    <cellStyle name="20% - Акцент6 25" xfId="876"/>
    <cellStyle name="20% - Акцент6 26" xfId="877"/>
    <cellStyle name="20% - Акцент6 27" xfId="878"/>
    <cellStyle name="20% - Акцент6 28" xfId="879"/>
    <cellStyle name="20% - Акцент6 29" xfId="880"/>
    <cellStyle name="20% - Акцент6 3" xfId="139"/>
    <cellStyle name="20% - Акцент6 30" xfId="881"/>
    <cellStyle name="20% - Акцент6 31" xfId="882"/>
    <cellStyle name="20% - Акцент6 32" xfId="883"/>
    <cellStyle name="20% - Акцент6 33" xfId="884"/>
    <cellStyle name="20% - Акцент6 34" xfId="885"/>
    <cellStyle name="20% - Акцент6 35" xfId="886"/>
    <cellStyle name="20% - Акцент6 36" xfId="887"/>
    <cellStyle name="20% - Акцент6 4" xfId="888"/>
    <cellStyle name="20% - Акцент6 5" xfId="889"/>
    <cellStyle name="20% - Акцент6 6" xfId="890"/>
    <cellStyle name="20% - Акцент6 7" xfId="891"/>
    <cellStyle name="20% - Акцент6 8" xfId="892"/>
    <cellStyle name="20% - Акцент6 9" xfId="893"/>
    <cellStyle name="40% - Accent1 2" xfId="140"/>
    <cellStyle name="40% - Accent1 2 2" xfId="141"/>
    <cellStyle name="40% - Accent1 2 2 2" xfId="142"/>
    <cellStyle name="40% - Accent1 2 2 2 2" xfId="143"/>
    <cellStyle name="40% - Accent1 2 2 2 3" xfId="144"/>
    <cellStyle name="40% - Accent1 2 2 3" xfId="145"/>
    <cellStyle name="40% - Accent1 2 2 4" xfId="146"/>
    <cellStyle name="40% - Accent1 2 2 5" xfId="147"/>
    <cellStyle name="40% - Accent1 2 3" xfId="148"/>
    <cellStyle name="40% - Accent1 2 3 2" xfId="149"/>
    <cellStyle name="40% - Accent1 2 3 3" xfId="150"/>
    <cellStyle name="40% - Accent1 2 4" xfId="151"/>
    <cellStyle name="40% - Accent1 2 4 2" xfId="152"/>
    <cellStyle name="40% - Accent1 2 4 3" xfId="153"/>
    <cellStyle name="40% - Accent1 2 5" xfId="154"/>
    <cellStyle name="40% - Accent1 2 6" xfId="155"/>
    <cellStyle name="40% - Accent1 2 7" xfId="156"/>
    <cellStyle name="40% - Accent1 2 8" xfId="157"/>
    <cellStyle name="40% - Accent1 3" xfId="158"/>
    <cellStyle name="40% - Accent1 4" xfId="159"/>
    <cellStyle name="40% - Accent2 2" xfId="160"/>
    <cellStyle name="40% - Accent2 2 2" xfId="161"/>
    <cellStyle name="40% - Accent2 2 2 2" xfId="162"/>
    <cellStyle name="40% - Accent2 2 2 2 2" xfId="163"/>
    <cellStyle name="40% - Accent2 2 2 2 3" xfId="164"/>
    <cellStyle name="40% - Accent2 2 2 3" xfId="165"/>
    <cellStyle name="40% - Accent2 2 2 4" xfId="166"/>
    <cellStyle name="40% - Accent2 2 2 5" xfId="167"/>
    <cellStyle name="40% - Accent2 2 3" xfId="168"/>
    <cellStyle name="40% - Accent2 2 3 2" xfId="169"/>
    <cellStyle name="40% - Accent2 2 3 3" xfId="170"/>
    <cellStyle name="40% - Accent2 2 4" xfId="171"/>
    <cellStyle name="40% - Accent2 2 4 2" xfId="172"/>
    <cellStyle name="40% - Accent2 2 4 3" xfId="173"/>
    <cellStyle name="40% - Accent2 2 5" xfId="174"/>
    <cellStyle name="40% - Accent2 2 6" xfId="175"/>
    <cellStyle name="40% - Accent2 2 7" xfId="176"/>
    <cellStyle name="40% - Accent2 2 8" xfId="177"/>
    <cellStyle name="40% - Accent2 3" xfId="178"/>
    <cellStyle name="40% - Accent2 4" xfId="179"/>
    <cellStyle name="40% - Accent3 2" xfId="180"/>
    <cellStyle name="40% - Accent3 2 2" xfId="181"/>
    <cellStyle name="40% - Accent3 2 2 2" xfId="182"/>
    <cellStyle name="40% - Accent3 2 2 2 2" xfId="183"/>
    <cellStyle name="40% - Accent3 2 2 2 3" xfId="184"/>
    <cellStyle name="40% - Accent3 2 2 3" xfId="185"/>
    <cellStyle name="40% - Accent3 2 2 4" xfId="186"/>
    <cellStyle name="40% - Accent3 2 2 5" xfId="187"/>
    <cellStyle name="40% - Accent3 2 3" xfId="188"/>
    <cellStyle name="40% - Accent3 2 3 2" xfId="189"/>
    <cellStyle name="40% - Accent3 2 3 3" xfId="190"/>
    <cellStyle name="40% - Accent3 2 4" xfId="191"/>
    <cellStyle name="40% - Accent3 2 4 2" xfId="192"/>
    <cellStyle name="40% - Accent3 2 4 3" xfId="193"/>
    <cellStyle name="40% - Accent3 2 5" xfId="194"/>
    <cellStyle name="40% - Accent3 2 6" xfId="195"/>
    <cellStyle name="40% - Accent3 2 7" xfId="196"/>
    <cellStyle name="40% - Accent3 2 8" xfId="197"/>
    <cellStyle name="40% - Accent3 3" xfId="198"/>
    <cellStyle name="40% - Accent3 4" xfId="199"/>
    <cellStyle name="40% - Accent4 2" xfId="200"/>
    <cellStyle name="40% - Accent4 2 2" xfId="201"/>
    <cellStyle name="40% - Accent4 2 2 2" xfId="202"/>
    <cellStyle name="40% - Accent4 2 2 2 2" xfId="203"/>
    <cellStyle name="40% - Accent4 2 2 2 3" xfId="204"/>
    <cellStyle name="40% - Accent4 2 2 3" xfId="205"/>
    <cellStyle name="40% - Accent4 2 2 4" xfId="206"/>
    <cellStyle name="40% - Accent4 2 2 5" xfId="207"/>
    <cellStyle name="40% - Accent4 2 3" xfId="208"/>
    <cellStyle name="40% - Accent4 2 3 2" xfId="209"/>
    <cellStyle name="40% - Accent4 2 3 3" xfId="210"/>
    <cellStyle name="40% - Accent4 2 4" xfId="211"/>
    <cellStyle name="40% - Accent4 2 4 2" xfId="212"/>
    <cellStyle name="40% - Accent4 2 4 3" xfId="213"/>
    <cellStyle name="40% - Accent4 2 5" xfId="214"/>
    <cellStyle name="40% - Accent4 2 6" xfId="215"/>
    <cellStyle name="40% - Accent4 2 7" xfId="216"/>
    <cellStyle name="40% - Accent4 2 8" xfId="217"/>
    <cellStyle name="40% - Accent4 3" xfId="218"/>
    <cellStyle name="40% - Accent4 4" xfId="219"/>
    <cellStyle name="40% - Accent5 2" xfId="220"/>
    <cellStyle name="40% - Accent5 2 2" xfId="221"/>
    <cellStyle name="40% - Accent5 2 2 2" xfId="222"/>
    <cellStyle name="40% - Accent5 2 2 2 2" xfId="223"/>
    <cellStyle name="40% - Accent5 2 2 2 3" xfId="224"/>
    <cellStyle name="40% - Accent5 2 2 3" xfId="225"/>
    <cellStyle name="40% - Accent5 2 2 4" xfId="226"/>
    <cellStyle name="40% - Accent5 2 2 5" xfId="227"/>
    <cellStyle name="40% - Accent5 2 3" xfId="228"/>
    <cellStyle name="40% - Accent5 2 3 2" xfId="229"/>
    <cellStyle name="40% - Accent5 2 3 3" xfId="230"/>
    <cellStyle name="40% - Accent5 2 4" xfId="231"/>
    <cellStyle name="40% - Accent5 2 4 2" xfId="232"/>
    <cellStyle name="40% - Accent5 2 4 3" xfId="233"/>
    <cellStyle name="40% - Accent5 2 5" xfId="234"/>
    <cellStyle name="40% - Accent5 2 6" xfId="235"/>
    <cellStyle name="40% - Accent5 2 7" xfId="236"/>
    <cellStyle name="40% - Accent5 2 8" xfId="237"/>
    <cellStyle name="40% - Accent5 3" xfId="238"/>
    <cellStyle name="40% - Accent5 4" xfId="239"/>
    <cellStyle name="40% - Accent6 2" xfId="240"/>
    <cellStyle name="40% - Accent6 2 2" xfId="241"/>
    <cellStyle name="40% - Accent6 2 2 2" xfId="242"/>
    <cellStyle name="40% - Accent6 2 2 2 2" xfId="243"/>
    <cellStyle name="40% - Accent6 2 2 2 3" xfId="244"/>
    <cellStyle name="40% - Accent6 2 2 3" xfId="245"/>
    <cellStyle name="40% - Accent6 2 2 4" xfId="246"/>
    <cellStyle name="40% - Accent6 2 2 5" xfId="247"/>
    <cellStyle name="40% - Accent6 2 3" xfId="248"/>
    <cellStyle name="40% - Accent6 2 3 2" xfId="249"/>
    <cellStyle name="40% - Accent6 2 3 3" xfId="250"/>
    <cellStyle name="40% - Accent6 2 4" xfId="251"/>
    <cellStyle name="40% - Accent6 2 4 2" xfId="252"/>
    <cellStyle name="40% - Accent6 2 4 3" xfId="253"/>
    <cellStyle name="40% - Accent6 2 5" xfId="254"/>
    <cellStyle name="40% - Accent6 2 6" xfId="255"/>
    <cellStyle name="40% - Accent6 2 7" xfId="256"/>
    <cellStyle name="40% - Accent6 2 8" xfId="257"/>
    <cellStyle name="40% - Accent6 3" xfId="258"/>
    <cellStyle name="40% - Accent6 4" xfId="259"/>
    <cellStyle name="40% - Акцент1 10" xfId="894"/>
    <cellStyle name="40% - Акцент1 11" xfId="895"/>
    <cellStyle name="40% - Акцент1 12" xfId="896"/>
    <cellStyle name="40% - Акцент1 13" xfId="897"/>
    <cellStyle name="40% - Акцент1 14" xfId="898"/>
    <cellStyle name="40% - Акцент1 15" xfId="899"/>
    <cellStyle name="40% - Акцент1 16" xfId="900"/>
    <cellStyle name="40% - Акцент1 17" xfId="901"/>
    <cellStyle name="40% - Акцент1 18" xfId="902"/>
    <cellStyle name="40% - Акцент1 19" xfId="903"/>
    <cellStyle name="40% - Акцент1 2" xfId="260"/>
    <cellStyle name="40% - Акцент1 20" xfId="904"/>
    <cellStyle name="40% - Акцент1 21" xfId="905"/>
    <cellStyle name="40% - Акцент1 22" xfId="906"/>
    <cellStyle name="40% - Акцент1 23" xfId="907"/>
    <cellStyle name="40% - Акцент1 24" xfId="908"/>
    <cellStyle name="40% - Акцент1 25" xfId="909"/>
    <cellStyle name="40% - Акцент1 26" xfId="910"/>
    <cellStyle name="40% - Акцент1 27" xfId="911"/>
    <cellStyle name="40% - Акцент1 28" xfId="912"/>
    <cellStyle name="40% - Акцент1 29" xfId="913"/>
    <cellStyle name="40% - Акцент1 3" xfId="261"/>
    <cellStyle name="40% - Акцент1 30" xfId="914"/>
    <cellStyle name="40% - Акцент1 31" xfId="915"/>
    <cellStyle name="40% - Акцент1 32" xfId="916"/>
    <cellStyle name="40% - Акцент1 33" xfId="917"/>
    <cellStyle name="40% - Акцент1 34" xfId="918"/>
    <cellStyle name="40% - Акцент1 35" xfId="919"/>
    <cellStyle name="40% - Акцент1 36" xfId="920"/>
    <cellStyle name="40% - Акцент1 4" xfId="921"/>
    <cellStyle name="40% - Акцент1 5" xfId="922"/>
    <cellStyle name="40% - Акцент1 6" xfId="923"/>
    <cellStyle name="40% - Акцент1 7" xfId="924"/>
    <cellStyle name="40% - Акцент1 8" xfId="925"/>
    <cellStyle name="40% - Акцент1 9" xfId="926"/>
    <cellStyle name="40% - Акцент2 10" xfId="927"/>
    <cellStyle name="40% - Акцент2 11" xfId="928"/>
    <cellStyle name="40% - Акцент2 12" xfId="929"/>
    <cellStyle name="40% - Акцент2 13" xfId="930"/>
    <cellStyle name="40% - Акцент2 14" xfId="931"/>
    <cellStyle name="40% - Акцент2 15" xfId="932"/>
    <cellStyle name="40% - Акцент2 16" xfId="933"/>
    <cellStyle name="40% - Акцент2 17" xfId="934"/>
    <cellStyle name="40% - Акцент2 18" xfId="935"/>
    <cellStyle name="40% - Акцент2 19" xfId="936"/>
    <cellStyle name="40% - Акцент2 2" xfId="262"/>
    <cellStyle name="40% - Акцент2 20" xfId="937"/>
    <cellStyle name="40% - Акцент2 21" xfId="938"/>
    <cellStyle name="40% - Акцент2 22" xfId="939"/>
    <cellStyle name="40% - Акцент2 23" xfId="940"/>
    <cellStyle name="40% - Акцент2 24" xfId="941"/>
    <cellStyle name="40% - Акцент2 25" xfId="942"/>
    <cellStyle name="40% - Акцент2 26" xfId="943"/>
    <cellStyle name="40% - Акцент2 27" xfId="944"/>
    <cellStyle name="40% - Акцент2 28" xfId="945"/>
    <cellStyle name="40% - Акцент2 29" xfId="946"/>
    <cellStyle name="40% - Акцент2 3" xfId="263"/>
    <cellStyle name="40% - Акцент2 30" xfId="947"/>
    <cellStyle name="40% - Акцент2 31" xfId="948"/>
    <cellStyle name="40% - Акцент2 32" xfId="949"/>
    <cellStyle name="40% - Акцент2 33" xfId="950"/>
    <cellStyle name="40% - Акцент2 34" xfId="951"/>
    <cellStyle name="40% - Акцент2 35" xfId="952"/>
    <cellStyle name="40% - Акцент2 36" xfId="953"/>
    <cellStyle name="40% - Акцент2 4" xfId="954"/>
    <cellStyle name="40% - Акцент2 5" xfId="955"/>
    <cellStyle name="40% - Акцент2 6" xfId="956"/>
    <cellStyle name="40% - Акцент2 7" xfId="957"/>
    <cellStyle name="40% - Акцент2 8" xfId="958"/>
    <cellStyle name="40% - Акцент2 9" xfId="959"/>
    <cellStyle name="40% - Акцент3 10" xfId="960"/>
    <cellStyle name="40% - Акцент3 11" xfId="961"/>
    <cellStyle name="40% - Акцент3 12" xfId="962"/>
    <cellStyle name="40% - Акцент3 13" xfId="963"/>
    <cellStyle name="40% - Акцент3 14" xfId="964"/>
    <cellStyle name="40% - Акцент3 15" xfId="965"/>
    <cellStyle name="40% - Акцент3 16" xfId="966"/>
    <cellStyle name="40% - Акцент3 17" xfId="967"/>
    <cellStyle name="40% - Акцент3 18" xfId="968"/>
    <cellStyle name="40% - Акцент3 19" xfId="969"/>
    <cellStyle name="40% - Акцент3 2" xfId="264"/>
    <cellStyle name="40% - Акцент3 20" xfId="970"/>
    <cellStyle name="40% - Акцент3 21" xfId="971"/>
    <cellStyle name="40% - Акцент3 22" xfId="972"/>
    <cellStyle name="40% - Акцент3 23" xfId="973"/>
    <cellStyle name="40% - Акцент3 24" xfId="974"/>
    <cellStyle name="40% - Акцент3 25" xfId="975"/>
    <cellStyle name="40% - Акцент3 26" xfId="976"/>
    <cellStyle name="40% - Акцент3 27" xfId="977"/>
    <cellStyle name="40% - Акцент3 28" xfId="978"/>
    <cellStyle name="40% - Акцент3 29" xfId="979"/>
    <cellStyle name="40% - Акцент3 3" xfId="265"/>
    <cellStyle name="40% - Акцент3 30" xfId="980"/>
    <cellStyle name="40% - Акцент3 31" xfId="981"/>
    <cellStyle name="40% - Акцент3 32" xfId="982"/>
    <cellStyle name="40% - Акцент3 33" xfId="983"/>
    <cellStyle name="40% - Акцент3 34" xfId="984"/>
    <cellStyle name="40% - Акцент3 35" xfId="985"/>
    <cellStyle name="40% - Акцент3 36" xfId="986"/>
    <cellStyle name="40% - Акцент3 4" xfId="987"/>
    <cellStyle name="40% - Акцент3 5" xfId="988"/>
    <cellStyle name="40% - Акцент3 6" xfId="989"/>
    <cellStyle name="40% - Акцент3 7" xfId="990"/>
    <cellStyle name="40% - Акцент3 8" xfId="991"/>
    <cellStyle name="40% - Акцент3 9" xfId="992"/>
    <cellStyle name="40% - Акцент4 10" xfId="993"/>
    <cellStyle name="40% - Акцент4 11" xfId="994"/>
    <cellStyle name="40% - Акцент4 12" xfId="995"/>
    <cellStyle name="40% - Акцент4 13" xfId="996"/>
    <cellStyle name="40% - Акцент4 14" xfId="997"/>
    <cellStyle name="40% - Акцент4 15" xfId="998"/>
    <cellStyle name="40% - Акцент4 16" xfId="999"/>
    <cellStyle name="40% - Акцент4 17" xfId="1000"/>
    <cellStyle name="40% - Акцент4 18" xfId="1001"/>
    <cellStyle name="40% - Акцент4 19" xfId="1002"/>
    <cellStyle name="40% - Акцент4 2" xfId="266"/>
    <cellStyle name="40% - Акцент4 20" xfId="1003"/>
    <cellStyle name="40% - Акцент4 21" xfId="1004"/>
    <cellStyle name="40% - Акцент4 22" xfId="1005"/>
    <cellStyle name="40% - Акцент4 23" xfId="1006"/>
    <cellStyle name="40% - Акцент4 24" xfId="1007"/>
    <cellStyle name="40% - Акцент4 25" xfId="1008"/>
    <cellStyle name="40% - Акцент4 26" xfId="1009"/>
    <cellStyle name="40% - Акцент4 27" xfId="1010"/>
    <cellStyle name="40% - Акцент4 28" xfId="1011"/>
    <cellStyle name="40% - Акцент4 29" xfId="1012"/>
    <cellStyle name="40% - Акцент4 3" xfId="267"/>
    <cellStyle name="40% - Акцент4 30" xfId="1013"/>
    <cellStyle name="40% - Акцент4 31" xfId="1014"/>
    <cellStyle name="40% - Акцент4 32" xfId="1015"/>
    <cellStyle name="40% - Акцент4 33" xfId="1016"/>
    <cellStyle name="40% - Акцент4 34" xfId="1017"/>
    <cellStyle name="40% - Акцент4 35" xfId="1018"/>
    <cellStyle name="40% - Акцент4 36" xfId="1019"/>
    <cellStyle name="40% - Акцент4 4" xfId="1020"/>
    <cellStyle name="40% - Акцент4 5" xfId="1021"/>
    <cellStyle name="40% - Акцент4 6" xfId="1022"/>
    <cellStyle name="40% - Акцент4 7" xfId="1023"/>
    <cellStyle name="40% - Акцент4 8" xfId="1024"/>
    <cellStyle name="40% - Акцент4 9" xfId="1025"/>
    <cellStyle name="40% - Акцент5 10" xfId="1026"/>
    <cellStyle name="40% - Акцент5 11" xfId="1027"/>
    <cellStyle name="40% - Акцент5 12" xfId="1028"/>
    <cellStyle name="40% - Акцент5 13" xfId="1029"/>
    <cellStyle name="40% - Акцент5 14" xfId="1030"/>
    <cellStyle name="40% - Акцент5 15" xfId="1031"/>
    <cellStyle name="40% - Акцент5 16" xfId="1032"/>
    <cellStyle name="40% - Акцент5 17" xfId="1033"/>
    <cellStyle name="40% - Акцент5 18" xfId="1034"/>
    <cellStyle name="40% - Акцент5 19" xfId="1035"/>
    <cellStyle name="40% - Акцент5 2" xfId="268"/>
    <cellStyle name="40% - Акцент5 20" xfId="1036"/>
    <cellStyle name="40% - Акцент5 21" xfId="1037"/>
    <cellStyle name="40% - Акцент5 22" xfId="1038"/>
    <cellStyle name="40% - Акцент5 23" xfId="1039"/>
    <cellStyle name="40% - Акцент5 24" xfId="1040"/>
    <cellStyle name="40% - Акцент5 25" xfId="1041"/>
    <cellStyle name="40% - Акцент5 26" xfId="1042"/>
    <cellStyle name="40% - Акцент5 27" xfId="1043"/>
    <cellStyle name="40% - Акцент5 28" xfId="1044"/>
    <cellStyle name="40% - Акцент5 29" xfId="1045"/>
    <cellStyle name="40% - Акцент5 3" xfId="269"/>
    <cellStyle name="40% - Акцент5 30" xfId="1046"/>
    <cellStyle name="40% - Акцент5 31" xfId="1047"/>
    <cellStyle name="40% - Акцент5 32" xfId="1048"/>
    <cellStyle name="40% - Акцент5 33" xfId="1049"/>
    <cellStyle name="40% - Акцент5 34" xfId="1050"/>
    <cellStyle name="40% - Акцент5 35" xfId="1051"/>
    <cellStyle name="40% - Акцент5 36" xfId="1052"/>
    <cellStyle name="40% - Акцент5 4" xfId="1053"/>
    <cellStyle name="40% - Акцент5 5" xfId="1054"/>
    <cellStyle name="40% - Акцент5 6" xfId="1055"/>
    <cellStyle name="40% - Акцент5 7" xfId="1056"/>
    <cellStyle name="40% - Акцент5 8" xfId="1057"/>
    <cellStyle name="40% - Акцент5 9" xfId="1058"/>
    <cellStyle name="40% - Акцент6 10" xfId="1059"/>
    <cellStyle name="40% - Акцент6 11" xfId="1060"/>
    <cellStyle name="40% - Акцент6 12" xfId="1061"/>
    <cellStyle name="40% - Акцент6 13" xfId="1062"/>
    <cellStyle name="40% - Акцент6 14" xfId="1063"/>
    <cellStyle name="40% - Акцент6 15" xfId="1064"/>
    <cellStyle name="40% - Акцент6 16" xfId="1065"/>
    <cellStyle name="40% - Акцент6 17" xfId="1066"/>
    <cellStyle name="40% - Акцент6 18" xfId="1067"/>
    <cellStyle name="40% - Акцент6 19" xfId="1068"/>
    <cellStyle name="40% - Акцент6 2" xfId="270"/>
    <cellStyle name="40% - Акцент6 20" xfId="1069"/>
    <cellStyle name="40% - Акцент6 21" xfId="1070"/>
    <cellStyle name="40% - Акцент6 22" xfId="1071"/>
    <cellStyle name="40% - Акцент6 23" xfId="1072"/>
    <cellStyle name="40% - Акцент6 24" xfId="1073"/>
    <cellStyle name="40% - Акцент6 25" xfId="1074"/>
    <cellStyle name="40% - Акцент6 26" xfId="1075"/>
    <cellStyle name="40% - Акцент6 27" xfId="1076"/>
    <cellStyle name="40% - Акцент6 28" xfId="1077"/>
    <cellStyle name="40% - Акцент6 29" xfId="1078"/>
    <cellStyle name="40% - Акцент6 3" xfId="271"/>
    <cellStyle name="40% - Акцент6 30" xfId="1079"/>
    <cellStyle name="40% - Акцент6 31" xfId="1080"/>
    <cellStyle name="40% - Акцент6 32" xfId="1081"/>
    <cellStyle name="40% - Акцент6 33" xfId="1082"/>
    <cellStyle name="40% - Акцент6 34" xfId="1083"/>
    <cellStyle name="40% - Акцент6 35" xfId="1084"/>
    <cellStyle name="40% - Акцент6 36" xfId="1085"/>
    <cellStyle name="40% - Акцент6 4" xfId="1086"/>
    <cellStyle name="40% - Акцент6 5" xfId="1087"/>
    <cellStyle name="40% - Акцент6 6" xfId="1088"/>
    <cellStyle name="40% - Акцент6 7" xfId="1089"/>
    <cellStyle name="40% - Акцент6 8" xfId="1090"/>
    <cellStyle name="40% - Акцент6 9" xfId="1091"/>
    <cellStyle name="60% - Accent1 2" xfId="272"/>
    <cellStyle name="60% - Accent1 2 2" xfId="273"/>
    <cellStyle name="60% - Accent1 2 2 2" xfId="274"/>
    <cellStyle name="60% - Accent1 2 3" xfId="275"/>
    <cellStyle name="60% - Accent1 3" xfId="276"/>
    <cellStyle name="60% - Accent2 2" xfId="277"/>
    <cellStyle name="60% - Accent2 2 2" xfId="278"/>
    <cellStyle name="60% - Accent2 2 2 2" xfId="279"/>
    <cellStyle name="60% - Accent2 2 3" xfId="280"/>
    <cellStyle name="60% - Accent2 3" xfId="281"/>
    <cellStyle name="60% - Accent3 2" xfId="282"/>
    <cellStyle name="60% - Accent3 2 2" xfId="283"/>
    <cellStyle name="60% - Accent3 2 2 2" xfId="284"/>
    <cellStyle name="60% - Accent3 2 3" xfId="285"/>
    <cellStyle name="60% - Accent3 3" xfId="286"/>
    <cellStyle name="60% - Accent4 2" xfId="287"/>
    <cellStyle name="60% - Accent4 2 2" xfId="288"/>
    <cellStyle name="60% - Accent4 2 2 2" xfId="289"/>
    <cellStyle name="60% - Accent4 2 3" xfId="290"/>
    <cellStyle name="60% - Accent4 3" xfId="291"/>
    <cellStyle name="60% - Accent5 2" xfId="292"/>
    <cellStyle name="60% - Accent5 2 2" xfId="293"/>
    <cellStyle name="60% - Accent5 2 2 2" xfId="294"/>
    <cellStyle name="60% - Accent5 2 3" xfId="295"/>
    <cellStyle name="60% - Accent5 3" xfId="296"/>
    <cellStyle name="60% - Accent6 2" xfId="297"/>
    <cellStyle name="60% - Accent6 2 2" xfId="298"/>
    <cellStyle name="60% - Accent6 2 2 2" xfId="299"/>
    <cellStyle name="60% - Accent6 2 3" xfId="300"/>
    <cellStyle name="60% - Accent6 3" xfId="301"/>
    <cellStyle name="60% - Акцент1 10" xfId="1092"/>
    <cellStyle name="60% - Акцент1 11" xfId="1093"/>
    <cellStyle name="60% - Акцент1 12" xfId="1094"/>
    <cellStyle name="60% - Акцент1 13" xfId="1095"/>
    <cellStyle name="60% - Акцент1 14" xfId="1096"/>
    <cellStyle name="60% - Акцент1 15" xfId="1097"/>
    <cellStyle name="60% - Акцент1 16" xfId="1098"/>
    <cellStyle name="60% - Акцент1 17" xfId="1099"/>
    <cellStyle name="60% - Акцент1 18" xfId="1100"/>
    <cellStyle name="60% - Акцент1 19" xfId="1101"/>
    <cellStyle name="60% - Акцент1 2" xfId="302"/>
    <cellStyle name="60% - Акцент1 20" xfId="1102"/>
    <cellStyle name="60% - Акцент1 21" xfId="1103"/>
    <cellStyle name="60% - Акцент1 22" xfId="1104"/>
    <cellStyle name="60% - Акцент1 23" xfId="1105"/>
    <cellStyle name="60% - Акцент1 24" xfId="1106"/>
    <cellStyle name="60% - Акцент1 25" xfId="1107"/>
    <cellStyle name="60% - Акцент1 26" xfId="1108"/>
    <cellStyle name="60% - Акцент1 27" xfId="1109"/>
    <cellStyle name="60% - Акцент1 28" xfId="1110"/>
    <cellStyle name="60% - Акцент1 29" xfId="1111"/>
    <cellStyle name="60% - Акцент1 3" xfId="1112"/>
    <cellStyle name="60% - Акцент1 30" xfId="1113"/>
    <cellStyle name="60% - Акцент1 31" xfId="1114"/>
    <cellStyle name="60% - Акцент1 32" xfId="1115"/>
    <cellStyle name="60% - Акцент1 33" xfId="1116"/>
    <cellStyle name="60% - Акцент1 34" xfId="1117"/>
    <cellStyle name="60% - Акцент1 35" xfId="1118"/>
    <cellStyle name="60% - Акцент1 36" xfId="1119"/>
    <cellStyle name="60% - Акцент1 4" xfId="1120"/>
    <cellStyle name="60% - Акцент1 5" xfId="1121"/>
    <cellStyle name="60% - Акцент1 6" xfId="1122"/>
    <cellStyle name="60% - Акцент1 7" xfId="1123"/>
    <cellStyle name="60% - Акцент1 8" xfId="1124"/>
    <cellStyle name="60% - Акцент1 9" xfId="1125"/>
    <cellStyle name="60% - Акцент2 10" xfId="1126"/>
    <cellStyle name="60% - Акцент2 11" xfId="1127"/>
    <cellStyle name="60% - Акцент2 12" xfId="1128"/>
    <cellStyle name="60% - Акцент2 13" xfId="1129"/>
    <cellStyle name="60% - Акцент2 14" xfId="1130"/>
    <cellStyle name="60% - Акцент2 15" xfId="1131"/>
    <cellStyle name="60% - Акцент2 16" xfId="1132"/>
    <cellStyle name="60% - Акцент2 17" xfId="1133"/>
    <cellStyle name="60% - Акцент2 18" xfId="1134"/>
    <cellStyle name="60% - Акцент2 19" xfId="1135"/>
    <cellStyle name="60% - Акцент2 2" xfId="303"/>
    <cellStyle name="60% - Акцент2 20" xfId="1136"/>
    <cellStyle name="60% - Акцент2 21" xfId="1137"/>
    <cellStyle name="60% - Акцент2 22" xfId="1138"/>
    <cellStyle name="60% - Акцент2 23" xfId="1139"/>
    <cellStyle name="60% - Акцент2 24" xfId="1140"/>
    <cellStyle name="60% - Акцент2 25" xfId="1141"/>
    <cellStyle name="60% - Акцент2 26" xfId="1142"/>
    <cellStyle name="60% - Акцент2 27" xfId="1143"/>
    <cellStyle name="60% - Акцент2 28" xfId="1144"/>
    <cellStyle name="60% - Акцент2 29" xfId="1145"/>
    <cellStyle name="60% - Акцент2 3" xfId="1146"/>
    <cellStyle name="60% - Акцент2 30" xfId="1147"/>
    <cellStyle name="60% - Акцент2 31" xfId="1148"/>
    <cellStyle name="60% - Акцент2 32" xfId="1149"/>
    <cellStyle name="60% - Акцент2 33" xfId="1150"/>
    <cellStyle name="60% - Акцент2 34" xfId="1151"/>
    <cellStyle name="60% - Акцент2 35" xfId="1152"/>
    <cellStyle name="60% - Акцент2 36" xfId="1153"/>
    <cellStyle name="60% - Акцент2 4" xfId="1154"/>
    <cellStyle name="60% - Акцент2 5" xfId="1155"/>
    <cellStyle name="60% - Акцент2 6" xfId="1156"/>
    <cellStyle name="60% - Акцент2 7" xfId="1157"/>
    <cellStyle name="60% - Акцент2 8" xfId="1158"/>
    <cellStyle name="60% - Акцент2 9" xfId="1159"/>
    <cellStyle name="60% - Акцент3 10" xfId="1160"/>
    <cellStyle name="60% - Акцент3 11" xfId="1161"/>
    <cellStyle name="60% - Акцент3 12" xfId="1162"/>
    <cellStyle name="60% - Акцент3 13" xfId="1163"/>
    <cellStyle name="60% - Акцент3 14" xfId="1164"/>
    <cellStyle name="60% - Акцент3 15" xfId="1165"/>
    <cellStyle name="60% - Акцент3 16" xfId="1166"/>
    <cellStyle name="60% - Акцент3 17" xfId="1167"/>
    <cellStyle name="60% - Акцент3 18" xfId="1168"/>
    <cellStyle name="60% - Акцент3 19" xfId="1169"/>
    <cellStyle name="60% - Акцент3 2" xfId="304"/>
    <cellStyle name="60% - Акцент3 20" xfId="1170"/>
    <cellStyle name="60% - Акцент3 21" xfId="1171"/>
    <cellStyle name="60% - Акцент3 22" xfId="1172"/>
    <cellStyle name="60% - Акцент3 23" xfId="1173"/>
    <cellStyle name="60% - Акцент3 24" xfId="1174"/>
    <cellStyle name="60% - Акцент3 25" xfId="1175"/>
    <cellStyle name="60% - Акцент3 26" xfId="1176"/>
    <cellStyle name="60% - Акцент3 27" xfId="1177"/>
    <cellStyle name="60% - Акцент3 28" xfId="1178"/>
    <cellStyle name="60% - Акцент3 29" xfId="1179"/>
    <cellStyle name="60% - Акцент3 3" xfId="1180"/>
    <cellStyle name="60% - Акцент3 30" xfId="1181"/>
    <cellStyle name="60% - Акцент3 31" xfId="1182"/>
    <cellStyle name="60% - Акцент3 32" xfId="1183"/>
    <cellStyle name="60% - Акцент3 33" xfId="1184"/>
    <cellStyle name="60% - Акцент3 34" xfId="1185"/>
    <cellStyle name="60% - Акцент3 35" xfId="1186"/>
    <cellStyle name="60% - Акцент3 36" xfId="1187"/>
    <cellStyle name="60% - Акцент3 4" xfId="1188"/>
    <cellStyle name="60% - Акцент3 5" xfId="1189"/>
    <cellStyle name="60% - Акцент3 6" xfId="1190"/>
    <cellStyle name="60% - Акцент3 7" xfId="1191"/>
    <cellStyle name="60% - Акцент3 8" xfId="1192"/>
    <cellStyle name="60% - Акцент3 9" xfId="1193"/>
    <cellStyle name="60% - Акцент4 10" xfId="1194"/>
    <cellStyle name="60% - Акцент4 11" xfId="1195"/>
    <cellStyle name="60% - Акцент4 12" xfId="1196"/>
    <cellStyle name="60% - Акцент4 13" xfId="1197"/>
    <cellStyle name="60% - Акцент4 14" xfId="1198"/>
    <cellStyle name="60% - Акцент4 15" xfId="1199"/>
    <cellStyle name="60% - Акцент4 16" xfId="1200"/>
    <cellStyle name="60% - Акцент4 17" xfId="1201"/>
    <cellStyle name="60% - Акцент4 18" xfId="1202"/>
    <cellStyle name="60% - Акцент4 19" xfId="1203"/>
    <cellStyle name="60% - Акцент4 2" xfId="305"/>
    <cellStyle name="60% - Акцент4 20" xfId="1204"/>
    <cellStyle name="60% - Акцент4 21" xfId="1205"/>
    <cellStyle name="60% - Акцент4 22" xfId="1206"/>
    <cellStyle name="60% - Акцент4 23" xfId="1207"/>
    <cellStyle name="60% - Акцент4 24" xfId="1208"/>
    <cellStyle name="60% - Акцент4 25" xfId="1209"/>
    <cellStyle name="60% - Акцент4 26" xfId="1210"/>
    <cellStyle name="60% - Акцент4 27" xfId="1211"/>
    <cellStyle name="60% - Акцент4 28" xfId="1212"/>
    <cellStyle name="60% - Акцент4 29" xfId="1213"/>
    <cellStyle name="60% - Акцент4 3" xfId="1214"/>
    <cellStyle name="60% - Акцент4 30" xfId="1215"/>
    <cellStyle name="60% - Акцент4 31" xfId="1216"/>
    <cellStyle name="60% - Акцент4 32" xfId="1217"/>
    <cellStyle name="60% - Акцент4 33" xfId="1218"/>
    <cellStyle name="60% - Акцент4 34" xfId="1219"/>
    <cellStyle name="60% - Акцент4 35" xfId="1220"/>
    <cellStyle name="60% - Акцент4 36" xfId="1221"/>
    <cellStyle name="60% - Акцент4 4" xfId="1222"/>
    <cellStyle name="60% - Акцент4 5" xfId="1223"/>
    <cellStyle name="60% - Акцент4 6" xfId="1224"/>
    <cellStyle name="60% - Акцент4 7" xfId="1225"/>
    <cellStyle name="60% - Акцент4 8" xfId="1226"/>
    <cellStyle name="60% - Акцент4 9" xfId="1227"/>
    <cellStyle name="60% - Акцент5 10" xfId="1228"/>
    <cellStyle name="60% - Акцент5 11" xfId="1229"/>
    <cellStyle name="60% - Акцент5 12" xfId="1230"/>
    <cellStyle name="60% - Акцент5 13" xfId="1231"/>
    <cellStyle name="60% - Акцент5 14" xfId="1232"/>
    <cellStyle name="60% - Акцент5 15" xfId="1233"/>
    <cellStyle name="60% - Акцент5 16" xfId="1234"/>
    <cellStyle name="60% - Акцент5 17" xfId="1235"/>
    <cellStyle name="60% - Акцент5 18" xfId="1236"/>
    <cellStyle name="60% - Акцент5 19" xfId="1237"/>
    <cellStyle name="60% - Акцент5 2" xfId="306"/>
    <cellStyle name="60% - Акцент5 20" xfId="1238"/>
    <cellStyle name="60% - Акцент5 21" xfId="1239"/>
    <cellStyle name="60% - Акцент5 22" xfId="1240"/>
    <cellStyle name="60% - Акцент5 23" xfId="1241"/>
    <cellStyle name="60% - Акцент5 24" xfId="1242"/>
    <cellStyle name="60% - Акцент5 25" xfId="1243"/>
    <cellStyle name="60% - Акцент5 26" xfId="1244"/>
    <cellStyle name="60% - Акцент5 27" xfId="1245"/>
    <cellStyle name="60% - Акцент5 28" xfId="1246"/>
    <cellStyle name="60% - Акцент5 29" xfId="1247"/>
    <cellStyle name="60% - Акцент5 3" xfId="1248"/>
    <cellStyle name="60% - Акцент5 30" xfId="1249"/>
    <cellStyle name="60% - Акцент5 31" xfId="1250"/>
    <cellStyle name="60% - Акцент5 32" xfId="1251"/>
    <cellStyle name="60% - Акцент5 33" xfId="1252"/>
    <cellStyle name="60% - Акцент5 34" xfId="1253"/>
    <cellStyle name="60% - Акцент5 35" xfId="1254"/>
    <cellStyle name="60% - Акцент5 36" xfId="1255"/>
    <cellStyle name="60% - Акцент5 4" xfId="1256"/>
    <cellStyle name="60% - Акцент5 5" xfId="1257"/>
    <cellStyle name="60% - Акцент5 6" xfId="1258"/>
    <cellStyle name="60% - Акцент5 7" xfId="1259"/>
    <cellStyle name="60% - Акцент5 8" xfId="1260"/>
    <cellStyle name="60% - Акцент5 9" xfId="1261"/>
    <cellStyle name="60% - Акцент6 10" xfId="1262"/>
    <cellStyle name="60% - Акцент6 11" xfId="1263"/>
    <cellStyle name="60% - Акцент6 12" xfId="1264"/>
    <cellStyle name="60% - Акцент6 13" xfId="1265"/>
    <cellStyle name="60% - Акцент6 14" xfId="1266"/>
    <cellStyle name="60% - Акцент6 15" xfId="1267"/>
    <cellStyle name="60% - Акцент6 16" xfId="1268"/>
    <cellStyle name="60% - Акцент6 17" xfId="1269"/>
    <cellStyle name="60% - Акцент6 18" xfId="1270"/>
    <cellStyle name="60% - Акцент6 19" xfId="1271"/>
    <cellStyle name="60% - Акцент6 2" xfId="307"/>
    <cellStyle name="60% - Акцент6 20" xfId="1272"/>
    <cellStyle name="60% - Акцент6 21" xfId="1273"/>
    <cellStyle name="60% - Акцент6 22" xfId="1274"/>
    <cellStyle name="60% - Акцент6 23" xfId="1275"/>
    <cellStyle name="60% - Акцент6 24" xfId="1276"/>
    <cellStyle name="60% - Акцент6 25" xfId="1277"/>
    <cellStyle name="60% - Акцент6 26" xfId="1278"/>
    <cellStyle name="60% - Акцент6 27" xfId="1279"/>
    <cellStyle name="60% - Акцент6 28" xfId="1280"/>
    <cellStyle name="60% - Акцент6 29" xfId="1281"/>
    <cellStyle name="60% - Акцент6 3" xfId="1282"/>
    <cellStyle name="60% - Акцент6 30" xfId="1283"/>
    <cellStyle name="60% - Акцент6 31" xfId="1284"/>
    <cellStyle name="60% - Акцент6 32" xfId="1285"/>
    <cellStyle name="60% - Акцент6 33" xfId="1286"/>
    <cellStyle name="60% - Акцент6 34" xfId="1287"/>
    <cellStyle name="60% - Акцент6 35" xfId="1288"/>
    <cellStyle name="60% - Акцент6 36" xfId="1289"/>
    <cellStyle name="60% - Акцент6 4" xfId="1290"/>
    <cellStyle name="60% - Акцент6 5" xfId="1291"/>
    <cellStyle name="60% - Акцент6 6" xfId="1292"/>
    <cellStyle name="60% - Акцент6 7" xfId="1293"/>
    <cellStyle name="60% - Акцент6 8" xfId="1294"/>
    <cellStyle name="60% - Акцент6 9" xfId="1295"/>
    <cellStyle name="Accent1 2" xfId="308"/>
    <cellStyle name="Accent1 2 2" xfId="309"/>
    <cellStyle name="Accent1 2 2 2" xfId="310"/>
    <cellStyle name="Accent1 2 3" xfId="311"/>
    <cellStyle name="Accent1 3" xfId="312"/>
    <cellStyle name="Accent2 2" xfId="313"/>
    <cellStyle name="Accent2 2 2" xfId="314"/>
    <cellStyle name="Accent2 2 2 2" xfId="315"/>
    <cellStyle name="Accent2 2 3" xfId="316"/>
    <cellStyle name="Accent2 3" xfId="317"/>
    <cellStyle name="Accent3 2" xfId="318"/>
    <cellStyle name="Accent3 2 2" xfId="319"/>
    <cellStyle name="Accent3 2 2 2" xfId="320"/>
    <cellStyle name="Accent3 2 3" xfId="321"/>
    <cellStyle name="Accent3 3" xfId="322"/>
    <cellStyle name="Accent4 2" xfId="323"/>
    <cellStyle name="Accent4 2 2" xfId="324"/>
    <cellStyle name="Accent4 2 2 2" xfId="325"/>
    <cellStyle name="Accent4 2 3" xfId="326"/>
    <cellStyle name="Accent4 3" xfId="327"/>
    <cellStyle name="Accent5 2" xfId="328"/>
    <cellStyle name="Accent5 2 2" xfId="329"/>
    <cellStyle name="Accent5 2 2 2" xfId="330"/>
    <cellStyle name="Accent5 2 3" xfId="331"/>
    <cellStyle name="Accent5 3" xfId="332"/>
    <cellStyle name="Accent6 2" xfId="333"/>
    <cellStyle name="Accent6 2 2" xfId="334"/>
    <cellStyle name="Accent6 2 2 2" xfId="335"/>
    <cellStyle name="Accent6 2 3" xfId="336"/>
    <cellStyle name="Accent6 3" xfId="337"/>
    <cellStyle name="Bad 2" xfId="338"/>
    <cellStyle name="Bad 2 2" xfId="339"/>
    <cellStyle name="Bad 2 2 2" xfId="340"/>
    <cellStyle name="Bad 2 3" xfId="341"/>
    <cellStyle name="Bad 3" xfId="342"/>
    <cellStyle name="Calculation 2" xfId="343"/>
    <cellStyle name="Calculation 2 2" xfId="344"/>
    <cellStyle name="Calculation 2 2 10" xfId="1296"/>
    <cellStyle name="Calculation 2 2 11" xfId="1297"/>
    <cellStyle name="Calculation 2 2 12" xfId="1298"/>
    <cellStyle name="Calculation 2 2 13" xfId="1299"/>
    <cellStyle name="Calculation 2 2 14" xfId="1300"/>
    <cellStyle name="Calculation 2 2 15" xfId="1301"/>
    <cellStyle name="Calculation 2 2 16" xfId="1302"/>
    <cellStyle name="Calculation 2 2 17" xfId="1303"/>
    <cellStyle name="Calculation 2 2 18" xfId="1304"/>
    <cellStyle name="Calculation 2 2 19" xfId="1305"/>
    <cellStyle name="Calculation 2 2 2" xfId="345"/>
    <cellStyle name="Calculation 2 2 20" xfId="1306"/>
    <cellStyle name="Calculation 2 2 21" xfId="1307"/>
    <cellStyle name="Calculation 2 2 22" xfId="1308"/>
    <cellStyle name="Calculation 2 2 23" xfId="1309"/>
    <cellStyle name="Calculation 2 2 24" xfId="1310"/>
    <cellStyle name="Calculation 2 2 25" xfId="1311"/>
    <cellStyle name="Calculation 2 2 26" xfId="1312"/>
    <cellStyle name="Calculation 2 2 27" xfId="1313"/>
    <cellStyle name="Calculation 2 2 28" xfId="1314"/>
    <cellStyle name="Calculation 2 2 29" xfId="1315"/>
    <cellStyle name="Calculation 2 2 3" xfId="1316"/>
    <cellStyle name="Calculation 2 2 30" xfId="1317"/>
    <cellStyle name="Calculation 2 2 31" xfId="1318"/>
    <cellStyle name="Calculation 2 2 32" xfId="1319"/>
    <cellStyle name="Calculation 2 2 33" xfId="1320"/>
    <cellStyle name="Calculation 2 2 4" xfId="1321"/>
    <cellStyle name="Calculation 2 2 5" xfId="1322"/>
    <cellStyle name="Calculation 2 2 6" xfId="1323"/>
    <cellStyle name="Calculation 2 2 7" xfId="1324"/>
    <cellStyle name="Calculation 2 2 8" xfId="1325"/>
    <cellStyle name="Calculation 2 2 9" xfId="1326"/>
    <cellStyle name="Calculation 2 3" xfId="346"/>
    <cellStyle name="Calculation 3" xfId="347"/>
    <cellStyle name="Check Cell 2" xfId="348"/>
    <cellStyle name="Check Cell 2 2" xfId="349"/>
    <cellStyle name="Check Cell 2 2 2" xfId="350"/>
    <cellStyle name="Check Cell 2 3" xfId="351"/>
    <cellStyle name="Check Cell 3" xfId="352"/>
    <cellStyle name="Comma" xfId="692" builtinId="3"/>
    <cellStyle name="Comma 10" xfId="1327"/>
    <cellStyle name="Comma 15" xfId="353"/>
    <cellStyle name="Comma 2" xfId="354"/>
    <cellStyle name="Comma 2 2" xfId="355"/>
    <cellStyle name="Comma 2 2 2" xfId="356"/>
    <cellStyle name="Comma 2 2 2 2" xfId="357"/>
    <cellStyle name="Comma 2 2 2 3" xfId="358"/>
    <cellStyle name="Comma 2 2 3" xfId="359"/>
    <cellStyle name="Comma 2 3" xfId="360"/>
    <cellStyle name="Comma 2 3 2" xfId="361"/>
    <cellStyle name="Comma 2 3 3" xfId="1328"/>
    <cellStyle name="Comma 2 4" xfId="362"/>
    <cellStyle name="Comma 2 5" xfId="363"/>
    <cellStyle name="Comma 2 6" xfId="695"/>
    <cellStyle name="Comma 3" xfId="364"/>
    <cellStyle name="Comma 3 2" xfId="365"/>
    <cellStyle name="Comma 3 2 2" xfId="366"/>
    <cellStyle name="Comma 3 2 2 2" xfId="367"/>
    <cellStyle name="Comma 3 2 2 2 2" xfId="368"/>
    <cellStyle name="Comma 3 2 2 3" xfId="369"/>
    <cellStyle name="Comma 3 2 3" xfId="370"/>
    <cellStyle name="Comma 3 2 4" xfId="371"/>
    <cellStyle name="Comma 3 2 5" xfId="372"/>
    <cellStyle name="Comma 3 3" xfId="373"/>
    <cellStyle name="Comma 3 4" xfId="374"/>
    <cellStyle name="Comma 4" xfId="375"/>
    <cellStyle name="Comma 4 2" xfId="376"/>
    <cellStyle name="Comma 4 2 2" xfId="377"/>
    <cellStyle name="Comma 4 3" xfId="378"/>
    <cellStyle name="Comma 4 3 2" xfId="379"/>
    <cellStyle name="Comma 4 4" xfId="380"/>
    <cellStyle name="Comma 4 5" xfId="381"/>
    <cellStyle name="Comma 5" xfId="382"/>
    <cellStyle name="Comma 5 2" xfId="383"/>
    <cellStyle name="Comma 5 2 2" xfId="384"/>
    <cellStyle name="Comma 5 2 3" xfId="385"/>
    <cellStyle name="Comma 5 3" xfId="386"/>
    <cellStyle name="Comma 5 3 2" xfId="387"/>
    <cellStyle name="Comma 5 4" xfId="388"/>
    <cellStyle name="Comma 6" xfId="389"/>
    <cellStyle name="Comma 6 2" xfId="390"/>
    <cellStyle name="Comma 6 2 2" xfId="391"/>
    <cellStyle name="Comma 6 3" xfId="392"/>
    <cellStyle name="Comma 6 3 2" xfId="393"/>
    <cellStyle name="Comma 6 3 2 2" xfId="394"/>
    <cellStyle name="Comma 6 3 2 3" xfId="395"/>
    <cellStyle name="Comma 6 3 3" xfId="396"/>
    <cellStyle name="Comma 6 3 4" xfId="397"/>
    <cellStyle name="Comma 6 4" xfId="398"/>
    <cellStyle name="Comma 6 4 2" xfId="399"/>
    <cellStyle name="Comma 6 4 2 2" xfId="400"/>
    <cellStyle name="Comma 6 4 2 3" xfId="401"/>
    <cellStyle name="Comma 6 4 3" xfId="402"/>
    <cellStyle name="Comma 6 4 4" xfId="403"/>
    <cellStyle name="Comma 6 5" xfId="404"/>
    <cellStyle name="Comma 6 5 2" xfId="405"/>
    <cellStyle name="Comma 6 5 3" xfId="406"/>
    <cellStyle name="Comma 6 6" xfId="407"/>
    <cellStyle name="Comma 6 6 2" xfId="408"/>
    <cellStyle name="Comma 6 6 3" xfId="409"/>
    <cellStyle name="Comma 6 7" xfId="410"/>
    <cellStyle name="Comma 6 8" xfId="411"/>
    <cellStyle name="Comma 6 9" xfId="412"/>
    <cellStyle name="Comma 7" xfId="413"/>
    <cellStyle name="Comma 7 2" xfId="414"/>
    <cellStyle name="Comma 7 2 2" xfId="415"/>
    <cellStyle name="Comma 7 3" xfId="416"/>
    <cellStyle name="Comma 8" xfId="417"/>
    <cellStyle name="Comma 8 2" xfId="418"/>
    <cellStyle name="Comma 8 3" xfId="419"/>
    <cellStyle name="Comma 9" xfId="420"/>
    <cellStyle name="Comma 9 2" xfId="421"/>
    <cellStyle name="Comma 9 3" xfId="422"/>
    <cellStyle name="Explanatory Text 2" xfId="423"/>
    <cellStyle name="Explanatory Text 2 2" xfId="424"/>
    <cellStyle name="Explanatory Text 2 2 2" xfId="425"/>
    <cellStyle name="Explanatory Text 2 3" xfId="426"/>
    <cellStyle name="Explanatory Text 3" xfId="427"/>
    <cellStyle name="Good 2" xfId="428"/>
    <cellStyle name="Good 2 2" xfId="429"/>
    <cellStyle name="Good 2 2 2" xfId="430"/>
    <cellStyle name="Good 2 3" xfId="431"/>
    <cellStyle name="Good 3" xfId="432"/>
    <cellStyle name="Heading 1 2" xfId="433"/>
    <cellStyle name="Heading 1 2 2" xfId="434"/>
    <cellStyle name="Heading 1 2 2 2" xfId="435"/>
    <cellStyle name="Heading 1 2 3" xfId="436"/>
    <cellStyle name="Heading 1 3" xfId="437"/>
    <cellStyle name="Heading 2 2" xfId="438"/>
    <cellStyle name="Heading 2 2 2" xfId="439"/>
    <cellStyle name="Heading 2 2 2 2" xfId="440"/>
    <cellStyle name="Heading 2 2 3" xfId="441"/>
    <cellStyle name="Heading 2 3" xfId="442"/>
    <cellStyle name="Heading 3 2" xfId="443"/>
    <cellStyle name="Heading 3 2 2" xfId="444"/>
    <cellStyle name="Heading 3 2 2 2" xfId="445"/>
    <cellStyle name="Heading 3 2 3" xfId="446"/>
    <cellStyle name="Heading 3 3" xfId="447"/>
    <cellStyle name="Heading 4 2" xfId="448"/>
    <cellStyle name="Heading 4 2 2" xfId="449"/>
    <cellStyle name="Heading 4 2 2 2" xfId="450"/>
    <cellStyle name="Heading 4 2 3" xfId="451"/>
    <cellStyle name="Heading 4 3" xfId="452"/>
    <cellStyle name="Input 2" xfId="453"/>
    <cellStyle name="Input 2 2" xfId="454"/>
    <cellStyle name="Input 2 2 10" xfId="1329"/>
    <cellStyle name="Input 2 2 11" xfId="1330"/>
    <cellStyle name="Input 2 2 12" xfId="1331"/>
    <cellStyle name="Input 2 2 13" xfId="1332"/>
    <cellStyle name="Input 2 2 14" xfId="1333"/>
    <cellStyle name="Input 2 2 15" xfId="1334"/>
    <cellStyle name="Input 2 2 16" xfId="1335"/>
    <cellStyle name="Input 2 2 17" xfId="1336"/>
    <cellStyle name="Input 2 2 18" xfId="1337"/>
    <cellStyle name="Input 2 2 19" xfId="1338"/>
    <cellStyle name="Input 2 2 2" xfId="455"/>
    <cellStyle name="Input 2 2 20" xfId="1339"/>
    <cellStyle name="Input 2 2 21" xfId="1340"/>
    <cellStyle name="Input 2 2 22" xfId="1341"/>
    <cellStyle name="Input 2 2 23" xfId="1342"/>
    <cellStyle name="Input 2 2 24" xfId="1343"/>
    <cellStyle name="Input 2 2 25" xfId="1344"/>
    <cellStyle name="Input 2 2 26" xfId="1345"/>
    <cellStyle name="Input 2 2 27" xfId="1346"/>
    <cellStyle name="Input 2 2 28" xfId="1347"/>
    <cellStyle name="Input 2 2 29" xfId="1348"/>
    <cellStyle name="Input 2 2 3" xfId="1349"/>
    <cellStyle name="Input 2 2 30" xfId="1350"/>
    <cellStyle name="Input 2 2 31" xfId="1351"/>
    <cellStyle name="Input 2 2 32" xfId="1352"/>
    <cellStyle name="Input 2 2 33" xfId="1353"/>
    <cellStyle name="Input 2 2 4" xfId="1354"/>
    <cellStyle name="Input 2 2 5" xfId="1355"/>
    <cellStyle name="Input 2 2 6" xfId="1356"/>
    <cellStyle name="Input 2 2 7" xfId="1357"/>
    <cellStyle name="Input 2 2 8" xfId="1358"/>
    <cellStyle name="Input 2 2 9" xfId="1359"/>
    <cellStyle name="Input 2 3" xfId="456"/>
    <cellStyle name="Input 3" xfId="457"/>
    <cellStyle name="KPMG Heading 1" xfId="458"/>
    <cellStyle name="KPMG Heading 2" xfId="459"/>
    <cellStyle name="KPMG Heading 3" xfId="460"/>
    <cellStyle name="KPMG Heading 4" xfId="461"/>
    <cellStyle name="KPMG Normal" xfId="462"/>
    <cellStyle name="KPMG Normal Text" xfId="463"/>
    <cellStyle name="KPMG Normal_123" xfId="464"/>
    <cellStyle name="Linked Cell 2" xfId="465"/>
    <cellStyle name="Linked Cell 2 2" xfId="466"/>
    <cellStyle name="Linked Cell 2 2 2" xfId="467"/>
    <cellStyle name="Linked Cell 2 3" xfId="468"/>
    <cellStyle name="Linked Cell 3" xfId="469"/>
    <cellStyle name="Neutral 2" xfId="470"/>
    <cellStyle name="Neutral 2 2" xfId="471"/>
    <cellStyle name="Neutral 2 2 2" xfId="472"/>
    <cellStyle name="Neutral 2 3" xfId="473"/>
    <cellStyle name="Neutral 2 4" xfId="474"/>
    <cellStyle name="Neutral 2 5" xfId="475"/>
    <cellStyle name="Neutral 3" xfId="476"/>
    <cellStyle name="Neutral 3 2" xfId="477"/>
    <cellStyle name="Neutral 4" xfId="478"/>
    <cellStyle name="Neutral 4 2" xfId="479"/>
    <cellStyle name="Normal" xfId="0" builtinId="0"/>
    <cellStyle name="Normal 10" xfId="480"/>
    <cellStyle name="Normal 10 2" xfId="481"/>
    <cellStyle name="Normal 10 2 2" xfId="482"/>
    <cellStyle name="Normal 10 2 2 2" xfId="483"/>
    <cellStyle name="Normal 10 2 2 3" xfId="484"/>
    <cellStyle name="Normal 10 2 3" xfId="485"/>
    <cellStyle name="Normal 10 2 4" xfId="486"/>
    <cellStyle name="Normal 10 3" xfId="487"/>
    <cellStyle name="Normal 10 3 2" xfId="488"/>
    <cellStyle name="Normal 10 3 3" xfId="489"/>
    <cellStyle name="Normal 10 4" xfId="490"/>
    <cellStyle name="Normal 10 4 2" xfId="491"/>
    <cellStyle name="Normal 10 4 3" xfId="492"/>
    <cellStyle name="Normal 10 5" xfId="493"/>
    <cellStyle name="Normal 10 6" xfId="494"/>
    <cellStyle name="Normal 10 7" xfId="495"/>
    <cellStyle name="Normal 11" xfId="496"/>
    <cellStyle name="Normal 11 2" xfId="497"/>
    <cellStyle name="Normal 11 2 2" xfId="498"/>
    <cellStyle name="Normal 11 3" xfId="499"/>
    <cellStyle name="Normal 11 4" xfId="500"/>
    <cellStyle name="Normal 12" xfId="501"/>
    <cellStyle name="Normal 12 2" xfId="502"/>
    <cellStyle name="Normal 12 3" xfId="503"/>
    <cellStyle name="Normal 13" xfId="504"/>
    <cellStyle name="Normal 14" xfId="505"/>
    <cellStyle name="Normal 14 2" xfId="506"/>
    <cellStyle name="Normal 15" xfId="507"/>
    <cellStyle name="Normal 16" xfId="508"/>
    <cellStyle name="Normal 17" xfId="1360"/>
    <cellStyle name="Normal 18" xfId="1361"/>
    <cellStyle name="Normal 2" xfId="509"/>
    <cellStyle name="Normal 2 2" xfId="510"/>
    <cellStyle name="Normal 2 2 2" xfId="511"/>
    <cellStyle name="Normal 2 2 2 2" xfId="512"/>
    <cellStyle name="Normal 2 2 3" xfId="513"/>
    <cellStyle name="Normal 2 2 4" xfId="514"/>
    <cellStyle name="Normal 2 3" xfId="515"/>
    <cellStyle name="Normal 2 3 2" xfId="516"/>
    <cellStyle name="Normal 2 3 3" xfId="1362"/>
    <cellStyle name="Normal 2 4" xfId="517"/>
    <cellStyle name="Normal 2 4 2" xfId="1363"/>
    <cellStyle name="Normal 2 5" xfId="518"/>
    <cellStyle name="Normal 2 6" xfId="519"/>
    <cellStyle name="Normal 2 7" xfId="694"/>
    <cellStyle name="Normal 2_3.Havelvacner_N1_12 23.01.2018" xfId="520"/>
    <cellStyle name="Normal 3" xfId="521"/>
    <cellStyle name="Normal 3 2" xfId="522"/>
    <cellStyle name="Normal 3 2 2" xfId="523"/>
    <cellStyle name="Normal 3 2 2 2" xfId="524"/>
    <cellStyle name="Normal 3 2 3" xfId="525"/>
    <cellStyle name="Normal 3 3" xfId="526"/>
    <cellStyle name="Normal 3 4" xfId="527"/>
    <cellStyle name="Normal 3 5" xfId="1364"/>
    <cellStyle name="Normal 3_HavelvacN2axjusakN3" xfId="528"/>
    <cellStyle name="Normal 4" xfId="529"/>
    <cellStyle name="Normal 4 2" xfId="530"/>
    <cellStyle name="Normal 4 2 2" xfId="531"/>
    <cellStyle name="Normal 4 2 3" xfId="532"/>
    <cellStyle name="Normal 4 2 4" xfId="533"/>
    <cellStyle name="Normal 4 3" xfId="534"/>
    <cellStyle name="Normal 4 3 2" xfId="535"/>
    <cellStyle name="Normal 4 4" xfId="536"/>
    <cellStyle name="Normal 5" xfId="537"/>
    <cellStyle name="Normal 5 10" xfId="538"/>
    <cellStyle name="Normal 5 2" xfId="539"/>
    <cellStyle name="Normal 5 2 2" xfId="540"/>
    <cellStyle name="Normal 5 2 2 2" xfId="541"/>
    <cellStyle name="Normal 5 2 3" xfId="542"/>
    <cellStyle name="Normal 5 2 4" xfId="543"/>
    <cellStyle name="Normal 5 2 5" xfId="544"/>
    <cellStyle name="Normal 5 3" xfId="545"/>
    <cellStyle name="Normal 5 3 2" xfId="546"/>
    <cellStyle name="Normal 5 3 2 2" xfId="547"/>
    <cellStyle name="Normal 5 3 2 3" xfId="548"/>
    <cellStyle name="Normal 5 3 3" xfId="549"/>
    <cellStyle name="Normal 5 3 4" xfId="550"/>
    <cellStyle name="Normal 5 4" xfId="551"/>
    <cellStyle name="Normal 5 4 2" xfId="552"/>
    <cellStyle name="Normal 5 4 2 2" xfId="553"/>
    <cellStyle name="Normal 5 4 2 3" xfId="554"/>
    <cellStyle name="Normal 5 4 3" xfId="555"/>
    <cellStyle name="Normal 5 4 4" xfId="556"/>
    <cellStyle name="Normal 5 5" xfId="557"/>
    <cellStyle name="Normal 5 5 2" xfId="558"/>
    <cellStyle name="Normal 5 5 3" xfId="559"/>
    <cellStyle name="Normal 5 6" xfId="560"/>
    <cellStyle name="Normal 5 6 2" xfId="561"/>
    <cellStyle name="Normal 5 6 3" xfId="562"/>
    <cellStyle name="Normal 5 7" xfId="563"/>
    <cellStyle name="Normal 5 8" xfId="564"/>
    <cellStyle name="Normal 5 9" xfId="565"/>
    <cellStyle name="Normal 6" xfId="566"/>
    <cellStyle name="Normal 6 2" xfId="567"/>
    <cellStyle name="Normal 6 2 2" xfId="568"/>
    <cellStyle name="Normal 6 3" xfId="569"/>
    <cellStyle name="Normal 7" xfId="570"/>
    <cellStyle name="Normal 7 2" xfId="571"/>
    <cellStyle name="Normal 7 3" xfId="572"/>
    <cellStyle name="Normal 8" xfId="1"/>
    <cellStyle name="Normal 8 2" xfId="573"/>
    <cellStyle name="Normal 8 2 2" xfId="574"/>
    <cellStyle name="Normal 8 3" xfId="575"/>
    <cellStyle name="Normal 8 4" xfId="576"/>
    <cellStyle name="Normal 9" xfId="577"/>
    <cellStyle name="Normal 9 2" xfId="578"/>
    <cellStyle name="Normal 9 3" xfId="579"/>
    <cellStyle name="Normal 9 4" xfId="580"/>
    <cellStyle name="Normal_Book2" xfId="581"/>
    <cellStyle name="Note 2" xfId="582"/>
    <cellStyle name="Note 2 2" xfId="583"/>
    <cellStyle name="Note 2 2 10" xfId="1365"/>
    <cellStyle name="Note 2 2 11" xfId="1366"/>
    <cellStyle name="Note 2 2 12" xfId="1367"/>
    <cellStyle name="Note 2 2 13" xfId="1368"/>
    <cellStyle name="Note 2 2 14" xfId="1369"/>
    <cellStyle name="Note 2 2 15" xfId="1370"/>
    <cellStyle name="Note 2 2 16" xfId="1371"/>
    <cellStyle name="Note 2 2 17" xfId="1372"/>
    <cellStyle name="Note 2 2 18" xfId="1373"/>
    <cellStyle name="Note 2 2 19" xfId="1374"/>
    <cellStyle name="Note 2 2 2" xfId="584"/>
    <cellStyle name="Note 2 2 20" xfId="1375"/>
    <cellStyle name="Note 2 2 21" xfId="1376"/>
    <cellStyle name="Note 2 2 22" xfId="1377"/>
    <cellStyle name="Note 2 2 23" xfId="1378"/>
    <cellStyle name="Note 2 2 24" xfId="1379"/>
    <cellStyle name="Note 2 2 25" xfId="1380"/>
    <cellStyle name="Note 2 2 26" xfId="1381"/>
    <cellStyle name="Note 2 2 27" xfId="1382"/>
    <cellStyle name="Note 2 2 28" xfId="1383"/>
    <cellStyle name="Note 2 2 29" xfId="1384"/>
    <cellStyle name="Note 2 2 3" xfId="1385"/>
    <cellStyle name="Note 2 2 30" xfId="1386"/>
    <cellStyle name="Note 2 2 31" xfId="1387"/>
    <cellStyle name="Note 2 2 32" xfId="1388"/>
    <cellStyle name="Note 2 2 33" xfId="1389"/>
    <cellStyle name="Note 2 2 34" xfId="1390"/>
    <cellStyle name="Note 2 2 4" xfId="1391"/>
    <cellStyle name="Note 2 2 5" xfId="1392"/>
    <cellStyle name="Note 2 2 6" xfId="1393"/>
    <cellStyle name="Note 2 2 7" xfId="1394"/>
    <cellStyle name="Note 2 2 8" xfId="1395"/>
    <cellStyle name="Note 2 2 9" xfId="1396"/>
    <cellStyle name="Note 2 3" xfId="585"/>
    <cellStyle name="Note 3" xfId="586"/>
    <cellStyle name="Note 4" xfId="587"/>
    <cellStyle name="Output 2" xfId="588"/>
    <cellStyle name="Output 2 2" xfId="589"/>
    <cellStyle name="Output 2 2 10" xfId="1397"/>
    <cellStyle name="Output 2 2 11" xfId="1398"/>
    <cellStyle name="Output 2 2 12" xfId="1399"/>
    <cellStyle name="Output 2 2 13" xfId="1400"/>
    <cellStyle name="Output 2 2 14" xfId="1401"/>
    <cellStyle name="Output 2 2 15" xfId="1402"/>
    <cellStyle name="Output 2 2 16" xfId="1403"/>
    <cellStyle name="Output 2 2 17" xfId="1404"/>
    <cellStyle name="Output 2 2 18" xfId="1405"/>
    <cellStyle name="Output 2 2 19" xfId="1406"/>
    <cellStyle name="Output 2 2 2" xfId="590"/>
    <cellStyle name="Output 2 2 20" xfId="1407"/>
    <cellStyle name="Output 2 2 21" xfId="1408"/>
    <cellStyle name="Output 2 2 22" xfId="1409"/>
    <cellStyle name="Output 2 2 23" xfId="1410"/>
    <cellStyle name="Output 2 2 24" xfId="1411"/>
    <cellStyle name="Output 2 2 25" xfId="1412"/>
    <cellStyle name="Output 2 2 26" xfId="1413"/>
    <cellStyle name="Output 2 2 27" xfId="1414"/>
    <cellStyle name="Output 2 2 28" xfId="1415"/>
    <cellStyle name="Output 2 2 29" xfId="1416"/>
    <cellStyle name="Output 2 2 3" xfId="591"/>
    <cellStyle name="Output 2 2 30" xfId="1417"/>
    <cellStyle name="Output 2 2 31" xfId="1418"/>
    <cellStyle name="Output 2 2 32" xfId="1419"/>
    <cellStyle name="Output 2 2 33" xfId="1420"/>
    <cellStyle name="Output 2 2 34" xfId="1421"/>
    <cellStyle name="Output 2 2 4" xfId="1422"/>
    <cellStyle name="Output 2 2 5" xfId="1423"/>
    <cellStyle name="Output 2 2 6" xfId="1424"/>
    <cellStyle name="Output 2 2 7" xfId="1425"/>
    <cellStyle name="Output 2 2 8" xfId="1426"/>
    <cellStyle name="Output 2 2 9" xfId="1427"/>
    <cellStyle name="Output 2 3" xfId="592"/>
    <cellStyle name="Output 3" xfId="593"/>
    <cellStyle name="Percent 2" xfId="594"/>
    <cellStyle name="Percent 2 2" xfId="595"/>
    <cellStyle name="Percent 2 2 2" xfId="596"/>
    <cellStyle name="Percent 2 3" xfId="597"/>
    <cellStyle name="Percent 2 4" xfId="1428"/>
    <cellStyle name="Percent 3" xfId="598"/>
    <cellStyle name="Percent 3 2" xfId="599"/>
    <cellStyle name="Percent 4" xfId="600"/>
    <cellStyle name="Percent 4 2" xfId="601"/>
    <cellStyle name="Percent 5" xfId="602"/>
    <cellStyle name="Percent 5 2" xfId="603"/>
    <cellStyle name="Percent 5 2 2" xfId="604"/>
    <cellStyle name="Percent 5 3" xfId="605"/>
    <cellStyle name="RowLevel_1_N6+artabyuje" xfId="606"/>
    <cellStyle name="SN_241" xfId="5"/>
    <cellStyle name="SN_b" xfId="4"/>
    <cellStyle name="SN_it" xfId="607"/>
    <cellStyle name="Style 1" xfId="608"/>
    <cellStyle name="Style 1 2" xfId="609"/>
    <cellStyle name="Style 1 2 2" xfId="610"/>
    <cellStyle name="Style 1_verchnakan_ax21-25_2018" xfId="611"/>
    <cellStyle name="Title 2" xfId="612"/>
    <cellStyle name="Title 2 2" xfId="613"/>
    <cellStyle name="Title 2 3" xfId="614"/>
    <cellStyle name="Title 3" xfId="615"/>
    <cellStyle name="Total 2" xfId="616"/>
    <cellStyle name="Total 2 2" xfId="617"/>
    <cellStyle name="Total 2 2 10" xfId="1429"/>
    <cellStyle name="Total 2 2 11" xfId="1430"/>
    <cellStyle name="Total 2 2 12" xfId="1431"/>
    <cellStyle name="Total 2 2 13" xfId="1432"/>
    <cellStyle name="Total 2 2 14" xfId="1433"/>
    <cellStyle name="Total 2 2 15" xfId="1434"/>
    <cellStyle name="Total 2 2 16" xfId="1435"/>
    <cellStyle name="Total 2 2 17" xfId="1436"/>
    <cellStyle name="Total 2 2 18" xfId="1437"/>
    <cellStyle name="Total 2 2 19" xfId="1438"/>
    <cellStyle name="Total 2 2 2" xfId="618"/>
    <cellStyle name="Total 2 2 20" xfId="1439"/>
    <cellStyle name="Total 2 2 21" xfId="1440"/>
    <cellStyle name="Total 2 2 22" xfId="1441"/>
    <cellStyle name="Total 2 2 23" xfId="1442"/>
    <cellStyle name="Total 2 2 24" xfId="1443"/>
    <cellStyle name="Total 2 2 25" xfId="1444"/>
    <cellStyle name="Total 2 2 26" xfId="1445"/>
    <cellStyle name="Total 2 2 27" xfId="1446"/>
    <cellStyle name="Total 2 2 28" xfId="1447"/>
    <cellStyle name="Total 2 2 29" xfId="1448"/>
    <cellStyle name="Total 2 2 3" xfId="619"/>
    <cellStyle name="Total 2 2 30" xfId="1449"/>
    <cellStyle name="Total 2 2 31" xfId="1450"/>
    <cellStyle name="Total 2 2 32" xfId="1451"/>
    <cellStyle name="Total 2 2 33" xfId="1452"/>
    <cellStyle name="Total 2 2 34" xfId="1453"/>
    <cellStyle name="Total 2 2 4" xfId="1454"/>
    <cellStyle name="Total 2 2 5" xfId="1455"/>
    <cellStyle name="Total 2 2 6" xfId="1456"/>
    <cellStyle name="Total 2 2 7" xfId="1457"/>
    <cellStyle name="Total 2 2 8" xfId="1458"/>
    <cellStyle name="Total 2 2 9" xfId="1459"/>
    <cellStyle name="Total 2 3" xfId="620"/>
    <cellStyle name="Total 3" xfId="621"/>
    <cellStyle name="Warning Text 2" xfId="622"/>
    <cellStyle name="Warning Text 2 2" xfId="623"/>
    <cellStyle name="Warning Text 2 2 2" xfId="624"/>
    <cellStyle name="Warning Text 2 3" xfId="625"/>
    <cellStyle name="Warning Text 3" xfId="626"/>
    <cellStyle name="Акцент1 10" xfId="1460"/>
    <cellStyle name="Акцент1 11" xfId="1461"/>
    <cellStyle name="Акцент1 12" xfId="1462"/>
    <cellStyle name="Акцент1 13" xfId="1463"/>
    <cellStyle name="Акцент1 14" xfId="1464"/>
    <cellStyle name="Акцент1 15" xfId="1465"/>
    <cellStyle name="Акцент1 16" xfId="1466"/>
    <cellStyle name="Акцент1 17" xfId="1467"/>
    <cellStyle name="Акцент1 18" xfId="1468"/>
    <cellStyle name="Акцент1 19" xfId="1469"/>
    <cellStyle name="Акцент1 2" xfId="627"/>
    <cellStyle name="Акцент1 20" xfId="1470"/>
    <cellStyle name="Акцент1 21" xfId="1471"/>
    <cellStyle name="Акцент1 22" xfId="1472"/>
    <cellStyle name="Акцент1 23" xfId="1473"/>
    <cellStyle name="Акцент1 24" xfId="1474"/>
    <cellStyle name="Акцент1 25" xfId="1475"/>
    <cellStyle name="Акцент1 26" xfId="1476"/>
    <cellStyle name="Акцент1 27" xfId="1477"/>
    <cellStyle name="Акцент1 28" xfId="1478"/>
    <cellStyle name="Акцент1 29" xfId="1479"/>
    <cellStyle name="Акцент1 3" xfId="1480"/>
    <cellStyle name="Акцент1 30" xfId="1481"/>
    <cellStyle name="Акцент1 31" xfId="1482"/>
    <cellStyle name="Акцент1 32" xfId="1483"/>
    <cellStyle name="Акцент1 33" xfId="1484"/>
    <cellStyle name="Акцент1 34" xfId="1485"/>
    <cellStyle name="Акцент1 35" xfId="1486"/>
    <cellStyle name="Акцент1 36" xfId="1487"/>
    <cellStyle name="Акцент1 4" xfId="1488"/>
    <cellStyle name="Акцент1 5" xfId="1489"/>
    <cellStyle name="Акцент1 6" xfId="1490"/>
    <cellStyle name="Акцент1 7" xfId="1491"/>
    <cellStyle name="Акцент1 8" xfId="1492"/>
    <cellStyle name="Акцент1 9" xfId="1493"/>
    <cellStyle name="Акцент2 10" xfId="1494"/>
    <cellStyle name="Акцент2 11" xfId="1495"/>
    <cellStyle name="Акцент2 12" xfId="1496"/>
    <cellStyle name="Акцент2 13" xfId="1497"/>
    <cellStyle name="Акцент2 14" xfId="1498"/>
    <cellStyle name="Акцент2 15" xfId="1499"/>
    <cellStyle name="Акцент2 16" xfId="1500"/>
    <cellStyle name="Акцент2 17" xfId="1501"/>
    <cellStyle name="Акцент2 18" xfId="1502"/>
    <cellStyle name="Акцент2 19" xfId="1503"/>
    <cellStyle name="Акцент2 2" xfId="628"/>
    <cellStyle name="Акцент2 20" xfId="1504"/>
    <cellStyle name="Акцент2 21" xfId="1505"/>
    <cellStyle name="Акцент2 22" xfId="1506"/>
    <cellStyle name="Акцент2 23" xfId="1507"/>
    <cellStyle name="Акцент2 24" xfId="1508"/>
    <cellStyle name="Акцент2 25" xfId="1509"/>
    <cellStyle name="Акцент2 26" xfId="1510"/>
    <cellStyle name="Акцент2 27" xfId="1511"/>
    <cellStyle name="Акцент2 28" xfId="1512"/>
    <cellStyle name="Акцент2 29" xfId="1513"/>
    <cellStyle name="Акцент2 3" xfId="1514"/>
    <cellStyle name="Акцент2 30" xfId="1515"/>
    <cellStyle name="Акцент2 31" xfId="1516"/>
    <cellStyle name="Акцент2 32" xfId="1517"/>
    <cellStyle name="Акцент2 33" xfId="1518"/>
    <cellStyle name="Акцент2 34" xfId="1519"/>
    <cellStyle name="Акцент2 35" xfId="1520"/>
    <cellStyle name="Акцент2 36" xfId="1521"/>
    <cellStyle name="Акцент2 4" xfId="1522"/>
    <cellStyle name="Акцент2 5" xfId="1523"/>
    <cellStyle name="Акцент2 6" xfId="1524"/>
    <cellStyle name="Акцент2 7" xfId="1525"/>
    <cellStyle name="Акцент2 8" xfId="1526"/>
    <cellStyle name="Акцент2 9" xfId="1527"/>
    <cellStyle name="Акцент3 10" xfId="1528"/>
    <cellStyle name="Акцент3 11" xfId="1529"/>
    <cellStyle name="Акцент3 12" xfId="1530"/>
    <cellStyle name="Акцент3 13" xfId="1531"/>
    <cellStyle name="Акцент3 14" xfId="1532"/>
    <cellStyle name="Акцент3 15" xfId="1533"/>
    <cellStyle name="Акцент3 16" xfId="1534"/>
    <cellStyle name="Акцент3 17" xfId="1535"/>
    <cellStyle name="Акцент3 18" xfId="1536"/>
    <cellStyle name="Акцент3 19" xfId="1537"/>
    <cellStyle name="Акцент3 2" xfId="629"/>
    <cellStyle name="Акцент3 20" xfId="1538"/>
    <cellStyle name="Акцент3 21" xfId="1539"/>
    <cellStyle name="Акцент3 22" xfId="1540"/>
    <cellStyle name="Акцент3 23" xfId="1541"/>
    <cellStyle name="Акцент3 24" xfId="1542"/>
    <cellStyle name="Акцент3 25" xfId="1543"/>
    <cellStyle name="Акцент3 26" xfId="1544"/>
    <cellStyle name="Акцент3 27" xfId="1545"/>
    <cellStyle name="Акцент3 28" xfId="1546"/>
    <cellStyle name="Акцент3 29" xfId="1547"/>
    <cellStyle name="Акцент3 3" xfId="1548"/>
    <cellStyle name="Акцент3 30" xfId="1549"/>
    <cellStyle name="Акцент3 31" xfId="1550"/>
    <cellStyle name="Акцент3 32" xfId="1551"/>
    <cellStyle name="Акцент3 33" xfId="1552"/>
    <cellStyle name="Акцент3 34" xfId="1553"/>
    <cellStyle name="Акцент3 35" xfId="1554"/>
    <cellStyle name="Акцент3 36" xfId="1555"/>
    <cellStyle name="Акцент3 4" xfId="1556"/>
    <cellStyle name="Акцент3 5" xfId="1557"/>
    <cellStyle name="Акцент3 6" xfId="1558"/>
    <cellStyle name="Акцент3 7" xfId="1559"/>
    <cellStyle name="Акцент3 8" xfId="1560"/>
    <cellStyle name="Акцент3 9" xfId="1561"/>
    <cellStyle name="Акцент4 10" xfId="1562"/>
    <cellStyle name="Акцент4 11" xfId="1563"/>
    <cellStyle name="Акцент4 12" xfId="1564"/>
    <cellStyle name="Акцент4 13" xfId="1565"/>
    <cellStyle name="Акцент4 14" xfId="1566"/>
    <cellStyle name="Акцент4 15" xfId="1567"/>
    <cellStyle name="Акцент4 16" xfId="1568"/>
    <cellStyle name="Акцент4 17" xfId="1569"/>
    <cellStyle name="Акцент4 18" xfId="1570"/>
    <cellStyle name="Акцент4 19" xfId="1571"/>
    <cellStyle name="Акцент4 2" xfId="630"/>
    <cellStyle name="Акцент4 20" xfId="1572"/>
    <cellStyle name="Акцент4 21" xfId="1573"/>
    <cellStyle name="Акцент4 22" xfId="1574"/>
    <cellStyle name="Акцент4 23" xfId="1575"/>
    <cellStyle name="Акцент4 24" xfId="1576"/>
    <cellStyle name="Акцент4 25" xfId="1577"/>
    <cellStyle name="Акцент4 26" xfId="1578"/>
    <cellStyle name="Акцент4 27" xfId="1579"/>
    <cellStyle name="Акцент4 28" xfId="1580"/>
    <cellStyle name="Акцент4 29" xfId="1581"/>
    <cellStyle name="Акцент4 3" xfId="1582"/>
    <cellStyle name="Акцент4 30" xfId="1583"/>
    <cellStyle name="Акцент4 31" xfId="1584"/>
    <cellStyle name="Акцент4 32" xfId="1585"/>
    <cellStyle name="Акцент4 33" xfId="1586"/>
    <cellStyle name="Акцент4 34" xfId="1587"/>
    <cellStyle name="Акцент4 35" xfId="1588"/>
    <cellStyle name="Акцент4 36" xfId="1589"/>
    <cellStyle name="Акцент4 4" xfId="1590"/>
    <cellStyle name="Акцент4 5" xfId="1591"/>
    <cellStyle name="Акцент4 6" xfId="1592"/>
    <cellStyle name="Акцент4 7" xfId="1593"/>
    <cellStyle name="Акцент4 8" xfId="1594"/>
    <cellStyle name="Акцент4 9" xfId="1595"/>
    <cellStyle name="Акцент5 10" xfId="1596"/>
    <cellStyle name="Акцент5 11" xfId="1597"/>
    <cellStyle name="Акцент5 12" xfId="1598"/>
    <cellStyle name="Акцент5 13" xfId="1599"/>
    <cellStyle name="Акцент5 14" xfId="1600"/>
    <cellStyle name="Акцент5 15" xfId="1601"/>
    <cellStyle name="Акцент5 16" xfId="1602"/>
    <cellStyle name="Акцент5 17" xfId="1603"/>
    <cellStyle name="Акцент5 18" xfId="1604"/>
    <cellStyle name="Акцент5 19" xfId="1605"/>
    <cellStyle name="Акцент5 2" xfId="631"/>
    <cellStyle name="Акцент5 20" xfId="1606"/>
    <cellStyle name="Акцент5 21" xfId="1607"/>
    <cellStyle name="Акцент5 22" xfId="1608"/>
    <cellStyle name="Акцент5 23" xfId="1609"/>
    <cellStyle name="Акцент5 24" xfId="1610"/>
    <cellStyle name="Акцент5 25" xfId="1611"/>
    <cellStyle name="Акцент5 26" xfId="1612"/>
    <cellStyle name="Акцент5 27" xfId="1613"/>
    <cellStyle name="Акцент5 28" xfId="1614"/>
    <cellStyle name="Акцент5 29" xfId="1615"/>
    <cellStyle name="Акцент5 3" xfId="1616"/>
    <cellStyle name="Акцент5 30" xfId="1617"/>
    <cellStyle name="Акцент5 31" xfId="1618"/>
    <cellStyle name="Акцент5 32" xfId="1619"/>
    <cellStyle name="Акцент5 33" xfId="1620"/>
    <cellStyle name="Акцент5 34" xfId="1621"/>
    <cellStyle name="Акцент5 35" xfId="1622"/>
    <cellStyle name="Акцент5 36" xfId="1623"/>
    <cellStyle name="Акцент5 4" xfId="1624"/>
    <cellStyle name="Акцент5 5" xfId="1625"/>
    <cellStyle name="Акцент5 6" xfId="1626"/>
    <cellStyle name="Акцент5 7" xfId="1627"/>
    <cellStyle name="Акцент5 8" xfId="1628"/>
    <cellStyle name="Акцент5 9" xfId="1629"/>
    <cellStyle name="Акцент6 10" xfId="1630"/>
    <cellStyle name="Акцент6 11" xfId="1631"/>
    <cellStyle name="Акцент6 12" xfId="1632"/>
    <cellStyle name="Акцент6 13" xfId="1633"/>
    <cellStyle name="Акцент6 14" xfId="1634"/>
    <cellStyle name="Акцент6 15" xfId="1635"/>
    <cellStyle name="Акцент6 16" xfId="1636"/>
    <cellStyle name="Акцент6 17" xfId="1637"/>
    <cellStyle name="Акцент6 18" xfId="1638"/>
    <cellStyle name="Акцент6 19" xfId="1639"/>
    <cellStyle name="Акцент6 2" xfId="632"/>
    <cellStyle name="Акцент6 20" xfId="1640"/>
    <cellStyle name="Акцент6 21" xfId="1641"/>
    <cellStyle name="Акцент6 22" xfId="1642"/>
    <cellStyle name="Акцент6 23" xfId="1643"/>
    <cellStyle name="Акцент6 24" xfId="1644"/>
    <cellStyle name="Акцент6 25" xfId="1645"/>
    <cellStyle name="Акцент6 26" xfId="1646"/>
    <cellStyle name="Акцент6 27" xfId="1647"/>
    <cellStyle name="Акцент6 28" xfId="1648"/>
    <cellStyle name="Акцент6 29" xfId="1649"/>
    <cellStyle name="Акцент6 3" xfId="1650"/>
    <cellStyle name="Акцент6 30" xfId="1651"/>
    <cellStyle name="Акцент6 31" xfId="1652"/>
    <cellStyle name="Акцент6 32" xfId="1653"/>
    <cellStyle name="Акцент6 33" xfId="1654"/>
    <cellStyle name="Акцент6 34" xfId="1655"/>
    <cellStyle name="Акцент6 35" xfId="1656"/>
    <cellStyle name="Акцент6 36" xfId="1657"/>
    <cellStyle name="Акцент6 4" xfId="1658"/>
    <cellStyle name="Акцент6 5" xfId="1659"/>
    <cellStyle name="Акцент6 6" xfId="1660"/>
    <cellStyle name="Акцент6 7" xfId="1661"/>
    <cellStyle name="Акцент6 8" xfId="1662"/>
    <cellStyle name="Акцент6 9" xfId="1663"/>
    <cellStyle name="Беззащитный" xfId="633"/>
    <cellStyle name="Ввод  10" xfId="1664"/>
    <cellStyle name="Ввод  11" xfId="1665"/>
    <cellStyle name="Ввод  12" xfId="1666"/>
    <cellStyle name="Ввод  13" xfId="1667"/>
    <cellStyle name="Ввод  14" xfId="1668"/>
    <cellStyle name="Ввод  15" xfId="1669"/>
    <cellStyle name="Ввод  16" xfId="1670"/>
    <cellStyle name="Ввод  17" xfId="1671"/>
    <cellStyle name="Ввод  18" xfId="1672"/>
    <cellStyle name="Ввод  19" xfId="1673"/>
    <cellStyle name="Ввод  2" xfId="634"/>
    <cellStyle name="Ввод  20" xfId="1674"/>
    <cellStyle name="Ввод  21" xfId="1675"/>
    <cellStyle name="Ввод  22" xfId="1676"/>
    <cellStyle name="Ввод  23" xfId="1677"/>
    <cellStyle name="Ввод  24" xfId="1678"/>
    <cellStyle name="Ввод  25" xfId="1679"/>
    <cellStyle name="Ввод  26" xfId="1680"/>
    <cellStyle name="Ввод  27" xfId="1681"/>
    <cellStyle name="Ввод  28" xfId="1682"/>
    <cellStyle name="Ввод  29" xfId="1683"/>
    <cellStyle name="Ввод  3" xfId="1684"/>
    <cellStyle name="Ввод  30" xfId="1685"/>
    <cellStyle name="Ввод  31" xfId="1686"/>
    <cellStyle name="Ввод  32" xfId="1687"/>
    <cellStyle name="Ввод  33" xfId="1688"/>
    <cellStyle name="Ввод  34" xfId="1689"/>
    <cellStyle name="Ввод  35" xfId="1690"/>
    <cellStyle name="Ввод  36" xfId="1691"/>
    <cellStyle name="Ввод  4" xfId="1692"/>
    <cellStyle name="Ввод  5" xfId="1693"/>
    <cellStyle name="Ввод  6" xfId="1694"/>
    <cellStyle name="Ввод  7" xfId="1695"/>
    <cellStyle name="Ввод  8" xfId="1696"/>
    <cellStyle name="Ввод  9" xfId="1697"/>
    <cellStyle name="Вывод 10" xfId="1698"/>
    <cellStyle name="Вывод 11" xfId="1699"/>
    <cellStyle name="Вывод 12" xfId="1700"/>
    <cellStyle name="Вывод 13" xfId="1701"/>
    <cellStyle name="Вывод 14" xfId="1702"/>
    <cellStyle name="Вывод 15" xfId="1703"/>
    <cellStyle name="Вывод 16" xfId="1704"/>
    <cellStyle name="Вывод 17" xfId="1705"/>
    <cellStyle name="Вывод 18" xfId="1706"/>
    <cellStyle name="Вывод 19" xfId="1707"/>
    <cellStyle name="Вывод 2" xfId="635"/>
    <cellStyle name="Вывод 20" xfId="1708"/>
    <cellStyle name="Вывод 21" xfId="1709"/>
    <cellStyle name="Вывод 22" xfId="1710"/>
    <cellStyle name="Вывод 23" xfId="1711"/>
    <cellStyle name="Вывод 24" xfId="1712"/>
    <cellStyle name="Вывод 25" xfId="1713"/>
    <cellStyle name="Вывод 26" xfId="1714"/>
    <cellStyle name="Вывод 27" xfId="1715"/>
    <cellStyle name="Вывод 28" xfId="1716"/>
    <cellStyle name="Вывод 29" xfId="1717"/>
    <cellStyle name="Вывод 3" xfId="1718"/>
    <cellStyle name="Вывод 30" xfId="1719"/>
    <cellStyle name="Вывод 31" xfId="1720"/>
    <cellStyle name="Вывод 32" xfId="1721"/>
    <cellStyle name="Вывод 33" xfId="1722"/>
    <cellStyle name="Вывод 34" xfId="1723"/>
    <cellStyle name="Вывод 35" xfId="1724"/>
    <cellStyle name="Вывод 36" xfId="1725"/>
    <cellStyle name="Вывод 4" xfId="1726"/>
    <cellStyle name="Вывод 5" xfId="1727"/>
    <cellStyle name="Вывод 6" xfId="1728"/>
    <cellStyle name="Вывод 7" xfId="1729"/>
    <cellStyle name="Вывод 8" xfId="1730"/>
    <cellStyle name="Вывод 9" xfId="1731"/>
    <cellStyle name="Вычисление 10" xfId="1732"/>
    <cellStyle name="Вычисление 11" xfId="1733"/>
    <cellStyle name="Вычисление 12" xfId="1734"/>
    <cellStyle name="Вычисление 13" xfId="1735"/>
    <cellStyle name="Вычисление 14" xfId="1736"/>
    <cellStyle name="Вычисление 15" xfId="1737"/>
    <cellStyle name="Вычисление 16" xfId="1738"/>
    <cellStyle name="Вычисление 17" xfId="1739"/>
    <cellStyle name="Вычисление 18" xfId="1740"/>
    <cellStyle name="Вычисление 19" xfId="1741"/>
    <cellStyle name="Вычисление 2" xfId="636"/>
    <cellStyle name="Вычисление 20" xfId="1742"/>
    <cellStyle name="Вычисление 21" xfId="1743"/>
    <cellStyle name="Вычисление 22" xfId="1744"/>
    <cellStyle name="Вычисление 23" xfId="1745"/>
    <cellStyle name="Вычисление 24" xfId="1746"/>
    <cellStyle name="Вычисление 25" xfId="1747"/>
    <cellStyle name="Вычисление 26" xfId="1748"/>
    <cellStyle name="Вычисление 27" xfId="1749"/>
    <cellStyle name="Вычисление 28" xfId="1750"/>
    <cellStyle name="Вычисление 29" xfId="1751"/>
    <cellStyle name="Вычисление 3" xfId="1752"/>
    <cellStyle name="Вычисление 30" xfId="1753"/>
    <cellStyle name="Вычисление 31" xfId="1754"/>
    <cellStyle name="Вычисление 32" xfId="1755"/>
    <cellStyle name="Вычисление 33" xfId="1756"/>
    <cellStyle name="Вычисление 34" xfId="1757"/>
    <cellStyle name="Вычисление 35" xfId="1758"/>
    <cellStyle name="Вычисление 36" xfId="1759"/>
    <cellStyle name="Вычисление 4" xfId="1760"/>
    <cellStyle name="Вычисление 5" xfId="1761"/>
    <cellStyle name="Вычисление 6" xfId="1762"/>
    <cellStyle name="Вычисление 7" xfId="1763"/>
    <cellStyle name="Вычисление 8" xfId="1764"/>
    <cellStyle name="Вычисление 9" xfId="1765"/>
    <cellStyle name="Заголовок 1 10" xfId="1766"/>
    <cellStyle name="Заголовок 1 11" xfId="1767"/>
    <cellStyle name="Заголовок 1 12" xfId="1768"/>
    <cellStyle name="Заголовок 1 13" xfId="1769"/>
    <cellStyle name="Заголовок 1 14" xfId="1770"/>
    <cellStyle name="Заголовок 1 15" xfId="1771"/>
    <cellStyle name="Заголовок 1 16" xfId="1772"/>
    <cellStyle name="Заголовок 1 17" xfId="1773"/>
    <cellStyle name="Заголовок 1 18" xfId="1774"/>
    <cellStyle name="Заголовок 1 19" xfId="1775"/>
    <cellStyle name="Заголовок 1 2" xfId="637"/>
    <cellStyle name="Заголовок 1 20" xfId="1776"/>
    <cellStyle name="Заголовок 1 21" xfId="1777"/>
    <cellStyle name="Заголовок 1 22" xfId="1778"/>
    <cellStyle name="Заголовок 1 23" xfId="1779"/>
    <cellStyle name="Заголовок 1 24" xfId="1780"/>
    <cellStyle name="Заголовок 1 25" xfId="1781"/>
    <cellStyle name="Заголовок 1 26" xfId="1782"/>
    <cellStyle name="Заголовок 1 27" xfId="1783"/>
    <cellStyle name="Заголовок 1 28" xfId="1784"/>
    <cellStyle name="Заголовок 1 29" xfId="1785"/>
    <cellStyle name="Заголовок 1 3" xfId="1786"/>
    <cellStyle name="Заголовок 1 30" xfId="1787"/>
    <cellStyle name="Заголовок 1 31" xfId="1788"/>
    <cellStyle name="Заголовок 1 32" xfId="1789"/>
    <cellStyle name="Заголовок 1 33" xfId="1790"/>
    <cellStyle name="Заголовок 1 34" xfId="1791"/>
    <cellStyle name="Заголовок 1 35" xfId="1792"/>
    <cellStyle name="Заголовок 1 36" xfId="1793"/>
    <cellStyle name="Заголовок 1 4" xfId="1794"/>
    <cellStyle name="Заголовок 1 5" xfId="1795"/>
    <cellStyle name="Заголовок 1 6" xfId="1796"/>
    <cellStyle name="Заголовок 1 7" xfId="1797"/>
    <cellStyle name="Заголовок 1 8" xfId="1798"/>
    <cellStyle name="Заголовок 1 9" xfId="1799"/>
    <cellStyle name="Заголовок 2 10" xfId="1800"/>
    <cellStyle name="Заголовок 2 11" xfId="1801"/>
    <cellStyle name="Заголовок 2 12" xfId="1802"/>
    <cellStyle name="Заголовок 2 13" xfId="1803"/>
    <cellStyle name="Заголовок 2 14" xfId="1804"/>
    <cellStyle name="Заголовок 2 15" xfId="1805"/>
    <cellStyle name="Заголовок 2 16" xfId="1806"/>
    <cellStyle name="Заголовок 2 17" xfId="1807"/>
    <cellStyle name="Заголовок 2 18" xfId="1808"/>
    <cellStyle name="Заголовок 2 19" xfId="1809"/>
    <cellStyle name="Заголовок 2 2" xfId="638"/>
    <cellStyle name="Заголовок 2 20" xfId="1810"/>
    <cellStyle name="Заголовок 2 21" xfId="1811"/>
    <cellStyle name="Заголовок 2 22" xfId="1812"/>
    <cellStyle name="Заголовок 2 23" xfId="1813"/>
    <cellStyle name="Заголовок 2 24" xfId="1814"/>
    <cellStyle name="Заголовок 2 25" xfId="1815"/>
    <cellStyle name="Заголовок 2 26" xfId="1816"/>
    <cellStyle name="Заголовок 2 27" xfId="1817"/>
    <cellStyle name="Заголовок 2 28" xfId="1818"/>
    <cellStyle name="Заголовок 2 29" xfId="1819"/>
    <cellStyle name="Заголовок 2 3" xfId="1820"/>
    <cellStyle name="Заголовок 2 30" xfId="1821"/>
    <cellStyle name="Заголовок 2 31" xfId="1822"/>
    <cellStyle name="Заголовок 2 32" xfId="1823"/>
    <cellStyle name="Заголовок 2 33" xfId="1824"/>
    <cellStyle name="Заголовок 2 34" xfId="1825"/>
    <cellStyle name="Заголовок 2 35" xfId="1826"/>
    <cellStyle name="Заголовок 2 36" xfId="1827"/>
    <cellStyle name="Заголовок 2 4" xfId="1828"/>
    <cellStyle name="Заголовок 2 5" xfId="1829"/>
    <cellStyle name="Заголовок 2 6" xfId="1830"/>
    <cellStyle name="Заголовок 2 7" xfId="1831"/>
    <cellStyle name="Заголовок 2 8" xfId="1832"/>
    <cellStyle name="Заголовок 2 9" xfId="1833"/>
    <cellStyle name="Заголовок 3 10" xfId="1834"/>
    <cellStyle name="Заголовок 3 11" xfId="1835"/>
    <cellStyle name="Заголовок 3 12" xfId="1836"/>
    <cellStyle name="Заголовок 3 13" xfId="1837"/>
    <cellStyle name="Заголовок 3 14" xfId="1838"/>
    <cellStyle name="Заголовок 3 15" xfId="1839"/>
    <cellStyle name="Заголовок 3 16" xfId="1840"/>
    <cellStyle name="Заголовок 3 17" xfId="1841"/>
    <cellStyle name="Заголовок 3 18" xfId="1842"/>
    <cellStyle name="Заголовок 3 19" xfId="1843"/>
    <cellStyle name="Заголовок 3 2" xfId="639"/>
    <cellStyle name="Заголовок 3 20" xfId="1844"/>
    <cellStyle name="Заголовок 3 21" xfId="1845"/>
    <cellStyle name="Заголовок 3 22" xfId="1846"/>
    <cellStyle name="Заголовок 3 23" xfId="1847"/>
    <cellStyle name="Заголовок 3 24" xfId="1848"/>
    <cellStyle name="Заголовок 3 25" xfId="1849"/>
    <cellStyle name="Заголовок 3 26" xfId="1850"/>
    <cellStyle name="Заголовок 3 27" xfId="1851"/>
    <cellStyle name="Заголовок 3 28" xfId="1852"/>
    <cellStyle name="Заголовок 3 29" xfId="1853"/>
    <cellStyle name="Заголовок 3 3" xfId="1854"/>
    <cellStyle name="Заголовок 3 30" xfId="1855"/>
    <cellStyle name="Заголовок 3 31" xfId="1856"/>
    <cellStyle name="Заголовок 3 32" xfId="1857"/>
    <cellStyle name="Заголовок 3 33" xfId="1858"/>
    <cellStyle name="Заголовок 3 34" xfId="1859"/>
    <cellStyle name="Заголовок 3 35" xfId="1860"/>
    <cellStyle name="Заголовок 3 36" xfId="1861"/>
    <cellStyle name="Заголовок 3 4" xfId="1862"/>
    <cellStyle name="Заголовок 3 5" xfId="1863"/>
    <cellStyle name="Заголовок 3 6" xfId="1864"/>
    <cellStyle name="Заголовок 3 7" xfId="1865"/>
    <cellStyle name="Заголовок 3 8" xfId="1866"/>
    <cellStyle name="Заголовок 3 9" xfId="1867"/>
    <cellStyle name="Заголовок 4 10" xfId="1868"/>
    <cellStyle name="Заголовок 4 11" xfId="1869"/>
    <cellStyle name="Заголовок 4 12" xfId="1870"/>
    <cellStyle name="Заголовок 4 13" xfId="1871"/>
    <cellStyle name="Заголовок 4 14" xfId="1872"/>
    <cellStyle name="Заголовок 4 15" xfId="1873"/>
    <cellStyle name="Заголовок 4 16" xfId="1874"/>
    <cellStyle name="Заголовок 4 17" xfId="1875"/>
    <cellStyle name="Заголовок 4 18" xfId="1876"/>
    <cellStyle name="Заголовок 4 19" xfId="1877"/>
    <cellStyle name="Заголовок 4 2" xfId="640"/>
    <cellStyle name="Заголовок 4 20" xfId="1878"/>
    <cellStyle name="Заголовок 4 21" xfId="1879"/>
    <cellStyle name="Заголовок 4 22" xfId="1880"/>
    <cellStyle name="Заголовок 4 23" xfId="1881"/>
    <cellStyle name="Заголовок 4 24" xfId="1882"/>
    <cellStyle name="Заголовок 4 25" xfId="1883"/>
    <cellStyle name="Заголовок 4 26" xfId="1884"/>
    <cellStyle name="Заголовок 4 27" xfId="1885"/>
    <cellStyle name="Заголовок 4 28" xfId="1886"/>
    <cellStyle name="Заголовок 4 29" xfId="1887"/>
    <cellStyle name="Заголовок 4 3" xfId="1888"/>
    <cellStyle name="Заголовок 4 30" xfId="1889"/>
    <cellStyle name="Заголовок 4 31" xfId="1890"/>
    <cellStyle name="Заголовок 4 32" xfId="1891"/>
    <cellStyle name="Заголовок 4 33" xfId="1892"/>
    <cellStyle name="Заголовок 4 34" xfId="1893"/>
    <cellStyle name="Заголовок 4 35" xfId="1894"/>
    <cellStyle name="Заголовок 4 36" xfId="1895"/>
    <cellStyle name="Заголовок 4 4" xfId="1896"/>
    <cellStyle name="Заголовок 4 5" xfId="1897"/>
    <cellStyle name="Заголовок 4 6" xfId="1898"/>
    <cellStyle name="Заголовок 4 7" xfId="1899"/>
    <cellStyle name="Заголовок 4 8" xfId="1900"/>
    <cellStyle name="Заголовок 4 9" xfId="1901"/>
    <cellStyle name="Защитный" xfId="641"/>
    <cellStyle name="Итог 10" xfId="1902"/>
    <cellStyle name="Итог 11" xfId="1903"/>
    <cellStyle name="Итог 12" xfId="1904"/>
    <cellStyle name="Итог 13" xfId="1905"/>
    <cellStyle name="Итог 14" xfId="1906"/>
    <cellStyle name="Итог 15" xfId="1907"/>
    <cellStyle name="Итог 16" xfId="1908"/>
    <cellStyle name="Итог 17" xfId="1909"/>
    <cellStyle name="Итог 18" xfId="1910"/>
    <cellStyle name="Итог 19" xfId="1911"/>
    <cellStyle name="Итог 2" xfId="642"/>
    <cellStyle name="Итог 20" xfId="1912"/>
    <cellStyle name="Итог 21" xfId="1913"/>
    <cellStyle name="Итог 22" xfId="1914"/>
    <cellStyle name="Итог 23" xfId="1915"/>
    <cellStyle name="Итог 24" xfId="1916"/>
    <cellStyle name="Итог 25" xfId="1917"/>
    <cellStyle name="Итог 26" xfId="1918"/>
    <cellStyle name="Итог 27" xfId="1919"/>
    <cellStyle name="Итог 28" xfId="1920"/>
    <cellStyle name="Итог 29" xfId="1921"/>
    <cellStyle name="Итог 3" xfId="1922"/>
    <cellStyle name="Итог 30" xfId="1923"/>
    <cellStyle name="Итог 31" xfId="1924"/>
    <cellStyle name="Итог 32" xfId="1925"/>
    <cellStyle name="Итог 33" xfId="1926"/>
    <cellStyle name="Итог 34" xfId="1927"/>
    <cellStyle name="Итог 35" xfId="1928"/>
    <cellStyle name="Итог 36" xfId="1929"/>
    <cellStyle name="Итог 4" xfId="1930"/>
    <cellStyle name="Итог 5" xfId="1931"/>
    <cellStyle name="Итог 6" xfId="1932"/>
    <cellStyle name="Итог 7" xfId="1933"/>
    <cellStyle name="Итог 8" xfId="1934"/>
    <cellStyle name="Итог 9" xfId="1935"/>
    <cellStyle name="Контрольная ячейка 10" xfId="1936"/>
    <cellStyle name="Контрольная ячейка 11" xfId="1937"/>
    <cellStyle name="Контрольная ячейка 12" xfId="1938"/>
    <cellStyle name="Контрольная ячейка 13" xfId="1939"/>
    <cellStyle name="Контрольная ячейка 14" xfId="1940"/>
    <cellStyle name="Контрольная ячейка 15" xfId="1941"/>
    <cellStyle name="Контрольная ячейка 16" xfId="1942"/>
    <cellStyle name="Контрольная ячейка 17" xfId="1943"/>
    <cellStyle name="Контрольная ячейка 18" xfId="1944"/>
    <cellStyle name="Контрольная ячейка 19" xfId="1945"/>
    <cellStyle name="Контрольная ячейка 2" xfId="643"/>
    <cellStyle name="Контрольная ячейка 20" xfId="1946"/>
    <cellStyle name="Контрольная ячейка 21" xfId="1947"/>
    <cellStyle name="Контрольная ячейка 22" xfId="1948"/>
    <cellStyle name="Контрольная ячейка 23" xfId="1949"/>
    <cellStyle name="Контрольная ячейка 24" xfId="1950"/>
    <cellStyle name="Контрольная ячейка 25" xfId="1951"/>
    <cellStyle name="Контрольная ячейка 26" xfId="1952"/>
    <cellStyle name="Контрольная ячейка 27" xfId="1953"/>
    <cellStyle name="Контрольная ячейка 28" xfId="1954"/>
    <cellStyle name="Контрольная ячейка 29" xfId="1955"/>
    <cellStyle name="Контрольная ячейка 3" xfId="1956"/>
    <cellStyle name="Контрольная ячейка 30" xfId="1957"/>
    <cellStyle name="Контрольная ячейка 31" xfId="1958"/>
    <cellStyle name="Контрольная ячейка 32" xfId="1959"/>
    <cellStyle name="Контрольная ячейка 33" xfId="1960"/>
    <cellStyle name="Контрольная ячейка 34" xfId="1961"/>
    <cellStyle name="Контрольная ячейка 35" xfId="1962"/>
    <cellStyle name="Контрольная ячейка 36" xfId="1963"/>
    <cellStyle name="Контрольная ячейка 4" xfId="1964"/>
    <cellStyle name="Контрольная ячейка 5" xfId="1965"/>
    <cellStyle name="Контрольная ячейка 6" xfId="1966"/>
    <cellStyle name="Контрольная ячейка 7" xfId="1967"/>
    <cellStyle name="Контрольная ячейка 8" xfId="1968"/>
    <cellStyle name="Контрольная ячейка 9" xfId="1969"/>
    <cellStyle name="Название 2" xfId="644"/>
    <cellStyle name="Название 3" xfId="645"/>
    <cellStyle name="Нейтральный 10" xfId="1970"/>
    <cellStyle name="Нейтральный 11" xfId="1971"/>
    <cellStyle name="Нейтральный 12" xfId="1972"/>
    <cellStyle name="Нейтральный 13" xfId="1973"/>
    <cellStyle name="Нейтральный 14" xfId="1974"/>
    <cellStyle name="Нейтральный 15" xfId="1975"/>
    <cellStyle name="Нейтральный 16" xfId="1976"/>
    <cellStyle name="Нейтральный 17" xfId="1977"/>
    <cellStyle name="Нейтральный 18" xfId="1978"/>
    <cellStyle name="Нейтральный 19" xfId="1979"/>
    <cellStyle name="Нейтральный 2" xfId="646"/>
    <cellStyle name="Нейтральный 20" xfId="1980"/>
    <cellStyle name="Нейтральный 21" xfId="1981"/>
    <cellStyle name="Нейтральный 22" xfId="1982"/>
    <cellStyle name="Нейтральный 23" xfId="1983"/>
    <cellStyle name="Нейтральный 24" xfId="1984"/>
    <cellStyle name="Нейтральный 25" xfId="1985"/>
    <cellStyle name="Нейтральный 26" xfId="1986"/>
    <cellStyle name="Нейтральный 27" xfId="1987"/>
    <cellStyle name="Нейтральный 28" xfId="1988"/>
    <cellStyle name="Нейтральный 29" xfId="1989"/>
    <cellStyle name="Нейтральный 3" xfId="1990"/>
    <cellStyle name="Нейтральный 30" xfId="1991"/>
    <cellStyle name="Нейтральный 31" xfId="1992"/>
    <cellStyle name="Нейтральный 32" xfId="1993"/>
    <cellStyle name="Нейтральный 33" xfId="1994"/>
    <cellStyle name="Нейтральный 34" xfId="1995"/>
    <cellStyle name="Нейтральный 35" xfId="1996"/>
    <cellStyle name="Нейтральный 36" xfId="1997"/>
    <cellStyle name="Нейтральный 4" xfId="1998"/>
    <cellStyle name="Нейтральный 5" xfId="1999"/>
    <cellStyle name="Нейтральный 6" xfId="2000"/>
    <cellStyle name="Нейтральный 7" xfId="2001"/>
    <cellStyle name="Нейтральный 8" xfId="2002"/>
    <cellStyle name="Нейтральный 9" xfId="2003"/>
    <cellStyle name="Обычный 13" xfId="2004"/>
    <cellStyle name="Обычный 14" xfId="2005"/>
    <cellStyle name="Обычный 15" xfId="2006"/>
    <cellStyle name="Обычный 16" xfId="2007"/>
    <cellStyle name="Обычный 17" xfId="2008"/>
    <cellStyle name="Обычный 18" xfId="2009"/>
    <cellStyle name="Обычный 19" xfId="693"/>
    <cellStyle name="Обычный 2" xfId="3"/>
    <cellStyle name="Обычный 2 10" xfId="647"/>
    <cellStyle name="Обычный 2 10 2" xfId="2010"/>
    <cellStyle name="Обычный 2 11" xfId="648"/>
    <cellStyle name="Обычный 2 11 2" xfId="2011"/>
    <cellStyle name="Обычный 2 12" xfId="649"/>
    <cellStyle name="Обычный 2 12 2" xfId="2012"/>
    <cellStyle name="Обычный 2 13" xfId="650"/>
    <cellStyle name="Обычный 2 13 2" xfId="2013"/>
    <cellStyle name="Обычный 2 14" xfId="2014"/>
    <cellStyle name="Обычный 2 14 2" xfId="2015"/>
    <cellStyle name="Обычный 2 15" xfId="2016"/>
    <cellStyle name="Обычный 2 16" xfId="2017"/>
    <cellStyle name="Обычный 2 17" xfId="2018"/>
    <cellStyle name="Обычный 2 18" xfId="2019"/>
    <cellStyle name="Обычный 2 19" xfId="2020"/>
    <cellStyle name="Обычный 2 2" xfId="651"/>
    <cellStyle name="Обычный 2 2 10" xfId="2021"/>
    <cellStyle name="Обычный 2 2 11" xfId="2022"/>
    <cellStyle name="Обычный 2 2 12" xfId="2023"/>
    <cellStyle name="Обычный 2 2 13" xfId="2024"/>
    <cellStyle name="Обычный 2 2 14" xfId="2025"/>
    <cellStyle name="Обычный 2 2 15" xfId="2026"/>
    <cellStyle name="Обычный 2 2 16" xfId="2027"/>
    <cellStyle name="Обычный 2 2 17" xfId="2028"/>
    <cellStyle name="Обычный 2 2 18" xfId="2029"/>
    <cellStyle name="Обычный 2 2 19" xfId="2030"/>
    <cellStyle name="Обычный 2 2 2" xfId="652"/>
    <cellStyle name="Обычный 2 2 2 2" xfId="2031"/>
    <cellStyle name="Обычный 2 2 20" xfId="2032"/>
    <cellStyle name="Обычный 2 2 21" xfId="2033"/>
    <cellStyle name="Обычный 2 2 22" xfId="2034"/>
    <cellStyle name="Обычный 2 2 23" xfId="2035"/>
    <cellStyle name="Обычный 2 2 24" xfId="2036"/>
    <cellStyle name="Обычный 2 2 25" xfId="2037"/>
    <cellStyle name="Обычный 2 2 26" xfId="2038"/>
    <cellStyle name="Обычный 2 2 27" xfId="2039"/>
    <cellStyle name="Обычный 2 2 28" xfId="2040"/>
    <cellStyle name="Обычный 2 2 29" xfId="2041"/>
    <cellStyle name="Обычный 2 2 3" xfId="2042"/>
    <cellStyle name="Обычный 2 2 3 2" xfId="2043"/>
    <cellStyle name="Обычный 2 2 30" xfId="2044"/>
    <cellStyle name="Обычный 2 2 31" xfId="2045"/>
    <cellStyle name="Обычный 2 2 32" xfId="2046"/>
    <cellStyle name="Обычный 2 2 33" xfId="2047"/>
    <cellStyle name="Обычный 2 2 34" xfId="2048"/>
    <cellStyle name="Обычный 2 2 35" xfId="2049"/>
    <cellStyle name="Обычный 2 2 36" xfId="2050"/>
    <cellStyle name="Обычный 2 2 4" xfId="2051"/>
    <cellStyle name="Обычный 2 2 5" xfId="2052"/>
    <cellStyle name="Обычный 2 2 6" xfId="2053"/>
    <cellStyle name="Обычный 2 2 7" xfId="2054"/>
    <cellStyle name="Обычный 2 2 8" xfId="2055"/>
    <cellStyle name="Обычный 2 2 9" xfId="2056"/>
    <cellStyle name="Обычный 2 20" xfId="2057"/>
    <cellStyle name="Обычный 2 21" xfId="2058"/>
    <cellStyle name="Обычный 2 22" xfId="2059"/>
    <cellStyle name="Обычный 2 23" xfId="2060"/>
    <cellStyle name="Обычный 2 24" xfId="2061"/>
    <cellStyle name="Обычный 2 25" xfId="2062"/>
    <cellStyle name="Обычный 2 26" xfId="2063"/>
    <cellStyle name="Обычный 2 27" xfId="2064"/>
    <cellStyle name="Обычный 2 28" xfId="2065"/>
    <cellStyle name="Обычный 2 29" xfId="2066"/>
    <cellStyle name="Обычный 2 3" xfId="653"/>
    <cellStyle name="Обычный 2 30" xfId="2067"/>
    <cellStyle name="Обычный 2 31" xfId="2068"/>
    <cellStyle name="Обычный 2 32" xfId="2069"/>
    <cellStyle name="Обычный 2 33" xfId="2070"/>
    <cellStyle name="Обычный 2 34" xfId="2071"/>
    <cellStyle name="Обычный 2 35" xfId="2072"/>
    <cellStyle name="Обычный 2 36" xfId="2073"/>
    <cellStyle name="Обычный 2 37" xfId="2074"/>
    <cellStyle name="Обычный 2 4" xfId="654"/>
    <cellStyle name="Обычный 2 4 2" xfId="655"/>
    <cellStyle name="Обычный 2 5" xfId="656"/>
    <cellStyle name="Обычный 2 5 2" xfId="657"/>
    <cellStyle name="Обычный 2 6" xfId="658"/>
    <cellStyle name="Обычный 2 6 2" xfId="659"/>
    <cellStyle name="Обычный 2 7" xfId="660"/>
    <cellStyle name="Обычный 2 7 2" xfId="661"/>
    <cellStyle name="Обычный 2 8" xfId="662"/>
    <cellStyle name="Обычный 2 8 2" xfId="663"/>
    <cellStyle name="Обычный 2 9" xfId="664"/>
    <cellStyle name="Обычный 2 9 2" xfId="2075"/>
    <cellStyle name="Обычный 2_900005052015" xfId="665"/>
    <cellStyle name="Обычный 23" xfId="2076"/>
    <cellStyle name="Обычный 24" xfId="2077"/>
    <cellStyle name="Обычный 25" xfId="2078"/>
    <cellStyle name="Обычный 27" xfId="2079"/>
    <cellStyle name="Обычный 28" xfId="2080"/>
    <cellStyle name="Обычный 29" xfId="2081"/>
    <cellStyle name="Обычный 3" xfId="666"/>
    <cellStyle name="Обычный 3 2" xfId="667"/>
    <cellStyle name="Обычный 3 2 2" xfId="2082"/>
    <cellStyle name="Обычный 3 3" xfId="668"/>
    <cellStyle name="Обычный 30" xfId="2083"/>
    <cellStyle name="Обычный 31" xfId="2084"/>
    <cellStyle name="Обычный 32" xfId="2085"/>
    <cellStyle name="Обычный 34" xfId="2086"/>
    <cellStyle name="Обычный 35" xfId="2087"/>
    <cellStyle name="Обычный 36" xfId="2088"/>
    <cellStyle name="Обычный 4" xfId="669"/>
    <cellStyle name="Обычный 4 2" xfId="2089"/>
    <cellStyle name="Обычный 5" xfId="670"/>
    <cellStyle name="Обычный 6" xfId="671"/>
    <cellStyle name="Обычный 7" xfId="672"/>
    <cellStyle name="Обычный 8" xfId="673"/>
    <cellStyle name="Обычный 9" xfId="674"/>
    <cellStyle name="Обычный 9 2" xfId="691"/>
    <cellStyle name="Плохой 10" xfId="2090"/>
    <cellStyle name="Плохой 11" xfId="2091"/>
    <cellStyle name="Плохой 12" xfId="2092"/>
    <cellStyle name="Плохой 13" xfId="2093"/>
    <cellStyle name="Плохой 14" xfId="2094"/>
    <cellStyle name="Плохой 15" xfId="2095"/>
    <cellStyle name="Плохой 16" xfId="2096"/>
    <cellStyle name="Плохой 17" xfId="2097"/>
    <cellStyle name="Плохой 18" xfId="2098"/>
    <cellStyle name="Плохой 19" xfId="2099"/>
    <cellStyle name="Плохой 2" xfId="675"/>
    <cellStyle name="Плохой 20" xfId="2100"/>
    <cellStyle name="Плохой 21" xfId="2101"/>
    <cellStyle name="Плохой 22" xfId="2102"/>
    <cellStyle name="Плохой 23" xfId="2103"/>
    <cellStyle name="Плохой 24" xfId="2104"/>
    <cellStyle name="Плохой 25" xfId="2105"/>
    <cellStyle name="Плохой 26" xfId="2106"/>
    <cellStyle name="Плохой 27" xfId="2107"/>
    <cellStyle name="Плохой 28" xfId="2108"/>
    <cellStyle name="Плохой 29" xfId="2109"/>
    <cellStyle name="Плохой 3" xfId="2110"/>
    <cellStyle name="Плохой 30" xfId="2111"/>
    <cellStyle name="Плохой 31" xfId="2112"/>
    <cellStyle name="Плохой 32" xfId="2113"/>
    <cellStyle name="Плохой 33" xfId="2114"/>
    <cellStyle name="Плохой 34" xfId="2115"/>
    <cellStyle name="Плохой 35" xfId="2116"/>
    <cellStyle name="Плохой 36" xfId="2117"/>
    <cellStyle name="Плохой 4" xfId="2118"/>
    <cellStyle name="Плохой 5" xfId="2119"/>
    <cellStyle name="Плохой 6" xfId="2120"/>
    <cellStyle name="Плохой 7" xfId="2121"/>
    <cellStyle name="Плохой 8" xfId="2122"/>
    <cellStyle name="Плохой 9" xfId="2123"/>
    <cellStyle name="Пояснение 10" xfId="2124"/>
    <cellStyle name="Пояснение 11" xfId="2125"/>
    <cellStyle name="Пояснение 12" xfId="2126"/>
    <cellStyle name="Пояснение 13" xfId="2127"/>
    <cellStyle name="Пояснение 14" xfId="2128"/>
    <cellStyle name="Пояснение 15" xfId="2129"/>
    <cellStyle name="Пояснение 16" xfId="2130"/>
    <cellStyle name="Пояснение 17" xfId="2131"/>
    <cellStyle name="Пояснение 18" xfId="2132"/>
    <cellStyle name="Пояснение 19" xfId="2133"/>
    <cellStyle name="Пояснение 2" xfId="676"/>
    <cellStyle name="Пояснение 20" xfId="2134"/>
    <cellStyle name="Пояснение 21" xfId="2135"/>
    <cellStyle name="Пояснение 22" xfId="2136"/>
    <cellStyle name="Пояснение 23" xfId="2137"/>
    <cellStyle name="Пояснение 24" xfId="2138"/>
    <cellStyle name="Пояснение 25" xfId="2139"/>
    <cellStyle name="Пояснение 26" xfId="2140"/>
    <cellStyle name="Пояснение 27" xfId="2141"/>
    <cellStyle name="Пояснение 28" xfId="2142"/>
    <cellStyle name="Пояснение 29" xfId="2143"/>
    <cellStyle name="Пояснение 3" xfId="2144"/>
    <cellStyle name="Пояснение 30" xfId="2145"/>
    <cellStyle name="Пояснение 31" xfId="2146"/>
    <cellStyle name="Пояснение 32" xfId="2147"/>
    <cellStyle name="Пояснение 33" xfId="2148"/>
    <cellStyle name="Пояснение 34" xfId="2149"/>
    <cellStyle name="Пояснение 35" xfId="2150"/>
    <cellStyle name="Пояснение 36" xfId="2151"/>
    <cellStyle name="Пояснение 4" xfId="2152"/>
    <cellStyle name="Пояснение 5" xfId="2153"/>
    <cellStyle name="Пояснение 6" xfId="2154"/>
    <cellStyle name="Пояснение 7" xfId="2155"/>
    <cellStyle name="Пояснение 8" xfId="2156"/>
    <cellStyle name="Пояснение 9" xfId="2157"/>
    <cellStyle name="Примечание 10" xfId="2158"/>
    <cellStyle name="Примечание 11" xfId="2159"/>
    <cellStyle name="Примечание 12" xfId="2160"/>
    <cellStyle name="Примечание 13" xfId="2161"/>
    <cellStyle name="Примечание 14" xfId="2162"/>
    <cellStyle name="Примечание 15" xfId="2163"/>
    <cellStyle name="Примечание 16" xfId="2164"/>
    <cellStyle name="Примечание 17" xfId="2165"/>
    <cellStyle name="Примечание 18" xfId="2166"/>
    <cellStyle name="Примечание 19" xfId="2167"/>
    <cellStyle name="Примечание 2" xfId="677"/>
    <cellStyle name="Примечание 20" xfId="2168"/>
    <cellStyle name="Примечание 21" xfId="2169"/>
    <cellStyle name="Примечание 22" xfId="2170"/>
    <cellStyle name="Примечание 23" xfId="2171"/>
    <cellStyle name="Примечание 24" xfId="2172"/>
    <cellStyle name="Примечание 25" xfId="2173"/>
    <cellStyle name="Примечание 26" xfId="2174"/>
    <cellStyle name="Примечание 27" xfId="2175"/>
    <cellStyle name="Примечание 28" xfId="2176"/>
    <cellStyle name="Примечание 29" xfId="2177"/>
    <cellStyle name="Примечание 3" xfId="678"/>
    <cellStyle name="Примечание 30" xfId="2178"/>
    <cellStyle name="Примечание 31" xfId="2179"/>
    <cellStyle name="Примечание 32" xfId="2180"/>
    <cellStyle name="Примечание 33" xfId="2181"/>
    <cellStyle name="Примечание 34" xfId="2182"/>
    <cellStyle name="Примечание 35" xfId="2183"/>
    <cellStyle name="Примечание 36" xfId="2184"/>
    <cellStyle name="Примечание 4" xfId="2185"/>
    <cellStyle name="Примечание 5" xfId="2186"/>
    <cellStyle name="Примечание 6" xfId="2187"/>
    <cellStyle name="Примечание 7" xfId="2188"/>
    <cellStyle name="Примечание 8" xfId="2189"/>
    <cellStyle name="Примечание 9" xfId="2190"/>
    <cellStyle name="Связанная ячейка 10" xfId="2191"/>
    <cellStyle name="Связанная ячейка 11" xfId="2192"/>
    <cellStyle name="Связанная ячейка 12" xfId="2193"/>
    <cellStyle name="Связанная ячейка 13" xfId="2194"/>
    <cellStyle name="Связанная ячейка 14" xfId="2195"/>
    <cellStyle name="Связанная ячейка 15" xfId="2196"/>
    <cellStyle name="Связанная ячейка 16" xfId="2197"/>
    <cellStyle name="Связанная ячейка 17" xfId="2198"/>
    <cellStyle name="Связанная ячейка 18" xfId="2199"/>
    <cellStyle name="Связанная ячейка 19" xfId="2200"/>
    <cellStyle name="Связанная ячейка 2" xfId="679"/>
    <cellStyle name="Связанная ячейка 20" xfId="2201"/>
    <cellStyle name="Связанная ячейка 21" xfId="2202"/>
    <cellStyle name="Связанная ячейка 22" xfId="2203"/>
    <cellStyle name="Связанная ячейка 23" xfId="2204"/>
    <cellStyle name="Связанная ячейка 24" xfId="2205"/>
    <cellStyle name="Связанная ячейка 25" xfId="2206"/>
    <cellStyle name="Связанная ячейка 26" xfId="2207"/>
    <cellStyle name="Связанная ячейка 27" xfId="2208"/>
    <cellStyle name="Связанная ячейка 28" xfId="2209"/>
    <cellStyle name="Связанная ячейка 29" xfId="2210"/>
    <cellStyle name="Связанная ячейка 3" xfId="2211"/>
    <cellStyle name="Связанная ячейка 30" xfId="2212"/>
    <cellStyle name="Связанная ячейка 31" xfId="2213"/>
    <cellStyle name="Связанная ячейка 32" xfId="2214"/>
    <cellStyle name="Связанная ячейка 33" xfId="2215"/>
    <cellStyle name="Связанная ячейка 34" xfId="2216"/>
    <cellStyle name="Связанная ячейка 35" xfId="2217"/>
    <cellStyle name="Связанная ячейка 36" xfId="2218"/>
    <cellStyle name="Связанная ячейка 4" xfId="2219"/>
    <cellStyle name="Связанная ячейка 5" xfId="2220"/>
    <cellStyle name="Связанная ячейка 6" xfId="2221"/>
    <cellStyle name="Связанная ячейка 7" xfId="2222"/>
    <cellStyle name="Связанная ячейка 8" xfId="2223"/>
    <cellStyle name="Связанная ячейка 9" xfId="2224"/>
    <cellStyle name="Стиль 1" xfId="680"/>
    <cellStyle name="Текст предупреждения 10" xfId="2225"/>
    <cellStyle name="Текст предупреждения 11" xfId="2226"/>
    <cellStyle name="Текст предупреждения 12" xfId="2227"/>
    <cellStyle name="Текст предупреждения 13" xfId="2228"/>
    <cellStyle name="Текст предупреждения 14" xfId="2229"/>
    <cellStyle name="Текст предупреждения 15" xfId="2230"/>
    <cellStyle name="Текст предупреждения 16" xfId="2231"/>
    <cellStyle name="Текст предупреждения 17" xfId="2232"/>
    <cellStyle name="Текст предупреждения 18" xfId="2233"/>
    <cellStyle name="Текст предупреждения 19" xfId="2234"/>
    <cellStyle name="Текст предупреждения 2" xfId="681"/>
    <cellStyle name="Текст предупреждения 20" xfId="2235"/>
    <cellStyle name="Текст предупреждения 21" xfId="2236"/>
    <cellStyle name="Текст предупреждения 22" xfId="2237"/>
    <cellStyle name="Текст предупреждения 23" xfId="2238"/>
    <cellStyle name="Текст предупреждения 24" xfId="2239"/>
    <cellStyle name="Текст предупреждения 25" xfId="2240"/>
    <cellStyle name="Текст предупреждения 26" xfId="2241"/>
    <cellStyle name="Текст предупреждения 27" xfId="2242"/>
    <cellStyle name="Текст предупреждения 28" xfId="2243"/>
    <cellStyle name="Текст предупреждения 29" xfId="2244"/>
    <cellStyle name="Текст предупреждения 3" xfId="2245"/>
    <cellStyle name="Текст предупреждения 30" xfId="2246"/>
    <cellStyle name="Текст предупреждения 31" xfId="2247"/>
    <cellStyle name="Текст предупреждения 32" xfId="2248"/>
    <cellStyle name="Текст предупреждения 33" xfId="2249"/>
    <cellStyle name="Текст предупреждения 34" xfId="2250"/>
    <cellStyle name="Текст предупреждения 35" xfId="2251"/>
    <cellStyle name="Текст предупреждения 36" xfId="2252"/>
    <cellStyle name="Текст предупреждения 4" xfId="2253"/>
    <cellStyle name="Текст предупреждения 5" xfId="2254"/>
    <cellStyle name="Текст предупреждения 6" xfId="2255"/>
    <cellStyle name="Текст предупреждения 7" xfId="2256"/>
    <cellStyle name="Текст предупреждения 8" xfId="2257"/>
    <cellStyle name="Текст предупреждения 9" xfId="2258"/>
    <cellStyle name="Финансовый 16" xfId="2259"/>
    <cellStyle name="Финансовый 2" xfId="2"/>
    <cellStyle name="Финансовый 2 10" xfId="2260"/>
    <cellStyle name="Финансовый 2 11" xfId="2261"/>
    <cellStyle name="Финансовый 2 12" xfId="2262"/>
    <cellStyle name="Финансовый 2 13" xfId="2263"/>
    <cellStyle name="Финансовый 2 14" xfId="2264"/>
    <cellStyle name="Финансовый 2 15" xfId="2265"/>
    <cellStyle name="Финансовый 2 16" xfId="2266"/>
    <cellStyle name="Финансовый 2 17" xfId="2267"/>
    <cellStyle name="Финансовый 2 18" xfId="2268"/>
    <cellStyle name="Финансовый 2 19" xfId="2269"/>
    <cellStyle name="Финансовый 2 2" xfId="682"/>
    <cellStyle name="Финансовый 2 2 10" xfId="2270"/>
    <cellStyle name="Финансовый 2 2 11" xfId="2271"/>
    <cellStyle name="Финансовый 2 2 12" xfId="2272"/>
    <cellStyle name="Финансовый 2 2 13" xfId="2273"/>
    <cellStyle name="Финансовый 2 2 14" xfId="2274"/>
    <cellStyle name="Финансовый 2 2 15" xfId="2275"/>
    <cellStyle name="Финансовый 2 2 16" xfId="2276"/>
    <cellStyle name="Финансовый 2 2 17" xfId="2277"/>
    <cellStyle name="Финансовый 2 2 18" xfId="2278"/>
    <cellStyle name="Финансовый 2 2 19" xfId="2279"/>
    <cellStyle name="Финансовый 2 2 2" xfId="2280"/>
    <cellStyle name="Финансовый 2 2 20" xfId="2281"/>
    <cellStyle name="Финансовый 2 2 21" xfId="2282"/>
    <cellStyle name="Финансовый 2 2 22" xfId="2283"/>
    <cellStyle name="Финансовый 2 2 23" xfId="2284"/>
    <cellStyle name="Финансовый 2 2 24" xfId="2285"/>
    <cellStyle name="Финансовый 2 2 25" xfId="2286"/>
    <cellStyle name="Финансовый 2 2 26" xfId="2287"/>
    <cellStyle name="Финансовый 2 2 27" xfId="2288"/>
    <cellStyle name="Финансовый 2 2 28" xfId="2289"/>
    <cellStyle name="Финансовый 2 2 29" xfId="2290"/>
    <cellStyle name="Финансовый 2 2 3" xfId="2291"/>
    <cellStyle name="Финансовый 2 2 30" xfId="2292"/>
    <cellStyle name="Финансовый 2 2 31" xfId="2293"/>
    <cellStyle name="Финансовый 2 2 32" xfId="2294"/>
    <cellStyle name="Финансовый 2 2 33" xfId="2295"/>
    <cellStyle name="Финансовый 2 2 34" xfId="2296"/>
    <cellStyle name="Финансовый 2 2 35" xfId="2297"/>
    <cellStyle name="Финансовый 2 2 36" xfId="2298"/>
    <cellStyle name="Финансовый 2 2 4" xfId="2299"/>
    <cellStyle name="Финансовый 2 2 5" xfId="2300"/>
    <cellStyle name="Финансовый 2 2 6" xfId="2301"/>
    <cellStyle name="Финансовый 2 2 7" xfId="2302"/>
    <cellStyle name="Финансовый 2 2 8" xfId="2303"/>
    <cellStyle name="Финансовый 2 2 9" xfId="2304"/>
    <cellStyle name="Финансовый 2 20" xfId="2305"/>
    <cellStyle name="Финансовый 2 21" xfId="2306"/>
    <cellStyle name="Финансовый 2 22" xfId="2307"/>
    <cellStyle name="Финансовый 2 23" xfId="2308"/>
    <cellStyle name="Финансовый 2 24" xfId="2309"/>
    <cellStyle name="Финансовый 2 25" xfId="2310"/>
    <cellStyle name="Финансовый 2 26" xfId="2311"/>
    <cellStyle name="Финансовый 2 27" xfId="2312"/>
    <cellStyle name="Финансовый 2 28" xfId="2313"/>
    <cellStyle name="Финансовый 2 29" xfId="2314"/>
    <cellStyle name="Финансовый 2 3" xfId="683"/>
    <cellStyle name="Финансовый 2 30" xfId="2315"/>
    <cellStyle name="Финансовый 2 31" xfId="2316"/>
    <cellStyle name="Финансовый 2 32" xfId="2317"/>
    <cellStyle name="Финансовый 2 33" xfId="2318"/>
    <cellStyle name="Финансовый 2 34" xfId="2319"/>
    <cellStyle name="Финансовый 2 35" xfId="2320"/>
    <cellStyle name="Финансовый 2 36" xfId="2321"/>
    <cellStyle name="Финансовый 2 4" xfId="2322"/>
    <cellStyle name="Финансовый 2 5" xfId="2323"/>
    <cellStyle name="Финансовый 2 6" xfId="2324"/>
    <cellStyle name="Финансовый 2 7" xfId="2325"/>
    <cellStyle name="Финансовый 2 8" xfId="2326"/>
    <cellStyle name="Финансовый 2 9" xfId="2327"/>
    <cellStyle name="Финансовый 3" xfId="684"/>
    <cellStyle name="Финансовый 3 2" xfId="685"/>
    <cellStyle name="Финансовый 4" xfId="686"/>
    <cellStyle name="Финансовый 4 2" xfId="687"/>
    <cellStyle name="Финансовый 5" xfId="688"/>
    <cellStyle name="Финансовый 6" xfId="689"/>
    <cellStyle name="Хороший 10" xfId="2328"/>
    <cellStyle name="Хороший 11" xfId="2329"/>
    <cellStyle name="Хороший 12" xfId="2330"/>
    <cellStyle name="Хороший 13" xfId="2331"/>
    <cellStyle name="Хороший 14" xfId="2332"/>
    <cellStyle name="Хороший 15" xfId="2333"/>
    <cellStyle name="Хороший 16" xfId="2334"/>
    <cellStyle name="Хороший 17" xfId="2335"/>
    <cellStyle name="Хороший 18" xfId="2336"/>
    <cellStyle name="Хороший 19" xfId="2337"/>
    <cellStyle name="Хороший 2" xfId="690"/>
    <cellStyle name="Хороший 20" xfId="2338"/>
    <cellStyle name="Хороший 21" xfId="2339"/>
    <cellStyle name="Хороший 22" xfId="2340"/>
    <cellStyle name="Хороший 23" xfId="2341"/>
    <cellStyle name="Хороший 24" xfId="2342"/>
    <cellStyle name="Хороший 25" xfId="2343"/>
    <cellStyle name="Хороший 26" xfId="2344"/>
    <cellStyle name="Хороший 27" xfId="2345"/>
    <cellStyle name="Хороший 28" xfId="2346"/>
    <cellStyle name="Хороший 29" xfId="2347"/>
    <cellStyle name="Хороший 3" xfId="2348"/>
    <cellStyle name="Хороший 30" xfId="2349"/>
    <cellStyle name="Хороший 31" xfId="2350"/>
    <cellStyle name="Хороший 32" xfId="2351"/>
    <cellStyle name="Хороший 33" xfId="2352"/>
    <cellStyle name="Хороший 34" xfId="2353"/>
    <cellStyle name="Хороший 35" xfId="2354"/>
    <cellStyle name="Хороший 36" xfId="2355"/>
    <cellStyle name="Хороший 4" xfId="2356"/>
    <cellStyle name="Хороший 5" xfId="2357"/>
    <cellStyle name="Хороший 6" xfId="2358"/>
    <cellStyle name="Хороший 7" xfId="2359"/>
    <cellStyle name="Хороший 8" xfId="2360"/>
    <cellStyle name="Хороший 9" xfId="236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tabSelected="1" view="pageBreakPreview" zoomScaleNormal="100" zoomScaleSheetLayoutView="100" workbookViewId="0">
      <selection activeCell="A24" sqref="A24"/>
    </sheetView>
  </sheetViews>
  <sheetFormatPr defaultRowHeight="15"/>
  <cols>
    <col min="1" max="1" width="49" style="216" customWidth="1"/>
    <col min="2" max="2" width="51" style="216" customWidth="1"/>
    <col min="3" max="4" width="9.140625" style="216"/>
    <col min="5" max="5" width="17" style="216" customWidth="1"/>
    <col min="6" max="16384" width="9.140625" style="216"/>
  </cols>
  <sheetData>
    <row r="1" spans="1:2" s="201" customFormat="1">
      <c r="A1" s="200"/>
      <c r="B1" s="200"/>
    </row>
    <row r="2" spans="1:2" s="201" customFormat="1">
      <c r="A2" s="200"/>
      <c r="B2" s="202" t="s">
        <v>304</v>
      </c>
    </row>
    <row r="3" spans="1:2" s="201" customFormat="1">
      <c r="A3" s="200"/>
      <c r="B3" s="202" t="s">
        <v>305</v>
      </c>
    </row>
    <row r="4" spans="1:2" s="201" customFormat="1" ht="16.5">
      <c r="A4" s="203" t="s">
        <v>306</v>
      </c>
      <c r="B4" s="202" t="s">
        <v>307</v>
      </c>
    </row>
    <row r="5" spans="1:2" s="201" customFormat="1" ht="16.5">
      <c r="A5" s="204"/>
      <c r="B5" s="200"/>
    </row>
    <row r="6" spans="1:2" s="201" customFormat="1" ht="16.5">
      <c r="A6" s="204"/>
      <c r="B6" s="200"/>
    </row>
    <row r="7" spans="1:2" s="201" customFormat="1" ht="85.5" customHeight="1">
      <c r="A7" s="427" t="s">
        <v>530</v>
      </c>
      <c r="B7" s="427"/>
    </row>
    <row r="8" spans="1:2" s="201" customFormat="1" ht="17.25">
      <c r="A8" s="205"/>
      <c r="B8" s="205"/>
    </row>
    <row r="9" spans="1:2" s="201" customFormat="1" ht="16.5">
      <c r="A9" s="206"/>
      <c r="B9" s="207" t="s">
        <v>388</v>
      </c>
    </row>
    <row r="10" spans="1:2" s="201" customFormat="1" ht="27">
      <c r="A10" s="208"/>
      <c r="B10" s="209" t="s">
        <v>386</v>
      </c>
    </row>
    <row r="11" spans="1:2" s="201" customFormat="1" ht="16.5">
      <c r="A11" s="208" t="s">
        <v>308</v>
      </c>
      <c r="B11" s="210">
        <f>+'2'!E13</f>
        <v>-1668000</v>
      </c>
    </row>
    <row r="12" spans="1:2" s="201" customFormat="1" ht="16.5">
      <c r="A12" s="208" t="s">
        <v>309</v>
      </c>
      <c r="B12" s="211">
        <f>+'8'!G9</f>
        <v>-7303900</v>
      </c>
    </row>
    <row r="13" spans="1:2" s="201" customFormat="1" ht="16.5">
      <c r="A13" s="208" t="s">
        <v>310</v>
      </c>
      <c r="B13" s="211">
        <f>+B12-B11</f>
        <v>-5635900</v>
      </c>
    </row>
    <row r="14" spans="1:2" s="201" customFormat="1" ht="16.5">
      <c r="A14" s="204"/>
      <c r="B14" s="200"/>
    </row>
    <row r="15" spans="1:2" s="201" customFormat="1" ht="16.5">
      <c r="A15" s="204"/>
      <c r="B15" s="212"/>
    </row>
    <row r="16" spans="1:2" s="201" customFormat="1" ht="16.5">
      <c r="A16" s="213"/>
      <c r="B16" s="206"/>
    </row>
    <row r="17" spans="1:5" s="201" customFormat="1" ht="16.5">
      <c r="A17" s="213"/>
      <c r="B17" s="250"/>
      <c r="E17" s="215" t="s">
        <v>311</v>
      </c>
    </row>
    <row r="18" spans="1:5" s="201" customFormat="1" ht="16.5">
      <c r="A18" s="213"/>
      <c r="B18" s="214"/>
    </row>
    <row r="19" spans="1:5" s="201" customFormat="1">
      <c r="A19" s="200"/>
      <c r="B19" s="200"/>
    </row>
    <row r="20" spans="1:5" s="201" customFormat="1">
      <c r="A20" s="200"/>
      <c r="B20" s="200"/>
    </row>
    <row r="21" spans="1:5" s="201" customFormat="1">
      <c r="A21" s="200"/>
      <c r="B21" s="200"/>
    </row>
    <row r="22" spans="1:5" s="201" customFormat="1">
      <c r="A22" s="200"/>
      <c r="B22" s="200"/>
    </row>
  </sheetData>
  <mergeCells count="1">
    <mergeCell ref="A7:B7"/>
  </mergeCell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view="pageBreakPreview" zoomScaleNormal="100" zoomScaleSheetLayoutView="100" workbookViewId="0">
      <selection activeCell="D8" sqref="D8:E8"/>
    </sheetView>
  </sheetViews>
  <sheetFormatPr defaultRowHeight="15"/>
  <cols>
    <col min="1" max="1" width="42.7109375" style="216" customWidth="1"/>
    <col min="2" max="5" width="18.140625" style="216" customWidth="1"/>
    <col min="6" max="16384" width="9.140625" style="216"/>
  </cols>
  <sheetData>
    <row r="1" spans="1:6">
      <c r="A1" s="432" t="s">
        <v>312</v>
      </c>
      <c r="B1" s="432"/>
      <c r="C1" s="432"/>
      <c r="D1" s="432"/>
      <c r="E1" s="432"/>
    </row>
    <row r="2" spans="1:6">
      <c r="A2" s="433" t="s">
        <v>313</v>
      </c>
      <c r="B2" s="433"/>
      <c r="C2" s="433"/>
      <c r="D2" s="433"/>
      <c r="E2" s="433"/>
    </row>
    <row r="3" spans="1:6">
      <c r="A3" s="433" t="s">
        <v>314</v>
      </c>
      <c r="B3" s="433"/>
      <c r="C3" s="433"/>
      <c r="D3" s="433"/>
      <c r="E3" s="433"/>
    </row>
    <row r="4" spans="1:6" ht="16.5">
      <c r="A4" s="217"/>
      <c r="B4" s="217"/>
      <c r="C4" s="217"/>
      <c r="D4" s="217"/>
      <c r="E4" s="214"/>
    </row>
    <row r="5" spans="1:6" ht="16.5">
      <c r="A5" s="213"/>
      <c r="B5" s="213"/>
      <c r="C5" s="213"/>
      <c r="D5" s="213"/>
      <c r="E5" s="214"/>
    </row>
    <row r="6" spans="1:6" ht="81.75" customHeight="1">
      <c r="A6" s="434" t="s">
        <v>315</v>
      </c>
      <c r="B6" s="434"/>
      <c r="C6" s="434"/>
      <c r="D6" s="434"/>
      <c r="E6" s="434"/>
    </row>
    <row r="7" spans="1:6" ht="17.25">
      <c r="A7" s="205"/>
      <c r="B7" s="205"/>
      <c r="C7" s="205"/>
      <c r="D7" s="205"/>
      <c r="E7" s="205"/>
    </row>
    <row r="8" spans="1:6">
      <c r="A8" s="218"/>
      <c r="B8" s="218"/>
      <c r="C8" s="218"/>
      <c r="D8" s="435" t="s">
        <v>388</v>
      </c>
      <c r="E8" s="435"/>
    </row>
    <row r="9" spans="1:6" ht="30" customHeight="1">
      <c r="A9" s="428" t="s">
        <v>316</v>
      </c>
      <c r="B9" s="429" t="s">
        <v>387</v>
      </c>
      <c r="C9" s="430"/>
      <c r="D9" s="430"/>
      <c r="E9" s="431"/>
    </row>
    <row r="10" spans="1:6">
      <c r="A10" s="428"/>
      <c r="B10" s="219" t="s">
        <v>317</v>
      </c>
      <c r="C10" s="220" t="s">
        <v>318</v>
      </c>
      <c r="D10" s="221" t="s">
        <v>9</v>
      </c>
      <c r="E10" s="222" t="s">
        <v>10</v>
      </c>
    </row>
    <row r="11" spans="1:6" ht="16.5">
      <c r="A11" s="223" t="s">
        <v>106</v>
      </c>
      <c r="B11" s="211">
        <f>+B13</f>
        <v>0</v>
      </c>
      <c r="C11" s="211">
        <f t="shared" ref="C11:E11" si="0">+C13</f>
        <v>-417000</v>
      </c>
      <c r="D11" s="211">
        <f t="shared" si="0"/>
        <v>-1668000</v>
      </c>
      <c r="E11" s="211">
        <f t="shared" si="0"/>
        <v>-1668000</v>
      </c>
    </row>
    <row r="12" spans="1:6" ht="16.5">
      <c r="A12" s="223" t="s">
        <v>319</v>
      </c>
      <c r="B12" s="209"/>
      <c r="C12" s="211"/>
      <c r="D12" s="211"/>
      <c r="E12" s="211"/>
    </row>
    <row r="13" spans="1:6" ht="16.5">
      <c r="A13" s="223" t="s">
        <v>320</v>
      </c>
      <c r="B13" s="211">
        <v>0</v>
      </c>
      <c r="C13" s="211">
        <f>+'11'!H11</f>
        <v>-417000</v>
      </c>
      <c r="D13" s="211">
        <f>+'11'!K11</f>
        <v>-1668000</v>
      </c>
      <c r="E13" s="211">
        <f>+'11'!N11</f>
        <v>-1668000</v>
      </c>
    </row>
    <row r="14" spans="1:6" ht="16.5">
      <c r="A14" s="213"/>
      <c r="B14" s="265"/>
      <c r="C14" s="265"/>
      <c r="D14" s="265"/>
      <c r="E14" s="265"/>
    </row>
    <row r="15" spans="1:6" ht="16.5">
      <c r="A15" s="206"/>
      <c r="B15" s="266"/>
      <c r="C15" s="266"/>
      <c r="D15" s="266"/>
      <c r="E15" s="266"/>
      <c r="F15" s="266"/>
    </row>
    <row r="16" spans="1:6">
      <c r="B16" s="267"/>
      <c r="C16" s="267"/>
      <c r="D16" s="267"/>
      <c r="E16" s="267"/>
    </row>
  </sheetData>
  <mergeCells count="7">
    <mergeCell ref="A9:A10"/>
    <mergeCell ref="B9:E9"/>
    <mergeCell ref="A1:E1"/>
    <mergeCell ref="A2:E2"/>
    <mergeCell ref="A3:E3"/>
    <mergeCell ref="A6:E6"/>
    <mergeCell ref="D8:E8"/>
  </mergeCells>
  <pageMargins left="0.7" right="0.7" top="0.75" bottom="0.75" header="0.3" footer="0.3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1966"/>
  <sheetViews>
    <sheetView view="pageBreakPreview" topLeftCell="A15" zoomScaleNormal="100" zoomScaleSheetLayoutView="100" workbookViewId="0">
      <selection activeCell="B53" sqref="B53"/>
    </sheetView>
  </sheetViews>
  <sheetFormatPr defaultRowHeight="13.5"/>
  <cols>
    <col min="1" max="1" width="57.85546875" style="247" customWidth="1"/>
    <col min="2" max="2" width="20.85546875" style="226" customWidth="1"/>
    <col min="3" max="3" width="20.7109375" style="226" customWidth="1"/>
    <col min="4" max="4" width="20.28515625" style="226" customWidth="1"/>
    <col min="5" max="5" width="22.28515625" style="226" customWidth="1"/>
    <col min="6" max="6" width="17.7109375" style="224" bestFit="1" customWidth="1"/>
    <col min="7" max="7" width="18.7109375" style="224" customWidth="1"/>
    <col min="8" max="9" width="25" style="224" customWidth="1"/>
    <col min="10" max="16384" width="9.140625" style="224"/>
  </cols>
  <sheetData>
    <row r="1" spans="1:7" ht="14.25" customHeight="1">
      <c r="A1" s="439"/>
      <c r="B1" s="439"/>
      <c r="C1" s="432" t="s">
        <v>352</v>
      </c>
      <c r="D1" s="432"/>
      <c r="E1" s="432"/>
      <c r="F1" s="248"/>
      <c r="G1" s="248"/>
    </row>
    <row r="2" spans="1:7" ht="16.5" customHeight="1">
      <c r="A2" s="225"/>
      <c r="C2" s="433" t="s">
        <v>313</v>
      </c>
      <c r="D2" s="433"/>
      <c r="E2" s="433"/>
      <c r="F2" s="249"/>
      <c r="G2" s="249"/>
    </row>
    <row r="3" spans="1:7" ht="19.5" customHeight="1">
      <c r="A3" s="225"/>
      <c r="C3" s="433" t="s">
        <v>314</v>
      </c>
      <c r="D3" s="433"/>
      <c r="E3" s="433"/>
      <c r="F3" s="249"/>
      <c r="G3" s="249"/>
    </row>
    <row r="4" spans="1:7" ht="77.25" customHeight="1">
      <c r="A4" s="440" t="s">
        <v>392</v>
      </c>
      <c r="B4" s="440"/>
      <c r="C4" s="440"/>
      <c r="D4" s="440"/>
      <c r="E4" s="440"/>
    </row>
    <row r="5" spans="1:7" ht="17.25" customHeight="1">
      <c r="A5" s="227"/>
      <c r="E5" s="228" t="s">
        <v>388</v>
      </c>
    </row>
    <row r="6" spans="1:7" ht="32.25" customHeight="1">
      <c r="A6" s="436" t="s">
        <v>109</v>
      </c>
      <c r="B6" s="437" t="s">
        <v>390</v>
      </c>
      <c r="C6" s="438"/>
      <c r="D6" s="438"/>
      <c r="E6" s="438"/>
    </row>
    <row r="7" spans="1:7" s="230" customFormat="1" ht="40.5" customHeight="1">
      <c r="A7" s="436"/>
      <c r="B7" s="307" t="s">
        <v>7</v>
      </c>
      <c r="C7" s="229" t="s">
        <v>8</v>
      </c>
      <c r="D7" s="229" t="s">
        <v>66</v>
      </c>
      <c r="E7" s="229" t="s">
        <v>104</v>
      </c>
    </row>
    <row r="8" spans="1:7" s="233" customFormat="1" ht="36" customHeight="1">
      <c r="A8" s="231" t="s">
        <v>110</v>
      </c>
      <c r="B8" s="232">
        <f>B10+B46</f>
        <v>-1249950</v>
      </c>
      <c r="C8" s="232">
        <f>C10+C46</f>
        <v>-3536100</v>
      </c>
      <c r="D8" s="232">
        <f>D10+D46</f>
        <v>-5469100</v>
      </c>
      <c r="E8" s="232">
        <f>E10+E46</f>
        <v>-5635900</v>
      </c>
    </row>
    <row r="9" spans="1:7" s="233" customFormat="1" ht="21.75" customHeight="1">
      <c r="A9" s="234" t="s">
        <v>111</v>
      </c>
      <c r="B9" s="69"/>
      <c r="C9" s="69"/>
      <c r="D9" s="69"/>
      <c r="E9" s="69"/>
      <c r="F9" s="235"/>
    </row>
    <row r="10" spans="1:7" s="233" customFormat="1" ht="28.5" customHeight="1">
      <c r="A10" s="236" t="s">
        <v>112</v>
      </c>
      <c r="B10" s="229">
        <f>B12+B19</f>
        <v>0</v>
      </c>
      <c r="C10" s="229">
        <f>C12+C19</f>
        <v>0</v>
      </c>
      <c r="D10" s="229">
        <f>D12+D19</f>
        <v>0</v>
      </c>
      <c r="E10" s="229">
        <f>E12+E19</f>
        <v>12600000</v>
      </c>
      <c r="F10" s="235"/>
    </row>
    <row r="11" spans="1:7" s="233" customFormat="1" ht="33.75" customHeight="1">
      <c r="A11" s="234" t="s">
        <v>111</v>
      </c>
      <c r="B11" s="229"/>
      <c r="C11" s="229"/>
      <c r="D11" s="229"/>
      <c r="E11" s="229"/>
      <c r="F11" s="235"/>
    </row>
    <row r="12" spans="1:7" s="233" customFormat="1" ht="24.75" customHeight="1">
      <c r="A12" s="236" t="s">
        <v>321</v>
      </c>
      <c r="B12" s="229">
        <f t="shared" ref="B12:D12" si="0">B14</f>
        <v>-5770</v>
      </c>
      <c r="C12" s="229">
        <f t="shared" si="0"/>
        <v>-6505770</v>
      </c>
      <c r="D12" s="229">
        <f t="shared" si="0"/>
        <v>-6505770</v>
      </c>
      <c r="E12" s="229">
        <f>E14</f>
        <v>-6513343.5</v>
      </c>
    </row>
    <row r="13" spans="1:7" s="233" customFormat="1" ht="16.5">
      <c r="A13" s="234" t="s">
        <v>111</v>
      </c>
      <c r="B13" s="69"/>
      <c r="C13" s="69"/>
      <c r="D13" s="69"/>
      <c r="E13" s="69"/>
    </row>
    <row r="14" spans="1:7" s="233" customFormat="1" ht="60.75" customHeight="1">
      <c r="A14" s="236" t="s">
        <v>322</v>
      </c>
      <c r="B14" s="237">
        <f t="shared" ref="B14:D14" si="1">B15</f>
        <v>-5770</v>
      </c>
      <c r="C14" s="237">
        <f t="shared" si="1"/>
        <v>-6505770</v>
      </c>
      <c r="D14" s="237">
        <f t="shared" si="1"/>
        <v>-6505770</v>
      </c>
      <c r="E14" s="237">
        <f>E15</f>
        <v>-6513343.5</v>
      </c>
    </row>
    <row r="15" spans="1:7" s="233" customFormat="1" ht="21" customHeight="1">
      <c r="A15" s="234" t="s">
        <v>150</v>
      </c>
      <c r="B15" s="70">
        <f>B17+B18</f>
        <v>-5770</v>
      </c>
      <c r="C15" s="70">
        <f t="shared" ref="C15:E15" si="2">C17+C18</f>
        <v>-6505770</v>
      </c>
      <c r="D15" s="70">
        <f t="shared" si="2"/>
        <v>-6505770</v>
      </c>
      <c r="E15" s="70">
        <f t="shared" si="2"/>
        <v>-6513343.5</v>
      </c>
    </row>
    <row r="16" spans="1:7" s="233" customFormat="1" ht="21" customHeight="1">
      <c r="A16" s="234" t="s">
        <v>323</v>
      </c>
      <c r="B16" s="70"/>
      <c r="C16" s="70"/>
      <c r="D16" s="70"/>
      <c r="E16" s="70"/>
    </row>
    <row r="17" spans="1:5" s="233" customFormat="1" ht="24.75" customHeight="1">
      <c r="A17" s="238" t="s">
        <v>324</v>
      </c>
      <c r="B17" s="70"/>
      <c r="C17" s="242">
        <v>-6500000</v>
      </c>
      <c r="D17" s="242">
        <v>-6500000</v>
      </c>
      <c r="E17" s="242">
        <v>-6500000</v>
      </c>
    </row>
    <row r="18" spans="1:5" s="233" customFormat="1" ht="60.75" customHeight="1">
      <c r="A18" s="238" t="s">
        <v>325</v>
      </c>
      <c r="B18" s="70">
        <v>-5770</v>
      </c>
      <c r="C18" s="70">
        <v>-5770</v>
      </c>
      <c r="D18" s="70">
        <v>-5770</v>
      </c>
      <c r="E18" s="70">
        <v>-13343.5</v>
      </c>
    </row>
    <row r="19" spans="1:5" s="233" customFormat="1" ht="30" customHeight="1">
      <c r="A19" s="236" t="s">
        <v>113</v>
      </c>
      <c r="B19" s="237">
        <f>+B21+B23+B42+B22</f>
        <v>5770</v>
      </c>
      <c r="C19" s="237">
        <f t="shared" ref="C19" si="3">+C21+C23+C42+C22</f>
        <v>6505770</v>
      </c>
      <c r="D19" s="237">
        <f>+D21+D23+D42+D22</f>
        <v>6505770</v>
      </c>
      <c r="E19" s="237">
        <f>+E21+E23+E42+E22</f>
        <v>19113343.5</v>
      </c>
    </row>
    <row r="20" spans="1:5" s="233" customFormat="1" ht="22.5" customHeight="1">
      <c r="A20" s="234" t="s">
        <v>111</v>
      </c>
      <c r="B20" s="237"/>
      <c r="C20" s="237"/>
      <c r="D20" s="237"/>
      <c r="E20" s="237"/>
    </row>
    <row r="21" spans="1:5" s="233" customFormat="1" ht="70.5" customHeight="1">
      <c r="A21" s="239" t="s">
        <v>326</v>
      </c>
      <c r="B21" s="237">
        <v>5770</v>
      </c>
      <c r="C21" s="237">
        <v>5770</v>
      </c>
      <c r="D21" s="237">
        <v>5770</v>
      </c>
      <c r="E21" s="237">
        <f>+'5'!O10+13343.5</f>
        <v>-386656.5</v>
      </c>
    </row>
    <row r="22" spans="1:5" s="233" customFormat="1" ht="34.5" customHeight="1">
      <c r="A22" s="236" t="s">
        <v>327</v>
      </c>
      <c r="B22" s="237">
        <f>-'5'!D10+'6'!D8</f>
        <v>0</v>
      </c>
      <c r="C22" s="237">
        <f>-'6'!E8</f>
        <v>6500000</v>
      </c>
      <c r="D22" s="237">
        <f>-'6'!F8</f>
        <v>6500000</v>
      </c>
      <c r="E22" s="237">
        <f>-'6'!G8-'5'!M10</f>
        <v>19500000</v>
      </c>
    </row>
    <row r="23" spans="1:5" s="233" customFormat="1" ht="45.75" hidden="1" customHeight="1">
      <c r="A23" s="239" t="s">
        <v>114</v>
      </c>
      <c r="B23" s="237">
        <f>SUM(B24:B41)</f>
        <v>0</v>
      </c>
      <c r="C23" s="237">
        <f>SUM(C24:C41)</f>
        <v>0</v>
      </c>
      <c r="D23" s="237">
        <f>SUM(D24:D41)</f>
        <v>0</v>
      </c>
      <c r="E23" s="237">
        <f>SUM(E24:E41)</f>
        <v>0</v>
      </c>
    </row>
    <row r="24" spans="1:5" s="233" customFormat="1" ht="19.5" hidden="1" customHeight="1">
      <c r="A24" s="240" t="s">
        <v>328</v>
      </c>
      <c r="B24" s="70"/>
      <c r="C24" s="70"/>
      <c r="D24" s="70"/>
      <c r="E24" s="70"/>
    </row>
    <row r="25" spans="1:5" s="233" customFormat="1" ht="19.5" hidden="1" customHeight="1">
      <c r="A25" s="240" t="s">
        <v>115</v>
      </c>
      <c r="B25" s="70"/>
      <c r="C25" s="70"/>
      <c r="D25" s="70"/>
      <c r="E25" s="70"/>
    </row>
    <row r="26" spans="1:5" s="233" customFormat="1" ht="30" hidden="1" customHeight="1">
      <c r="A26" s="240" t="s">
        <v>329</v>
      </c>
      <c r="B26" s="70"/>
      <c r="C26" s="70"/>
      <c r="D26" s="70"/>
      <c r="E26" s="70"/>
    </row>
    <row r="27" spans="1:5" s="233" customFormat="1" ht="19.5" hidden="1" customHeight="1">
      <c r="A27" s="240" t="s">
        <v>116</v>
      </c>
      <c r="B27" s="70"/>
      <c r="C27" s="70"/>
      <c r="D27" s="70"/>
      <c r="E27" s="70"/>
    </row>
    <row r="28" spans="1:5" s="233" customFormat="1" ht="19.5" hidden="1" customHeight="1">
      <c r="A28" s="240" t="s">
        <v>330</v>
      </c>
      <c r="B28" s="70"/>
      <c r="C28" s="70"/>
      <c r="D28" s="70"/>
      <c r="E28" s="70"/>
    </row>
    <row r="29" spans="1:5" s="233" customFormat="1" ht="19.5" hidden="1" customHeight="1">
      <c r="A29" s="240" t="s">
        <v>331</v>
      </c>
      <c r="B29" s="70"/>
      <c r="C29" s="70"/>
      <c r="D29" s="70"/>
      <c r="E29" s="70"/>
    </row>
    <row r="30" spans="1:5" s="233" customFormat="1" ht="19.5" hidden="1" customHeight="1">
      <c r="A30" s="240" t="s">
        <v>332</v>
      </c>
      <c r="B30" s="70"/>
      <c r="C30" s="70"/>
      <c r="D30" s="70"/>
      <c r="E30" s="70"/>
    </row>
    <row r="31" spans="1:5" s="233" customFormat="1" ht="19.5" hidden="1" customHeight="1">
      <c r="A31" s="240" t="s">
        <v>333</v>
      </c>
      <c r="B31" s="70"/>
      <c r="C31" s="70"/>
      <c r="D31" s="70"/>
      <c r="E31" s="70"/>
    </row>
    <row r="32" spans="1:5" s="233" customFormat="1" ht="19.5" hidden="1" customHeight="1">
      <c r="A32" s="240" t="s">
        <v>334</v>
      </c>
      <c r="B32" s="70"/>
      <c r="C32" s="70"/>
      <c r="D32" s="70"/>
      <c r="E32" s="70"/>
    </row>
    <row r="33" spans="1:53" s="233" customFormat="1" ht="19.5" hidden="1" customHeight="1">
      <c r="A33" s="240" t="s">
        <v>335</v>
      </c>
      <c r="B33" s="70"/>
      <c r="C33" s="70"/>
      <c r="D33" s="70"/>
      <c r="E33" s="70"/>
    </row>
    <row r="34" spans="1:53" s="233" customFormat="1" ht="19.5" hidden="1" customHeight="1">
      <c r="A34" s="240" t="s">
        <v>336</v>
      </c>
      <c r="B34" s="70"/>
      <c r="C34" s="70"/>
      <c r="D34" s="70"/>
      <c r="E34" s="70"/>
    </row>
    <row r="35" spans="1:53" s="233" customFormat="1" ht="19.5" hidden="1" customHeight="1">
      <c r="A35" s="240" t="s">
        <v>337</v>
      </c>
      <c r="B35" s="70"/>
      <c r="C35" s="70"/>
      <c r="D35" s="70"/>
      <c r="E35" s="70"/>
    </row>
    <row r="36" spans="1:53" s="233" customFormat="1" ht="43.5" hidden="1" customHeight="1">
      <c r="A36" s="241" t="s">
        <v>338</v>
      </c>
      <c r="B36" s="70"/>
      <c r="C36" s="70"/>
      <c r="D36" s="70"/>
      <c r="E36" s="70"/>
    </row>
    <row r="37" spans="1:53" s="233" customFormat="1" ht="40.5" hidden="1" customHeight="1">
      <c r="A37" s="241" t="s">
        <v>339</v>
      </c>
      <c r="B37" s="70"/>
      <c r="C37" s="70"/>
      <c r="D37" s="70"/>
      <c r="E37" s="70"/>
    </row>
    <row r="38" spans="1:53" s="233" customFormat="1" ht="39" hidden="1" customHeight="1">
      <c r="A38" s="241" t="s">
        <v>340</v>
      </c>
      <c r="B38" s="70"/>
      <c r="C38" s="70"/>
      <c r="D38" s="70"/>
      <c r="E38" s="70"/>
    </row>
    <row r="39" spans="1:53" s="233" customFormat="1" ht="39" hidden="1" customHeight="1">
      <c r="A39" s="241" t="s">
        <v>341</v>
      </c>
      <c r="B39" s="70"/>
      <c r="C39" s="70"/>
      <c r="D39" s="70"/>
      <c r="E39" s="70"/>
    </row>
    <row r="40" spans="1:53" s="233" customFormat="1" ht="16.5" hidden="1">
      <c r="A40" s="241" t="s">
        <v>342</v>
      </c>
      <c r="B40" s="70"/>
      <c r="C40" s="70"/>
      <c r="D40" s="70"/>
      <c r="E40" s="70"/>
    </row>
    <row r="41" spans="1:53" s="233" customFormat="1" ht="16.5" hidden="1">
      <c r="A41" s="241" t="s">
        <v>343</v>
      </c>
      <c r="B41" s="70"/>
      <c r="C41" s="70"/>
      <c r="D41" s="70"/>
      <c r="E41" s="70"/>
    </row>
    <row r="42" spans="1:53" s="233" customFormat="1" ht="16.5" hidden="1">
      <c r="A42" s="236" t="s">
        <v>344</v>
      </c>
      <c r="B42" s="237">
        <f>+B43+B44+B45</f>
        <v>0</v>
      </c>
      <c r="C42" s="237">
        <f t="shared" ref="C42:E42" si="4">+C43+C44+C45</f>
        <v>0</v>
      </c>
      <c r="D42" s="237">
        <f t="shared" si="4"/>
        <v>0</v>
      </c>
      <c r="E42" s="237">
        <f t="shared" si="4"/>
        <v>0</v>
      </c>
    </row>
    <row r="43" spans="1:53" s="233" customFormat="1" ht="24.75" hidden="1" customHeight="1">
      <c r="A43" s="238" t="s">
        <v>345</v>
      </c>
      <c r="B43" s="242">
        <v>0</v>
      </c>
      <c r="C43" s="242">
        <v>0</v>
      </c>
      <c r="D43" s="242">
        <v>0</v>
      </c>
      <c r="E43" s="242"/>
      <c r="F43" s="243"/>
      <c r="G43" s="243"/>
      <c r="H43" s="243"/>
      <c r="I43" s="243"/>
      <c r="J43" s="243"/>
      <c r="K43" s="243"/>
      <c r="L43" s="243"/>
      <c r="M43" s="243"/>
      <c r="N43" s="243"/>
      <c r="O43" s="243"/>
      <c r="P43" s="243"/>
      <c r="Q43" s="243"/>
      <c r="R43" s="243"/>
      <c r="S43" s="243"/>
      <c r="T43" s="243"/>
      <c r="U43" s="243"/>
      <c r="V43" s="243"/>
      <c r="W43" s="243"/>
      <c r="X43" s="243"/>
      <c r="Y43" s="243"/>
      <c r="Z43" s="243"/>
      <c r="AA43" s="243"/>
    </row>
    <row r="44" spans="1:53" s="233" customFormat="1" ht="39.75" hidden="1" customHeight="1">
      <c r="A44" s="238" t="s">
        <v>346</v>
      </c>
      <c r="B44" s="242">
        <f>+'6'!D8</f>
        <v>0</v>
      </c>
      <c r="C44" s="242"/>
      <c r="D44" s="242"/>
      <c r="E44" s="242"/>
      <c r="F44" s="243"/>
      <c r="G44" s="243"/>
      <c r="H44" s="243"/>
      <c r="I44" s="243"/>
      <c r="J44" s="243"/>
      <c r="K44" s="243"/>
      <c r="L44" s="243"/>
      <c r="M44" s="243"/>
      <c r="N44" s="243"/>
      <c r="O44" s="243"/>
      <c r="P44" s="243"/>
      <c r="Q44" s="243"/>
      <c r="R44" s="243"/>
      <c r="S44" s="243"/>
      <c r="T44" s="243"/>
      <c r="U44" s="243"/>
      <c r="V44" s="243"/>
      <c r="W44" s="243"/>
      <c r="X44" s="243"/>
      <c r="Y44" s="243"/>
      <c r="Z44" s="243"/>
      <c r="AA44" s="243"/>
      <c r="AB44" s="243"/>
      <c r="AC44" s="243"/>
      <c r="AD44" s="243"/>
      <c r="AE44" s="243"/>
      <c r="AF44" s="243"/>
      <c r="AG44" s="243"/>
      <c r="AH44" s="243"/>
      <c r="AI44" s="243"/>
      <c r="AJ44" s="243"/>
      <c r="AK44" s="243"/>
      <c r="AL44" s="243"/>
      <c r="AM44" s="243"/>
      <c r="AN44" s="243"/>
      <c r="AO44" s="243"/>
      <c r="AP44" s="243"/>
      <c r="AQ44" s="243"/>
      <c r="AR44" s="243"/>
      <c r="AS44" s="243"/>
      <c r="AT44" s="243"/>
      <c r="AU44" s="243"/>
      <c r="AV44" s="243"/>
      <c r="AW44" s="243"/>
      <c r="AX44" s="243"/>
      <c r="AY44" s="243"/>
      <c r="AZ44" s="243"/>
      <c r="BA44" s="243"/>
    </row>
    <row r="45" spans="1:53" s="233" customFormat="1" ht="25.5" hidden="1" customHeight="1">
      <c r="A45" s="238" t="s">
        <v>347</v>
      </c>
      <c r="B45" s="244"/>
      <c r="C45" s="244"/>
      <c r="D45" s="244"/>
      <c r="E45" s="242"/>
      <c r="F45" s="243"/>
      <c r="G45" s="243"/>
      <c r="H45" s="243"/>
      <c r="I45" s="243"/>
      <c r="J45" s="243"/>
      <c r="K45" s="243"/>
      <c r="L45" s="243"/>
      <c r="M45" s="243"/>
      <c r="N45" s="243"/>
      <c r="O45" s="243"/>
      <c r="P45" s="243"/>
      <c r="Q45" s="243"/>
      <c r="R45" s="243"/>
      <c r="S45" s="243"/>
      <c r="T45" s="243"/>
      <c r="U45" s="243"/>
      <c r="V45" s="243"/>
      <c r="W45" s="243"/>
      <c r="X45" s="243"/>
      <c r="Y45" s="243"/>
      <c r="Z45" s="243"/>
      <c r="AA45" s="243"/>
      <c r="AB45" s="243"/>
      <c r="AC45" s="243"/>
      <c r="AD45" s="243"/>
      <c r="AE45" s="243"/>
      <c r="AF45" s="243"/>
      <c r="AG45" s="243"/>
      <c r="AH45" s="243"/>
      <c r="AI45" s="243"/>
      <c r="AJ45" s="243"/>
      <c r="AK45" s="243"/>
      <c r="AL45" s="243"/>
      <c r="AM45" s="243"/>
      <c r="AN45" s="243"/>
      <c r="AO45" s="243"/>
      <c r="AP45" s="243"/>
      <c r="AQ45" s="243"/>
      <c r="AR45" s="243"/>
      <c r="AS45" s="243"/>
      <c r="AT45" s="243"/>
      <c r="AU45" s="243"/>
      <c r="AV45" s="243"/>
      <c r="AW45" s="243"/>
      <c r="AX45" s="243"/>
      <c r="AY45" s="243"/>
      <c r="AZ45" s="243"/>
      <c r="BA45" s="243"/>
    </row>
    <row r="46" spans="1:53" s="233" customFormat="1" ht="26.25" customHeight="1">
      <c r="A46" s="236" t="s">
        <v>348</v>
      </c>
      <c r="B46" s="237">
        <f>B48</f>
        <v>-1249950</v>
      </c>
      <c r="C46" s="237">
        <f t="shared" ref="C46:E46" si="5">C48</f>
        <v>-3536100</v>
      </c>
      <c r="D46" s="237">
        <f t="shared" si="5"/>
        <v>-5469100</v>
      </c>
      <c r="E46" s="237">
        <f t="shared" si="5"/>
        <v>-18235900</v>
      </c>
      <c r="F46" s="243"/>
      <c r="G46" s="243"/>
      <c r="H46" s="243"/>
      <c r="I46" s="243"/>
      <c r="J46" s="243"/>
      <c r="K46" s="243"/>
      <c r="L46" s="243"/>
      <c r="M46" s="243"/>
      <c r="N46" s="243"/>
      <c r="O46" s="243"/>
      <c r="P46" s="243"/>
      <c r="Q46" s="243"/>
      <c r="R46" s="243"/>
      <c r="S46" s="243"/>
      <c r="T46" s="243"/>
      <c r="U46" s="243"/>
      <c r="V46" s="243"/>
      <c r="W46" s="243"/>
      <c r="X46" s="243"/>
      <c r="Y46" s="243"/>
      <c r="Z46" s="243"/>
      <c r="AA46" s="243"/>
      <c r="AB46" s="243"/>
      <c r="AC46" s="243"/>
      <c r="AD46" s="243"/>
      <c r="AE46" s="243"/>
      <c r="AF46" s="243"/>
      <c r="AG46" s="243"/>
      <c r="AH46" s="243"/>
      <c r="AI46" s="243"/>
      <c r="AJ46" s="243"/>
      <c r="AK46" s="243"/>
      <c r="AL46" s="243"/>
      <c r="AM46" s="243"/>
      <c r="AN46" s="243"/>
      <c r="AO46" s="243"/>
      <c r="AP46" s="243"/>
      <c r="AQ46" s="243"/>
      <c r="AR46" s="243"/>
      <c r="AS46" s="243"/>
      <c r="AT46" s="243"/>
      <c r="AU46" s="243"/>
      <c r="AV46" s="243"/>
      <c r="AW46" s="243"/>
      <c r="AX46" s="243"/>
      <c r="AY46" s="243"/>
      <c r="AZ46" s="243"/>
      <c r="BA46" s="243"/>
    </row>
    <row r="47" spans="1:53" s="233" customFormat="1" ht="28.5" customHeight="1">
      <c r="A47" s="234" t="s">
        <v>349</v>
      </c>
      <c r="B47" s="70"/>
      <c r="C47" s="70"/>
      <c r="D47" s="70"/>
      <c r="E47" s="70"/>
    </row>
    <row r="48" spans="1:53" s="233" customFormat="1" ht="15.75" customHeight="1">
      <c r="A48" s="236" t="s">
        <v>321</v>
      </c>
      <c r="B48" s="237">
        <f>B50</f>
        <v>-1249950</v>
      </c>
      <c r="C48" s="237">
        <f t="shared" ref="C48:E48" si="6">C50</f>
        <v>-3536100</v>
      </c>
      <c r="D48" s="237">
        <f t="shared" si="6"/>
        <v>-5469100</v>
      </c>
      <c r="E48" s="237">
        <f t="shared" si="6"/>
        <v>-18235900</v>
      </c>
    </row>
    <row r="49" spans="1:5" s="233" customFormat="1" ht="24" customHeight="1">
      <c r="A49" s="234" t="s">
        <v>111</v>
      </c>
      <c r="B49" s="70"/>
      <c r="C49" s="70"/>
      <c r="D49" s="70"/>
      <c r="E49" s="70"/>
    </row>
    <row r="50" spans="1:5" s="233" customFormat="1" ht="18" customHeight="1">
      <c r="A50" s="236" t="s">
        <v>350</v>
      </c>
      <c r="B50" s="237">
        <f>+B52</f>
        <v>-1249950</v>
      </c>
      <c r="C50" s="237">
        <f t="shared" ref="C50:E50" si="7">+C52</f>
        <v>-3536100</v>
      </c>
      <c r="D50" s="237">
        <f t="shared" si="7"/>
        <v>-5469100</v>
      </c>
      <c r="E50" s="237">
        <f t="shared" si="7"/>
        <v>-18235900</v>
      </c>
    </row>
    <row r="51" spans="1:5" s="233" customFormat="1" ht="26.25" customHeight="1">
      <c r="A51" s="234" t="s">
        <v>323</v>
      </c>
      <c r="B51" s="237"/>
      <c r="C51" s="237"/>
      <c r="D51" s="237"/>
      <c r="E51" s="237"/>
    </row>
    <row r="52" spans="1:5" s="233" customFormat="1" ht="26.25" customHeight="1">
      <c r="A52" s="234" t="s">
        <v>351</v>
      </c>
      <c r="B52" s="237">
        <f>+'10'!E11+'5'!E10</f>
        <v>-1249950</v>
      </c>
      <c r="C52" s="237">
        <f>+'10'!H11+'5'!H10</f>
        <v>-3536100</v>
      </c>
      <c r="D52" s="237">
        <f>+'10'!K11+'5'!K10</f>
        <v>-5469100</v>
      </c>
      <c r="E52" s="237">
        <f>+'10'!N11+'5'!N10</f>
        <v>-18235900</v>
      </c>
    </row>
    <row r="53" spans="1:5">
      <c r="A53" s="245"/>
      <c r="B53" s="246"/>
      <c r="C53" s="246"/>
      <c r="D53" s="246"/>
      <c r="E53" s="246"/>
    </row>
    <row r="54" spans="1:5">
      <c r="A54" s="245"/>
      <c r="B54" s="246"/>
      <c r="C54" s="246"/>
      <c r="D54" s="246"/>
      <c r="E54" s="246"/>
    </row>
    <row r="55" spans="1:5">
      <c r="A55" s="245"/>
      <c r="B55" s="246"/>
      <c r="C55" s="246"/>
      <c r="D55" s="246"/>
      <c r="E55" s="246"/>
    </row>
    <row r="56" spans="1:5">
      <c r="A56" s="245"/>
      <c r="B56" s="246"/>
      <c r="C56" s="246"/>
      <c r="D56" s="246"/>
      <c r="E56" s="246"/>
    </row>
    <row r="57" spans="1:5">
      <c r="A57" s="245"/>
      <c r="B57" s="246"/>
      <c r="C57" s="246"/>
      <c r="D57" s="246"/>
      <c r="E57" s="246"/>
    </row>
    <row r="58" spans="1:5">
      <c r="A58" s="245"/>
      <c r="B58" s="246"/>
      <c r="C58" s="246"/>
      <c r="D58" s="246"/>
      <c r="E58" s="246"/>
    </row>
    <row r="59" spans="1:5">
      <c r="A59" s="245"/>
      <c r="B59" s="246"/>
      <c r="C59" s="246"/>
      <c r="D59" s="246"/>
      <c r="E59" s="246"/>
    </row>
    <row r="60" spans="1:5">
      <c r="A60" s="245"/>
      <c r="B60" s="246"/>
      <c r="C60" s="246"/>
      <c r="D60" s="246"/>
      <c r="E60" s="246"/>
    </row>
    <row r="61" spans="1:5">
      <c r="A61" s="245"/>
      <c r="B61" s="246"/>
      <c r="C61" s="246"/>
      <c r="D61" s="246"/>
      <c r="E61" s="246"/>
    </row>
    <row r="62" spans="1:5">
      <c r="A62" s="245"/>
      <c r="B62" s="246"/>
      <c r="C62" s="246"/>
      <c r="D62" s="246"/>
      <c r="E62" s="246"/>
    </row>
    <row r="63" spans="1:5">
      <c r="A63" s="245"/>
      <c r="B63" s="246"/>
      <c r="C63" s="246"/>
      <c r="D63" s="246"/>
      <c r="E63" s="246"/>
    </row>
    <row r="64" spans="1:5">
      <c r="A64" s="245"/>
      <c r="B64" s="246"/>
      <c r="C64" s="246"/>
      <c r="D64" s="246"/>
      <c r="E64" s="246"/>
    </row>
    <row r="65" spans="1:5">
      <c r="A65" s="245"/>
      <c r="B65" s="246"/>
      <c r="C65" s="246"/>
      <c r="D65" s="246"/>
      <c r="E65" s="246"/>
    </row>
    <row r="66" spans="1:5">
      <c r="A66" s="245"/>
      <c r="B66" s="246"/>
      <c r="C66" s="246"/>
      <c r="D66" s="246"/>
      <c r="E66" s="246"/>
    </row>
    <row r="67" spans="1:5">
      <c r="A67" s="245"/>
      <c r="B67" s="246"/>
      <c r="C67" s="246"/>
      <c r="D67" s="246"/>
      <c r="E67" s="246"/>
    </row>
    <row r="68" spans="1:5">
      <c r="A68" s="245"/>
      <c r="B68" s="246"/>
      <c r="C68" s="246"/>
      <c r="D68" s="246"/>
      <c r="E68" s="246"/>
    </row>
    <row r="69" spans="1:5">
      <c r="A69" s="245"/>
      <c r="B69" s="246"/>
      <c r="C69" s="246"/>
      <c r="D69" s="246"/>
      <c r="E69" s="246"/>
    </row>
    <row r="70" spans="1:5">
      <c r="A70" s="245"/>
      <c r="B70" s="246"/>
      <c r="C70" s="246"/>
      <c r="D70" s="246"/>
      <c r="E70" s="246"/>
    </row>
    <row r="71" spans="1:5">
      <c r="A71" s="245"/>
      <c r="B71" s="246"/>
      <c r="C71" s="246"/>
      <c r="D71" s="246"/>
      <c r="E71" s="246"/>
    </row>
    <row r="72" spans="1:5">
      <c r="A72" s="245"/>
      <c r="B72" s="246"/>
      <c r="C72" s="246"/>
      <c r="D72" s="246"/>
      <c r="E72" s="246"/>
    </row>
    <row r="73" spans="1:5">
      <c r="A73" s="245"/>
      <c r="B73" s="246"/>
      <c r="C73" s="246"/>
      <c r="D73" s="246"/>
      <c r="E73" s="246"/>
    </row>
    <row r="74" spans="1:5">
      <c r="A74" s="245"/>
      <c r="B74" s="246"/>
      <c r="C74" s="246"/>
      <c r="D74" s="246"/>
      <c r="E74" s="246"/>
    </row>
    <row r="75" spans="1:5">
      <c r="A75" s="245"/>
      <c r="B75" s="246"/>
      <c r="C75" s="246"/>
      <c r="D75" s="246"/>
      <c r="E75" s="246"/>
    </row>
    <row r="76" spans="1:5">
      <c r="A76" s="245"/>
      <c r="B76" s="246"/>
      <c r="C76" s="246"/>
      <c r="D76" s="246"/>
      <c r="E76" s="246"/>
    </row>
    <row r="77" spans="1:5">
      <c r="A77" s="245"/>
      <c r="B77" s="246"/>
      <c r="C77" s="246"/>
      <c r="D77" s="246"/>
      <c r="E77" s="246"/>
    </row>
    <row r="78" spans="1:5">
      <c r="A78" s="245"/>
      <c r="B78" s="246"/>
      <c r="C78" s="246"/>
      <c r="D78" s="246"/>
      <c r="E78" s="246"/>
    </row>
    <row r="79" spans="1:5">
      <c r="A79" s="245"/>
      <c r="B79" s="246"/>
      <c r="C79" s="246"/>
      <c r="D79" s="246"/>
      <c r="E79" s="246"/>
    </row>
    <row r="80" spans="1:5">
      <c r="A80" s="245"/>
      <c r="B80" s="246"/>
      <c r="C80" s="246"/>
      <c r="D80" s="246"/>
      <c r="E80" s="246"/>
    </row>
    <row r="81" spans="1:5">
      <c r="A81" s="245"/>
      <c r="B81" s="246"/>
      <c r="C81" s="246"/>
      <c r="D81" s="246"/>
      <c r="E81" s="246"/>
    </row>
    <row r="82" spans="1:5">
      <c r="A82" s="245"/>
      <c r="B82" s="246"/>
      <c r="C82" s="246"/>
      <c r="D82" s="246"/>
      <c r="E82" s="246"/>
    </row>
    <row r="83" spans="1:5">
      <c r="A83" s="245"/>
      <c r="B83" s="246"/>
      <c r="C83" s="246"/>
      <c r="D83" s="246"/>
      <c r="E83" s="246"/>
    </row>
    <row r="84" spans="1:5">
      <c r="A84" s="245"/>
      <c r="B84" s="246"/>
      <c r="C84" s="246"/>
      <c r="D84" s="246"/>
      <c r="E84" s="246"/>
    </row>
    <row r="85" spans="1:5">
      <c r="A85" s="245"/>
      <c r="B85" s="246"/>
      <c r="C85" s="246"/>
      <c r="D85" s="246"/>
      <c r="E85" s="246"/>
    </row>
    <row r="86" spans="1:5">
      <c r="A86" s="245"/>
      <c r="B86" s="246"/>
      <c r="C86" s="246"/>
      <c r="D86" s="246"/>
      <c r="E86" s="246"/>
    </row>
    <row r="87" spans="1:5">
      <c r="A87" s="245"/>
      <c r="B87" s="246"/>
      <c r="C87" s="246"/>
      <c r="D87" s="246"/>
      <c r="E87" s="246"/>
    </row>
    <row r="88" spans="1:5">
      <c r="A88" s="245"/>
      <c r="B88" s="246"/>
      <c r="C88" s="246"/>
      <c r="D88" s="246"/>
      <c r="E88" s="246"/>
    </row>
    <row r="89" spans="1:5">
      <c r="A89" s="245"/>
      <c r="B89" s="246"/>
      <c r="C89" s="246"/>
      <c r="D89" s="246"/>
      <c r="E89" s="246"/>
    </row>
    <row r="90" spans="1:5">
      <c r="A90" s="245"/>
      <c r="B90" s="246"/>
      <c r="C90" s="246"/>
      <c r="D90" s="246"/>
      <c r="E90" s="246"/>
    </row>
    <row r="91" spans="1:5">
      <c r="A91" s="245"/>
      <c r="B91" s="246"/>
      <c r="C91" s="246"/>
      <c r="D91" s="246"/>
      <c r="E91" s="246"/>
    </row>
    <row r="92" spans="1:5">
      <c r="A92" s="245"/>
      <c r="B92" s="246"/>
      <c r="C92" s="246"/>
      <c r="D92" s="246"/>
      <c r="E92" s="246"/>
    </row>
    <row r="93" spans="1:5">
      <c r="A93" s="245"/>
      <c r="B93" s="246"/>
      <c r="C93" s="246"/>
      <c r="D93" s="246"/>
      <c r="E93" s="246"/>
    </row>
    <row r="94" spans="1:5">
      <c r="A94" s="245"/>
      <c r="B94" s="246"/>
      <c r="C94" s="246"/>
      <c r="D94" s="246"/>
      <c r="E94" s="246"/>
    </row>
    <row r="95" spans="1:5">
      <c r="A95" s="245"/>
      <c r="B95" s="246"/>
      <c r="C95" s="246"/>
      <c r="D95" s="246"/>
      <c r="E95" s="246"/>
    </row>
    <row r="96" spans="1:5">
      <c r="A96" s="245"/>
      <c r="B96" s="246"/>
      <c r="C96" s="246"/>
      <c r="D96" s="246"/>
      <c r="E96" s="246"/>
    </row>
    <row r="97" spans="1:5">
      <c r="A97" s="245"/>
      <c r="B97" s="246"/>
      <c r="C97" s="246"/>
      <c r="D97" s="246"/>
      <c r="E97" s="246"/>
    </row>
    <row r="98" spans="1:5">
      <c r="A98" s="245"/>
      <c r="B98" s="246"/>
      <c r="C98" s="246"/>
      <c r="D98" s="246"/>
      <c r="E98" s="246"/>
    </row>
    <row r="99" spans="1:5">
      <c r="A99" s="245"/>
      <c r="B99" s="246"/>
      <c r="C99" s="246"/>
      <c r="D99" s="246"/>
      <c r="E99" s="246"/>
    </row>
    <row r="100" spans="1:5">
      <c r="A100" s="245"/>
      <c r="B100" s="246"/>
      <c r="C100" s="246"/>
      <c r="D100" s="246"/>
      <c r="E100" s="246"/>
    </row>
    <row r="101" spans="1:5">
      <c r="A101" s="245"/>
      <c r="B101" s="246"/>
      <c r="C101" s="246"/>
      <c r="D101" s="246"/>
      <c r="E101" s="246"/>
    </row>
    <row r="102" spans="1:5">
      <c r="A102" s="245"/>
      <c r="B102" s="246"/>
      <c r="C102" s="246"/>
      <c r="D102" s="246"/>
      <c r="E102" s="246"/>
    </row>
    <row r="103" spans="1:5">
      <c r="A103" s="245"/>
      <c r="B103" s="246"/>
      <c r="C103" s="246"/>
      <c r="D103" s="246"/>
      <c r="E103" s="246"/>
    </row>
    <row r="104" spans="1:5">
      <c r="A104" s="245"/>
      <c r="B104" s="246"/>
      <c r="C104" s="246"/>
      <c r="D104" s="246"/>
      <c r="E104" s="246"/>
    </row>
    <row r="105" spans="1:5">
      <c r="A105" s="245"/>
      <c r="B105" s="246"/>
      <c r="C105" s="246"/>
      <c r="D105" s="246"/>
      <c r="E105" s="246"/>
    </row>
    <row r="106" spans="1:5">
      <c r="A106" s="245"/>
      <c r="B106" s="246"/>
      <c r="C106" s="246"/>
      <c r="D106" s="246"/>
      <c r="E106" s="246"/>
    </row>
    <row r="107" spans="1:5">
      <c r="A107" s="245"/>
      <c r="B107" s="246"/>
      <c r="C107" s="246"/>
      <c r="D107" s="246"/>
      <c r="E107" s="246"/>
    </row>
    <row r="108" spans="1:5">
      <c r="A108" s="245"/>
      <c r="B108" s="246"/>
      <c r="C108" s="246"/>
      <c r="D108" s="246"/>
      <c r="E108" s="246"/>
    </row>
    <row r="109" spans="1:5">
      <c r="A109" s="245"/>
      <c r="B109" s="246"/>
      <c r="C109" s="246"/>
      <c r="D109" s="246"/>
      <c r="E109" s="246"/>
    </row>
    <row r="110" spans="1:5">
      <c r="A110" s="245"/>
      <c r="B110" s="246"/>
      <c r="C110" s="246"/>
      <c r="D110" s="246"/>
      <c r="E110" s="246"/>
    </row>
    <row r="111" spans="1:5">
      <c r="A111" s="245"/>
      <c r="B111" s="246"/>
      <c r="C111" s="246"/>
      <c r="D111" s="246"/>
      <c r="E111" s="246"/>
    </row>
    <row r="112" spans="1:5">
      <c r="A112" s="245"/>
      <c r="B112" s="246"/>
      <c r="C112" s="246"/>
      <c r="D112" s="246"/>
      <c r="E112" s="246"/>
    </row>
    <row r="113" spans="1:5">
      <c r="A113" s="245"/>
      <c r="B113" s="246"/>
      <c r="C113" s="246"/>
      <c r="D113" s="246"/>
      <c r="E113" s="246"/>
    </row>
    <row r="114" spans="1:5">
      <c r="A114" s="245"/>
      <c r="B114" s="246"/>
      <c r="C114" s="246"/>
      <c r="D114" s="246"/>
      <c r="E114" s="246"/>
    </row>
    <row r="115" spans="1:5">
      <c r="A115" s="245"/>
      <c r="B115" s="246"/>
      <c r="C115" s="246"/>
      <c r="D115" s="246"/>
      <c r="E115" s="246"/>
    </row>
    <row r="116" spans="1:5">
      <c r="A116" s="245"/>
      <c r="B116" s="246"/>
      <c r="C116" s="246"/>
      <c r="D116" s="246"/>
      <c r="E116" s="246"/>
    </row>
    <row r="117" spans="1:5">
      <c r="A117" s="245"/>
      <c r="B117" s="246"/>
      <c r="C117" s="246"/>
      <c r="D117" s="246"/>
      <c r="E117" s="246"/>
    </row>
    <row r="118" spans="1:5">
      <c r="A118" s="245"/>
      <c r="B118" s="246"/>
      <c r="C118" s="246"/>
      <c r="D118" s="246"/>
      <c r="E118" s="246"/>
    </row>
    <row r="119" spans="1:5">
      <c r="A119" s="245"/>
      <c r="B119" s="246"/>
      <c r="C119" s="246"/>
      <c r="D119" s="246"/>
      <c r="E119" s="246"/>
    </row>
    <row r="120" spans="1:5">
      <c r="A120" s="245"/>
      <c r="B120" s="246"/>
      <c r="C120" s="246"/>
      <c r="D120" s="246"/>
      <c r="E120" s="246"/>
    </row>
    <row r="121" spans="1:5">
      <c r="A121" s="245"/>
      <c r="B121" s="246"/>
      <c r="C121" s="246"/>
      <c r="D121" s="246"/>
      <c r="E121" s="246"/>
    </row>
    <row r="122" spans="1:5">
      <c r="A122" s="245"/>
      <c r="B122" s="246"/>
      <c r="C122" s="246"/>
      <c r="D122" s="246"/>
      <c r="E122" s="246"/>
    </row>
    <row r="123" spans="1:5">
      <c r="A123" s="245"/>
      <c r="B123" s="246"/>
      <c r="C123" s="246"/>
      <c r="D123" s="246"/>
      <c r="E123" s="246"/>
    </row>
    <row r="124" spans="1:5">
      <c r="A124" s="245"/>
      <c r="B124" s="246"/>
      <c r="C124" s="246"/>
      <c r="D124" s="246"/>
      <c r="E124" s="246"/>
    </row>
    <row r="125" spans="1:5">
      <c r="A125" s="245"/>
      <c r="B125" s="246"/>
      <c r="C125" s="246"/>
      <c r="D125" s="246"/>
      <c r="E125" s="246"/>
    </row>
    <row r="126" spans="1:5">
      <c r="A126" s="245"/>
      <c r="B126" s="246"/>
      <c r="C126" s="246"/>
      <c r="D126" s="246"/>
      <c r="E126" s="246"/>
    </row>
    <row r="127" spans="1:5">
      <c r="A127" s="245"/>
      <c r="B127" s="246"/>
      <c r="C127" s="246"/>
      <c r="D127" s="246"/>
      <c r="E127" s="246"/>
    </row>
    <row r="128" spans="1:5">
      <c r="A128" s="245"/>
      <c r="B128" s="246"/>
      <c r="C128" s="246"/>
      <c r="D128" s="246"/>
      <c r="E128" s="246"/>
    </row>
    <row r="129" spans="1:5">
      <c r="A129" s="245"/>
      <c r="B129" s="246"/>
      <c r="C129" s="246"/>
      <c r="D129" s="246"/>
      <c r="E129" s="246"/>
    </row>
    <row r="130" spans="1:5">
      <c r="A130" s="245"/>
      <c r="B130" s="246"/>
      <c r="C130" s="246"/>
      <c r="D130" s="246"/>
      <c r="E130" s="246"/>
    </row>
    <row r="131" spans="1:5">
      <c r="A131" s="245"/>
      <c r="B131" s="246"/>
      <c r="C131" s="246"/>
      <c r="D131" s="246"/>
      <c r="E131" s="246"/>
    </row>
    <row r="132" spans="1:5">
      <c r="A132" s="245"/>
      <c r="B132" s="246"/>
      <c r="C132" s="246"/>
      <c r="D132" s="246"/>
      <c r="E132" s="246"/>
    </row>
    <row r="133" spans="1:5">
      <c r="A133" s="245"/>
      <c r="B133" s="246"/>
      <c r="C133" s="246"/>
      <c r="D133" s="246"/>
      <c r="E133" s="246"/>
    </row>
    <row r="134" spans="1:5">
      <c r="A134" s="245"/>
      <c r="B134" s="246"/>
      <c r="C134" s="246"/>
      <c r="D134" s="246"/>
      <c r="E134" s="246"/>
    </row>
    <row r="135" spans="1:5">
      <c r="A135" s="245"/>
      <c r="B135" s="246"/>
      <c r="C135" s="246"/>
      <c r="D135" s="246"/>
      <c r="E135" s="246"/>
    </row>
    <row r="136" spans="1:5">
      <c r="A136" s="245"/>
      <c r="B136" s="246"/>
      <c r="C136" s="246"/>
      <c r="D136" s="246"/>
      <c r="E136" s="246"/>
    </row>
    <row r="137" spans="1:5">
      <c r="A137" s="245"/>
      <c r="B137" s="246"/>
      <c r="C137" s="246"/>
      <c r="D137" s="246"/>
      <c r="E137" s="246"/>
    </row>
    <row r="138" spans="1:5">
      <c r="A138" s="245"/>
      <c r="B138" s="246"/>
      <c r="C138" s="246"/>
      <c r="D138" s="246"/>
      <c r="E138" s="246"/>
    </row>
    <row r="139" spans="1:5">
      <c r="A139" s="245"/>
      <c r="B139" s="246"/>
      <c r="C139" s="246"/>
      <c r="D139" s="246"/>
      <c r="E139" s="246"/>
    </row>
    <row r="140" spans="1:5">
      <c r="A140" s="245"/>
      <c r="B140" s="246"/>
      <c r="C140" s="246"/>
      <c r="D140" s="246"/>
      <c r="E140" s="246"/>
    </row>
    <row r="141" spans="1:5">
      <c r="A141" s="245"/>
      <c r="B141" s="246"/>
      <c r="C141" s="246"/>
      <c r="D141" s="246"/>
      <c r="E141" s="246"/>
    </row>
    <row r="142" spans="1:5">
      <c r="A142" s="245"/>
      <c r="B142" s="246"/>
      <c r="C142" s="246"/>
      <c r="D142" s="246"/>
      <c r="E142" s="246"/>
    </row>
    <row r="143" spans="1:5">
      <c r="A143" s="245"/>
      <c r="B143" s="246"/>
      <c r="C143" s="246"/>
      <c r="D143" s="246"/>
      <c r="E143" s="246"/>
    </row>
    <row r="144" spans="1:5">
      <c r="A144" s="245"/>
      <c r="B144" s="246"/>
      <c r="C144" s="246"/>
      <c r="D144" s="246"/>
      <c r="E144" s="246"/>
    </row>
    <row r="145" spans="1:5">
      <c r="A145" s="245"/>
      <c r="B145" s="246"/>
      <c r="C145" s="246"/>
      <c r="D145" s="246"/>
      <c r="E145" s="246"/>
    </row>
    <row r="146" spans="1:5">
      <c r="A146" s="245"/>
      <c r="B146" s="246"/>
      <c r="C146" s="246"/>
      <c r="D146" s="246"/>
      <c r="E146" s="246"/>
    </row>
    <row r="147" spans="1:5">
      <c r="A147" s="245"/>
      <c r="B147" s="246"/>
      <c r="C147" s="246"/>
      <c r="D147" s="246"/>
      <c r="E147" s="246"/>
    </row>
    <row r="148" spans="1:5">
      <c r="A148" s="245"/>
      <c r="B148" s="246"/>
      <c r="C148" s="246"/>
      <c r="D148" s="246"/>
      <c r="E148" s="246"/>
    </row>
    <row r="149" spans="1:5">
      <c r="A149" s="245"/>
      <c r="B149" s="246"/>
      <c r="C149" s="246"/>
      <c r="D149" s="246"/>
      <c r="E149" s="246"/>
    </row>
    <row r="150" spans="1:5">
      <c r="A150" s="245"/>
      <c r="B150" s="246"/>
      <c r="C150" s="246"/>
      <c r="D150" s="246"/>
      <c r="E150" s="246"/>
    </row>
    <row r="151" spans="1:5">
      <c r="A151" s="245"/>
      <c r="B151" s="246"/>
      <c r="C151" s="246"/>
      <c r="D151" s="246"/>
      <c r="E151" s="246"/>
    </row>
    <row r="152" spans="1:5">
      <c r="A152" s="245"/>
      <c r="B152" s="246"/>
      <c r="C152" s="246"/>
      <c r="D152" s="246"/>
      <c r="E152" s="246"/>
    </row>
    <row r="153" spans="1:5">
      <c r="A153" s="245"/>
      <c r="B153" s="246"/>
      <c r="C153" s="246"/>
      <c r="D153" s="246"/>
      <c r="E153" s="246"/>
    </row>
    <row r="154" spans="1:5">
      <c r="A154" s="245"/>
      <c r="B154" s="246"/>
      <c r="C154" s="246"/>
      <c r="D154" s="246"/>
      <c r="E154" s="246"/>
    </row>
    <row r="155" spans="1:5">
      <c r="A155" s="245"/>
      <c r="B155" s="246"/>
      <c r="C155" s="246"/>
      <c r="D155" s="246"/>
      <c r="E155" s="246"/>
    </row>
    <row r="156" spans="1:5">
      <c r="A156" s="245"/>
      <c r="B156" s="246"/>
      <c r="C156" s="246"/>
      <c r="D156" s="246"/>
      <c r="E156" s="246"/>
    </row>
    <row r="157" spans="1:5">
      <c r="A157" s="245"/>
      <c r="B157" s="246"/>
      <c r="C157" s="246"/>
      <c r="D157" s="246"/>
      <c r="E157" s="246"/>
    </row>
    <row r="158" spans="1:5">
      <c r="A158" s="245"/>
      <c r="B158" s="246"/>
      <c r="C158" s="246"/>
      <c r="D158" s="246"/>
      <c r="E158" s="246"/>
    </row>
    <row r="159" spans="1:5">
      <c r="A159" s="245"/>
      <c r="B159" s="246"/>
      <c r="C159" s="246"/>
      <c r="D159" s="246"/>
      <c r="E159" s="246"/>
    </row>
    <row r="160" spans="1:5">
      <c r="A160" s="245"/>
      <c r="B160" s="246"/>
      <c r="C160" s="246"/>
      <c r="D160" s="246"/>
      <c r="E160" s="246"/>
    </row>
    <row r="161" spans="1:5">
      <c r="A161" s="245"/>
      <c r="B161" s="246"/>
      <c r="C161" s="246"/>
      <c r="D161" s="246"/>
      <c r="E161" s="246"/>
    </row>
    <row r="162" spans="1:5">
      <c r="A162" s="245"/>
      <c r="B162" s="246"/>
      <c r="C162" s="246"/>
      <c r="D162" s="246"/>
      <c r="E162" s="246"/>
    </row>
    <row r="163" spans="1:5">
      <c r="A163" s="245"/>
      <c r="B163" s="246"/>
      <c r="C163" s="246"/>
      <c r="D163" s="246"/>
      <c r="E163" s="246"/>
    </row>
    <row r="164" spans="1:5">
      <c r="A164" s="245"/>
      <c r="B164" s="246"/>
      <c r="C164" s="246"/>
      <c r="D164" s="246"/>
      <c r="E164" s="246"/>
    </row>
    <row r="165" spans="1:5">
      <c r="A165" s="245"/>
      <c r="B165" s="246"/>
      <c r="C165" s="246"/>
      <c r="D165" s="246"/>
      <c r="E165" s="246"/>
    </row>
    <row r="166" spans="1:5">
      <c r="A166" s="245"/>
      <c r="B166" s="246"/>
      <c r="C166" s="246"/>
      <c r="D166" s="246"/>
      <c r="E166" s="246"/>
    </row>
    <row r="167" spans="1:5">
      <c r="A167" s="245"/>
      <c r="B167" s="246"/>
      <c r="C167" s="246"/>
      <c r="D167" s="246"/>
      <c r="E167" s="246"/>
    </row>
    <row r="168" spans="1:5">
      <c r="A168" s="245"/>
      <c r="B168" s="246"/>
      <c r="C168" s="246"/>
      <c r="D168" s="246"/>
      <c r="E168" s="246"/>
    </row>
    <row r="169" spans="1:5">
      <c r="A169" s="245"/>
      <c r="B169" s="246"/>
      <c r="C169" s="246"/>
      <c r="D169" s="246"/>
      <c r="E169" s="246"/>
    </row>
    <row r="170" spans="1:5">
      <c r="A170" s="245"/>
      <c r="B170" s="246"/>
      <c r="C170" s="246"/>
      <c r="D170" s="246"/>
      <c r="E170" s="246"/>
    </row>
    <row r="171" spans="1:5">
      <c r="A171" s="245"/>
      <c r="B171" s="246"/>
      <c r="C171" s="246"/>
      <c r="D171" s="246"/>
      <c r="E171" s="246"/>
    </row>
    <row r="172" spans="1:5">
      <c r="A172" s="245"/>
      <c r="B172" s="246"/>
      <c r="C172" s="246"/>
      <c r="D172" s="246"/>
      <c r="E172" s="246"/>
    </row>
    <row r="173" spans="1:5">
      <c r="A173" s="245"/>
      <c r="B173" s="246"/>
      <c r="C173" s="246"/>
      <c r="D173" s="246"/>
      <c r="E173" s="246"/>
    </row>
    <row r="174" spans="1:5">
      <c r="A174" s="245"/>
      <c r="B174" s="246"/>
      <c r="C174" s="246"/>
      <c r="D174" s="246"/>
      <c r="E174" s="246"/>
    </row>
    <row r="175" spans="1:5">
      <c r="A175" s="245"/>
      <c r="B175" s="246"/>
      <c r="C175" s="246"/>
      <c r="D175" s="246"/>
      <c r="E175" s="246"/>
    </row>
    <row r="176" spans="1:5">
      <c r="A176" s="245"/>
      <c r="B176" s="246"/>
      <c r="C176" s="246"/>
      <c r="D176" s="246"/>
      <c r="E176" s="246"/>
    </row>
    <row r="177" spans="1:5">
      <c r="A177" s="245"/>
      <c r="B177" s="246"/>
      <c r="C177" s="246"/>
      <c r="D177" s="246"/>
      <c r="E177" s="246"/>
    </row>
    <row r="178" spans="1:5">
      <c r="A178" s="245"/>
      <c r="B178" s="246"/>
      <c r="C178" s="246"/>
      <c r="D178" s="246"/>
      <c r="E178" s="246"/>
    </row>
    <row r="179" spans="1:5">
      <c r="A179" s="245"/>
      <c r="B179" s="246"/>
      <c r="C179" s="246"/>
      <c r="D179" s="246"/>
      <c r="E179" s="246"/>
    </row>
    <row r="180" spans="1:5">
      <c r="A180" s="245"/>
      <c r="B180" s="246"/>
      <c r="C180" s="246"/>
      <c r="D180" s="246"/>
      <c r="E180" s="246"/>
    </row>
    <row r="181" spans="1:5">
      <c r="A181" s="245"/>
      <c r="B181" s="246"/>
      <c r="C181" s="246"/>
      <c r="D181" s="246"/>
      <c r="E181" s="246"/>
    </row>
    <row r="182" spans="1:5">
      <c r="A182" s="245"/>
      <c r="B182" s="246"/>
      <c r="C182" s="246"/>
      <c r="D182" s="246"/>
      <c r="E182" s="246"/>
    </row>
    <row r="183" spans="1:5">
      <c r="A183" s="245"/>
      <c r="B183" s="246"/>
      <c r="C183" s="246"/>
      <c r="D183" s="246"/>
      <c r="E183" s="246"/>
    </row>
    <row r="184" spans="1:5">
      <c r="A184" s="245"/>
      <c r="B184" s="246"/>
      <c r="C184" s="246"/>
      <c r="D184" s="246"/>
      <c r="E184" s="246"/>
    </row>
    <row r="185" spans="1:5">
      <c r="A185" s="245"/>
      <c r="B185" s="246"/>
      <c r="C185" s="246"/>
      <c r="D185" s="246"/>
      <c r="E185" s="246"/>
    </row>
    <row r="186" spans="1:5">
      <c r="A186" s="245"/>
      <c r="B186" s="246"/>
      <c r="C186" s="246"/>
      <c r="D186" s="246"/>
      <c r="E186" s="246"/>
    </row>
    <row r="187" spans="1:5">
      <c r="A187" s="245"/>
      <c r="B187" s="246"/>
      <c r="C187" s="246"/>
      <c r="D187" s="246"/>
      <c r="E187" s="246"/>
    </row>
    <row r="188" spans="1:5">
      <c r="A188" s="245"/>
      <c r="B188" s="246"/>
      <c r="C188" s="246"/>
      <c r="D188" s="246"/>
      <c r="E188" s="246"/>
    </row>
    <row r="189" spans="1:5">
      <c r="A189" s="245"/>
      <c r="B189" s="246"/>
      <c r="C189" s="246"/>
      <c r="D189" s="246"/>
      <c r="E189" s="246"/>
    </row>
    <row r="190" spans="1:5">
      <c r="A190" s="245"/>
      <c r="B190" s="246"/>
      <c r="C190" s="246"/>
      <c r="D190" s="246"/>
      <c r="E190" s="246"/>
    </row>
    <row r="191" spans="1:5">
      <c r="A191" s="245"/>
      <c r="B191" s="246"/>
      <c r="C191" s="246"/>
      <c r="D191" s="246"/>
      <c r="E191" s="246"/>
    </row>
    <row r="192" spans="1:5">
      <c r="A192" s="245"/>
      <c r="B192" s="246"/>
      <c r="C192" s="246"/>
      <c r="D192" s="246"/>
      <c r="E192" s="246"/>
    </row>
    <row r="193" spans="1:5">
      <c r="A193" s="245"/>
      <c r="B193" s="246"/>
      <c r="C193" s="246"/>
      <c r="D193" s="246"/>
      <c r="E193" s="246"/>
    </row>
    <row r="194" spans="1:5">
      <c r="A194" s="245"/>
      <c r="B194" s="246"/>
      <c r="C194" s="246"/>
      <c r="D194" s="246"/>
      <c r="E194" s="246"/>
    </row>
    <row r="195" spans="1:5">
      <c r="A195" s="245"/>
      <c r="B195" s="246"/>
      <c r="C195" s="246"/>
      <c r="D195" s="246"/>
      <c r="E195" s="246"/>
    </row>
    <row r="196" spans="1:5">
      <c r="A196" s="245"/>
      <c r="B196" s="246"/>
      <c r="C196" s="246"/>
      <c r="D196" s="246"/>
      <c r="E196" s="246"/>
    </row>
    <row r="197" spans="1:5">
      <c r="A197" s="245"/>
      <c r="B197" s="246"/>
      <c r="C197" s="246"/>
      <c r="D197" s="246"/>
      <c r="E197" s="246"/>
    </row>
    <row r="198" spans="1:5">
      <c r="A198" s="245"/>
      <c r="B198" s="246"/>
      <c r="C198" s="246"/>
      <c r="D198" s="246"/>
      <c r="E198" s="246"/>
    </row>
    <row r="199" spans="1:5">
      <c r="A199" s="245"/>
      <c r="B199" s="246"/>
      <c r="C199" s="246"/>
      <c r="D199" s="246"/>
      <c r="E199" s="246"/>
    </row>
    <row r="200" spans="1:5">
      <c r="A200" s="245"/>
      <c r="B200" s="246"/>
      <c r="C200" s="246"/>
      <c r="D200" s="246"/>
      <c r="E200" s="246"/>
    </row>
    <row r="201" spans="1:5">
      <c r="A201" s="245"/>
      <c r="B201" s="246"/>
      <c r="C201" s="246"/>
      <c r="D201" s="246"/>
      <c r="E201" s="246"/>
    </row>
    <row r="202" spans="1:5">
      <c r="A202" s="245"/>
      <c r="B202" s="246"/>
      <c r="C202" s="246"/>
      <c r="D202" s="246"/>
      <c r="E202" s="246"/>
    </row>
    <row r="203" spans="1:5">
      <c r="A203" s="245"/>
      <c r="B203" s="246"/>
      <c r="C203" s="246"/>
      <c r="D203" s="246"/>
      <c r="E203" s="246"/>
    </row>
    <row r="204" spans="1:5">
      <c r="A204" s="245"/>
      <c r="B204" s="246"/>
      <c r="C204" s="246"/>
      <c r="D204" s="246"/>
      <c r="E204" s="246"/>
    </row>
    <row r="205" spans="1:5">
      <c r="A205" s="245"/>
      <c r="B205" s="246"/>
      <c r="C205" s="246"/>
      <c r="D205" s="246"/>
      <c r="E205" s="246"/>
    </row>
    <row r="206" spans="1:5">
      <c r="A206" s="245"/>
      <c r="B206" s="246"/>
      <c r="C206" s="246"/>
      <c r="D206" s="246"/>
      <c r="E206" s="246"/>
    </row>
    <row r="207" spans="1:5">
      <c r="A207" s="245"/>
      <c r="B207" s="246"/>
      <c r="C207" s="246"/>
      <c r="D207" s="246"/>
      <c r="E207" s="246"/>
    </row>
    <row r="208" spans="1:5">
      <c r="A208" s="245"/>
      <c r="B208" s="246"/>
      <c r="C208" s="246"/>
      <c r="D208" s="246"/>
      <c r="E208" s="246"/>
    </row>
    <row r="209" spans="1:5">
      <c r="A209" s="245"/>
      <c r="B209" s="246"/>
      <c r="C209" s="246"/>
      <c r="D209" s="246"/>
      <c r="E209" s="246"/>
    </row>
    <row r="210" spans="1:5">
      <c r="A210" s="245"/>
      <c r="B210" s="246"/>
      <c r="C210" s="246"/>
      <c r="D210" s="246"/>
      <c r="E210" s="246"/>
    </row>
    <row r="211" spans="1:5">
      <c r="A211" s="245"/>
      <c r="B211" s="246"/>
      <c r="C211" s="246"/>
      <c r="D211" s="246"/>
      <c r="E211" s="246"/>
    </row>
    <row r="212" spans="1:5">
      <c r="A212" s="245"/>
      <c r="B212" s="246"/>
      <c r="C212" s="246"/>
      <c r="D212" s="246"/>
      <c r="E212" s="246"/>
    </row>
    <row r="213" spans="1:5">
      <c r="A213" s="245"/>
      <c r="B213" s="246"/>
      <c r="C213" s="246"/>
      <c r="D213" s="246"/>
      <c r="E213" s="246"/>
    </row>
    <row r="214" spans="1:5">
      <c r="A214" s="245"/>
      <c r="B214" s="246"/>
      <c r="C214" s="246"/>
      <c r="D214" s="246"/>
      <c r="E214" s="246"/>
    </row>
    <row r="215" spans="1:5">
      <c r="A215" s="245"/>
      <c r="B215" s="246"/>
      <c r="C215" s="246"/>
      <c r="D215" s="246"/>
      <c r="E215" s="246"/>
    </row>
    <row r="216" spans="1:5">
      <c r="A216" s="245"/>
      <c r="B216" s="246"/>
      <c r="C216" s="246"/>
      <c r="D216" s="246"/>
      <c r="E216" s="246"/>
    </row>
    <row r="217" spans="1:5">
      <c r="A217" s="245"/>
      <c r="B217" s="246"/>
      <c r="C217" s="246"/>
      <c r="D217" s="246"/>
      <c r="E217" s="246"/>
    </row>
    <row r="218" spans="1:5">
      <c r="A218" s="245"/>
      <c r="B218" s="246"/>
      <c r="C218" s="246"/>
      <c r="D218" s="246"/>
      <c r="E218" s="246"/>
    </row>
    <row r="219" spans="1:5">
      <c r="A219" s="245"/>
      <c r="B219" s="246"/>
      <c r="C219" s="246"/>
      <c r="D219" s="246"/>
      <c r="E219" s="246"/>
    </row>
    <row r="220" spans="1:5">
      <c r="A220" s="245"/>
      <c r="B220" s="246"/>
      <c r="C220" s="246"/>
      <c r="D220" s="246"/>
      <c r="E220" s="246"/>
    </row>
    <row r="221" spans="1:5">
      <c r="A221" s="245"/>
      <c r="B221" s="246"/>
      <c r="C221" s="246"/>
      <c r="D221" s="246"/>
      <c r="E221" s="246"/>
    </row>
    <row r="222" spans="1:5">
      <c r="A222" s="245"/>
      <c r="B222" s="246"/>
      <c r="C222" s="246"/>
      <c r="D222" s="246"/>
      <c r="E222" s="246"/>
    </row>
    <row r="223" spans="1:5">
      <c r="A223" s="245"/>
      <c r="B223" s="246"/>
      <c r="C223" s="246"/>
      <c r="D223" s="246"/>
      <c r="E223" s="246"/>
    </row>
    <row r="224" spans="1:5">
      <c r="A224" s="245"/>
      <c r="B224" s="246"/>
      <c r="C224" s="246"/>
      <c r="D224" s="246"/>
      <c r="E224" s="246"/>
    </row>
    <row r="225" spans="1:5">
      <c r="A225" s="245"/>
      <c r="B225" s="246"/>
      <c r="C225" s="246"/>
      <c r="D225" s="246"/>
      <c r="E225" s="246"/>
    </row>
    <row r="226" spans="1:5">
      <c r="A226" s="245"/>
      <c r="B226" s="246"/>
      <c r="C226" s="246"/>
      <c r="D226" s="246"/>
      <c r="E226" s="246"/>
    </row>
    <row r="227" spans="1:5">
      <c r="A227" s="245"/>
      <c r="B227" s="246"/>
      <c r="C227" s="246"/>
      <c r="D227" s="246"/>
      <c r="E227" s="246"/>
    </row>
    <row r="228" spans="1:5">
      <c r="A228" s="245"/>
      <c r="B228" s="246"/>
      <c r="C228" s="246"/>
      <c r="D228" s="246"/>
      <c r="E228" s="246"/>
    </row>
    <row r="229" spans="1:5">
      <c r="A229" s="245"/>
      <c r="B229" s="246"/>
      <c r="C229" s="246"/>
      <c r="D229" s="246"/>
      <c r="E229" s="246"/>
    </row>
    <row r="230" spans="1:5">
      <c r="A230" s="245"/>
      <c r="B230" s="246"/>
      <c r="C230" s="246"/>
      <c r="D230" s="246"/>
      <c r="E230" s="246"/>
    </row>
    <row r="231" spans="1:5">
      <c r="A231" s="245"/>
      <c r="B231" s="246"/>
      <c r="C231" s="246"/>
      <c r="D231" s="246"/>
      <c r="E231" s="246"/>
    </row>
    <row r="232" spans="1:5">
      <c r="A232" s="245"/>
      <c r="B232" s="246"/>
      <c r="C232" s="246"/>
      <c r="D232" s="246"/>
      <c r="E232" s="246"/>
    </row>
    <row r="233" spans="1:5">
      <c r="A233" s="245"/>
      <c r="B233" s="246"/>
      <c r="C233" s="246"/>
      <c r="D233" s="246"/>
      <c r="E233" s="246"/>
    </row>
    <row r="234" spans="1:5">
      <c r="A234" s="245"/>
      <c r="B234" s="246"/>
      <c r="C234" s="246"/>
      <c r="D234" s="246"/>
      <c r="E234" s="246"/>
    </row>
    <row r="235" spans="1:5">
      <c r="A235" s="245"/>
      <c r="B235" s="246"/>
      <c r="C235" s="246"/>
      <c r="D235" s="246"/>
      <c r="E235" s="246"/>
    </row>
    <row r="236" spans="1:5">
      <c r="A236" s="245"/>
      <c r="B236" s="246"/>
      <c r="C236" s="246"/>
      <c r="D236" s="246"/>
      <c r="E236" s="246"/>
    </row>
    <row r="237" spans="1:5">
      <c r="A237" s="245"/>
      <c r="B237" s="246"/>
      <c r="C237" s="246"/>
      <c r="D237" s="246"/>
      <c r="E237" s="246"/>
    </row>
    <row r="238" spans="1:5">
      <c r="A238" s="245"/>
      <c r="B238" s="246"/>
      <c r="C238" s="246"/>
      <c r="D238" s="246"/>
      <c r="E238" s="246"/>
    </row>
    <row r="239" spans="1:5">
      <c r="A239" s="245"/>
      <c r="B239" s="246"/>
      <c r="C239" s="246"/>
      <c r="D239" s="246"/>
      <c r="E239" s="246"/>
    </row>
    <row r="240" spans="1:5">
      <c r="A240" s="245"/>
      <c r="B240" s="246"/>
      <c r="C240" s="246"/>
      <c r="D240" s="246"/>
      <c r="E240" s="246"/>
    </row>
    <row r="241" spans="1:5">
      <c r="A241" s="245"/>
      <c r="B241" s="246"/>
      <c r="C241" s="246"/>
      <c r="D241" s="246"/>
      <c r="E241" s="246"/>
    </row>
    <row r="242" spans="1:5">
      <c r="A242" s="245"/>
      <c r="B242" s="246"/>
      <c r="C242" s="246"/>
      <c r="D242" s="246"/>
      <c r="E242" s="246"/>
    </row>
    <row r="243" spans="1:5">
      <c r="A243" s="245"/>
      <c r="B243" s="246"/>
      <c r="C243" s="246"/>
      <c r="D243" s="246"/>
      <c r="E243" s="246"/>
    </row>
    <row r="244" spans="1:5">
      <c r="A244" s="245"/>
      <c r="B244" s="246"/>
      <c r="C244" s="246"/>
      <c r="D244" s="246"/>
      <c r="E244" s="246"/>
    </row>
    <row r="245" spans="1:5">
      <c r="A245" s="245"/>
      <c r="B245" s="246"/>
      <c r="C245" s="246"/>
      <c r="D245" s="246"/>
      <c r="E245" s="246"/>
    </row>
    <row r="246" spans="1:5">
      <c r="A246" s="245"/>
      <c r="B246" s="246"/>
      <c r="C246" s="246"/>
      <c r="D246" s="246"/>
      <c r="E246" s="246"/>
    </row>
    <row r="247" spans="1:5">
      <c r="A247" s="245"/>
      <c r="B247" s="246"/>
      <c r="C247" s="246"/>
      <c r="D247" s="246"/>
      <c r="E247" s="246"/>
    </row>
    <row r="248" spans="1:5">
      <c r="A248" s="245"/>
      <c r="B248" s="246"/>
      <c r="C248" s="246"/>
      <c r="D248" s="246"/>
      <c r="E248" s="246"/>
    </row>
    <row r="249" spans="1:5">
      <c r="A249" s="245"/>
      <c r="B249" s="246"/>
      <c r="C249" s="246"/>
      <c r="D249" s="246"/>
      <c r="E249" s="246"/>
    </row>
    <row r="250" spans="1:5">
      <c r="A250" s="245"/>
      <c r="B250" s="246"/>
      <c r="C250" s="246"/>
      <c r="D250" s="246"/>
      <c r="E250" s="246"/>
    </row>
    <row r="251" spans="1:5">
      <c r="A251" s="245"/>
      <c r="B251" s="246"/>
      <c r="C251" s="246"/>
      <c r="D251" s="246"/>
      <c r="E251" s="246"/>
    </row>
    <row r="252" spans="1:5">
      <c r="A252" s="245"/>
      <c r="B252" s="246"/>
      <c r="C252" s="246"/>
      <c r="D252" s="246"/>
      <c r="E252" s="246"/>
    </row>
    <row r="253" spans="1:5">
      <c r="A253" s="245"/>
      <c r="B253" s="246"/>
      <c r="C253" s="246"/>
      <c r="D253" s="246"/>
      <c r="E253" s="246"/>
    </row>
    <row r="254" spans="1:5">
      <c r="A254" s="245"/>
      <c r="B254" s="246"/>
      <c r="C254" s="246"/>
      <c r="D254" s="246"/>
      <c r="E254" s="246"/>
    </row>
    <row r="255" spans="1:5">
      <c r="A255" s="245"/>
      <c r="B255" s="246"/>
      <c r="C255" s="246"/>
      <c r="D255" s="246"/>
      <c r="E255" s="246"/>
    </row>
    <row r="256" spans="1:5">
      <c r="A256" s="245"/>
      <c r="B256" s="246"/>
      <c r="C256" s="246"/>
      <c r="D256" s="246"/>
      <c r="E256" s="246"/>
    </row>
    <row r="257" spans="1:5">
      <c r="A257" s="245"/>
      <c r="B257" s="246"/>
      <c r="C257" s="246"/>
      <c r="D257" s="246"/>
      <c r="E257" s="246"/>
    </row>
    <row r="258" spans="1:5">
      <c r="A258" s="245"/>
      <c r="B258" s="246"/>
      <c r="C258" s="246"/>
      <c r="D258" s="246"/>
      <c r="E258" s="246"/>
    </row>
    <row r="259" spans="1:5">
      <c r="A259" s="245"/>
      <c r="B259" s="246"/>
      <c r="C259" s="246"/>
      <c r="D259" s="246"/>
      <c r="E259" s="246"/>
    </row>
    <row r="260" spans="1:5">
      <c r="A260" s="245"/>
      <c r="B260" s="246"/>
      <c r="C260" s="246"/>
      <c r="D260" s="246"/>
      <c r="E260" s="246"/>
    </row>
    <row r="261" spans="1:5">
      <c r="A261" s="245"/>
      <c r="B261" s="246"/>
      <c r="C261" s="246"/>
      <c r="D261" s="246"/>
      <c r="E261" s="246"/>
    </row>
    <row r="262" spans="1:5">
      <c r="A262" s="245"/>
      <c r="B262" s="246"/>
      <c r="C262" s="246"/>
      <c r="D262" s="246"/>
      <c r="E262" s="246"/>
    </row>
    <row r="263" spans="1:5">
      <c r="A263" s="245"/>
      <c r="B263" s="246"/>
      <c r="C263" s="246"/>
      <c r="D263" s="246"/>
      <c r="E263" s="246"/>
    </row>
    <row r="264" spans="1:5">
      <c r="A264" s="245"/>
      <c r="B264" s="246"/>
      <c r="C264" s="246"/>
      <c r="D264" s="246"/>
      <c r="E264" s="246"/>
    </row>
    <row r="265" spans="1:5">
      <c r="A265" s="245"/>
      <c r="B265" s="246"/>
      <c r="C265" s="246"/>
      <c r="D265" s="246"/>
      <c r="E265" s="246"/>
    </row>
    <row r="266" spans="1:5">
      <c r="A266" s="245"/>
      <c r="B266" s="246"/>
      <c r="C266" s="246"/>
      <c r="D266" s="246"/>
      <c r="E266" s="246"/>
    </row>
    <row r="267" spans="1:5">
      <c r="A267" s="245"/>
      <c r="B267" s="246"/>
      <c r="C267" s="246"/>
      <c r="D267" s="246"/>
      <c r="E267" s="246"/>
    </row>
    <row r="268" spans="1:5">
      <c r="A268" s="245"/>
      <c r="B268" s="246"/>
      <c r="C268" s="246"/>
      <c r="D268" s="246"/>
      <c r="E268" s="246"/>
    </row>
    <row r="269" spans="1:5">
      <c r="A269" s="245"/>
      <c r="B269" s="246"/>
      <c r="C269" s="246"/>
      <c r="D269" s="246"/>
      <c r="E269" s="246"/>
    </row>
    <row r="270" spans="1:5">
      <c r="A270" s="245"/>
      <c r="B270" s="246"/>
      <c r="C270" s="246"/>
      <c r="D270" s="246"/>
      <c r="E270" s="246"/>
    </row>
    <row r="271" spans="1:5">
      <c r="A271" s="245"/>
      <c r="B271" s="246"/>
      <c r="C271" s="246"/>
      <c r="D271" s="246"/>
      <c r="E271" s="246"/>
    </row>
    <row r="272" spans="1:5">
      <c r="A272" s="245"/>
      <c r="B272" s="246"/>
      <c r="C272" s="246"/>
      <c r="D272" s="246"/>
      <c r="E272" s="246"/>
    </row>
    <row r="273" spans="1:5">
      <c r="A273" s="245"/>
      <c r="B273" s="246"/>
      <c r="C273" s="246"/>
      <c r="D273" s="246"/>
      <c r="E273" s="246"/>
    </row>
    <row r="274" spans="1:5">
      <c r="A274" s="245"/>
      <c r="B274" s="246"/>
      <c r="C274" s="246"/>
      <c r="D274" s="246"/>
      <c r="E274" s="246"/>
    </row>
    <row r="275" spans="1:5">
      <c r="A275" s="245"/>
      <c r="B275" s="246"/>
      <c r="C275" s="246"/>
      <c r="D275" s="246"/>
      <c r="E275" s="246"/>
    </row>
    <row r="276" spans="1:5">
      <c r="A276" s="245"/>
      <c r="B276" s="246"/>
      <c r="C276" s="246"/>
      <c r="D276" s="246"/>
      <c r="E276" s="246"/>
    </row>
    <row r="277" spans="1:5">
      <c r="A277" s="245"/>
      <c r="B277" s="246"/>
      <c r="C277" s="246"/>
      <c r="D277" s="246"/>
      <c r="E277" s="246"/>
    </row>
    <row r="278" spans="1:5">
      <c r="A278" s="245"/>
      <c r="B278" s="246"/>
      <c r="C278" s="246"/>
      <c r="D278" s="246"/>
      <c r="E278" s="246"/>
    </row>
    <row r="279" spans="1:5">
      <c r="A279" s="245"/>
      <c r="B279" s="246"/>
      <c r="C279" s="246"/>
      <c r="D279" s="246"/>
      <c r="E279" s="246"/>
    </row>
    <row r="280" spans="1:5">
      <c r="A280" s="245"/>
      <c r="B280" s="246"/>
      <c r="C280" s="246"/>
      <c r="D280" s="246"/>
      <c r="E280" s="246"/>
    </row>
    <row r="281" spans="1:5">
      <c r="A281" s="245"/>
      <c r="B281" s="246"/>
      <c r="C281" s="246"/>
      <c r="D281" s="246"/>
      <c r="E281" s="246"/>
    </row>
    <row r="282" spans="1:5">
      <c r="A282" s="245"/>
      <c r="B282" s="246"/>
      <c r="C282" s="246"/>
      <c r="D282" s="246"/>
      <c r="E282" s="246"/>
    </row>
    <row r="283" spans="1:5">
      <c r="A283" s="245"/>
      <c r="B283" s="246"/>
      <c r="C283" s="246"/>
      <c r="D283" s="246"/>
      <c r="E283" s="246"/>
    </row>
    <row r="284" spans="1:5">
      <c r="A284" s="245"/>
      <c r="B284" s="246"/>
      <c r="C284" s="246"/>
      <c r="D284" s="246"/>
      <c r="E284" s="246"/>
    </row>
    <row r="285" spans="1:5">
      <c r="A285" s="245"/>
      <c r="B285" s="246"/>
      <c r="C285" s="246"/>
      <c r="D285" s="246"/>
      <c r="E285" s="246"/>
    </row>
    <row r="286" spans="1:5">
      <c r="A286" s="245"/>
      <c r="B286" s="246"/>
      <c r="C286" s="246"/>
      <c r="D286" s="246"/>
      <c r="E286" s="246"/>
    </row>
    <row r="287" spans="1:5">
      <c r="A287" s="245"/>
      <c r="B287" s="246"/>
      <c r="C287" s="246"/>
      <c r="D287" s="246"/>
      <c r="E287" s="246"/>
    </row>
    <row r="288" spans="1:5">
      <c r="A288" s="245"/>
      <c r="B288" s="246"/>
      <c r="C288" s="246"/>
      <c r="D288" s="246"/>
      <c r="E288" s="246"/>
    </row>
    <row r="289" spans="1:5">
      <c r="A289" s="245"/>
      <c r="B289" s="246"/>
      <c r="C289" s="246"/>
      <c r="D289" s="246"/>
      <c r="E289" s="246"/>
    </row>
    <row r="290" spans="1:5">
      <c r="A290" s="245"/>
      <c r="B290" s="246"/>
      <c r="C290" s="246"/>
      <c r="D290" s="246"/>
      <c r="E290" s="246"/>
    </row>
    <row r="291" spans="1:5">
      <c r="A291" s="245"/>
      <c r="B291" s="246"/>
      <c r="C291" s="246"/>
      <c r="D291" s="246"/>
      <c r="E291" s="246"/>
    </row>
    <row r="292" spans="1:5">
      <c r="A292" s="245"/>
      <c r="B292" s="246"/>
      <c r="C292" s="246"/>
      <c r="D292" s="246"/>
      <c r="E292" s="246"/>
    </row>
    <row r="293" spans="1:5">
      <c r="A293" s="245"/>
      <c r="B293" s="246"/>
      <c r="C293" s="246"/>
      <c r="D293" s="246"/>
      <c r="E293" s="246"/>
    </row>
    <row r="294" spans="1:5">
      <c r="A294" s="245"/>
      <c r="B294" s="246"/>
      <c r="C294" s="246"/>
      <c r="D294" s="246"/>
      <c r="E294" s="246"/>
    </row>
    <row r="295" spans="1:5">
      <c r="A295" s="245"/>
      <c r="B295" s="246"/>
      <c r="C295" s="246"/>
      <c r="D295" s="246"/>
      <c r="E295" s="246"/>
    </row>
    <row r="296" spans="1:5">
      <c r="A296" s="245"/>
      <c r="B296" s="246"/>
      <c r="C296" s="246"/>
      <c r="D296" s="246"/>
      <c r="E296" s="246"/>
    </row>
    <row r="297" spans="1:5">
      <c r="A297" s="245"/>
      <c r="B297" s="246"/>
      <c r="C297" s="246"/>
      <c r="D297" s="246"/>
      <c r="E297" s="246"/>
    </row>
    <row r="298" spans="1:5">
      <c r="A298" s="245"/>
      <c r="B298" s="246"/>
      <c r="C298" s="246"/>
      <c r="D298" s="246"/>
      <c r="E298" s="246"/>
    </row>
    <row r="299" spans="1:5">
      <c r="A299" s="245"/>
      <c r="B299" s="246"/>
      <c r="C299" s="246"/>
      <c r="D299" s="246"/>
      <c r="E299" s="246"/>
    </row>
    <row r="300" spans="1:5">
      <c r="A300" s="245"/>
      <c r="B300" s="246"/>
      <c r="C300" s="246"/>
      <c r="D300" s="246"/>
      <c r="E300" s="246"/>
    </row>
    <row r="301" spans="1:5">
      <c r="A301" s="245"/>
      <c r="B301" s="246"/>
      <c r="C301" s="246"/>
      <c r="D301" s="246"/>
      <c r="E301" s="246"/>
    </row>
    <row r="302" spans="1:5">
      <c r="A302" s="245"/>
      <c r="B302" s="246"/>
      <c r="C302" s="246"/>
      <c r="D302" s="246"/>
      <c r="E302" s="246"/>
    </row>
    <row r="303" spans="1:5">
      <c r="A303" s="245"/>
      <c r="B303" s="246"/>
      <c r="C303" s="246"/>
      <c r="D303" s="246"/>
      <c r="E303" s="246"/>
    </row>
    <row r="304" spans="1:5">
      <c r="A304" s="245"/>
      <c r="B304" s="246"/>
      <c r="C304" s="246"/>
      <c r="D304" s="246"/>
      <c r="E304" s="246"/>
    </row>
    <row r="305" spans="1:5">
      <c r="A305" s="245"/>
      <c r="B305" s="246"/>
      <c r="C305" s="246"/>
      <c r="D305" s="246"/>
      <c r="E305" s="246"/>
    </row>
    <row r="306" spans="1:5">
      <c r="A306" s="245"/>
      <c r="B306" s="246"/>
      <c r="C306" s="246"/>
      <c r="D306" s="246"/>
      <c r="E306" s="246"/>
    </row>
    <row r="307" spans="1:5">
      <c r="A307" s="245"/>
      <c r="B307" s="246"/>
      <c r="C307" s="246"/>
      <c r="D307" s="246"/>
      <c r="E307" s="246"/>
    </row>
    <row r="308" spans="1:5">
      <c r="A308" s="245"/>
      <c r="B308" s="246"/>
      <c r="C308" s="246"/>
      <c r="D308" s="246"/>
      <c r="E308" s="246"/>
    </row>
    <row r="309" spans="1:5">
      <c r="A309" s="245"/>
      <c r="B309" s="246"/>
      <c r="C309" s="246"/>
      <c r="D309" s="246"/>
      <c r="E309" s="246"/>
    </row>
    <row r="310" spans="1:5">
      <c r="A310" s="245"/>
      <c r="B310" s="246"/>
      <c r="C310" s="246"/>
      <c r="D310" s="246"/>
      <c r="E310" s="246"/>
    </row>
    <row r="311" spans="1:5">
      <c r="A311" s="245"/>
      <c r="B311" s="246"/>
      <c r="C311" s="246"/>
      <c r="D311" s="246"/>
      <c r="E311" s="246"/>
    </row>
    <row r="312" spans="1:5">
      <c r="A312" s="245"/>
      <c r="B312" s="246"/>
      <c r="C312" s="246"/>
      <c r="D312" s="246"/>
      <c r="E312" s="246"/>
    </row>
    <row r="313" spans="1:5">
      <c r="A313" s="245"/>
      <c r="B313" s="246"/>
      <c r="C313" s="246"/>
      <c r="D313" s="246"/>
      <c r="E313" s="246"/>
    </row>
    <row r="314" spans="1:5">
      <c r="A314" s="245"/>
      <c r="B314" s="246"/>
      <c r="C314" s="246"/>
      <c r="D314" s="246"/>
      <c r="E314" s="246"/>
    </row>
    <row r="315" spans="1:5">
      <c r="A315" s="245"/>
      <c r="B315" s="246"/>
      <c r="C315" s="246"/>
      <c r="D315" s="246"/>
      <c r="E315" s="246"/>
    </row>
    <row r="316" spans="1:5">
      <c r="A316" s="245"/>
      <c r="B316" s="246"/>
      <c r="C316" s="246"/>
      <c r="D316" s="246"/>
      <c r="E316" s="246"/>
    </row>
    <row r="317" spans="1:5">
      <c r="A317" s="245"/>
      <c r="B317" s="246"/>
      <c r="C317" s="246"/>
      <c r="D317" s="246"/>
      <c r="E317" s="246"/>
    </row>
    <row r="318" spans="1:5">
      <c r="A318" s="245"/>
      <c r="B318" s="246"/>
      <c r="C318" s="246"/>
      <c r="D318" s="246"/>
      <c r="E318" s="246"/>
    </row>
    <row r="319" spans="1:5">
      <c r="A319" s="245"/>
      <c r="B319" s="246"/>
      <c r="C319" s="246"/>
      <c r="D319" s="246"/>
      <c r="E319" s="246"/>
    </row>
    <row r="320" spans="1:5">
      <c r="A320" s="245"/>
      <c r="B320" s="246"/>
      <c r="C320" s="246"/>
      <c r="D320" s="246"/>
      <c r="E320" s="246"/>
    </row>
    <row r="321" spans="1:5">
      <c r="A321" s="245"/>
      <c r="B321" s="246"/>
      <c r="C321" s="246"/>
      <c r="D321" s="246"/>
      <c r="E321" s="246"/>
    </row>
    <row r="322" spans="1:5">
      <c r="A322" s="245"/>
      <c r="B322" s="246"/>
      <c r="C322" s="246"/>
      <c r="D322" s="246"/>
      <c r="E322" s="246"/>
    </row>
    <row r="323" spans="1:5">
      <c r="A323" s="245"/>
      <c r="B323" s="246"/>
      <c r="C323" s="246"/>
      <c r="D323" s="246"/>
      <c r="E323" s="246"/>
    </row>
    <row r="324" spans="1:5">
      <c r="A324" s="245"/>
      <c r="B324" s="246"/>
      <c r="C324" s="246"/>
      <c r="D324" s="246"/>
      <c r="E324" s="246"/>
    </row>
    <row r="325" spans="1:5">
      <c r="A325" s="245"/>
      <c r="B325" s="246"/>
      <c r="C325" s="246"/>
      <c r="D325" s="246"/>
      <c r="E325" s="246"/>
    </row>
    <row r="326" spans="1:5">
      <c r="A326" s="245"/>
      <c r="B326" s="246"/>
      <c r="C326" s="246"/>
      <c r="D326" s="246"/>
      <c r="E326" s="246"/>
    </row>
    <row r="327" spans="1:5">
      <c r="A327" s="245"/>
      <c r="B327" s="246"/>
      <c r="C327" s="246"/>
      <c r="D327" s="246"/>
      <c r="E327" s="246"/>
    </row>
    <row r="328" spans="1:5">
      <c r="A328" s="245"/>
      <c r="B328" s="246"/>
      <c r="C328" s="246"/>
      <c r="D328" s="246"/>
      <c r="E328" s="246"/>
    </row>
    <row r="329" spans="1:5">
      <c r="A329" s="245"/>
      <c r="B329" s="246"/>
      <c r="C329" s="246"/>
      <c r="D329" s="246"/>
      <c r="E329" s="246"/>
    </row>
    <row r="330" spans="1:5">
      <c r="A330" s="245"/>
      <c r="B330" s="246"/>
      <c r="C330" s="246"/>
      <c r="D330" s="246"/>
      <c r="E330" s="246"/>
    </row>
    <row r="331" spans="1:5">
      <c r="A331" s="245"/>
      <c r="B331" s="246"/>
      <c r="C331" s="246"/>
      <c r="D331" s="246"/>
      <c r="E331" s="246"/>
    </row>
    <row r="332" spans="1:5">
      <c r="A332" s="245"/>
      <c r="B332" s="246"/>
      <c r="C332" s="246"/>
      <c r="D332" s="246"/>
      <c r="E332" s="246"/>
    </row>
    <row r="333" spans="1:5">
      <c r="A333" s="245"/>
      <c r="B333" s="246"/>
      <c r="C333" s="246"/>
      <c r="D333" s="246"/>
      <c r="E333" s="246"/>
    </row>
    <row r="334" spans="1:5">
      <c r="A334" s="245"/>
      <c r="B334" s="246"/>
      <c r="C334" s="246"/>
      <c r="D334" s="246"/>
      <c r="E334" s="246"/>
    </row>
    <row r="335" spans="1:5">
      <c r="A335" s="245"/>
      <c r="B335" s="246"/>
      <c r="C335" s="246"/>
      <c r="D335" s="246"/>
      <c r="E335" s="246"/>
    </row>
    <row r="336" spans="1:5">
      <c r="A336" s="245"/>
      <c r="B336" s="246"/>
      <c r="C336" s="246"/>
      <c r="D336" s="246"/>
      <c r="E336" s="246"/>
    </row>
    <row r="337" spans="1:5">
      <c r="A337" s="245"/>
      <c r="B337" s="246"/>
      <c r="C337" s="246"/>
      <c r="D337" s="246"/>
      <c r="E337" s="246"/>
    </row>
    <row r="338" spans="1:5">
      <c r="A338" s="245"/>
      <c r="B338" s="246"/>
      <c r="C338" s="246"/>
      <c r="D338" s="246"/>
      <c r="E338" s="246"/>
    </row>
    <row r="339" spans="1:5">
      <c r="A339" s="245"/>
      <c r="B339" s="246"/>
      <c r="C339" s="246"/>
      <c r="D339" s="246"/>
      <c r="E339" s="246"/>
    </row>
    <row r="340" spans="1:5">
      <c r="A340" s="245"/>
      <c r="B340" s="246"/>
      <c r="C340" s="246"/>
      <c r="D340" s="246"/>
      <c r="E340" s="246"/>
    </row>
    <row r="341" spans="1:5">
      <c r="A341" s="245"/>
      <c r="B341" s="246"/>
      <c r="C341" s="246"/>
      <c r="D341" s="246"/>
      <c r="E341" s="246"/>
    </row>
    <row r="342" spans="1:5">
      <c r="A342" s="245"/>
      <c r="B342" s="246"/>
      <c r="C342" s="246"/>
      <c r="D342" s="246"/>
      <c r="E342" s="246"/>
    </row>
    <row r="343" spans="1:5">
      <c r="A343" s="245"/>
      <c r="B343" s="246"/>
      <c r="C343" s="246"/>
      <c r="D343" s="246"/>
      <c r="E343" s="246"/>
    </row>
    <row r="344" spans="1:5">
      <c r="A344" s="245"/>
      <c r="B344" s="246"/>
      <c r="C344" s="246"/>
      <c r="D344" s="246"/>
      <c r="E344" s="246"/>
    </row>
    <row r="345" spans="1:5">
      <c r="A345" s="245"/>
      <c r="B345" s="246"/>
      <c r="C345" s="246"/>
      <c r="D345" s="246"/>
      <c r="E345" s="246"/>
    </row>
    <row r="346" spans="1:5">
      <c r="A346" s="245"/>
      <c r="B346" s="246"/>
      <c r="C346" s="246"/>
      <c r="D346" s="246"/>
      <c r="E346" s="246"/>
    </row>
    <row r="347" spans="1:5">
      <c r="A347" s="245"/>
      <c r="B347" s="246"/>
      <c r="C347" s="246"/>
      <c r="D347" s="246"/>
      <c r="E347" s="246"/>
    </row>
    <row r="348" spans="1:5">
      <c r="A348" s="245"/>
      <c r="B348" s="246"/>
      <c r="C348" s="246"/>
      <c r="D348" s="246"/>
      <c r="E348" s="246"/>
    </row>
    <row r="349" spans="1:5">
      <c r="A349" s="245"/>
      <c r="B349" s="246"/>
      <c r="C349" s="246"/>
      <c r="D349" s="246"/>
      <c r="E349" s="246"/>
    </row>
    <row r="350" spans="1:5">
      <c r="A350" s="245"/>
      <c r="B350" s="246"/>
      <c r="C350" s="246"/>
      <c r="D350" s="246"/>
      <c r="E350" s="246"/>
    </row>
    <row r="351" spans="1:5">
      <c r="A351" s="245"/>
      <c r="B351" s="246"/>
      <c r="C351" s="246"/>
      <c r="D351" s="246"/>
      <c r="E351" s="246"/>
    </row>
    <row r="352" spans="1:5">
      <c r="A352" s="245"/>
      <c r="B352" s="246"/>
      <c r="C352" s="246"/>
      <c r="D352" s="246"/>
      <c r="E352" s="246"/>
    </row>
    <row r="353" spans="1:5">
      <c r="A353" s="245"/>
      <c r="B353" s="246"/>
      <c r="C353" s="246"/>
      <c r="D353" s="246"/>
      <c r="E353" s="246"/>
    </row>
    <row r="354" spans="1:5">
      <c r="A354" s="245"/>
      <c r="B354" s="246"/>
      <c r="C354" s="246"/>
      <c r="D354" s="246"/>
      <c r="E354" s="246"/>
    </row>
    <row r="355" spans="1:5">
      <c r="A355" s="245"/>
      <c r="B355" s="246"/>
      <c r="C355" s="246"/>
      <c r="D355" s="246"/>
      <c r="E355" s="246"/>
    </row>
    <row r="356" spans="1:5">
      <c r="A356" s="245"/>
      <c r="B356" s="246"/>
      <c r="C356" s="246"/>
      <c r="D356" s="246"/>
      <c r="E356" s="246"/>
    </row>
    <row r="357" spans="1:5">
      <c r="A357" s="245"/>
      <c r="B357" s="246"/>
      <c r="C357" s="246"/>
      <c r="D357" s="246"/>
      <c r="E357" s="246"/>
    </row>
    <row r="358" spans="1:5">
      <c r="A358" s="245"/>
      <c r="B358" s="246"/>
      <c r="C358" s="246"/>
      <c r="D358" s="246"/>
      <c r="E358" s="246"/>
    </row>
    <row r="359" spans="1:5">
      <c r="A359" s="245"/>
      <c r="B359" s="246"/>
      <c r="C359" s="246"/>
      <c r="D359" s="246"/>
      <c r="E359" s="246"/>
    </row>
    <row r="360" spans="1:5">
      <c r="A360" s="245"/>
      <c r="B360" s="246"/>
      <c r="C360" s="246"/>
      <c r="D360" s="246"/>
      <c r="E360" s="246"/>
    </row>
    <row r="361" spans="1:5">
      <c r="A361" s="245"/>
      <c r="B361" s="246"/>
      <c r="C361" s="246"/>
      <c r="D361" s="246"/>
      <c r="E361" s="246"/>
    </row>
    <row r="362" spans="1:5">
      <c r="A362" s="245"/>
      <c r="B362" s="246"/>
      <c r="C362" s="246"/>
      <c r="D362" s="246"/>
      <c r="E362" s="246"/>
    </row>
    <row r="363" spans="1:5">
      <c r="A363" s="245"/>
      <c r="B363" s="246"/>
      <c r="C363" s="246"/>
      <c r="D363" s="246"/>
      <c r="E363" s="246"/>
    </row>
    <row r="364" spans="1:5">
      <c r="A364" s="245"/>
      <c r="B364" s="246"/>
      <c r="C364" s="246"/>
      <c r="D364" s="246"/>
      <c r="E364" s="246"/>
    </row>
    <row r="365" spans="1:5">
      <c r="A365" s="245"/>
      <c r="B365" s="246"/>
      <c r="C365" s="246"/>
      <c r="D365" s="246"/>
      <c r="E365" s="246"/>
    </row>
    <row r="366" spans="1:5">
      <c r="A366" s="245"/>
      <c r="B366" s="246"/>
      <c r="C366" s="246"/>
      <c r="D366" s="246"/>
      <c r="E366" s="246"/>
    </row>
    <row r="367" spans="1:5">
      <c r="A367" s="245"/>
      <c r="B367" s="246"/>
      <c r="C367" s="246"/>
      <c r="D367" s="246"/>
      <c r="E367" s="246"/>
    </row>
    <row r="368" spans="1:5">
      <c r="A368" s="245"/>
      <c r="B368" s="246"/>
      <c r="C368" s="246"/>
      <c r="D368" s="246"/>
      <c r="E368" s="246"/>
    </row>
    <row r="369" spans="1:5">
      <c r="A369" s="245"/>
      <c r="B369" s="246"/>
      <c r="C369" s="246"/>
      <c r="D369" s="246"/>
      <c r="E369" s="246"/>
    </row>
    <row r="370" spans="1:5">
      <c r="A370" s="245"/>
      <c r="B370" s="246"/>
      <c r="C370" s="246"/>
      <c r="D370" s="246"/>
      <c r="E370" s="246"/>
    </row>
    <row r="371" spans="1:5">
      <c r="A371" s="245"/>
      <c r="B371" s="246"/>
      <c r="C371" s="246"/>
      <c r="D371" s="246"/>
      <c r="E371" s="246"/>
    </row>
    <row r="372" spans="1:5">
      <c r="A372" s="245"/>
      <c r="B372" s="246"/>
      <c r="C372" s="246"/>
      <c r="D372" s="246"/>
      <c r="E372" s="246"/>
    </row>
    <row r="373" spans="1:5">
      <c r="A373" s="245"/>
      <c r="B373" s="246"/>
      <c r="C373" s="246"/>
      <c r="D373" s="246"/>
      <c r="E373" s="246"/>
    </row>
    <row r="374" spans="1:5">
      <c r="A374" s="245"/>
      <c r="B374" s="246"/>
      <c r="C374" s="246"/>
      <c r="D374" s="246"/>
      <c r="E374" s="246"/>
    </row>
    <row r="375" spans="1:5">
      <c r="A375" s="245"/>
      <c r="B375" s="246"/>
      <c r="C375" s="246"/>
      <c r="D375" s="246"/>
      <c r="E375" s="246"/>
    </row>
    <row r="376" spans="1:5">
      <c r="A376" s="245"/>
      <c r="B376" s="246"/>
      <c r="C376" s="246"/>
      <c r="D376" s="246"/>
      <c r="E376" s="246"/>
    </row>
    <row r="377" spans="1:5">
      <c r="A377" s="245"/>
      <c r="B377" s="246"/>
      <c r="C377" s="246"/>
      <c r="D377" s="246"/>
      <c r="E377" s="246"/>
    </row>
    <row r="378" spans="1:5">
      <c r="A378" s="245"/>
      <c r="B378" s="246"/>
      <c r="C378" s="246"/>
      <c r="D378" s="246"/>
      <c r="E378" s="246"/>
    </row>
    <row r="379" spans="1:5">
      <c r="A379" s="245"/>
      <c r="B379" s="246"/>
      <c r="C379" s="246"/>
      <c r="D379" s="246"/>
      <c r="E379" s="246"/>
    </row>
    <row r="380" spans="1:5">
      <c r="A380" s="245"/>
      <c r="B380" s="246"/>
      <c r="C380" s="246"/>
      <c r="D380" s="246"/>
      <c r="E380" s="246"/>
    </row>
    <row r="381" spans="1:5">
      <c r="A381" s="245"/>
      <c r="B381" s="246"/>
      <c r="C381" s="246"/>
      <c r="D381" s="246"/>
      <c r="E381" s="246"/>
    </row>
    <row r="382" spans="1:5">
      <c r="A382" s="245"/>
      <c r="B382" s="246"/>
      <c r="C382" s="246"/>
      <c r="D382" s="246"/>
      <c r="E382" s="246"/>
    </row>
    <row r="383" spans="1:5">
      <c r="A383" s="245"/>
      <c r="B383" s="246"/>
      <c r="C383" s="246"/>
      <c r="D383" s="246"/>
      <c r="E383" s="246"/>
    </row>
    <row r="384" spans="1:5">
      <c r="A384" s="245"/>
      <c r="B384" s="246"/>
      <c r="C384" s="246"/>
      <c r="D384" s="246"/>
      <c r="E384" s="246"/>
    </row>
    <row r="385" spans="1:5">
      <c r="A385" s="245"/>
      <c r="B385" s="246"/>
      <c r="C385" s="246"/>
      <c r="D385" s="246"/>
      <c r="E385" s="246"/>
    </row>
    <row r="386" spans="1:5">
      <c r="A386" s="245"/>
      <c r="B386" s="246"/>
      <c r="C386" s="246"/>
      <c r="D386" s="246"/>
      <c r="E386" s="246"/>
    </row>
    <row r="387" spans="1:5">
      <c r="A387" s="245"/>
      <c r="B387" s="246"/>
      <c r="C387" s="246"/>
      <c r="D387" s="246"/>
      <c r="E387" s="246"/>
    </row>
    <row r="388" spans="1:5">
      <c r="A388" s="245"/>
      <c r="B388" s="246"/>
      <c r="C388" s="246"/>
      <c r="D388" s="246"/>
      <c r="E388" s="246"/>
    </row>
    <row r="389" spans="1:5">
      <c r="A389" s="245"/>
      <c r="B389" s="246"/>
      <c r="C389" s="246"/>
      <c r="D389" s="246"/>
      <c r="E389" s="246"/>
    </row>
    <row r="390" spans="1:5">
      <c r="A390" s="245"/>
      <c r="B390" s="246"/>
      <c r="C390" s="246"/>
      <c r="D390" s="246"/>
      <c r="E390" s="246"/>
    </row>
    <row r="391" spans="1:5">
      <c r="A391" s="245"/>
      <c r="B391" s="246"/>
      <c r="C391" s="246"/>
      <c r="D391" s="246"/>
      <c r="E391" s="246"/>
    </row>
    <row r="392" spans="1:5">
      <c r="A392" s="245"/>
      <c r="B392" s="246"/>
      <c r="C392" s="246"/>
      <c r="D392" s="246"/>
      <c r="E392" s="246"/>
    </row>
    <row r="393" spans="1:5">
      <c r="A393" s="245"/>
      <c r="B393" s="246"/>
      <c r="C393" s="246"/>
      <c r="D393" s="246"/>
      <c r="E393" s="246"/>
    </row>
    <row r="394" spans="1:5">
      <c r="A394" s="245"/>
      <c r="B394" s="246"/>
      <c r="C394" s="246"/>
      <c r="D394" s="246"/>
      <c r="E394" s="246"/>
    </row>
    <row r="395" spans="1:5">
      <c r="A395" s="245"/>
      <c r="B395" s="246"/>
      <c r="C395" s="246"/>
      <c r="D395" s="246"/>
      <c r="E395" s="246"/>
    </row>
    <row r="396" spans="1:5">
      <c r="A396" s="245"/>
      <c r="B396" s="246"/>
      <c r="C396" s="246"/>
      <c r="D396" s="246"/>
      <c r="E396" s="246"/>
    </row>
    <row r="397" spans="1:5">
      <c r="A397" s="245"/>
      <c r="B397" s="246"/>
      <c r="C397" s="246"/>
      <c r="D397" s="246"/>
      <c r="E397" s="246"/>
    </row>
    <row r="398" spans="1:5">
      <c r="A398" s="245"/>
      <c r="B398" s="246"/>
      <c r="C398" s="246"/>
      <c r="D398" s="246"/>
      <c r="E398" s="246"/>
    </row>
    <row r="399" spans="1:5">
      <c r="A399" s="245"/>
      <c r="B399" s="246"/>
      <c r="C399" s="246"/>
      <c r="D399" s="246"/>
      <c r="E399" s="246"/>
    </row>
    <row r="400" spans="1:5">
      <c r="A400" s="245"/>
      <c r="B400" s="246"/>
      <c r="C400" s="246"/>
      <c r="D400" s="246"/>
      <c r="E400" s="246"/>
    </row>
    <row r="401" spans="1:5">
      <c r="A401" s="245"/>
      <c r="B401" s="246"/>
      <c r="C401" s="246"/>
      <c r="D401" s="246"/>
      <c r="E401" s="246"/>
    </row>
    <row r="402" spans="1:5">
      <c r="A402" s="245"/>
      <c r="B402" s="246"/>
      <c r="C402" s="246"/>
      <c r="D402" s="246"/>
      <c r="E402" s="246"/>
    </row>
    <row r="403" spans="1:5">
      <c r="A403" s="245"/>
      <c r="B403" s="246"/>
      <c r="C403" s="246"/>
      <c r="D403" s="246"/>
      <c r="E403" s="246"/>
    </row>
    <row r="404" spans="1:5">
      <c r="A404" s="245"/>
      <c r="B404" s="246"/>
      <c r="C404" s="246"/>
      <c r="D404" s="246"/>
      <c r="E404" s="246"/>
    </row>
    <row r="405" spans="1:5">
      <c r="A405" s="245"/>
      <c r="B405" s="246"/>
      <c r="C405" s="246"/>
      <c r="D405" s="246"/>
      <c r="E405" s="246"/>
    </row>
    <row r="406" spans="1:5">
      <c r="A406" s="245"/>
      <c r="B406" s="246"/>
      <c r="C406" s="246"/>
      <c r="D406" s="246"/>
      <c r="E406" s="246"/>
    </row>
    <row r="407" spans="1:5">
      <c r="A407" s="245"/>
      <c r="B407" s="246"/>
      <c r="C407" s="246"/>
      <c r="D407" s="246"/>
      <c r="E407" s="246"/>
    </row>
    <row r="408" spans="1:5">
      <c r="A408" s="245"/>
      <c r="B408" s="246"/>
      <c r="C408" s="246"/>
      <c r="D408" s="246"/>
      <c r="E408" s="246"/>
    </row>
    <row r="409" spans="1:5">
      <c r="A409" s="245"/>
      <c r="B409" s="246"/>
      <c r="C409" s="246"/>
      <c r="D409" s="246"/>
      <c r="E409" s="246"/>
    </row>
    <row r="410" spans="1:5">
      <c r="A410" s="245"/>
      <c r="B410" s="246"/>
      <c r="C410" s="246"/>
      <c r="D410" s="246"/>
      <c r="E410" s="246"/>
    </row>
    <row r="411" spans="1:5">
      <c r="A411" s="245"/>
      <c r="B411" s="246"/>
      <c r="C411" s="246"/>
      <c r="D411" s="246"/>
      <c r="E411" s="246"/>
    </row>
    <row r="412" spans="1:5">
      <c r="A412" s="245"/>
      <c r="B412" s="246"/>
      <c r="C412" s="246"/>
      <c r="D412" s="246"/>
      <c r="E412" s="246"/>
    </row>
    <row r="413" spans="1:5">
      <c r="A413" s="245"/>
      <c r="B413" s="246"/>
      <c r="C413" s="246"/>
      <c r="D413" s="246"/>
      <c r="E413" s="246"/>
    </row>
    <row r="414" spans="1:5">
      <c r="A414" s="245"/>
      <c r="B414" s="246"/>
      <c r="C414" s="246"/>
      <c r="D414" s="246"/>
      <c r="E414" s="246"/>
    </row>
    <row r="415" spans="1:5">
      <c r="A415" s="245"/>
      <c r="B415" s="246"/>
      <c r="C415" s="246"/>
      <c r="D415" s="246"/>
      <c r="E415" s="246"/>
    </row>
    <row r="416" spans="1:5">
      <c r="A416" s="245"/>
      <c r="B416" s="246"/>
      <c r="C416" s="246"/>
      <c r="D416" s="246"/>
      <c r="E416" s="246"/>
    </row>
    <row r="417" spans="1:5">
      <c r="A417" s="245"/>
      <c r="B417" s="246"/>
      <c r="C417" s="246"/>
      <c r="D417" s="246"/>
      <c r="E417" s="246"/>
    </row>
    <row r="418" spans="1:5">
      <c r="A418" s="245"/>
      <c r="B418" s="246"/>
      <c r="C418" s="246"/>
      <c r="D418" s="246"/>
      <c r="E418" s="246"/>
    </row>
    <row r="419" spans="1:5">
      <c r="A419" s="245"/>
      <c r="B419" s="246"/>
      <c r="C419" s="246"/>
      <c r="D419" s="246"/>
      <c r="E419" s="246"/>
    </row>
    <row r="420" spans="1:5">
      <c r="A420" s="245"/>
      <c r="B420" s="246"/>
      <c r="C420" s="246"/>
      <c r="D420" s="246"/>
      <c r="E420" s="246"/>
    </row>
    <row r="421" spans="1:5">
      <c r="A421" s="245"/>
      <c r="B421" s="246"/>
      <c r="C421" s="246"/>
      <c r="D421" s="246"/>
      <c r="E421" s="246"/>
    </row>
    <row r="422" spans="1:5">
      <c r="A422" s="245"/>
      <c r="B422" s="246"/>
      <c r="C422" s="246"/>
      <c r="D422" s="246"/>
      <c r="E422" s="246"/>
    </row>
    <row r="423" spans="1:5">
      <c r="A423" s="245"/>
      <c r="B423" s="246"/>
      <c r="C423" s="246"/>
      <c r="D423" s="246"/>
      <c r="E423" s="246"/>
    </row>
    <row r="424" spans="1:5">
      <c r="A424" s="245"/>
      <c r="B424" s="246"/>
      <c r="C424" s="246"/>
      <c r="D424" s="246"/>
      <c r="E424" s="246"/>
    </row>
    <row r="425" spans="1:5">
      <c r="A425" s="245"/>
      <c r="B425" s="246"/>
      <c r="C425" s="246"/>
      <c r="D425" s="246"/>
      <c r="E425" s="246"/>
    </row>
    <row r="426" spans="1:5">
      <c r="A426" s="245"/>
      <c r="B426" s="246"/>
      <c r="C426" s="246"/>
      <c r="D426" s="246"/>
      <c r="E426" s="246"/>
    </row>
    <row r="427" spans="1:5">
      <c r="A427" s="245"/>
      <c r="B427" s="246"/>
      <c r="C427" s="246"/>
      <c r="D427" s="246"/>
      <c r="E427" s="246"/>
    </row>
    <row r="428" spans="1:5">
      <c r="A428" s="245"/>
      <c r="B428" s="246"/>
      <c r="C428" s="246"/>
      <c r="D428" s="246"/>
      <c r="E428" s="246"/>
    </row>
    <row r="429" spans="1:5">
      <c r="A429" s="245"/>
      <c r="B429" s="246"/>
      <c r="C429" s="246"/>
      <c r="D429" s="246"/>
      <c r="E429" s="246"/>
    </row>
    <row r="430" spans="1:5">
      <c r="A430" s="245"/>
      <c r="B430" s="246"/>
      <c r="C430" s="246"/>
      <c r="D430" s="246"/>
      <c r="E430" s="246"/>
    </row>
    <row r="431" spans="1:5">
      <c r="A431" s="245"/>
      <c r="B431" s="246"/>
      <c r="C431" s="246"/>
      <c r="D431" s="246"/>
      <c r="E431" s="246"/>
    </row>
    <row r="432" spans="1:5">
      <c r="A432" s="245"/>
      <c r="B432" s="246"/>
      <c r="C432" s="246"/>
      <c r="D432" s="246"/>
      <c r="E432" s="246"/>
    </row>
    <row r="433" spans="1:5">
      <c r="A433" s="245"/>
      <c r="B433" s="246"/>
      <c r="C433" s="246"/>
      <c r="D433" s="246"/>
      <c r="E433" s="246"/>
    </row>
    <row r="434" spans="1:5">
      <c r="A434" s="245"/>
      <c r="B434" s="246"/>
      <c r="C434" s="246"/>
      <c r="D434" s="246"/>
      <c r="E434" s="246"/>
    </row>
    <row r="435" spans="1:5">
      <c r="A435" s="245"/>
      <c r="B435" s="246"/>
      <c r="C435" s="246"/>
      <c r="D435" s="246"/>
      <c r="E435" s="246"/>
    </row>
    <row r="436" spans="1:5">
      <c r="A436" s="245"/>
      <c r="B436" s="246"/>
      <c r="C436" s="246"/>
      <c r="D436" s="246"/>
      <c r="E436" s="246"/>
    </row>
    <row r="437" spans="1:5">
      <c r="A437" s="245"/>
      <c r="B437" s="246"/>
      <c r="C437" s="246"/>
      <c r="D437" s="246"/>
      <c r="E437" s="246"/>
    </row>
    <row r="438" spans="1:5">
      <c r="A438" s="245"/>
      <c r="B438" s="246"/>
      <c r="C438" s="246"/>
      <c r="D438" s="246"/>
      <c r="E438" s="246"/>
    </row>
    <row r="439" spans="1:5">
      <c r="A439" s="245"/>
      <c r="B439" s="246"/>
      <c r="C439" s="246"/>
      <c r="D439" s="246"/>
      <c r="E439" s="246"/>
    </row>
    <row r="440" spans="1:5">
      <c r="A440" s="245"/>
      <c r="B440" s="246"/>
      <c r="C440" s="246"/>
      <c r="D440" s="246"/>
      <c r="E440" s="246"/>
    </row>
    <row r="441" spans="1:5">
      <c r="A441" s="245"/>
      <c r="B441" s="246"/>
      <c r="C441" s="246"/>
      <c r="D441" s="246"/>
      <c r="E441" s="246"/>
    </row>
    <row r="442" spans="1:5">
      <c r="A442" s="245"/>
      <c r="B442" s="246"/>
      <c r="C442" s="246"/>
      <c r="D442" s="246"/>
      <c r="E442" s="246"/>
    </row>
    <row r="443" spans="1:5">
      <c r="A443" s="245"/>
      <c r="B443" s="246"/>
      <c r="C443" s="246"/>
      <c r="D443" s="246"/>
      <c r="E443" s="246"/>
    </row>
    <row r="444" spans="1:5">
      <c r="A444" s="245"/>
      <c r="B444" s="246"/>
      <c r="C444" s="246"/>
      <c r="D444" s="246"/>
      <c r="E444" s="246"/>
    </row>
    <row r="445" spans="1:5">
      <c r="A445" s="245"/>
      <c r="B445" s="246"/>
      <c r="C445" s="246"/>
      <c r="D445" s="246"/>
      <c r="E445" s="246"/>
    </row>
    <row r="446" spans="1:5">
      <c r="A446" s="245"/>
      <c r="B446" s="246"/>
      <c r="C446" s="246"/>
      <c r="D446" s="246"/>
      <c r="E446" s="246"/>
    </row>
    <row r="447" spans="1:5">
      <c r="A447" s="245"/>
      <c r="B447" s="246"/>
      <c r="C447" s="246"/>
      <c r="D447" s="246"/>
      <c r="E447" s="246"/>
    </row>
    <row r="448" spans="1:5">
      <c r="A448" s="245"/>
      <c r="B448" s="246"/>
      <c r="C448" s="246"/>
      <c r="D448" s="246"/>
      <c r="E448" s="246"/>
    </row>
    <row r="449" spans="1:5">
      <c r="A449" s="245"/>
      <c r="B449" s="246"/>
      <c r="C449" s="246"/>
      <c r="D449" s="246"/>
      <c r="E449" s="246"/>
    </row>
    <row r="450" spans="1:5">
      <c r="A450" s="245"/>
      <c r="B450" s="246"/>
      <c r="C450" s="246"/>
      <c r="D450" s="246"/>
      <c r="E450" s="246"/>
    </row>
    <row r="451" spans="1:5">
      <c r="A451" s="245"/>
      <c r="B451" s="246"/>
      <c r="C451" s="246"/>
      <c r="D451" s="246"/>
      <c r="E451" s="246"/>
    </row>
    <row r="452" spans="1:5">
      <c r="A452" s="245"/>
      <c r="B452" s="246"/>
      <c r="C452" s="246"/>
      <c r="D452" s="246"/>
      <c r="E452" s="246"/>
    </row>
    <row r="453" spans="1:5">
      <c r="A453" s="245"/>
      <c r="B453" s="246"/>
      <c r="C453" s="246"/>
      <c r="D453" s="246"/>
      <c r="E453" s="246"/>
    </row>
    <row r="454" spans="1:5">
      <c r="A454" s="245"/>
      <c r="B454" s="246"/>
      <c r="C454" s="246"/>
      <c r="D454" s="246"/>
      <c r="E454" s="246"/>
    </row>
    <row r="455" spans="1:5">
      <c r="A455" s="245"/>
      <c r="B455" s="246"/>
      <c r="C455" s="246"/>
      <c r="D455" s="246"/>
      <c r="E455" s="246"/>
    </row>
    <row r="456" spans="1:5">
      <c r="A456" s="245"/>
      <c r="B456" s="246"/>
      <c r="C456" s="246"/>
      <c r="D456" s="246"/>
      <c r="E456" s="246"/>
    </row>
    <row r="457" spans="1:5">
      <c r="A457" s="245"/>
      <c r="B457" s="246"/>
      <c r="C457" s="246"/>
      <c r="D457" s="246"/>
      <c r="E457" s="246"/>
    </row>
    <row r="458" spans="1:5">
      <c r="A458" s="245"/>
      <c r="B458" s="246"/>
      <c r="C458" s="246"/>
      <c r="D458" s="246"/>
      <c r="E458" s="246"/>
    </row>
    <row r="459" spans="1:5">
      <c r="A459" s="245"/>
      <c r="B459" s="246"/>
      <c r="C459" s="246"/>
      <c r="D459" s="246"/>
      <c r="E459" s="246"/>
    </row>
    <row r="460" spans="1:5">
      <c r="A460" s="245"/>
      <c r="B460" s="246"/>
      <c r="C460" s="246"/>
      <c r="D460" s="246"/>
      <c r="E460" s="246"/>
    </row>
    <row r="461" spans="1:5">
      <c r="A461" s="245"/>
      <c r="B461" s="246"/>
      <c r="C461" s="246"/>
      <c r="D461" s="246"/>
      <c r="E461" s="246"/>
    </row>
    <row r="462" spans="1:5">
      <c r="A462" s="245"/>
      <c r="B462" s="246"/>
      <c r="C462" s="246"/>
      <c r="D462" s="246"/>
      <c r="E462" s="246"/>
    </row>
    <row r="463" spans="1:5">
      <c r="A463" s="245"/>
      <c r="B463" s="246"/>
      <c r="C463" s="246"/>
      <c r="D463" s="246"/>
      <c r="E463" s="246"/>
    </row>
    <row r="464" spans="1:5">
      <c r="A464" s="245"/>
      <c r="B464" s="246"/>
      <c r="C464" s="246"/>
      <c r="D464" s="246"/>
      <c r="E464" s="246"/>
    </row>
    <row r="465" spans="1:5">
      <c r="A465" s="245"/>
      <c r="B465" s="246"/>
      <c r="C465" s="246"/>
      <c r="D465" s="246"/>
      <c r="E465" s="246"/>
    </row>
    <row r="466" spans="1:5">
      <c r="A466" s="245"/>
      <c r="B466" s="246"/>
      <c r="C466" s="246"/>
      <c r="D466" s="246"/>
      <c r="E466" s="246"/>
    </row>
    <row r="467" spans="1:5">
      <c r="A467" s="245"/>
      <c r="B467" s="246"/>
      <c r="C467" s="246"/>
      <c r="D467" s="246"/>
      <c r="E467" s="246"/>
    </row>
    <row r="468" spans="1:5">
      <c r="A468" s="245"/>
      <c r="B468" s="246"/>
      <c r="C468" s="246"/>
      <c r="D468" s="246"/>
      <c r="E468" s="246"/>
    </row>
    <row r="469" spans="1:5">
      <c r="A469" s="245"/>
      <c r="B469" s="246"/>
      <c r="C469" s="246"/>
      <c r="D469" s="246"/>
      <c r="E469" s="246"/>
    </row>
    <row r="470" spans="1:5">
      <c r="A470" s="245"/>
      <c r="B470" s="246"/>
      <c r="C470" s="246"/>
      <c r="D470" s="246"/>
      <c r="E470" s="246"/>
    </row>
    <row r="471" spans="1:5">
      <c r="A471" s="245"/>
      <c r="B471" s="246"/>
      <c r="C471" s="246"/>
      <c r="D471" s="246"/>
      <c r="E471" s="246"/>
    </row>
    <row r="472" spans="1:5">
      <c r="A472" s="245"/>
      <c r="B472" s="246"/>
      <c r="C472" s="246"/>
      <c r="D472" s="246"/>
      <c r="E472" s="246"/>
    </row>
    <row r="473" spans="1:5">
      <c r="A473" s="245"/>
      <c r="B473" s="246"/>
      <c r="C473" s="246"/>
      <c r="D473" s="246"/>
      <c r="E473" s="246"/>
    </row>
    <row r="474" spans="1:5">
      <c r="A474" s="245"/>
      <c r="B474" s="246"/>
      <c r="C474" s="246"/>
      <c r="D474" s="246"/>
      <c r="E474" s="246"/>
    </row>
    <row r="475" spans="1:5">
      <c r="A475" s="245"/>
      <c r="B475" s="246"/>
      <c r="C475" s="246"/>
      <c r="D475" s="246"/>
      <c r="E475" s="246"/>
    </row>
    <row r="476" spans="1:5">
      <c r="A476" s="245"/>
      <c r="B476" s="246"/>
      <c r="C476" s="246"/>
      <c r="D476" s="246"/>
      <c r="E476" s="246"/>
    </row>
    <row r="477" spans="1:5">
      <c r="A477" s="245"/>
      <c r="B477" s="246"/>
      <c r="C477" s="246"/>
      <c r="D477" s="246"/>
      <c r="E477" s="246"/>
    </row>
    <row r="478" spans="1:5">
      <c r="A478" s="245"/>
      <c r="B478" s="246"/>
      <c r="C478" s="246"/>
      <c r="D478" s="246"/>
      <c r="E478" s="246"/>
    </row>
    <row r="479" spans="1:5">
      <c r="A479" s="245"/>
      <c r="B479" s="246"/>
      <c r="C479" s="246"/>
      <c r="D479" s="246"/>
      <c r="E479" s="246"/>
    </row>
    <row r="480" spans="1:5">
      <c r="A480" s="245"/>
      <c r="B480" s="246"/>
      <c r="C480" s="246"/>
      <c r="D480" s="246"/>
      <c r="E480" s="246"/>
    </row>
    <row r="481" spans="1:5">
      <c r="A481" s="245"/>
      <c r="B481" s="246"/>
      <c r="C481" s="246"/>
      <c r="D481" s="246"/>
      <c r="E481" s="246"/>
    </row>
    <row r="482" spans="1:5">
      <c r="A482" s="245"/>
      <c r="B482" s="246"/>
      <c r="C482" s="246"/>
      <c r="D482" s="246"/>
      <c r="E482" s="246"/>
    </row>
    <row r="483" spans="1:5">
      <c r="A483" s="245"/>
      <c r="B483" s="246"/>
      <c r="C483" s="246"/>
      <c r="D483" s="246"/>
      <c r="E483" s="246"/>
    </row>
    <row r="484" spans="1:5">
      <c r="A484" s="245"/>
      <c r="B484" s="246"/>
      <c r="C484" s="246"/>
      <c r="D484" s="246"/>
      <c r="E484" s="246"/>
    </row>
    <row r="485" spans="1:5">
      <c r="A485" s="245"/>
      <c r="B485" s="246"/>
      <c r="C485" s="246"/>
      <c r="D485" s="246"/>
      <c r="E485" s="246"/>
    </row>
    <row r="486" spans="1:5">
      <c r="A486" s="245"/>
      <c r="B486" s="246"/>
      <c r="C486" s="246"/>
      <c r="D486" s="246"/>
      <c r="E486" s="246"/>
    </row>
    <row r="487" spans="1:5">
      <c r="A487" s="245"/>
      <c r="B487" s="246"/>
      <c r="C487" s="246"/>
      <c r="D487" s="246"/>
      <c r="E487" s="246"/>
    </row>
    <row r="488" spans="1:5">
      <c r="A488" s="245"/>
      <c r="B488" s="246"/>
      <c r="C488" s="246"/>
      <c r="D488" s="246"/>
      <c r="E488" s="246"/>
    </row>
    <row r="489" spans="1:5">
      <c r="A489" s="245"/>
      <c r="B489" s="246"/>
      <c r="C489" s="246"/>
      <c r="D489" s="246"/>
      <c r="E489" s="246"/>
    </row>
    <row r="490" spans="1:5">
      <c r="A490" s="245"/>
      <c r="B490" s="246"/>
      <c r="C490" s="246"/>
      <c r="D490" s="246"/>
      <c r="E490" s="246"/>
    </row>
    <row r="491" spans="1:5">
      <c r="A491" s="245"/>
      <c r="B491" s="246"/>
      <c r="C491" s="246"/>
      <c r="D491" s="246"/>
      <c r="E491" s="246"/>
    </row>
    <row r="492" spans="1:5">
      <c r="A492" s="245"/>
      <c r="B492" s="246"/>
      <c r="C492" s="246"/>
      <c r="D492" s="246"/>
      <c r="E492" s="246"/>
    </row>
    <row r="493" spans="1:5">
      <c r="A493" s="245"/>
      <c r="B493" s="246"/>
      <c r="C493" s="246"/>
      <c r="D493" s="246"/>
      <c r="E493" s="246"/>
    </row>
    <row r="494" spans="1:5">
      <c r="A494" s="245"/>
      <c r="B494" s="246"/>
      <c r="C494" s="246"/>
      <c r="D494" s="246"/>
      <c r="E494" s="246"/>
    </row>
    <row r="495" spans="1:5">
      <c r="A495" s="245"/>
      <c r="B495" s="246"/>
      <c r="C495" s="246"/>
      <c r="D495" s="246"/>
      <c r="E495" s="246"/>
    </row>
    <row r="496" spans="1:5">
      <c r="A496" s="245"/>
      <c r="B496" s="246"/>
      <c r="C496" s="246"/>
      <c r="D496" s="246"/>
      <c r="E496" s="246"/>
    </row>
    <row r="497" spans="1:5">
      <c r="A497" s="245"/>
      <c r="B497" s="246"/>
      <c r="C497" s="246"/>
      <c r="D497" s="246"/>
      <c r="E497" s="246"/>
    </row>
    <row r="498" spans="1:5">
      <c r="A498" s="245"/>
      <c r="B498" s="246"/>
      <c r="C498" s="246"/>
      <c r="D498" s="246"/>
      <c r="E498" s="246"/>
    </row>
    <row r="499" spans="1:5">
      <c r="A499" s="245"/>
      <c r="B499" s="246"/>
      <c r="C499" s="246"/>
      <c r="D499" s="246"/>
      <c r="E499" s="246"/>
    </row>
    <row r="500" spans="1:5">
      <c r="A500" s="245"/>
      <c r="B500" s="246"/>
      <c r="C500" s="246"/>
      <c r="D500" s="246"/>
      <c r="E500" s="246"/>
    </row>
    <row r="501" spans="1:5">
      <c r="A501" s="245"/>
      <c r="B501" s="246"/>
      <c r="C501" s="246"/>
      <c r="D501" s="246"/>
      <c r="E501" s="246"/>
    </row>
    <row r="502" spans="1:5">
      <c r="A502" s="245"/>
      <c r="B502" s="246"/>
      <c r="C502" s="246"/>
      <c r="D502" s="246"/>
      <c r="E502" s="246"/>
    </row>
    <row r="503" spans="1:5">
      <c r="A503" s="245"/>
      <c r="B503" s="246"/>
      <c r="C503" s="246"/>
      <c r="D503" s="246"/>
      <c r="E503" s="246"/>
    </row>
    <row r="504" spans="1:5">
      <c r="A504" s="245"/>
      <c r="B504" s="246"/>
      <c r="C504" s="246"/>
      <c r="D504" s="246"/>
      <c r="E504" s="246"/>
    </row>
    <row r="505" spans="1:5">
      <c r="A505" s="245"/>
      <c r="B505" s="246"/>
      <c r="C505" s="246"/>
      <c r="D505" s="246"/>
      <c r="E505" s="246"/>
    </row>
    <row r="506" spans="1:5">
      <c r="A506" s="245"/>
      <c r="B506" s="246"/>
      <c r="C506" s="246"/>
      <c r="D506" s="246"/>
      <c r="E506" s="246"/>
    </row>
    <row r="507" spans="1:5">
      <c r="A507" s="245"/>
      <c r="B507" s="246"/>
      <c r="C507" s="246"/>
      <c r="D507" s="246"/>
      <c r="E507" s="246"/>
    </row>
    <row r="508" spans="1:5">
      <c r="A508" s="245"/>
      <c r="B508" s="246"/>
      <c r="C508" s="246"/>
      <c r="D508" s="246"/>
      <c r="E508" s="246"/>
    </row>
    <row r="509" spans="1:5">
      <c r="A509" s="245"/>
      <c r="B509" s="246"/>
      <c r="C509" s="246"/>
      <c r="D509" s="246"/>
      <c r="E509" s="246"/>
    </row>
    <row r="510" spans="1:5">
      <c r="A510" s="245"/>
      <c r="B510" s="246"/>
      <c r="C510" s="246"/>
      <c r="D510" s="246"/>
      <c r="E510" s="246"/>
    </row>
    <row r="511" spans="1:5">
      <c r="A511" s="245"/>
      <c r="B511" s="246"/>
      <c r="C511" s="246"/>
      <c r="D511" s="246"/>
      <c r="E511" s="246"/>
    </row>
    <row r="512" spans="1:5">
      <c r="A512" s="245"/>
      <c r="B512" s="246"/>
      <c r="C512" s="246"/>
      <c r="D512" s="246"/>
      <c r="E512" s="246"/>
    </row>
    <row r="513" spans="1:5">
      <c r="A513" s="245"/>
      <c r="B513" s="246"/>
      <c r="C513" s="246"/>
      <c r="D513" s="246"/>
      <c r="E513" s="246"/>
    </row>
    <row r="514" spans="1:5">
      <c r="A514" s="245"/>
      <c r="B514" s="246"/>
      <c r="C514" s="246"/>
      <c r="D514" s="246"/>
      <c r="E514" s="246"/>
    </row>
    <row r="515" spans="1:5">
      <c r="A515" s="245"/>
      <c r="B515" s="246"/>
      <c r="C515" s="246"/>
      <c r="D515" s="246"/>
      <c r="E515" s="246"/>
    </row>
    <row r="516" spans="1:5">
      <c r="A516" s="245"/>
      <c r="B516" s="246"/>
      <c r="C516" s="246"/>
      <c r="D516" s="246"/>
      <c r="E516" s="246"/>
    </row>
    <row r="517" spans="1:5">
      <c r="A517" s="245"/>
      <c r="B517" s="246"/>
      <c r="C517" s="246"/>
      <c r="D517" s="246"/>
      <c r="E517" s="246"/>
    </row>
    <row r="518" spans="1:5">
      <c r="A518" s="245"/>
      <c r="B518" s="246"/>
      <c r="C518" s="246"/>
      <c r="D518" s="246"/>
      <c r="E518" s="246"/>
    </row>
    <row r="519" spans="1:5">
      <c r="A519" s="245"/>
      <c r="B519" s="246"/>
      <c r="C519" s="246"/>
      <c r="D519" s="246"/>
      <c r="E519" s="246"/>
    </row>
    <row r="520" spans="1:5">
      <c r="A520" s="245"/>
      <c r="B520" s="246"/>
      <c r="C520" s="246"/>
      <c r="D520" s="246"/>
      <c r="E520" s="246"/>
    </row>
    <row r="521" spans="1:5">
      <c r="A521" s="245"/>
      <c r="B521" s="246"/>
      <c r="C521" s="246"/>
      <c r="D521" s="246"/>
      <c r="E521" s="246"/>
    </row>
    <row r="522" spans="1:5">
      <c r="A522" s="245"/>
      <c r="B522" s="246"/>
      <c r="C522" s="246"/>
      <c r="D522" s="246"/>
      <c r="E522" s="246"/>
    </row>
    <row r="523" spans="1:5">
      <c r="A523" s="245"/>
      <c r="B523" s="246"/>
      <c r="C523" s="246"/>
      <c r="D523" s="246"/>
      <c r="E523" s="246"/>
    </row>
    <row r="524" spans="1:5">
      <c r="A524" s="245"/>
      <c r="B524" s="246"/>
      <c r="C524" s="246"/>
      <c r="D524" s="246"/>
      <c r="E524" s="246"/>
    </row>
    <row r="525" spans="1:5">
      <c r="A525" s="245"/>
      <c r="B525" s="246"/>
      <c r="C525" s="246"/>
      <c r="D525" s="246"/>
      <c r="E525" s="246"/>
    </row>
    <row r="526" spans="1:5">
      <c r="A526" s="245"/>
      <c r="B526" s="246"/>
      <c r="C526" s="246"/>
      <c r="D526" s="246"/>
      <c r="E526" s="246"/>
    </row>
    <row r="527" spans="1:5">
      <c r="A527" s="245"/>
      <c r="B527" s="246"/>
      <c r="C527" s="246"/>
      <c r="D527" s="246"/>
      <c r="E527" s="246"/>
    </row>
    <row r="528" spans="1:5">
      <c r="A528" s="245"/>
      <c r="B528" s="246"/>
      <c r="C528" s="246"/>
      <c r="D528" s="246"/>
      <c r="E528" s="246"/>
    </row>
    <row r="529" spans="1:5">
      <c r="A529" s="245"/>
      <c r="B529" s="246"/>
      <c r="C529" s="246"/>
      <c r="D529" s="246"/>
      <c r="E529" s="246"/>
    </row>
    <row r="530" spans="1:5">
      <c r="A530" s="245"/>
      <c r="B530" s="246"/>
      <c r="C530" s="246"/>
      <c r="D530" s="246"/>
      <c r="E530" s="246"/>
    </row>
    <row r="531" spans="1:5">
      <c r="A531" s="245"/>
      <c r="B531" s="246"/>
      <c r="C531" s="246"/>
      <c r="D531" s="246"/>
      <c r="E531" s="246"/>
    </row>
    <row r="532" spans="1:5">
      <c r="A532" s="245"/>
      <c r="B532" s="246"/>
      <c r="C532" s="246"/>
      <c r="D532" s="246"/>
      <c r="E532" s="246"/>
    </row>
    <row r="533" spans="1:5">
      <c r="A533" s="245"/>
      <c r="B533" s="246"/>
      <c r="C533" s="246"/>
      <c r="D533" s="246"/>
      <c r="E533" s="246"/>
    </row>
    <row r="534" spans="1:5">
      <c r="A534" s="245"/>
      <c r="B534" s="246"/>
      <c r="C534" s="246"/>
      <c r="D534" s="246"/>
      <c r="E534" s="246"/>
    </row>
    <row r="535" spans="1:5">
      <c r="A535" s="245"/>
      <c r="B535" s="246"/>
      <c r="C535" s="246"/>
      <c r="D535" s="246"/>
      <c r="E535" s="246"/>
    </row>
    <row r="536" spans="1:5">
      <c r="A536" s="245"/>
      <c r="B536" s="246"/>
      <c r="C536" s="246"/>
      <c r="D536" s="246"/>
      <c r="E536" s="246"/>
    </row>
    <row r="537" spans="1:5">
      <c r="A537" s="245"/>
      <c r="B537" s="246"/>
      <c r="C537" s="246"/>
      <c r="D537" s="246"/>
      <c r="E537" s="246"/>
    </row>
    <row r="538" spans="1:5">
      <c r="A538" s="245"/>
      <c r="B538" s="246"/>
      <c r="C538" s="246"/>
      <c r="D538" s="246"/>
      <c r="E538" s="246"/>
    </row>
    <row r="539" spans="1:5">
      <c r="A539" s="245"/>
      <c r="B539" s="246"/>
      <c r="C539" s="246"/>
      <c r="D539" s="246"/>
      <c r="E539" s="246"/>
    </row>
    <row r="540" spans="1:5">
      <c r="A540" s="245"/>
      <c r="B540" s="246"/>
      <c r="C540" s="246"/>
      <c r="D540" s="246"/>
      <c r="E540" s="246"/>
    </row>
    <row r="541" spans="1:5">
      <c r="A541" s="245"/>
      <c r="B541" s="246"/>
      <c r="C541" s="246"/>
      <c r="D541" s="246"/>
      <c r="E541" s="246"/>
    </row>
    <row r="542" spans="1:5">
      <c r="A542" s="245"/>
      <c r="B542" s="246"/>
      <c r="C542" s="246"/>
      <c r="D542" s="246"/>
      <c r="E542" s="246"/>
    </row>
    <row r="543" spans="1:5">
      <c r="A543" s="245"/>
      <c r="B543" s="246"/>
      <c r="C543" s="246"/>
      <c r="D543" s="246"/>
      <c r="E543" s="246"/>
    </row>
    <row r="544" spans="1:5">
      <c r="A544" s="245"/>
      <c r="B544" s="246"/>
      <c r="C544" s="246"/>
      <c r="D544" s="246"/>
      <c r="E544" s="246"/>
    </row>
    <row r="545" spans="1:5">
      <c r="A545" s="245"/>
      <c r="B545" s="246"/>
      <c r="C545" s="246"/>
      <c r="D545" s="246"/>
      <c r="E545" s="246"/>
    </row>
    <row r="546" spans="1:5">
      <c r="A546" s="245"/>
      <c r="B546" s="246"/>
      <c r="C546" s="246"/>
      <c r="D546" s="246"/>
      <c r="E546" s="246"/>
    </row>
    <row r="547" spans="1:5">
      <c r="A547" s="245"/>
      <c r="B547" s="246"/>
      <c r="C547" s="246"/>
      <c r="D547" s="246"/>
      <c r="E547" s="246"/>
    </row>
    <row r="548" spans="1:5">
      <c r="A548" s="245"/>
      <c r="B548" s="246"/>
      <c r="C548" s="246"/>
      <c r="D548" s="246"/>
      <c r="E548" s="246"/>
    </row>
    <row r="549" spans="1:5">
      <c r="A549" s="245"/>
      <c r="B549" s="246"/>
      <c r="C549" s="246"/>
      <c r="D549" s="246"/>
      <c r="E549" s="246"/>
    </row>
    <row r="550" spans="1:5">
      <c r="A550" s="245"/>
      <c r="B550" s="246"/>
      <c r="C550" s="246"/>
      <c r="D550" s="246"/>
      <c r="E550" s="246"/>
    </row>
    <row r="551" spans="1:5">
      <c r="A551" s="245"/>
      <c r="B551" s="246"/>
      <c r="C551" s="246"/>
      <c r="D551" s="246"/>
      <c r="E551" s="246"/>
    </row>
    <row r="552" spans="1:5">
      <c r="A552" s="245"/>
      <c r="B552" s="246"/>
      <c r="C552" s="246"/>
      <c r="D552" s="246"/>
      <c r="E552" s="246"/>
    </row>
    <row r="553" spans="1:5">
      <c r="A553" s="245"/>
      <c r="B553" s="246"/>
      <c r="C553" s="246"/>
      <c r="D553" s="246"/>
      <c r="E553" s="246"/>
    </row>
    <row r="554" spans="1:5">
      <c r="A554" s="245"/>
      <c r="B554" s="246"/>
      <c r="C554" s="246"/>
      <c r="D554" s="246"/>
      <c r="E554" s="246"/>
    </row>
    <row r="555" spans="1:5">
      <c r="A555" s="245"/>
      <c r="B555" s="246"/>
      <c r="C555" s="246"/>
      <c r="D555" s="246"/>
      <c r="E555" s="246"/>
    </row>
    <row r="556" spans="1:5">
      <c r="A556" s="245"/>
      <c r="B556" s="246"/>
      <c r="C556" s="246"/>
      <c r="D556" s="246"/>
      <c r="E556" s="246"/>
    </row>
    <row r="557" spans="1:5">
      <c r="A557" s="245"/>
      <c r="B557" s="246"/>
      <c r="C557" s="246"/>
      <c r="D557" s="246"/>
      <c r="E557" s="246"/>
    </row>
    <row r="558" spans="1:5">
      <c r="A558" s="245"/>
      <c r="B558" s="246"/>
      <c r="C558" s="246"/>
      <c r="D558" s="246"/>
      <c r="E558" s="246"/>
    </row>
    <row r="559" spans="1:5">
      <c r="A559" s="245"/>
      <c r="B559" s="246"/>
      <c r="C559" s="246"/>
      <c r="D559" s="246"/>
      <c r="E559" s="246"/>
    </row>
    <row r="560" spans="1:5">
      <c r="A560" s="245"/>
      <c r="B560" s="246"/>
      <c r="C560" s="246"/>
      <c r="D560" s="246"/>
      <c r="E560" s="246"/>
    </row>
    <row r="561" spans="1:5">
      <c r="A561" s="245"/>
      <c r="B561" s="246"/>
      <c r="C561" s="246"/>
      <c r="D561" s="246"/>
      <c r="E561" s="246"/>
    </row>
    <row r="562" spans="1:5">
      <c r="A562" s="245"/>
      <c r="B562" s="246"/>
      <c r="C562" s="246"/>
      <c r="D562" s="246"/>
      <c r="E562" s="246"/>
    </row>
    <row r="563" spans="1:5">
      <c r="A563" s="245"/>
      <c r="B563" s="246"/>
      <c r="C563" s="246"/>
      <c r="D563" s="246"/>
      <c r="E563" s="246"/>
    </row>
    <row r="564" spans="1:5">
      <c r="A564" s="245"/>
      <c r="B564" s="246"/>
      <c r="C564" s="246"/>
      <c r="D564" s="246"/>
      <c r="E564" s="246"/>
    </row>
    <row r="565" spans="1:5">
      <c r="A565" s="245"/>
      <c r="B565" s="246"/>
      <c r="C565" s="246"/>
      <c r="D565" s="246"/>
      <c r="E565" s="246"/>
    </row>
    <row r="566" spans="1:5">
      <c r="A566" s="245"/>
      <c r="B566" s="246"/>
      <c r="C566" s="246"/>
      <c r="D566" s="246"/>
      <c r="E566" s="246"/>
    </row>
    <row r="567" spans="1:5">
      <c r="A567" s="245"/>
      <c r="B567" s="246"/>
      <c r="C567" s="246"/>
      <c r="D567" s="246"/>
      <c r="E567" s="246"/>
    </row>
    <row r="568" spans="1:5">
      <c r="A568" s="245"/>
      <c r="B568" s="246"/>
      <c r="C568" s="246"/>
      <c r="D568" s="246"/>
      <c r="E568" s="246"/>
    </row>
    <row r="569" spans="1:5">
      <c r="A569" s="245"/>
      <c r="B569" s="246"/>
      <c r="C569" s="246"/>
      <c r="D569" s="246"/>
      <c r="E569" s="246"/>
    </row>
    <row r="570" spans="1:5">
      <c r="A570" s="245"/>
      <c r="B570" s="246"/>
      <c r="C570" s="246"/>
      <c r="D570" s="246"/>
      <c r="E570" s="246"/>
    </row>
    <row r="571" spans="1:5">
      <c r="A571" s="245"/>
      <c r="B571" s="246"/>
      <c r="C571" s="246"/>
      <c r="D571" s="246"/>
      <c r="E571" s="246"/>
    </row>
    <row r="572" spans="1:5">
      <c r="A572" s="245"/>
      <c r="B572" s="246"/>
      <c r="C572" s="246"/>
      <c r="D572" s="246"/>
      <c r="E572" s="246"/>
    </row>
    <row r="573" spans="1:5">
      <c r="A573" s="245"/>
      <c r="B573" s="246"/>
      <c r="C573" s="246"/>
      <c r="D573" s="246"/>
      <c r="E573" s="246"/>
    </row>
    <row r="574" spans="1:5">
      <c r="A574" s="245"/>
      <c r="B574" s="246"/>
      <c r="C574" s="246"/>
      <c r="D574" s="246"/>
      <c r="E574" s="246"/>
    </row>
    <row r="575" spans="1:5">
      <c r="A575" s="245"/>
      <c r="B575" s="246"/>
      <c r="C575" s="246"/>
      <c r="D575" s="246"/>
      <c r="E575" s="246"/>
    </row>
    <row r="576" spans="1:5">
      <c r="A576" s="245"/>
      <c r="B576" s="246"/>
      <c r="C576" s="246"/>
      <c r="D576" s="246"/>
      <c r="E576" s="246"/>
    </row>
    <row r="577" spans="1:5">
      <c r="A577" s="245"/>
      <c r="B577" s="246"/>
      <c r="C577" s="246"/>
      <c r="D577" s="246"/>
      <c r="E577" s="246"/>
    </row>
    <row r="578" spans="1:5">
      <c r="A578" s="245"/>
      <c r="B578" s="246"/>
      <c r="C578" s="246"/>
      <c r="D578" s="246"/>
      <c r="E578" s="246"/>
    </row>
    <row r="579" spans="1:5">
      <c r="A579" s="245"/>
      <c r="B579" s="246"/>
      <c r="C579" s="246"/>
      <c r="D579" s="246"/>
      <c r="E579" s="246"/>
    </row>
    <row r="580" spans="1:5">
      <c r="A580" s="245"/>
      <c r="B580" s="246"/>
      <c r="C580" s="246"/>
      <c r="D580" s="246"/>
      <c r="E580" s="246"/>
    </row>
    <row r="581" spans="1:5">
      <c r="A581" s="245"/>
      <c r="B581" s="246"/>
      <c r="C581" s="246"/>
      <c r="D581" s="246"/>
      <c r="E581" s="246"/>
    </row>
    <row r="582" spans="1:5">
      <c r="A582" s="245"/>
      <c r="B582" s="246"/>
      <c r="C582" s="246"/>
      <c r="D582" s="246"/>
      <c r="E582" s="246"/>
    </row>
    <row r="583" spans="1:5">
      <c r="A583" s="245"/>
      <c r="B583" s="246"/>
      <c r="C583" s="246"/>
      <c r="D583" s="246"/>
      <c r="E583" s="246"/>
    </row>
    <row r="584" spans="1:5">
      <c r="A584" s="245"/>
      <c r="B584" s="246"/>
      <c r="C584" s="246"/>
      <c r="D584" s="246"/>
      <c r="E584" s="246"/>
    </row>
    <row r="585" spans="1:5">
      <c r="A585" s="245"/>
      <c r="B585" s="246"/>
      <c r="C585" s="246"/>
      <c r="D585" s="246"/>
      <c r="E585" s="246"/>
    </row>
    <row r="586" spans="1:5">
      <c r="A586" s="245"/>
      <c r="B586" s="246"/>
      <c r="C586" s="246"/>
      <c r="D586" s="246"/>
      <c r="E586" s="246"/>
    </row>
    <row r="587" spans="1:5">
      <c r="A587" s="245"/>
      <c r="B587" s="246"/>
      <c r="C587" s="246"/>
      <c r="D587" s="246"/>
      <c r="E587" s="246"/>
    </row>
    <row r="588" spans="1:5">
      <c r="A588" s="245"/>
      <c r="B588" s="246"/>
      <c r="C588" s="246"/>
      <c r="D588" s="246"/>
      <c r="E588" s="246"/>
    </row>
    <row r="589" spans="1:5">
      <c r="A589" s="245"/>
      <c r="B589" s="246"/>
      <c r="C589" s="246"/>
      <c r="D589" s="246"/>
      <c r="E589" s="246"/>
    </row>
    <row r="590" spans="1:5">
      <c r="A590" s="245"/>
      <c r="B590" s="246"/>
      <c r="C590" s="246"/>
      <c r="D590" s="246"/>
      <c r="E590" s="246"/>
    </row>
    <row r="591" spans="1:5">
      <c r="A591" s="245"/>
      <c r="B591" s="246"/>
      <c r="C591" s="246"/>
      <c r="D591" s="246"/>
      <c r="E591" s="246"/>
    </row>
    <row r="592" spans="1:5">
      <c r="A592" s="245"/>
      <c r="B592" s="246"/>
      <c r="C592" s="246"/>
      <c r="D592" s="246"/>
      <c r="E592" s="246"/>
    </row>
    <row r="593" spans="1:5">
      <c r="A593" s="245"/>
      <c r="B593" s="246"/>
      <c r="C593" s="246"/>
      <c r="D593" s="246"/>
      <c r="E593" s="246"/>
    </row>
    <row r="594" spans="1:5">
      <c r="A594" s="245"/>
      <c r="B594" s="246"/>
      <c r="C594" s="246"/>
      <c r="D594" s="246"/>
      <c r="E594" s="246"/>
    </row>
    <row r="595" spans="1:5">
      <c r="A595" s="245"/>
      <c r="B595" s="246"/>
      <c r="C595" s="246"/>
      <c r="D595" s="246"/>
      <c r="E595" s="246"/>
    </row>
    <row r="596" spans="1:5">
      <c r="A596" s="245"/>
      <c r="B596" s="246"/>
      <c r="C596" s="246"/>
      <c r="D596" s="246"/>
      <c r="E596" s="246"/>
    </row>
    <row r="597" spans="1:5">
      <c r="A597" s="245"/>
      <c r="B597" s="246"/>
      <c r="C597" s="246"/>
      <c r="D597" s="246"/>
      <c r="E597" s="246"/>
    </row>
    <row r="598" spans="1:5">
      <c r="A598" s="245"/>
      <c r="B598" s="246"/>
      <c r="C598" s="246"/>
      <c r="D598" s="246"/>
      <c r="E598" s="246"/>
    </row>
    <row r="599" spans="1:5">
      <c r="A599" s="245"/>
      <c r="B599" s="246"/>
      <c r="C599" s="246"/>
      <c r="D599" s="246"/>
      <c r="E599" s="246"/>
    </row>
    <row r="600" spans="1:5">
      <c r="A600" s="245"/>
      <c r="B600" s="246"/>
      <c r="C600" s="246"/>
      <c r="D600" s="246"/>
      <c r="E600" s="246"/>
    </row>
    <row r="601" spans="1:5">
      <c r="A601" s="245"/>
      <c r="B601" s="246"/>
      <c r="C601" s="246"/>
      <c r="D601" s="246"/>
      <c r="E601" s="246"/>
    </row>
    <row r="602" spans="1:5">
      <c r="A602" s="245"/>
      <c r="B602" s="246"/>
      <c r="C602" s="246"/>
      <c r="D602" s="246"/>
      <c r="E602" s="246"/>
    </row>
    <row r="603" spans="1:5">
      <c r="A603" s="245"/>
      <c r="B603" s="246"/>
      <c r="C603" s="246"/>
      <c r="D603" s="246"/>
      <c r="E603" s="246"/>
    </row>
    <row r="604" spans="1:5">
      <c r="A604" s="245"/>
      <c r="B604" s="246"/>
      <c r="C604" s="246"/>
      <c r="D604" s="246"/>
      <c r="E604" s="246"/>
    </row>
    <row r="605" spans="1:5">
      <c r="A605" s="245"/>
      <c r="B605" s="246"/>
      <c r="C605" s="246"/>
      <c r="D605" s="246"/>
      <c r="E605" s="246"/>
    </row>
    <row r="606" spans="1:5">
      <c r="A606" s="245"/>
      <c r="B606" s="246"/>
      <c r="C606" s="246"/>
      <c r="D606" s="246"/>
      <c r="E606" s="246"/>
    </row>
    <row r="607" spans="1:5">
      <c r="A607" s="245"/>
      <c r="B607" s="246"/>
      <c r="C607" s="246"/>
      <c r="D607" s="246"/>
      <c r="E607" s="246"/>
    </row>
    <row r="608" spans="1:5">
      <c r="A608" s="245"/>
      <c r="B608" s="246"/>
      <c r="C608" s="246"/>
      <c r="D608" s="246"/>
      <c r="E608" s="246"/>
    </row>
    <row r="609" spans="1:5">
      <c r="A609" s="245"/>
      <c r="B609" s="246"/>
      <c r="C609" s="246"/>
      <c r="D609" s="246"/>
      <c r="E609" s="246"/>
    </row>
    <row r="610" spans="1:5">
      <c r="A610" s="245"/>
      <c r="B610" s="246"/>
      <c r="C610" s="246"/>
      <c r="D610" s="246"/>
      <c r="E610" s="246"/>
    </row>
    <row r="611" spans="1:5">
      <c r="A611" s="245"/>
      <c r="B611" s="246"/>
      <c r="C611" s="246"/>
      <c r="D611" s="246"/>
      <c r="E611" s="246"/>
    </row>
    <row r="612" spans="1:5">
      <c r="A612" s="245"/>
      <c r="B612" s="246"/>
      <c r="C612" s="246"/>
      <c r="D612" s="246"/>
      <c r="E612" s="246"/>
    </row>
    <row r="613" spans="1:5">
      <c r="A613" s="245"/>
      <c r="B613" s="246"/>
      <c r="C613" s="246"/>
      <c r="D613" s="246"/>
      <c r="E613" s="246"/>
    </row>
    <row r="614" spans="1:5">
      <c r="A614" s="245"/>
      <c r="B614" s="246"/>
      <c r="C614" s="246"/>
      <c r="D614" s="246"/>
      <c r="E614" s="246"/>
    </row>
    <row r="615" spans="1:5">
      <c r="A615" s="245"/>
      <c r="B615" s="246"/>
      <c r="C615" s="246"/>
      <c r="D615" s="246"/>
      <c r="E615" s="246"/>
    </row>
    <row r="616" spans="1:5">
      <c r="A616" s="245"/>
      <c r="B616" s="246"/>
      <c r="C616" s="246"/>
      <c r="D616" s="246"/>
      <c r="E616" s="246"/>
    </row>
    <row r="617" spans="1:5">
      <c r="A617" s="245"/>
      <c r="B617" s="246"/>
      <c r="C617" s="246"/>
      <c r="D617" s="246"/>
      <c r="E617" s="246"/>
    </row>
    <row r="618" spans="1:5">
      <c r="A618" s="245"/>
      <c r="B618" s="246"/>
      <c r="C618" s="246"/>
      <c r="D618" s="246"/>
      <c r="E618" s="246"/>
    </row>
    <row r="619" spans="1:5">
      <c r="A619" s="245"/>
      <c r="B619" s="246"/>
      <c r="C619" s="246"/>
      <c r="D619" s="246"/>
      <c r="E619" s="246"/>
    </row>
    <row r="620" spans="1:5">
      <c r="A620" s="245"/>
      <c r="B620" s="246"/>
      <c r="C620" s="246"/>
      <c r="D620" s="246"/>
      <c r="E620" s="246"/>
    </row>
    <row r="621" spans="1:5">
      <c r="A621" s="245"/>
      <c r="B621" s="246"/>
      <c r="C621" s="246"/>
      <c r="D621" s="246"/>
      <c r="E621" s="246"/>
    </row>
    <row r="622" spans="1:5">
      <c r="A622" s="245"/>
      <c r="B622" s="246"/>
      <c r="C622" s="246"/>
      <c r="D622" s="246"/>
      <c r="E622" s="246"/>
    </row>
    <row r="623" spans="1:5">
      <c r="A623" s="245"/>
      <c r="B623" s="246"/>
      <c r="C623" s="246"/>
      <c r="D623" s="246"/>
      <c r="E623" s="246"/>
    </row>
    <row r="624" spans="1:5">
      <c r="A624" s="245"/>
      <c r="B624" s="246"/>
      <c r="C624" s="246"/>
      <c r="D624" s="246"/>
      <c r="E624" s="246"/>
    </row>
    <row r="625" spans="1:5">
      <c r="A625" s="245"/>
      <c r="B625" s="246"/>
      <c r="C625" s="246"/>
      <c r="D625" s="246"/>
      <c r="E625" s="246"/>
    </row>
    <row r="626" spans="1:5">
      <c r="A626" s="245"/>
      <c r="B626" s="246"/>
      <c r="C626" s="246"/>
      <c r="D626" s="246"/>
      <c r="E626" s="246"/>
    </row>
    <row r="627" spans="1:5">
      <c r="A627" s="245"/>
      <c r="B627" s="246"/>
      <c r="C627" s="246"/>
      <c r="D627" s="246"/>
      <c r="E627" s="246"/>
    </row>
    <row r="628" spans="1:5">
      <c r="A628" s="245"/>
      <c r="B628" s="246"/>
      <c r="C628" s="246"/>
      <c r="D628" s="246"/>
      <c r="E628" s="246"/>
    </row>
    <row r="629" spans="1:5">
      <c r="A629" s="245"/>
      <c r="B629" s="246"/>
      <c r="C629" s="246"/>
      <c r="D629" s="246"/>
      <c r="E629" s="246"/>
    </row>
    <row r="630" spans="1:5">
      <c r="A630" s="245"/>
      <c r="B630" s="246"/>
      <c r="C630" s="246"/>
      <c r="D630" s="246"/>
      <c r="E630" s="246"/>
    </row>
    <row r="631" spans="1:5">
      <c r="A631" s="245"/>
      <c r="B631" s="246"/>
      <c r="C631" s="246"/>
      <c r="D631" s="246"/>
      <c r="E631" s="246"/>
    </row>
    <row r="632" spans="1:5">
      <c r="A632" s="245"/>
      <c r="B632" s="246"/>
      <c r="C632" s="246"/>
      <c r="D632" s="246"/>
      <c r="E632" s="246"/>
    </row>
    <row r="633" spans="1:5">
      <c r="A633" s="245"/>
      <c r="B633" s="246"/>
      <c r="C633" s="246"/>
      <c r="D633" s="246"/>
      <c r="E633" s="246"/>
    </row>
    <row r="634" spans="1:5">
      <c r="A634" s="245"/>
      <c r="B634" s="246"/>
      <c r="C634" s="246"/>
      <c r="D634" s="246"/>
      <c r="E634" s="246"/>
    </row>
    <row r="635" spans="1:5">
      <c r="A635" s="245"/>
      <c r="B635" s="246"/>
      <c r="C635" s="246"/>
      <c r="D635" s="246"/>
      <c r="E635" s="246"/>
    </row>
    <row r="636" spans="1:5">
      <c r="A636" s="245"/>
      <c r="B636" s="246"/>
      <c r="C636" s="246"/>
      <c r="D636" s="246"/>
      <c r="E636" s="246"/>
    </row>
    <row r="637" spans="1:5">
      <c r="A637" s="245"/>
      <c r="B637" s="246"/>
      <c r="C637" s="246"/>
      <c r="D637" s="246"/>
      <c r="E637" s="246"/>
    </row>
    <row r="638" spans="1:5">
      <c r="A638" s="245"/>
      <c r="B638" s="246"/>
      <c r="C638" s="246"/>
      <c r="D638" s="246"/>
      <c r="E638" s="246"/>
    </row>
    <row r="639" spans="1:5">
      <c r="A639" s="245"/>
      <c r="B639" s="246"/>
      <c r="C639" s="246"/>
      <c r="D639" s="246"/>
      <c r="E639" s="246"/>
    </row>
    <row r="640" spans="1:5">
      <c r="A640" s="245"/>
      <c r="B640" s="246"/>
      <c r="C640" s="246"/>
      <c r="D640" s="246"/>
      <c r="E640" s="246"/>
    </row>
    <row r="641" spans="1:5">
      <c r="A641" s="245"/>
      <c r="B641" s="246"/>
      <c r="C641" s="246"/>
      <c r="D641" s="246"/>
      <c r="E641" s="246"/>
    </row>
    <row r="642" spans="1:5">
      <c r="A642" s="245"/>
      <c r="B642" s="246"/>
      <c r="C642" s="246"/>
      <c r="D642" s="246"/>
      <c r="E642" s="246"/>
    </row>
    <row r="643" spans="1:5">
      <c r="A643" s="245"/>
      <c r="B643" s="246"/>
      <c r="C643" s="246"/>
      <c r="D643" s="246"/>
      <c r="E643" s="246"/>
    </row>
    <row r="644" spans="1:5">
      <c r="A644" s="245"/>
      <c r="B644" s="246"/>
      <c r="C644" s="246"/>
      <c r="D644" s="246"/>
      <c r="E644" s="246"/>
    </row>
    <row r="645" spans="1:5">
      <c r="A645" s="245"/>
      <c r="B645" s="246"/>
      <c r="C645" s="246"/>
      <c r="D645" s="246"/>
      <c r="E645" s="246"/>
    </row>
    <row r="646" spans="1:5">
      <c r="A646" s="245"/>
      <c r="B646" s="246"/>
      <c r="C646" s="246"/>
      <c r="D646" s="246"/>
      <c r="E646" s="246"/>
    </row>
    <row r="647" spans="1:5">
      <c r="A647" s="245"/>
      <c r="B647" s="246"/>
      <c r="C647" s="246"/>
      <c r="D647" s="246"/>
      <c r="E647" s="246"/>
    </row>
    <row r="648" spans="1:5">
      <c r="A648" s="245"/>
      <c r="B648" s="246"/>
      <c r="C648" s="246"/>
      <c r="D648" s="246"/>
      <c r="E648" s="246"/>
    </row>
    <row r="649" spans="1:5">
      <c r="A649" s="245"/>
      <c r="B649" s="246"/>
      <c r="C649" s="246"/>
      <c r="D649" s="246"/>
      <c r="E649" s="246"/>
    </row>
    <row r="650" spans="1:5">
      <c r="A650" s="245"/>
      <c r="B650" s="246"/>
      <c r="C650" s="246"/>
      <c r="D650" s="246"/>
      <c r="E650" s="246"/>
    </row>
    <row r="651" spans="1:5">
      <c r="A651" s="245"/>
      <c r="B651" s="246"/>
      <c r="C651" s="246"/>
      <c r="D651" s="246"/>
      <c r="E651" s="246"/>
    </row>
    <row r="652" spans="1:5">
      <c r="A652" s="245"/>
      <c r="B652" s="246"/>
      <c r="C652" s="246"/>
      <c r="D652" s="246"/>
      <c r="E652" s="246"/>
    </row>
    <row r="653" spans="1:5">
      <c r="A653" s="245"/>
      <c r="B653" s="246"/>
      <c r="C653" s="246"/>
      <c r="D653" s="246"/>
      <c r="E653" s="246"/>
    </row>
    <row r="654" spans="1:5">
      <c r="A654" s="245"/>
      <c r="B654" s="246"/>
      <c r="C654" s="246"/>
      <c r="D654" s="246"/>
      <c r="E654" s="246"/>
    </row>
    <row r="655" spans="1:5">
      <c r="A655" s="245"/>
      <c r="B655" s="246"/>
      <c r="C655" s="246"/>
      <c r="D655" s="246"/>
      <c r="E655" s="246"/>
    </row>
    <row r="656" spans="1:5">
      <c r="A656" s="245"/>
      <c r="B656" s="246"/>
      <c r="C656" s="246"/>
      <c r="D656" s="246"/>
      <c r="E656" s="246"/>
    </row>
    <row r="657" spans="1:5">
      <c r="A657" s="245"/>
      <c r="B657" s="246"/>
      <c r="C657" s="246"/>
      <c r="D657" s="246"/>
      <c r="E657" s="246"/>
    </row>
    <row r="658" spans="1:5">
      <c r="A658" s="245"/>
      <c r="B658" s="246"/>
      <c r="C658" s="246"/>
      <c r="D658" s="246"/>
      <c r="E658" s="246"/>
    </row>
    <row r="659" spans="1:5">
      <c r="A659" s="245"/>
      <c r="B659" s="246"/>
      <c r="C659" s="246"/>
      <c r="D659" s="246"/>
      <c r="E659" s="246"/>
    </row>
    <row r="660" spans="1:5">
      <c r="A660" s="245"/>
      <c r="B660" s="246"/>
      <c r="C660" s="246"/>
      <c r="D660" s="246"/>
      <c r="E660" s="246"/>
    </row>
    <row r="661" spans="1:5">
      <c r="A661" s="245"/>
      <c r="B661" s="246"/>
      <c r="C661" s="246"/>
      <c r="D661" s="246"/>
      <c r="E661" s="246"/>
    </row>
    <row r="662" spans="1:5">
      <c r="A662" s="245"/>
      <c r="B662" s="246"/>
      <c r="C662" s="246"/>
      <c r="D662" s="246"/>
      <c r="E662" s="246"/>
    </row>
    <row r="663" spans="1:5">
      <c r="A663" s="245"/>
      <c r="B663" s="246"/>
      <c r="C663" s="246"/>
      <c r="D663" s="246"/>
      <c r="E663" s="246"/>
    </row>
    <row r="664" spans="1:5">
      <c r="A664" s="245"/>
      <c r="B664" s="246"/>
      <c r="C664" s="246"/>
      <c r="D664" s="246"/>
      <c r="E664" s="246"/>
    </row>
    <row r="665" spans="1:5">
      <c r="A665" s="245"/>
      <c r="B665" s="246"/>
      <c r="C665" s="246"/>
      <c r="D665" s="246"/>
      <c r="E665" s="246"/>
    </row>
    <row r="666" spans="1:5">
      <c r="A666" s="245"/>
      <c r="B666" s="246"/>
      <c r="C666" s="246"/>
      <c r="D666" s="246"/>
      <c r="E666" s="246"/>
    </row>
    <row r="667" spans="1:5">
      <c r="A667" s="245"/>
      <c r="B667" s="246"/>
      <c r="C667" s="246"/>
      <c r="D667" s="246"/>
      <c r="E667" s="246"/>
    </row>
    <row r="668" spans="1:5">
      <c r="A668" s="245"/>
      <c r="B668" s="246"/>
      <c r="C668" s="246"/>
      <c r="D668" s="246"/>
      <c r="E668" s="246"/>
    </row>
    <row r="669" spans="1:5">
      <c r="A669" s="245"/>
      <c r="B669" s="246"/>
      <c r="C669" s="246"/>
      <c r="D669" s="246"/>
      <c r="E669" s="246"/>
    </row>
    <row r="670" spans="1:5">
      <c r="A670" s="245"/>
      <c r="B670" s="246"/>
      <c r="C670" s="246"/>
      <c r="D670" s="246"/>
      <c r="E670" s="246"/>
    </row>
    <row r="671" spans="1:5">
      <c r="A671" s="245"/>
      <c r="B671" s="246"/>
      <c r="C671" s="246"/>
      <c r="D671" s="246"/>
      <c r="E671" s="246"/>
    </row>
    <row r="672" spans="1:5">
      <c r="A672" s="245"/>
      <c r="B672" s="246"/>
      <c r="C672" s="246"/>
      <c r="D672" s="246"/>
      <c r="E672" s="246"/>
    </row>
    <row r="673" spans="1:5">
      <c r="A673" s="245"/>
      <c r="B673" s="246"/>
      <c r="C673" s="246"/>
      <c r="D673" s="246"/>
      <c r="E673" s="246"/>
    </row>
    <row r="674" spans="1:5">
      <c r="A674" s="245"/>
      <c r="B674" s="246"/>
      <c r="C674" s="246"/>
      <c r="D674" s="246"/>
      <c r="E674" s="246"/>
    </row>
    <row r="675" spans="1:5">
      <c r="A675" s="245"/>
      <c r="B675" s="246"/>
      <c r="C675" s="246"/>
      <c r="D675" s="246"/>
      <c r="E675" s="246"/>
    </row>
    <row r="676" spans="1:5">
      <c r="A676" s="245"/>
      <c r="B676" s="246"/>
      <c r="C676" s="246"/>
      <c r="D676" s="246"/>
      <c r="E676" s="246"/>
    </row>
    <row r="677" spans="1:5">
      <c r="A677" s="245"/>
      <c r="B677" s="246"/>
      <c r="C677" s="246"/>
      <c r="D677" s="246"/>
      <c r="E677" s="246"/>
    </row>
    <row r="678" spans="1:5">
      <c r="A678" s="245"/>
      <c r="B678" s="246"/>
      <c r="C678" s="246"/>
      <c r="D678" s="246"/>
      <c r="E678" s="246"/>
    </row>
    <row r="679" spans="1:5">
      <c r="A679" s="245"/>
      <c r="B679" s="246"/>
      <c r="C679" s="246"/>
      <c r="D679" s="246"/>
      <c r="E679" s="246"/>
    </row>
    <row r="680" spans="1:5">
      <c r="A680" s="245"/>
      <c r="B680" s="246"/>
      <c r="C680" s="246"/>
      <c r="D680" s="246"/>
      <c r="E680" s="246"/>
    </row>
    <row r="681" spans="1:5">
      <c r="A681" s="245"/>
      <c r="B681" s="246"/>
      <c r="C681" s="246"/>
      <c r="D681" s="246"/>
      <c r="E681" s="246"/>
    </row>
    <row r="682" spans="1:5">
      <c r="A682" s="245"/>
      <c r="B682" s="246"/>
      <c r="C682" s="246"/>
      <c r="D682" s="246"/>
      <c r="E682" s="246"/>
    </row>
    <row r="683" spans="1:5">
      <c r="A683" s="245"/>
      <c r="B683" s="246"/>
      <c r="C683" s="246"/>
      <c r="D683" s="246"/>
      <c r="E683" s="246"/>
    </row>
    <row r="684" spans="1:5">
      <c r="A684" s="245"/>
      <c r="B684" s="246"/>
      <c r="C684" s="246"/>
      <c r="D684" s="246"/>
      <c r="E684" s="246"/>
    </row>
    <row r="685" spans="1:5">
      <c r="A685" s="245"/>
      <c r="B685" s="246"/>
      <c r="C685" s="246"/>
      <c r="D685" s="246"/>
      <c r="E685" s="246"/>
    </row>
    <row r="686" spans="1:5">
      <c r="A686" s="245"/>
      <c r="B686" s="246"/>
      <c r="C686" s="246"/>
      <c r="D686" s="246"/>
      <c r="E686" s="246"/>
    </row>
    <row r="687" spans="1:5">
      <c r="A687" s="245"/>
      <c r="B687" s="246"/>
      <c r="C687" s="246"/>
      <c r="D687" s="246"/>
      <c r="E687" s="246"/>
    </row>
    <row r="688" spans="1:5">
      <c r="A688" s="245"/>
      <c r="B688" s="246"/>
      <c r="C688" s="246"/>
      <c r="D688" s="246"/>
      <c r="E688" s="246"/>
    </row>
    <row r="689" spans="1:5">
      <c r="A689" s="245"/>
      <c r="B689" s="246"/>
      <c r="C689" s="246"/>
      <c r="D689" s="246"/>
      <c r="E689" s="246"/>
    </row>
    <row r="690" spans="1:5">
      <c r="A690" s="245"/>
      <c r="B690" s="246"/>
      <c r="C690" s="246"/>
      <c r="D690" s="246"/>
      <c r="E690" s="246"/>
    </row>
    <row r="691" spans="1:5">
      <c r="A691" s="245"/>
      <c r="B691" s="246"/>
      <c r="C691" s="246"/>
      <c r="D691" s="246"/>
      <c r="E691" s="246"/>
    </row>
    <row r="692" spans="1:5">
      <c r="A692" s="245"/>
      <c r="B692" s="246"/>
      <c r="C692" s="246"/>
      <c r="D692" s="246"/>
      <c r="E692" s="246"/>
    </row>
    <row r="693" spans="1:5">
      <c r="A693" s="245"/>
      <c r="B693" s="246"/>
      <c r="C693" s="246"/>
      <c r="D693" s="246"/>
      <c r="E693" s="246"/>
    </row>
    <row r="694" spans="1:5">
      <c r="A694" s="245"/>
      <c r="B694" s="246"/>
      <c r="C694" s="246"/>
      <c r="D694" s="246"/>
      <c r="E694" s="246"/>
    </row>
    <row r="695" spans="1:5">
      <c r="A695" s="245"/>
      <c r="B695" s="246"/>
      <c r="C695" s="246"/>
      <c r="D695" s="246"/>
      <c r="E695" s="246"/>
    </row>
    <row r="696" spans="1:5">
      <c r="A696" s="245"/>
      <c r="B696" s="246"/>
      <c r="C696" s="246"/>
      <c r="D696" s="246"/>
      <c r="E696" s="246"/>
    </row>
    <row r="697" spans="1:5">
      <c r="A697" s="245"/>
      <c r="B697" s="246"/>
      <c r="C697" s="246"/>
      <c r="D697" s="246"/>
      <c r="E697" s="246"/>
    </row>
    <row r="698" spans="1:5">
      <c r="A698" s="245"/>
      <c r="B698" s="246"/>
      <c r="C698" s="246"/>
      <c r="D698" s="246"/>
      <c r="E698" s="246"/>
    </row>
    <row r="699" spans="1:5">
      <c r="A699" s="245"/>
      <c r="B699" s="246"/>
      <c r="C699" s="246"/>
      <c r="D699" s="246"/>
      <c r="E699" s="246"/>
    </row>
    <row r="700" spans="1:5">
      <c r="A700" s="245"/>
      <c r="B700" s="246"/>
      <c r="C700" s="246"/>
      <c r="D700" s="246"/>
      <c r="E700" s="246"/>
    </row>
    <row r="701" spans="1:5">
      <c r="A701" s="245"/>
      <c r="B701" s="246"/>
      <c r="C701" s="246"/>
      <c r="D701" s="246"/>
      <c r="E701" s="246"/>
    </row>
    <row r="702" spans="1:5">
      <c r="A702" s="245"/>
      <c r="B702" s="246"/>
      <c r="C702" s="246"/>
      <c r="D702" s="246"/>
      <c r="E702" s="246"/>
    </row>
    <row r="703" spans="1:5">
      <c r="A703" s="245"/>
      <c r="B703" s="246"/>
      <c r="C703" s="246"/>
      <c r="D703" s="246"/>
      <c r="E703" s="246"/>
    </row>
    <row r="704" spans="1:5">
      <c r="A704" s="245"/>
      <c r="B704" s="246"/>
      <c r="C704" s="246"/>
      <c r="D704" s="246"/>
      <c r="E704" s="246"/>
    </row>
    <row r="705" spans="1:5">
      <c r="A705" s="245"/>
      <c r="B705" s="246"/>
      <c r="C705" s="246"/>
      <c r="D705" s="246"/>
      <c r="E705" s="246"/>
    </row>
    <row r="706" spans="1:5">
      <c r="A706" s="245"/>
      <c r="B706" s="246"/>
      <c r="C706" s="246"/>
      <c r="D706" s="246"/>
      <c r="E706" s="246"/>
    </row>
    <row r="707" spans="1:5">
      <c r="A707" s="245"/>
      <c r="B707" s="246"/>
      <c r="C707" s="246"/>
      <c r="D707" s="246"/>
      <c r="E707" s="246"/>
    </row>
    <row r="708" spans="1:5">
      <c r="A708" s="245"/>
      <c r="B708" s="246"/>
      <c r="C708" s="246"/>
      <c r="D708" s="246"/>
      <c r="E708" s="246"/>
    </row>
    <row r="709" spans="1:5">
      <c r="A709" s="245"/>
      <c r="B709" s="246"/>
      <c r="C709" s="246"/>
      <c r="D709" s="246"/>
      <c r="E709" s="246"/>
    </row>
    <row r="710" spans="1:5">
      <c r="A710" s="245"/>
      <c r="B710" s="246"/>
      <c r="C710" s="246"/>
      <c r="D710" s="246"/>
      <c r="E710" s="246"/>
    </row>
    <row r="711" spans="1:5">
      <c r="A711" s="245"/>
      <c r="B711" s="246"/>
      <c r="C711" s="246"/>
      <c r="D711" s="246"/>
      <c r="E711" s="246"/>
    </row>
    <row r="712" spans="1:5">
      <c r="A712" s="245"/>
      <c r="B712" s="246"/>
      <c r="C712" s="246"/>
      <c r="D712" s="246"/>
      <c r="E712" s="246"/>
    </row>
    <row r="713" spans="1:5">
      <c r="A713" s="245"/>
      <c r="B713" s="246"/>
      <c r="C713" s="246"/>
      <c r="D713" s="246"/>
      <c r="E713" s="246"/>
    </row>
    <row r="714" spans="1:5">
      <c r="A714" s="245"/>
      <c r="B714" s="246"/>
      <c r="C714" s="246"/>
      <c r="D714" s="246"/>
      <c r="E714" s="246"/>
    </row>
    <row r="715" spans="1:5">
      <c r="A715" s="245"/>
      <c r="B715" s="246"/>
      <c r="C715" s="246"/>
      <c r="D715" s="246"/>
      <c r="E715" s="246"/>
    </row>
    <row r="716" spans="1:5">
      <c r="A716" s="245"/>
      <c r="B716" s="246"/>
      <c r="C716" s="246"/>
      <c r="D716" s="246"/>
      <c r="E716" s="246"/>
    </row>
    <row r="717" spans="1:5">
      <c r="A717" s="245"/>
      <c r="B717" s="246"/>
      <c r="C717" s="246"/>
      <c r="D717" s="246"/>
      <c r="E717" s="246"/>
    </row>
    <row r="718" spans="1:5">
      <c r="A718" s="245"/>
      <c r="B718" s="246"/>
      <c r="C718" s="246"/>
      <c r="D718" s="246"/>
      <c r="E718" s="246"/>
    </row>
    <row r="719" spans="1:5">
      <c r="A719" s="245"/>
      <c r="B719" s="246"/>
      <c r="C719" s="246"/>
      <c r="D719" s="246"/>
      <c r="E719" s="246"/>
    </row>
    <row r="720" spans="1:5">
      <c r="A720" s="245"/>
      <c r="B720" s="246"/>
      <c r="C720" s="246"/>
      <c r="D720" s="246"/>
      <c r="E720" s="246"/>
    </row>
    <row r="721" spans="1:5">
      <c r="A721" s="245"/>
      <c r="B721" s="246"/>
      <c r="C721" s="246"/>
      <c r="D721" s="246"/>
      <c r="E721" s="246"/>
    </row>
    <row r="722" spans="1:5">
      <c r="A722" s="245"/>
      <c r="B722" s="246"/>
      <c r="C722" s="246"/>
      <c r="D722" s="246"/>
      <c r="E722" s="246"/>
    </row>
    <row r="723" spans="1:5">
      <c r="A723" s="245"/>
      <c r="B723" s="246"/>
      <c r="C723" s="246"/>
      <c r="D723" s="246"/>
      <c r="E723" s="246"/>
    </row>
    <row r="724" spans="1:5">
      <c r="A724" s="245"/>
      <c r="B724" s="246"/>
      <c r="C724" s="246"/>
      <c r="D724" s="246"/>
      <c r="E724" s="246"/>
    </row>
    <row r="725" spans="1:5">
      <c r="A725" s="245"/>
      <c r="B725" s="246"/>
      <c r="C725" s="246"/>
      <c r="D725" s="246"/>
      <c r="E725" s="246"/>
    </row>
    <row r="726" spans="1:5">
      <c r="A726" s="245"/>
      <c r="B726" s="246"/>
      <c r="C726" s="246"/>
      <c r="D726" s="246"/>
      <c r="E726" s="246"/>
    </row>
    <row r="727" spans="1:5">
      <c r="A727" s="245"/>
      <c r="B727" s="246"/>
      <c r="C727" s="246"/>
      <c r="D727" s="246"/>
      <c r="E727" s="246"/>
    </row>
    <row r="728" spans="1:5">
      <c r="A728" s="245"/>
      <c r="B728" s="246"/>
      <c r="C728" s="246"/>
      <c r="D728" s="246"/>
      <c r="E728" s="246"/>
    </row>
    <row r="729" spans="1:5">
      <c r="A729" s="245"/>
      <c r="B729" s="246"/>
      <c r="C729" s="246"/>
      <c r="D729" s="246"/>
      <c r="E729" s="246"/>
    </row>
    <row r="730" spans="1:5">
      <c r="A730" s="245"/>
      <c r="B730" s="246"/>
      <c r="C730" s="246"/>
      <c r="D730" s="246"/>
      <c r="E730" s="246"/>
    </row>
    <row r="731" spans="1:5">
      <c r="A731" s="245"/>
      <c r="B731" s="246"/>
      <c r="C731" s="246"/>
      <c r="D731" s="246"/>
      <c r="E731" s="246"/>
    </row>
    <row r="732" spans="1:5">
      <c r="A732" s="245"/>
      <c r="B732" s="246"/>
      <c r="C732" s="246"/>
      <c r="D732" s="246"/>
      <c r="E732" s="246"/>
    </row>
    <row r="733" spans="1:5">
      <c r="A733" s="245"/>
      <c r="B733" s="246"/>
      <c r="C733" s="246"/>
      <c r="D733" s="246"/>
      <c r="E733" s="246"/>
    </row>
    <row r="734" spans="1:5">
      <c r="A734" s="245"/>
      <c r="B734" s="246"/>
      <c r="C734" s="246"/>
      <c r="D734" s="246"/>
      <c r="E734" s="246"/>
    </row>
    <row r="735" spans="1:5">
      <c r="A735" s="245"/>
      <c r="B735" s="246"/>
      <c r="C735" s="246"/>
      <c r="D735" s="246"/>
      <c r="E735" s="246"/>
    </row>
    <row r="736" spans="1:5">
      <c r="A736" s="245"/>
      <c r="B736" s="246"/>
      <c r="C736" s="246"/>
      <c r="D736" s="246"/>
      <c r="E736" s="246"/>
    </row>
    <row r="737" spans="1:5">
      <c r="A737" s="245"/>
      <c r="B737" s="246"/>
      <c r="C737" s="246"/>
      <c r="D737" s="246"/>
      <c r="E737" s="246"/>
    </row>
    <row r="738" spans="1:5">
      <c r="A738" s="245"/>
      <c r="B738" s="246"/>
      <c r="C738" s="246"/>
      <c r="D738" s="246"/>
      <c r="E738" s="246"/>
    </row>
    <row r="739" spans="1:5">
      <c r="A739" s="245"/>
      <c r="B739" s="246"/>
      <c r="C739" s="246"/>
      <c r="D739" s="246"/>
      <c r="E739" s="246"/>
    </row>
    <row r="740" spans="1:5">
      <c r="A740" s="245"/>
      <c r="B740" s="246"/>
      <c r="C740" s="246"/>
      <c r="D740" s="246"/>
      <c r="E740" s="246"/>
    </row>
    <row r="741" spans="1:5">
      <c r="A741" s="245"/>
      <c r="B741" s="246"/>
      <c r="C741" s="246"/>
      <c r="D741" s="246"/>
      <c r="E741" s="246"/>
    </row>
    <row r="742" spans="1:5">
      <c r="A742" s="245"/>
      <c r="B742" s="246"/>
      <c r="C742" s="246"/>
      <c r="D742" s="246"/>
      <c r="E742" s="246"/>
    </row>
    <row r="743" spans="1:5">
      <c r="A743" s="245"/>
      <c r="B743" s="246"/>
      <c r="C743" s="246"/>
      <c r="D743" s="246"/>
      <c r="E743" s="246"/>
    </row>
    <row r="744" spans="1:5">
      <c r="A744" s="245"/>
      <c r="B744" s="246"/>
      <c r="C744" s="246"/>
      <c r="D744" s="246"/>
      <c r="E744" s="246"/>
    </row>
    <row r="745" spans="1:5">
      <c r="A745" s="245"/>
      <c r="B745" s="246"/>
      <c r="C745" s="246"/>
      <c r="D745" s="246"/>
      <c r="E745" s="246"/>
    </row>
    <row r="746" spans="1:5">
      <c r="A746" s="245"/>
      <c r="B746" s="246"/>
      <c r="C746" s="246"/>
      <c r="D746" s="246"/>
      <c r="E746" s="246"/>
    </row>
    <row r="747" spans="1:5">
      <c r="A747" s="245"/>
      <c r="B747" s="246"/>
      <c r="C747" s="246"/>
      <c r="D747" s="246"/>
      <c r="E747" s="246"/>
    </row>
    <row r="748" spans="1:5">
      <c r="A748" s="245"/>
      <c r="B748" s="246"/>
      <c r="C748" s="246"/>
      <c r="D748" s="246"/>
      <c r="E748" s="246"/>
    </row>
    <row r="749" spans="1:5">
      <c r="A749" s="245"/>
      <c r="B749" s="246"/>
      <c r="C749" s="246"/>
      <c r="D749" s="246"/>
      <c r="E749" s="246"/>
    </row>
    <row r="750" spans="1:5">
      <c r="A750" s="245"/>
      <c r="B750" s="246"/>
      <c r="C750" s="246"/>
      <c r="D750" s="246"/>
      <c r="E750" s="246"/>
    </row>
    <row r="751" spans="1:5">
      <c r="A751" s="245"/>
      <c r="B751" s="246"/>
      <c r="C751" s="246"/>
      <c r="D751" s="246"/>
      <c r="E751" s="246"/>
    </row>
    <row r="752" spans="1:5">
      <c r="A752" s="245"/>
      <c r="B752" s="246"/>
      <c r="C752" s="246"/>
      <c r="D752" s="246"/>
      <c r="E752" s="246"/>
    </row>
    <row r="753" spans="1:5">
      <c r="A753" s="245"/>
      <c r="B753" s="246"/>
      <c r="C753" s="246"/>
      <c r="D753" s="246"/>
      <c r="E753" s="246"/>
    </row>
    <row r="754" spans="1:5">
      <c r="A754" s="245"/>
      <c r="B754" s="246"/>
      <c r="C754" s="246"/>
      <c r="D754" s="246"/>
      <c r="E754" s="246"/>
    </row>
    <row r="755" spans="1:5">
      <c r="A755" s="245"/>
      <c r="B755" s="246"/>
      <c r="C755" s="246"/>
      <c r="D755" s="246"/>
      <c r="E755" s="246"/>
    </row>
    <row r="756" spans="1:5">
      <c r="A756" s="245"/>
      <c r="B756" s="246"/>
      <c r="C756" s="246"/>
      <c r="D756" s="246"/>
      <c r="E756" s="246"/>
    </row>
    <row r="757" spans="1:5">
      <c r="A757" s="245"/>
      <c r="B757" s="246"/>
      <c r="C757" s="246"/>
      <c r="D757" s="246"/>
      <c r="E757" s="246"/>
    </row>
    <row r="758" spans="1:5">
      <c r="A758" s="245"/>
      <c r="B758" s="246"/>
      <c r="C758" s="246"/>
      <c r="D758" s="246"/>
      <c r="E758" s="246"/>
    </row>
    <row r="759" spans="1:5">
      <c r="A759" s="245"/>
      <c r="B759" s="246"/>
      <c r="C759" s="246"/>
      <c r="D759" s="246"/>
      <c r="E759" s="246"/>
    </row>
    <row r="760" spans="1:5">
      <c r="A760" s="245"/>
      <c r="B760" s="246"/>
      <c r="C760" s="246"/>
      <c r="D760" s="246"/>
      <c r="E760" s="246"/>
    </row>
    <row r="761" spans="1:5">
      <c r="A761" s="245"/>
      <c r="B761" s="246"/>
      <c r="C761" s="246"/>
      <c r="D761" s="246"/>
      <c r="E761" s="246"/>
    </row>
    <row r="762" spans="1:5">
      <c r="A762" s="245"/>
      <c r="B762" s="246"/>
      <c r="C762" s="246"/>
      <c r="D762" s="246"/>
      <c r="E762" s="246"/>
    </row>
    <row r="763" spans="1:5">
      <c r="A763" s="245"/>
      <c r="B763" s="246"/>
      <c r="C763" s="246"/>
      <c r="D763" s="246"/>
      <c r="E763" s="246"/>
    </row>
    <row r="764" spans="1:5">
      <c r="A764" s="245"/>
      <c r="B764" s="246"/>
      <c r="C764" s="246"/>
      <c r="D764" s="246"/>
      <c r="E764" s="246"/>
    </row>
    <row r="765" spans="1:5">
      <c r="A765" s="245"/>
      <c r="B765" s="246"/>
      <c r="C765" s="246"/>
      <c r="D765" s="246"/>
      <c r="E765" s="246"/>
    </row>
    <row r="766" spans="1:5">
      <c r="A766" s="245"/>
      <c r="B766" s="246"/>
      <c r="C766" s="246"/>
      <c r="D766" s="246"/>
      <c r="E766" s="246"/>
    </row>
    <row r="767" spans="1:5">
      <c r="A767" s="245"/>
      <c r="B767" s="246"/>
      <c r="C767" s="246"/>
      <c r="D767" s="246"/>
      <c r="E767" s="246"/>
    </row>
    <row r="768" spans="1:5">
      <c r="A768" s="245"/>
      <c r="B768" s="246"/>
      <c r="C768" s="246"/>
      <c r="D768" s="246"/>
      <c r="E768" s="246"/>
    </row>
    <row r="769" spans="1:5">
      <c r="A769" s="245"/>
      <c r="B769" s="246"/>
      <c r="C769" s="246"/>
      <c r="D769" s="246"/>
      <c r="E769" s="246"/>
    </row>
    <row r="770" spans="1:5">
      <c r="A770" s="245"/>
      <c r="B770" s="246"/>
      <c r="C770" s="246"/>
      <c r="D770" s="246"/>
      <c r="E770" s="246"/>
    </row>
    <row r="771" spans="1:5">
      <c r="A771" s="245"/>
      <c r="B771" s="246"/>
      <c r="C771" s="246"/>
      <c r="D771" s="246"/>
      <c r="E771" s="246"/>
    </row>
    <row r="772" spans="1:5">
      <c r="A772" s="245"/>
      <c r="B772" s="246"/>
      <c r="C772" s="246"/>
      <c r="D772" s="246"/>
      <c r="E772" s="246"/>
    </row>
    <row r="773" spans="1:5">
      <c r="A773" s="245"/>
      <c r="B773" s="246"/>
      <c r="C773" s="246"/>
      <c r="D773" s="246"/>
      <c r="E773" s="246"/>
    </row>
    <row r="774" spans="1:5">
      <c r="A774" s="245"/>
      <c r="B774" s="246"/>
      <c r="C774" s="246"/>
      <c r="D774" s="246"/>
      <c r="E774" s="246"/>
    </row>
    <row r="775" spans="1:5">
      <c r="A775" s="245"/>
      <c r="B775" s="246"/>
      <c r="C775" s="246"/>
      <c r="D775" s="246"/>
      <c r="E775" s="246"/>
    </row>
    <row r="776" spans="1:5">
      <c r="A776" s="245"/>
      <c r="B776" s="246"/>
      <c r="C776" s="246"/>
      <c r="D776" s="246"/>
      <c r="E776" s="246"/>
    </row>
    <row r="777" spans="1:5">
      <c r="A777" s="245"/>
      <c r="B777" s="246"/>
      <c r="C777" s="246"/>
      <c r="D777" s="246"/>
      <c r="E777" s="246"/>
    </row>
    <row r="778" spans="1:5">
      <c r="A778" s="245"/>
      <c r="B778" s="246"/>
      <c r="C778" s="246"/>
      <c r="D778" s="246"/>
      <c r="E778" s="246"/>
    </row>
    <row r="779" spans="1:5">
      <c r="A779" s="245"/>
      <c r="B779" s="246"/>
      <c r="C779" s="246"/>
      <c r="D779" s="246"/>
      <c r="E779" s="246"/>
    </row>
    <row r="780" spans="1:5">
      <c r="A780" s="245"/>
      <c r="B780" s="246"/>
      <c r="C780" s="246"/>
      <c r="D780" s="246"/>
      <c r="E780" s="246"/>
    </row>
    <row r="781" spans="1:5">
      <c r="A781" s="245"/>
      <c r="B781" s="246"/>
      <c r="C781" s="246"/>
      <c r="D781" s="246"/>
      <c r="E781" s="246"/>
    </row>
    <row r="782" spans="1:5">
      <c r="A782" s="245"/>
      <c r="B782" s="246"/>
      <c r="C782" s="246"/>
      <c r="D782" s="246"/>
      <c r="E782" s="246"/>
    </row>
    <row r="783" spans="1:5">
      <c r="A783" s="245"/>
      <c r="B783" s="246"/>
      <c r="C783" s="246"/>
      <c r="D783" s="246"/>
      <c r="E783" s="246"/>
    </row>
    <row r="784" spans="1:5">
      <c r="A784" s="245"/>
      <c r="B784" s="246"/>
      <c r="C784" s="246"/>
      <c r="D784" s="246"/>
      <c r="E784" s="246"/>
    </row>
    <row r="785" spans="1:5">
      <c r="A785" s="245"/>
      <c r="B785" s="246"/>
      <c r="C785" s="246"/>
      <c r="D785" s="246"/>
      <c r="E785" s="246"/>
    </row>
    <row r="786" spans="1:5">
      <c r="A786" s="245"/>
      <c r="B786" s="246"/>
      <c r="C786" s="246"/>
      <c r="D786" s="246"/>
      <c r="E786" s="246"/>
    </row>
    <row r="787" spans="1:5">
      <c r="A787" s="245"/>
      <c r="B787" s="246"/>
      <c r="C787" s="246"/>
      <c r="D787" s="246"/>
      <c r="E787" s="246"/>
    </row>
    <row r="788" spans="1:5">
      <c r="A788" s="245"/>
      <c r="B788" s="246"/>
      <c r="C788" s="246"/>
      <c r="D788" s="246"/>
      <c r="E788" s="246"/>
    </row>
    <row r="789" spans="1:5">
      <c r="A789" s="245"/>
      <c r="B789" s="246"/>
      <c r="C789" s="246"/>
      <c r="D789" s="246"/>
      <c r="E789" s="246"/>
    </row>
    <row r="790" spans="1:5">
      <c r="A790" s="245"/>
      <c r="B790" s="246"/>
      <c r="C790" s="246"/>
      <c r="D790" s="246"/>
      <c r="E790" s="246"/>
    </row>
    <row r="791" spans="1:5">
      <c r="A791" s="245"/>
      <c r="B791" s="246"/>
      <c r="C791" s="246"/>
      <c r="D791" s="246"/>
      <c r="E791" s="246"/>
    </row>
    <row r="792" spans="1:5">
      <c r="A792" s="245"/>
      <c r="B792" s="246"/>
      <c r="C792" s="246"/>
      <c r="D792" s="246"/>
      <c r="E792" s="246"/>
    </row>
    <row r="793" spans="1:5">
      <c r="A793" s="245"/>
      <c r="B793" s="246"/>
      <c r="C793" s="246"/>
      <c r="D793" s="246"/>
      <c r="E793" s="246"/>
    </row>
    <row r="794" spans="1:5">
      <c r="A794" s="245"/>
      <c r="B794" s="246"/>
      <c r="C794" s="246"/>
      <c r="D794" s="246"/>
      <c r="E794" s="246"/>
    </row>
    <row r="795" spans="1:5">
      <c r="A795" s="245"/>
      <c r="B795" s="246"/>
      <c r="C795" s="246"/>
      <c r="D795" s="246"/>
      <c r="E795" s="246"/>
    </row>
    <row r="796" spans="1:5">
      <c r="A796" s="245"/>
      <c r="B796" s="246"/>
      <c r="C796" s="246"/>
      <c r="D796" s="246"/>
      <c r="E796" s="246"/>
    </row>
    <row r="797" spans="1:5">
      <c r="A797" s="245"/>
      <c r="B797" s="246"/>
      <c r="C797" s="246"/>
      <c r="D797" s="246"/>
      <c r="E797" s="246"/>
    </row>
    <row r="798" spans="1:5">
      <c r="A798" s="245"/>
      <c r="B798" s="246"/>
      <c r="C798" s="246"/>
      <c r="D798" s="246"/>
      <c r="E798" s="246"/>
    </row>
    <row r="799" spans="1:5">
      <c r="A799" s="245"/>
      <c r="B799" s="246"/>
      <c r="C799" s="246"/>
      <c r="D799" s="246"/>
      <c r="E799" s="246"/>
    </row>
    <row r="800" spans="1:5">
      <c r="A800" s="245"/>
      <c r="B800" s="246"/>
      <c r="C800" s="246"/>
      <c r="D800" s="246"/>
      <c r="E800" s="246"/>
    </row>
    <row r="801" spans="1:5">
      <c r="A801" s="245"/>
      <c r="B801" s="246"/>
      <c r="C801" s="246"/>
      <c r="D801" s="246"/>
      <c r="E801" s="246"/>
    </row>
    <row r="802" spans="1:5">
      <c r="A802" s="245"/>
      <c r="B802" s="246"/>
      <c r="C802" s="246"/>
      <c r="D802" s="246"/>
      <c r="E802" s="246"/>
    </row>
    <row r="803" spans="1:5">
      <c r="A803" s="245"/>
      <c r="B803" s="246"/>
      <c r="C803" s="246"/>
      <c r="D803" s="246"/>
      <c r="E803" s="246"/>
    </row>
    <row r="804" spans="1:5">
      <c r="A804" s="245"/>
      <c r="B804" s="246"/>
      <c r="C804" s="246"/>
      <c r="D804" s="246"/>
      <c r="E804" s="246"/>
    </row>
    <row r="805" spans="1:5">
      <c r="A805" s="245"/>
      <c r="B805" s="246"/>
      <c r="C805" s="246"/>
      <c r="D805" s="246"/>
      <c r="E805" s="246"/>
    </row>
    <row r="806" spans="1:5">
      <c r="A806" s="245"/>
      <c r="B806" s="246"/>
      <c r="C806" s="246"/>
      <c r="D806" s="246"/>
      <c r="E806" s="246"/>
    </row>
    <row r="807" spans="1:5">
      <c r="A807" s="245"/>
      <c r="B807" s="246"/>
      <c r="C807" s="246"/>
      <c r="D807" s="246"/>
      <c r="E807" s="246"/>
    </row>
    <row r="808" spans="1:5">
      <c r="A808" s="245"/>
      <c r="B808" s="246"/>
      <c r="C808" s="246"/>
      <c r="D808" s="246"/>
      <c r="E808" s="246"/>
    </row>
    <row r="809" spans="1:5">
      <c r="A809" s="245"/>
      <c r="B809" s="246"/>
      <c r="C809" s="246"/>
      <c r="D809" s="246"/>
      <c r="E809" s="246"/>
    </row>
    <row r="810" spans="1:5">
      <c r="A810" s="245"/>
      <c r="B810" s="246"/>
      <c r="C810" s="246"/>
      <c r="D810" s="246"/>
      <c r="E810" s="246"/>
    </row>
    <row r="811" spans="1:5">
      <c r="A811" s="245"/>
      <c r="B811" s="246"/>
      <c r="C811" s="246"/>
      <c r="D811" s="246"/>
      <c r="E811" s="246"/>
    </row>
    <row r="812" spans="1:5">
      <c r="A812" s="245"/>
      <c r="B812" s="246"/>
      <c r="C812" s="246"/>
      <c r="D812" s="246"/>
      <c r="E812" s="246"/>
    </row>
    <row r="813" spans="1:5">
      <c r="A813" s="245"/>
      <c r="B813" s="246"/>
      <c r="C813" s="246"/>
      <c r="D813" s="246"/>
      <c r="E813" s="246"/>
    </row>
    <row r="814" spans="1:5">
      <c r="A814" s="245"/>
      <c r="B814" s="246"/>
      <c r="C814" s="246"/>
      <c r="D814" s="246"/>
      <c r="E814" s="246"/>
    </row>
    <row r="815" spans="1:5">
      <c r="A815" s="245"/>
      <c r="B815" s="246"/>
      <c r="C815" s="246"/>
      <c r="D815" s="246"/>
      <c r="E815" s="246"/>
    </row>
    <row r="816" spans="1:5">
      <c r="A816" s="245"/>
      <c r="B816" s="246"/>
      <c r="C816" s="246"/>
      <c r="D816" s="246"/>
      <c r="E816" s="246"/>
    </row>
    <row r="817" spans="1:5">
      <c r="A817" s="245"/>
      <c r="B817" s="246"/>
      <c r="C817" s="246"/>
      <c r="D817" s="246"/>
      <c r="E817" s="246"/>
    </row>
    <row r="818" spans="1:5">
      <c r="A818" s="245"/>
      <c r="B818" s="246"/>
      <c r="C818" s="246"/>
      <c r="D818" s="246"/>
      <c r="E818" s="246"/>
    </row>
    <row r="819" spans="1:5">
      <c r="A819" s="245"/>
      <c r="B819" s="246"/>
      <c r="C819" s="246"/>
      <c r="D819" s="246"/>
      <c r="E819" s="246"/>
    </row>
    <row r="820" spans="1:5">
      <c r="A820" s="245"/>
      <c r="B820" s="246"/>
      <c r="C820" s="246"/>
      <c r="D820" s="246"/>
      <c r="E820" s="246"/>
    </row>
    <row r="821" spans="1:5">
      <c r="A821" s="245"/>
      <c r="B821" s="246"/>
      <c r="C821" s="246"/>
      <c r="D821" s="246"/>
      <c r="E821" s="246"/>
    </row>
    <row r="822" spans="1:5">
      <c r="A822" s="245"/>
      <c r="B822" s="246"/>
      <c r="C822" s="246"/>
      <c r="D822" s="246"/>
      <c r="E822" s="246"/>
    </row>
    <row r="823" spans="1:5">
      <c r="A823" s="245"/>
      <c r="B823" s="246"/>
      <c r="C823" s="246"/>
      <c r="D823" s="246"/>
      <c r="E823" s="246"/>
    </row>
    <row r="824" spans="1:5">
      <c r="A824" s="245"/>
      <c r="B824" s="246"/>
      <c r="C824" s="246"/>
      <c r="D824" s="246"/>
      <c r="E824" s="246"/>
    </row>
    <row r="825" spans="1:5">
      <c r="A825" s="245"/>
      <c r="B825" s="246"/>
      <c r="C825" s="246"/>
      <c r="D825" s="246"/>
      <c r="E825" s="246"/>
    </row>
    <row r="826" spans="1:5">
      <c r="A826" s="245"/>
      <c r="B826" s="246"/>
      <c r="C826" s="246"/>
      <c r="D826" s="246"/>
      <c r="E826" s="246"/>
    </row>
    <row r="827" spans="1:5">
      <c r="A827" s="245"/>
      <c r="B827" s="246"/>
      <c r="C827" s="246"/>
      <c r="D827" s="246"/>
      <c r="E827" s="246"/>
    </row>
    <row r="828" spans="1:5">
      <c r="A828" s="245"/>
      <c r="B828" s="246"/>
      <c r="C828" s="246"/>
      <c r="D828" s="246"/>
      <c r="E828" s="246"/>
    </row>
    <row r="829" spans="1:5">
      <c r="A829" s="245"/>
      <c r="B829" s="246"/>
      <c r="C829" s="246"/>
      <c r="D829" s="246"/>
      <c r="E829" s="246"/>
    </row>
    <row r="830" spans="1:5">
      <c r="A830" s="245"/>
      <c r="B830" s="246"/>
      <c r="C830" s="246"/>
      <c r="D830" s="246"/>
      <c r="E830" s="246"/>
    </row>
    <row r="831" spans="1:5">
      <c r="A831" s="245"/>
      <c r="B831" s="246"/>
      <c r="C831" s="246"/>
      <c r="D831" s="246"/>
      <c r="E831" s="246"/>
    </row>
    <row r="832" spans="1:5">
      <c r="A832" s="245"/>
      <c r="B832" s="246"/>
      <c r="C832" s="246"/>
      <c r="D832" s="246"/>
      <c r="E832" s="246"/>
    </row>
    <row r="833" spans="1:5">
      <c r="A833" s="245"/>
      <c r="B833" s="246"/>
      <c r="C833" s="246"/>
      <c r="D833" s="246"/>
      <c r="E833" s="246"/>
    </row>
    <row r="834" spans="1:5">
      <c r="A834" s="245"/>
      <c r="B834" s="246"/>
      <c r="C834" s="246"/>
      <c r="D834" s="246"/>
      <c r="E834" s="246"/>
    </row>
    <row r="835" spans="1:5">
      <c r="A835" s="245"/>
      <c r="B835" s="246"/>
      <c r="C835" s="246"/>
      <c r="D835" s="246"/>
      <c r="E835" s="246"/>
    </row>
    <row r="836" spans="1:5">
      <c r="A836" s="245"/>
      <c r="B836" s="246"/>
      <c r="C836" s="246"/>
      <c r="D836" s="246"/>
      <c r="E836" s="246"/>
    </row>
    <row r="837" spans="1:5">
      <c r="A837" s="245"/>
      <c r="B837" s="246"/>
      <c r="C837" s="246"/>
      <c r="D837" s="246"/>
      <c r="E837" s="246"/>
    </row>
    <row r="838" spans="1:5">
      <c r="A838" s="245"/>
      <c r="B838" s="246"/>
      <c r="C838" s="246"/>
      <c r="D838" s="246"/>
      <c r="E838" s="246"/>
    </row>
    <row r="839" spans="1:5">
      <c r="A839" s="245"/>
      <c r="B839" s="246"/>
      <c r="C839" s="246"/>
      <c r="D839" s="246"/>
      <c r="E839" s="246"/>
    </row>
    <row r="840" spans="1:5">
      <c r="A840" s="245"/>
      <c r="B840" s="246"/>
      <c r="C840" s="246"/>
      <c r="D840" s="246"/>
      <c r="E840" s="246"/>
    </row>
    <row r="841" spans="1:5">
      <c r="A841" s="245"/>
      <c r="B841" s="246"/>
      <c r="C841" s="246"/>
      <c r="D841" s="246"/>
      <c r="E841" s="246"/>
    </row>
    <row r="842" spans="1:5">
      <c r="A842" s="245"/>
      <c r="B842" s="246"/>
      <c r="C842" s="246"/>
      <c r="D842" s="246"/>
      <c r="E842" s="246"/>
    </row>
    <row r="843" spans="1:5">
      <c r="A843" s="245"/>
      <c r="B843" s="246"/>
      <c r="C843" s="246"/>
      <c r="D843" s="246"/>
      <c r="E843" s="246"/>
    </row>
    <row r="844" spans="1:5">
      <c r="A844" s="245"/>
      <c r="B844" s="246"/>
      <c r="C844" s="246"/>
      <c r="D844" s="246"/>
      <c r="E844" s="246"/>
    </row>
    <row r="845" spans="1:5">
      <c r="A845" s="245"/>
      <c r="B845" s="246"/>
      <c r="C845" s="246"/>
      <c r="D845" s="246"/>
      <c r="E845" s="246"/>
    </row>
    <row r="846" spans="1:5">
      <c r="A846" s="245"/>
      <c r="B846" s="246"/>
      <c r="C846" s="246"/>
      <c r="D846" s="246"/>
      <c r="E846" s="246"/>
    </row>
    <row r="847" spans="1:5">
      <c r="A847" s="245"/>
      <c r="B847" s="246"/>
      <c r="C847" s="246"/>
      <c r="D847" s="246"/>
      <c r="E847" s="246"/>
    </row>
    <row r="848" spans="1:5">
      <c r="A848" s="245"/>
      <c r="B848" s="246"/>
      <c r="C848" s="246"/>
      <c r="D848" s="246"/>
      <c r="E848" s="246"/>
    </row>
    <row r="849" spans="1:5">
      <c r="A849" s="245"/>
      <c r="B849" s="246"/>
      <c r="C849" s="246"/>
      <c r="D849" s="246"/>
      <c r="E849" s="246"/>
    </row>
    <row r="850" spans="1:5">
      <c r="A850" s="245"/>
      <c r="B850" s="246"/>
      <c r="C850" s="246"/>
      <c r="D850" s="246"/>
      <c r="E850" s="246"/>
    </row>
    <row r="851" spans="1:5">
      <c r="A851" s="245"/>
      <c r="B851" s="246"/>
      <c r="C851" s="246"/>
      <c r="D851" s="246"/>
      <c r="E851" s="246"/>
    </row>
    <row r="852" spans="1:5">
      <c r="A852" s="245"/>
      <c r="B852" s="246"/>
      <c r="C852" s="246"/>
      <c r="D852" s="246"/>
      <c r="E852" s="246"/>
    </row>
    <row r="853" spans="1:5">
      <c r="A853" s="245"/>
      <c r="B853" s="246"/>
      <c r="C853" s="246"/>
      <c r="D853" s="246"/>
      <c r="E853" s="246"/>
    </row>
    <row r="854" spans="1:5">
      <c r="A854" s="245"/>
      <c r="B854" s="246"/>
      <c r="C854" s="246"/>
      <c r="D854" s="246"/>
      <c r="E854" s="246"/>
    </row>
    <row r="855" spans="1:5">
      <c r="A855" s="245"/>
      <c r="B855" s="246"/>
      <c r="C855" s="246"/>
      <c r="D855" s="246"/>
      <c r="E855" s="246"/>
    </row>
    <row r="856" spans="1:5">
      <c r="A856" s="245"/>
      <c r="B856" s="246"/>
      <c r="C856" s="246"/>
      <c r="D856" s="246"/>
      <c r="E856" s="246"/>
    </row>
    <row r="857" spans="1:5">
      <c r="A857" s="245"/>
      <c r="B857" s="246"/>
      <c r="C857" s="246"/>
      <c r="D857" s="246"/>
      <c r="E857" s="246"/>
    </row>
    <row r="858" spans="1:5">
      <c r="A858" s="245"/>
      <c r="B858" s="246"/>
      <c r="C858" s="246"/>
      <c r="D858" s="246"/>
      <c r="E858" s="246"/>
    </row>
    <row r="859" spans="1:5">
      <c r="A859" s="245"/>
      <c r="B859" s="246"/>
      <c r="C859" s="246"/>
      <c r="D859" s="246"/>
      <c r="E859" s="246"/>
    </row>
    <row r="860" spans="1:5">
      <c r="A860" s="245"/>
      <c r="B860" s="246"/>
      <c r="C860" s="246"/>
      <c r="D860" s="246"/>
      <c r="E860" s="246"/>
    </row>
    <row r="861" spans="1:5">
      <c r="A861" s="245"/>
      <c r="B861" s="246"/>
      <c r="C861" s="246"/>
      <c r="D861" s="246"/>
      <c r="E861" s="246"/>
    </row>
    <row r="862" spans="1:5">
      <c r="A862" s="245"/>
      <c r="B862" s="246"/>
      <c r="C862" s="246"/>
      <c r="D862" s="246"/>
      <c r="E862" s="246"/>
    </row>
    <row r="863" spans="1:5">
      <c r="A863" s="245"/>
      <c r="B863" s="246"/>
      <c r="C863" s="246"/>
      <c r="D863" s="246"/>
      <c r="E863" s="246"/>
    </row>
    <row r="864" spans="1:5">
      <c r="A864" s="245"/>
      <c r="B864" s="246"/>
      <c r="C864" s="246"/>
      <c r="D864" s="246"/>
      <c r="E864" s="246"/>
    </row>
    <row r="865" spans="1:5">
      <c r="A865" s="245"/>
      <c r="B865" s="246"/>
      <c r="C865" s="246"/>
      <c r="D865" s="246"/>
      <c r="E865" s="246"/>
    </row>
    <row r="866" spans="1:5">
      <c r="A866" s="245"/>
      <c r="B866" s="246"/>
      <c r="C866" s="246"/>
      <c r="D866" s="246"/>
      <c r="E866" s="246"/>
    </row>
    <row r="867" spans="1:5">
      <c r="A867" s="245"/>
      <c r="B867" s="246"/>
      <c r="C867" s="246"/>
      <c r="D867" s="246"/>
      <c r="E867" s="246"/>
    </row>
    <row r="868" spans="1:5">
      <c r="A868" s="245"/>
      <c r="B868" s="246"/>
      <c r="C868" s="246"/>
      <c r="D868" s="246"/>
      <c r="E868" s="246"/>
    </row>
    <row r="869" spans="1:5">
      <c r="A869" s="245"/>
      <c r="B869" s="246"/>
      <c r="C869" s="246"/>
      <c r="D869" s="246"/>
      <c r="E869" s="246"/>
    </row>
    <row r="870" spans="1:5">
      <c r="A870" s="245"/>
      <c r="B870" s="246"/>
      <c r="C870" s="246"/>
      <c r="D870" s="246"/>
      <c r="E870" s="246"/>
    </row>
    <row r="871" spans="1:5">
      <c r="A871" s="245"/>
      <c r="B871" s="246"/>
      <c r="C871" s="246"/>
      <c r="D871" s="246"/>
      <c r="E871" s="246"/>
    </row>
    <row r="872" spans="1:5">
      <c r="A872" s="245"/>
      <c r="B872" s="246"/>
      <c r="C872" s="246"/>
      <c r="D872" s="246"/>
      <c r="E872" s="246"/>
    </row>
    <row r="873" spans="1:5">
      <c r="A873" s="245"/>
      <c r="B873" s="246"/>
      <c r="C873" s="246"/>
      <c r="D873" s="246"/>
      <c r="E873" s="246"/>
    </row>
    <row r="874" spans="1:5">
      <c r="A874" s="245"/>
      <c r="B874" s="246"/>
      <c r="C874" s="246"/>
      <c r="D874" s="246"/>
      <c r="E874" s="246"/>
    </row>
    <row r="875" spans="1:5">
      <c r="A875" s="245"/>
      <c r="B875" s="246"/>
      <c r="C875" s="246"/>
      <c r="D875" s="246"/>
      <c r="E875" s="246"/>
    </row>
    <row r="876" spans="1:5">
      <c r="A876" s="245"/>
      <c r="B876" s="246"/>
      <c r="C876" s="246"/>
      <c r="D876" s="246"/>
      <c r="E876" s="246"/>
    </row>
    <row r="877" spans="1:5">
      <c r="A877" s="245"/>
      <c r="B877" s="246"/>
      <c r="C877" s="246"/>
      <c r="D877" s="246"/>
      <c r="E877" s="246"/>
    </row>
    <row r="878" spans="1:5">
      <c r="A878" s="245"/>
      <c r="B878" s="246"/>
      <c r="C878" s="246"/>
      <c r="D878" s="246"/>
      <c r="E878" s="246"/>
    </row>
    <row r="879" spans="1:5">
      <c r="A879" s="245"/>
      <c r="B879" s="246"/>
      <c r="C879" s="246"/>
      <c r="D879" s="246"/>
      <c r="E879" s="246"/>
    </row>
    <row r="880" spans="1:5">
      <c r="A880" s="245"/>
      <c r="B880" s="246"/>
      <c r="C880" s="246"/>
      <c r="D880" s="246"/>
      <c r="E880" s="246"/>
    </row>
    <row r="881" spans="1:5">
      <c r="A881" s="245"/>
      <c r="B881" s="246"/>
      <c r="C881" s="246"/>
      <c r="D881" s="246"/>
      <c r="E881" s="246"/>
    </row>
    <row r="882" spans="1:5">
      <c r="A882" s="245"/>
      <c r="B882" s="246"/>
      <c r="C882" s="246"/>
      <c r="D882" s="246"/>
      <c r="E882" s="246"/>
    </row>
    <row r="883" spans="1:5">
      <c r="A883" s="245"/>
      <c r="B883" s="246"/>
      <c r="C883" s="246"/>
      <c r="D883" s="246"/>
      <c r="E883" s="246"/>
    </row>
    <row r="884" spans="1:5">
      <c r="A884" s="245"/>
      <c r="B884" s="246"/>
      <c r="C884" s="246"/>
      <c r="D884" s="246"/>
      <c r="E884" s="246"/>
    </row>
    <row r="885" spans="1:5">
      <c r="A885" s="245"/>
      <c r="B885" s="246"/>
      <c r="C885" s="246"/>
      <c r="D885" s="246"/>
      <c r="E885" s="246"/>
    </row>
    <row r="886" spans="1:5">
      <c r="A886" s="245"/>
      <c r="B886" s="246"/>
      <c r="C886" s="246"/>
      <c r="D886" s="246"/>
      <c r="E886" s="246"/>
    </row>
    <row r="887" spans="1:5">
      <c r="A887" s="245"/>
      <c r="B887" s="246"/>
      <c r="C887" s="246"/>
      <c r="D887" s="246"/>
      <c r="E887" s="246"/>
    </row>
    <row r="888" spans="1:5">
      <c r="A888" s="245"/>
      <c r="B888" s="246"/>
      <c r="C888" s="246"/>
      <c r="D888" s="246"/>
      <c r="E888" s="246"/>
    </row>
    <row r="889" spans="1:5">
      <c r="A889" s="245"/>
      <c r="B889" s="246"/>
      <c r="C889" s="246"/>
      <c r="D889" s="246"/>
      <c r="E889" s="246"/>
    </row>
    <row r="890" spans="1:5">
      <c r="A890" s="245"/>
      <c r="B890" s="246"/>
      <c r="C890" s="246"/>
      <c r="D890" s="246"/>
      <c r="E890" s="246"/>
    </row>
    <row r="891" spans="1:5">
      <c r="A891" s="245"/>
      <c r="B891" s="246"/>
      <c r="C891" s="246"/>
      <c r="D891" s="246"/>
      <c r="E891" s="246"/>
    </row>
    <row r="892" spans="1:5">
      <c r="A892" s="245"/>
      <c r="B892" s="246"/>
      <c r="C892" s="246"/>
      <c r="D892" s="246"/>
      <c r="E892" s="246"/>
    </row>
    <row r="893" spans="1:5">
      <c r="A893" s="245"/>
      <c r="B893" s="246"/>
      <c r="C893" s="246"/>
      <c r="D893" s="246"/>
      <c r="E893" s="246"/>
    </row>
    <row r="894" spans="1:5">
      <c r="A894" s="245"/>
      <c r="B894" s="246"/>
      <c r="C894" s="246"/>
      <c r="D894" s="246"/>
      <c r="E894" s="246"/>
    </row>
    <row r="895" spans="1:5">
      <c r="A895" s="245"/>
      <c r="B895" s="246"/>
      <c r="C895" s="246"/>
      <c r="D895" s="246"/>
      <c r="E895" s="246"/>
    </row>
    <row r="896" spans="1:5">
      <c r="A896" s="245"/>
      <c r="B896" s="246"/>
      <c r="C896" s="246"/>
      <c r="D896" s="246"/>
      <c r="E896" s="246"/>
    </row>
    <row r="897" spans="1:5">
      <c r="A897" s="245"/>
      <c r="B897" s="246"/>
      <c r="C897" s="246"/>
      <c r="D897" s="246"/>
      <c r="E897" s="246"/>
    </row>
    <row r="898" spans="1:5">
      <c r="A898" s="245"/>
      <c r="B898" s="246"/>
      <c r="C898" s="246"/>
      <c r="D898" s="246"/>
      <c r="E898" s="246"/>
    </row>
    <row r="899" spans="1:5">
      <c r="A899" s="245"/>
      <c r="B899" s="246"/>
      <c r="C899" s="246"/>
      <c r="D899" s="246"/>
      <c r="E899" s="246"/>
    </row>
    <row r="900" spans="1:5">
      <c r="A900" s="245"/>
      <c r="B900" s="246"/>
      <c r="C900" s="246"/>
      <c r="D900" s="246"/>
      <c r="E900" s="246"/>
    </row>
    <row r="901" spans="1:5">
      <c r="A901" s="245"/>
      <c r="B901" s="246"/>
      <c r="C901" s="246"/>
      <c r="D901" s="246"/>
      <c r="E901" s="246"/>
    </row>
    <row r="902" spans="1:5">
      <c r="A902" s="245"/>
      <c r="B902" s="246"/>
      <c r="C902" s="246"/>
      <c r="D902" s="246"/>
      <c r="E902" s="246"/>
    </row>
    <row r="903" spans="1:5">
      <c r="A903" s="245"/>
      <c r="B903" s="246"/>
      <c r="C903" s="246"/>
      <c r="D903" s="246"/>
      <c r="E903" s="246"/>
    </row>
    <row r="904" spans="1:5">
      <c r="A904" s="245"/>
      <c r="B904" s="246"/>
      <c r="C904" s="246"/>
      <c r="D904" s="246"/>
      <c r="E904" s="246"/>
    </row>
    <row r="905" spans="1:5">
      <c r="A905" s="245"/>
      <c r="B905" s="246"/>
      <c r="C905" s="246"/>
      <c r="D905" s="246"/>
      <c r="E905" s="246"/>
    </row>
    <row r="906" spans="1:5">
      <c r="A906" s="245"/>
      <c r="B906" s="246"/>
      <c r="C906" s="246"/>
      <c r="D906" s="246"/>
      <c r="E906" s="246"/>
    </row>
    <row r="907" spans="1:5">
      <c r="A907" s="245"/>
      <c r="B907" s="246"/>
      <c r="C907" s="246"/>
      <c r="D907" s="246"/>
      <c r="E907" s="246"/>
    </row>
    <row r="908" spans="1:5">
      <c r="A908" s="245"/>
      <c r="B908" s="246"/>
      <c r="C908" s="246"/>
      <c r="D908" s="246"/>
      <c r="E908" s="246"/>
    </row>
    <row r="909" spans="1:5">
      <c r="A909" s="245"/>
      <c r="B909" s="246"/>
      <c r="C909" s="246"/>
      <c r="D909" s="246"/>
      <c r="E909" s="246"/>
    </row>
    <row r="910" spans="1:5">
      <c r="A910" s="245"/>
      <c r="B910" s="246"/>
      <c r="C910" s="246"/>
      <c r="D910" s="246"/>
      <c r="E910" s="246"/>
    </row>
    <row r="911" spans="1:5">
      <c r="A911" s="245"/>
      <c r="B911" s="246"/>
      <c r="C911" s="246"/>
      <c r="D911" s="246"/>
      <c r="E911" s="246"/>
    </row>
    <row r="912" spans="1:5">
      <c r="A912" s="245"/>
      <c r="B912" s="246"/>
      <c r="C912" s="246"/>
      <c r="D912" s="246"/>
      <c r="E912" s="246"/>
    </row>
    <row r="913" spans="1:5">
      <c r="A913" s="245"/>
      <c r="B913" s="246"/>
      <c r="C913" s="246"/>
      <c r="D913" s="246"/>
      <c r="E913" s="246"/>
    </row>
    <row r="914" spans="1:5">
      <c r="A914" s="245"/>
      <c r="B914" s="246"/>
      <c r="C914" s="246"/>
      <c r="D914" s="246"/>
      <c r="E914" s="246"/>
    </row>
    <row r="915" spans="1:5">
      <c r="A915" s="245"/>
      <c r="B915" s="246"/>
      <c r="C915" s="246"/>
      <c r="D915" s="246"/>
      <c r="E915" s="246"/>
    </row>
    <row r="916" spans="1:5">
      <c r="A916" s="245"/>
      <c r="B916" s="246"/>
      <c r="C916" s="246"/>
      <c r="D916" s="246"/>
      <c r="E916" s="246"/>
    </row>
    <row r="917" spans="1:5">
      <c r="A917" s="245"/>
      <c r="B917" s="246"/>
      <c r="C917" s="246"/>
      <c r="D917" s="246"/>
      <c r="E917" s="246"/>
    </row>
    <row r="918" spans="1:5">
      <c r="A918" s="245"/>
      <c r="B918" s="246"/>
      <c r="C918" s="246"/>
      <c r="D918" s="246"/>
      <c r="E918" s="246"/>
    </row>
    <row r="919" spans="1:5">
      <c r="A919" s="245"/>
      <c r="B919" s="246"/>
      <c r="C919" s="246"/>
      <c r="D919" s="246"/>
      <c r="E919" s="246"/>
    </row>
    <row r="920" spans="1:5">
      <c r="A920" s="245"/>
      <c r="B920" s="246"/>
      <c r="C920" s="246"/>
      <c r="D920" s="246"/>
      <c r="E920" s="246"/>
    </row>
    <row r="921" spans="1:5">
      <c r="A921" s="245"/>
      <c r="B921" s="246"/>
      <c r="C921" s="246"/>
      <c r="D921" s="246"/>
      <c r="E921" s="246"/>
    </row>
    <row r="922" spans="1:5">
      <c r="A922" s="245"/>
      <c r="B922" s="246"/>
      <c r="C922" s="246"/>
      <c r="D922" s="246"/>
      <c r="E922" s="246"/>
    </row>
    <row r="923" spans="1:5">
      <c r="A923" s="245"/>
      <c r="B923" s="246"/>
      <c r="C923" s="246"/>
      <c r="D923" s="246"/>
      <c r="E923" s="246"/>
    </row>
    <row r="924" spans="1:5">
      <c r="A924" s="245"/>
      <c r="B924" s="246"/>
      <c r="C924" s="246"/>
      <c r="D924" s="246"/>
      <c r="E924" s="246"/>
    </row>
    <row r="925" spans="1:5">
      <c r="A925" s="245"/>
      <c r="B925" s="246"/>
      <c r="C925" s="246"/>
      <c r="D925" s="246"/>
      <c r="E925" s="246"/>
    </row>
    <row r="926" spans="1:5">
      <c r="A926" s="245"/>
      <c r="B926" s="246"/>
      <c r="C926" s="246"/>
      <c r="D926" s="246"/>
      <c r="E926" s="246"/>
    </row>
    <row r="927" spans="1:5">
      <c r="A927" s="245"/>
      <c r="B927" s="246"/>
      <c r="C927" s="246"/>
      <c r="D927" s="246"/>
      <c r="E927" s="246"/>
    </row>
    <row r="928" spans="1:5">
      <c r="A928" s="245"/>
      <c r="B928" s="246"/>
      <c r="C928" s="246"/>
      <c r="D928" s="246"/>
      <c r="E928" s="246"/>
    </row>
    <row r="929" spans="1:5">
      <c r="A929" s="245"/>
      <c r="B929" s="246"/>
      <c r="C929" s="246"/>
      <c r="D929" s="246"/>
      <c r="E929" s="246"/>
    </row>
    <row r="930" spans="1:5">
      <c r="A930" s="245"/>
      <c r="B930" s="246"/>
      <c r="C930" s="246"/>
      <c r="D930" s="246"/>
      <c r="E930" s="246"/>
    </row>
    <row r="931" spans="1:5">
      <c r="A931" s="245"/>
      <c r="B931" s="246"/>
      <c r="C931" s="246"/>
      <c r="D931" s="246"/>
      <c r="E931" s="246"/>
    </row>
    <row r="932" spans="1:5">
      <c r="A932" s="245"/>
      <c r="B932" s="246"/>
      <c r="C932" s="246"/>
      <c r="D932" s="246"/>
      <c r="E932" s="246"/>
    </row>
    <row r="933" spans="1:5">
      <c r="A933" s="245"/>
      <c r="B933" s="246"/>
      <c r="C933" s="246"/>
      <c r="D933" s="246"/>
      <c r="E933" s="246"/>
    </row>
    <row r="934" spans="1:5">
      <c r="A934" s="245"/>
      <c r="B934" s="246"/>
      <c r="C934" s="246"/>
      <c r="D934" s="246"/>
      <c r="E934" s="246"/>
    </row>
    <row r="935" spans="1:5">
      <c r="A935" s="245"/>
      <c r="B935" s="246"/>
      <c r="C935" s="246"/>
      <c r="D935" s="246"/>
      <c r="E935" s="246"/>
    </row>
    <row r="936" spans="1:5">
      <c r="A936" s="245"/>
      <c r="B936" s="246"/>
      <c r="C936" s="246"/>
      <c r="D936" s="246"/>
      <c r="E936" s="246"/>
    </row>
    <row r="937" spans="1:5">
      <c r="A937" s="245"/>
      <c r="B937" s="246"/>
      <c r="C937" s="246"/>
      <c r="D937" s="246"/>
      <c r="E937" s="246"/>
    </row>
    <row r="938" spans="1:5">
      <c r="A938" s="245"/>
      <c r="B938" s="246"/>
      <c r="C938" s="246"/>
      <c r="D938" s="246"/>
      <c r="E938" s="246"/>
    </row>
    <row r="939" spans="1:5">
      <c r="A939" s="245"/>
      <c r="B939" s="246"/>
      <c r="C939" s="246"/>
      <c r="D939" s="246"/>
      <c r="E939" s="246"/>
    </row>
    <row r="940" spans="1:5">
      <c r="A940" s="245"/>
      <c r="B940" s="246"/>
      <c r="C940" s="246"/>
      <c r="D940" s="246"/>
      <c r="E940" s="246"/>
    </row>
    <row r="941" spans="1:5">
      <c r="A941" s="245"/>
      <c r="B941" s="246"/>
      <c r="C941" s="246"/>
      <c r="D941" s="246"/>
      <c r="E941" s="246"/>
    </row>
    <row r="942" spans="1:5">
      <c r="A942" s="245"/>
      <c r="B942" s="246"/>
      <c r="C942" s="246"/>
      <c r="D942" s="246"/>
      <c r="E942" s="246"/>
    </row>
    <row r="943" spans="1:5">
      <c r="A943" s="245"/>
      <c r="B943" s="246"/>
      <c r="C943" s="246"/>
      <c r="D943" s="246"/>
      <c r="E943" s="246"/>
    </row>
    <row r="944" spans="1:5">
      <c r="A944" s="245"/>
      <c r="B944" s="246"/>
      <c r="C944" s="246"/>
      <c r="D944" s="246"/>
      <c r="E944" s="246"/>
    </row>
    <row r="945" spans="1:5">
      <c r="A945" s="245"/>
      <c r="B945" s="246"/>
      <c r="C945" s="246"/>
      <c r="D945" s="246"/>
      <c r="E945" s="246"/>
    </row>
    <row r="946" spans="1:5">
      <c r="A946" s="245"/>
      <c r="B946" s="246"/>
      <c r="C946" s="246"/>
      <c r="D946" s="246"/>
      <c r="E946" s="246"/>
    </row>
    <row r="947" spans="1:5">
      <c r="A947" s="245"/>
      <c r="B947" s="246"/>
      <c r="C947" s="246"/>
      <c r="D947" s="246"/>
      <c r="E947" s="246"/>
    </row>
    <row r="948" spans="1:5">
      <c r="A948" s="245"/>
      <c r="B948" s="246"/>
      <c r="C948" s="246"/>
      <c r="D948" s="246"/>
      <c r="E948" s="246"/>
    </row>
    <row r="949" spans="1:5">
      <c r="A949" s="245"/>
      <c r="B949" s="246"/>
      <c r="C949" s="246"/>
      <c r="D949" s="246"/>
      <c r="E949" s="246"/>
    </row>
    <row r="950" spans="1:5">
      <c r="A950" s="245"/>
      <c r="B950" s="246"/>
      <c r="C950" s="246"/>
      <c r="D950" s="246"/>
      <c r="E950" s="246"/>
    </row>
    <row r="951" spans="1:5">
      <c r="A951" s="245"/>
      <c r="B951" s="246"/>
      <c r="C951" s="246"/>
      <c r="D951" s="246"/>
      <c r="E951" s="246"/>
    </row>
    <row r="952" spans="1:5">
      <c r="A952" s="245"/>
      <c r="B952" s="246"/>
      <c r="C952" s="246"/>
      <c r="D952" s="246"/>
      <c r="E952" s="246"/>
    </row>
    <row r="953" spans="1:5">
      <c r="A953" s="245"/>
      <c r="B953" s="246"/>
      <c r="C953" s="246"/>
      <c r="D953" s="246"/>
      <c r="E953" s="246"/>
    </row>
    <row r="954" spans="1:5">
      <c r="A954" s="245"/>
      <c r="B954" s="246"/>
      <c r="C954" s="246"/>
      <c r="D954" s="246"/>
      <c r="E954" s="246"/>
    </row>
    <row r="955" spans="1:5">
      <c r="A955" s="245"/>
      <c r="B955" s="246"/>
      <c r="C955" s="246"/>
      <c r="D955" s="246"/>
      <c r="E955" s="246"/>
    </row>
    <row r="956" spans="1:5">
      <c r="A956" s="245"/>
      <c r="B956" s="246"/>
      <c r="C956" s="246"/>
      <c r="D956" s="246"/>
      <c r="E956" s="246"/>
    </row>
    <row r="957" spans="1:5">
      <c r="A957" s="245"/>
      <c r="B957" s="246"/>
      <c r="C957" s="246"/>
      <c r="D957" s="246"/>
      <c r="E957" s="246"/>
    </row>
    <row r="958" spans="1:5">
      <c r="A958" s="245"/>
      <c r="B958" s="246"/>
      <c r="C958" s="246"/>
      <c r="D958" s="246"/>
      <c r="E958" s="246"/>
    </row>
    <row r="959" spans="1:5">
      <c r="A959" s="245"/>
      <c r="B959" s="246"/>
      <c r="C959" s="246"/>
      <c r="D959" s="246"/>
      <c r="E959" s="246"/>
    </row>
    <row r="960" spans="1:5">
      <c r="A960" s="245"/>
      <c r="B960" s="246"/>
      <c r="C960" s="246"/>
      <c r="D960" s="246"/>
      <c r="E960" s="246"/>
    </row>
    <row r="961" spans="1:5">
      <c r="A961" s="245"/>
      <c r="B961" s="246"/>
      <c r="C961" s="246"/>
      <c r="D961" s="246"/>
      <c r="E961" s="246"/>
    </row>
    <row r="962" spans="1:5">
      <c r="A962" s="245"/>
      <c r="B962" s="246"/>
      <c r="C962" s="246"/>
      <c r="D962" s="246"/>
      <c r="E962" s="246"/>
    </row>
    <row r="963" spans="1:5">
      <c r="A963" s="245"/>
      <c r="B963" s="246"/>
      <c r="C963" s="246"/>
      <c r="D963" s="246"/>
      <c r="E963" s="246"/>
    </row>
    <row r="964" spans="1:5">
      <c r="A964" s="245"/>
      <c r="B964" s="246"/>
      <c r="C964" s="246"/>
      <c r="D964" s="246"/>
      <c r="E964" s="246"/>
    </row>
    <row r="965" spans="1:5">
      <c r="A965" s="245"/>
      <c r="B965" s="246"/>
      <c r="C965" s="246"/>
      <c r="D965" s="246"/>
      <c r="E965" s="246"/>
    </row>
    <row r="966" spans="1:5">
      <c r="A966" s="245"/>
      <c r="B966" s="246"/>
      <c r="C966" s="246"/>
      <c r="D966" s="246"/>
      <c r="E966" s="246"/>
    </row>
    <row r="967" spans="1:5">
      <c r="A967" s="245"/>
      <c r="B967" s="246"/>
      <c r="C967" s="246"/>
      <c r="D967" s="246"/>
      <c r="E967" s="246"/>
    </row>
    <row r="968" spans="1:5">
      <c r="A968" s="245"/>
      <c r="B968" s="246"/>
      <c r="C968" s="246"/>
      <c r="D968" s="246"/>
      <c r="E968" s="246"/>
    </row>
    <row r="969" spans="1:5">
      <c r="A969" s="245"/>
      <c r="B969" s="246"/>
      <c r="C969" s="246"/>
      <c r="D969" s="246"/>
      <c r="E969" s="246"/>
    </row>
    <row r="970" spans="1:5">
      <c r="A970" s="245"/>
      <c r="B970" s="246"/>
      <c r="C970" s="246"/>
      <c r="D970" s="246"/>
      <c r="E970" s="246"/>
    </row>
    <row r="971" spans="1:5">
      <c r="A971" s="245"/>
      <c r="B971" s="246"/>
      <c r="C971" s="246"/>
      <c r="D971" s="246"/>
      <c r="E971" s="246"/>
    </row>
    <row r="972" spans="1:5">
      <c r="A972" s="245"/>
      <c r="B972" s="246"/>
      <c r="C972" s="246"/>
      <c r="D972" s="246"/>
      <c r="E972" s="246"/>
    </row>
    <row r="973" spans="1:5">
      <c r="A973" s="245"/>
      <c r="B973" s="246"/>
      <c r="C973" s="246"/>
      <c r="D973" s="246"/>
      <c r="E973" s="246"/>
    </row>
    <row r="974" spans="1:5">
      <c r="A974" s="245"/>
      <c r="B974" s="246"/>
      <c r="C974" s="246"/>
      <c r="D974" s="246"/>
      <c r="E974" s="246"/>
    </row>
    <row r="975" spans="1:5">
      <c r="A975" s="245"/>
      <c r="B975" s="246"/>
      <c r="C975" s="246"/>
      <c r="D975" s="246"/>
      <c r="E975" s="246"/>
    </row>
    <row r="976" spans="1:5">
      <c r="A976" s="245"/>
      <c r="B976" s="246"/>
      <c r="C976" s="246"/>
      <c r="D976" s="246"/>
      <c r="E976" s="246"/>
    </row>
    <row r="977" spans="1:5">
      <c r="A977" s="245"/>
      <c r="B977" s="246"/>
      <c r="C977" s="246"/>
      <c r="D977" s="246"/>
      <c r="E977" s="246"/>
    </row>
    <row r="978" spans="1:5">
      <c r="A978" s="245"/>
      <c r="B978" s="246"/>
      <c r="C978" s="246"/>
      <c r="D978" s="246"/>
      <c r="E978" s="246"/>
    </row>
    <row r="979" spans="1:5">
      <c r="A979" s="245"/>
      <c r="B979" s="246"/>
      <c r="C979" s="246"/>
      <c r="D979" s="246"/>
      <c r="E979" s="246"/>
    </row>
    <row r="980" spans="1:5">
      <c r="A980" s="245"/>
      <c r="B980" s="246"/>
      <c r="C980" s="246"/>
      <c r="D980" s="246"/>
      <c r="E980" s="246"/>
    </row>
    <row r="981" spans="1:5">
      <c r="A981" s="245"/>
      <c r="B981" s="246"/>
      <c r="C981" s="246"/>
      <c r="D981" s="246"/>
      <c r="E981" s="246"/>
    </row>
    <row r="982" spans="1:5">
      <c r="A982" s="245"/>
      <c r="B982" s="246"/>
      <c r="C982" s="246"/>
      <c r="D982" s="246"/>
      <c r="E982" s="246"/>
    </row>
    <row r="983" spans="1:5">
      <c r="A983" s="245"/>
      <c r="B983" s="246"/>
      <c r="C983" s="246"/>
      <c r="D983" s="246"/>
      <c r="E983" s="246"/>
    </row>
    <row r="984" spans="1:5">
      <c r="A984" s="245"/>
      <c r="B984" s="246"/>
      <c r="C984" s="246"/>
      <c r="D984" s="246"/>
      <c r="E984" s="246"/>
    </row>
    <row r="985" spans="1:5">
      <c r="A985" s="245"/>
      <c r="B985" s="246"/>
      <c r="C985" s="246"/>
      <c r="D985" s="246"/>
      <c r="E985" s="246"/>
    </row>
    <row r="986" spans="1:5">
      <c r="A986" s="245"/>
      <c r="B986" s="246"/>
      <c r="C986" s="246"/>
      <c r="D986" s="246"/>
      <c r="E986" s="246"/>
    </row>
    <row r="987" spans="1:5">
      <c r="A987" s="245"/>
      <c r="B987" s="246"/>
      <c r="C987" s="246"/>
      <c r="D987" s="246"/>
      <c r="E987" s="246"/>
    </row>
    <row r="988" spans="1:5">
      <c r="A988" s="245"/>
      <c r="B988" s="246"/>
      <c r="C988" s="246"/>
      <c r="D988" s="246"/>
      <c r="E988" s="246"/>
    </row>
    <row r="989" spans="1:5">
      <c r="A989" s="245"/>
      <c r="B989" s="246"/>
      <c r="C989" s="246"/>
      <c r="D989" s="246"/>
      <c r="E989" s="246"/>
    </row>
    <row r="990" spans="1:5">
      <c r="A990" s="245"/>
      <c r="B990" s="246"/>
      <c r="C990" s="246"/>
      <c r="D990" s="246"/>
      <c r="E990" s="246"/>
    </row>
    <row r="991" spans="1:5">
      <c r="A991" s="245"/>
      <c r="B991" s="246"/>
      <c r="C991" s="246"/>
      <c r="D991" s="246"/>
      <c r="E991" s="246"/>
    </row>
    <row r="992" spans="1:5">
      <c r="A992" s="245"/>
      <c r="B992" s="246"/>
      <c r="C992" s="246"/>
      <c r="D992" s="246"/>
      <c r="E992" s="246"/>
    </row>
    <row r="993" spans="1:5">
      <c r="A993" s="245"/>
      <c r="B993" s="246"/>
      <c r="C993" s="246"/>
      <c r="D993" s="246"/>
      <c r="E993" s="246"/>
    </row>
    <row r="994" spans="1:5">
      <c r="A994" s="245"/>
      <c r="B994" s="246"/>
      <c r="C994" s="246"/>
      <c r="D994" s="246"/>
      <c r="E994" s="246"/>
    </row>
    <row r="995" spans="1:5">
      <c r="A995" s="245"/>
      <c r="B995" s="246"/>
      <c r="C995" s="246"/>
      <c r="D995" s="246"/>
      <c r="E995" s="246"/>
    </row>
    <row r="996" spans="1:5">
      <c r="A996" s="245"/>
      <c r="B996" s="246"/>
      <c r="C996" s="246"/>
      <c r="D996" s="246"/>
      <c r="E996" s="246"/>
    </row>
    <row r="997" spans="1:5">
      <c r="A997" s="245"/>
      <c r="B997" s="246"/>
      <c r="C997" s="246"/>
      <c r="D997" s="246"/>
      <c r="E997" s="246"/>
    </row>
    <row r="998" spans="1:5">
      <c r="A998" s="245"/>
      <c r="B998" s="246"/>
      <c r="C998" s="246"/>
      <c r="D998" s="246"/>
      <c r="E998" s="246"/>
    </row>
    <row r="999" spans="1:5">
      <c r="A999" s="245"/>
      <c r="B999" s="246"/>
      <c r="C999" s="246"/>
      <c r="D999" s="246"/>
      <c r="E999" s="246"/>
    </row>
    <row r="1000" spans="1:5">
      <c r="A1000" s="245"/>
      <c r="B1000" s="246"/>
      <c r="C1000" s="246"/>
      <c r="D1000" s="246"/>
      <c r="E1000" s="246"/>
    </row>
    <row r="1001" spans="1:5">
      <c r="A1001" s="245"/>
      <c r="B1001" s="246"/>
      <c r="C1001" s="246"/>
      <c r="D1001" s="246"/>
      <c r="E1001" s="246"/>
    </row>
    <row r="1002" spans="1:5">
      <c r="A1002" s="245"/>
      <c r="B1002" s="246"/>
      <c r="C1002" s="246"/>
      <c r="D1002" s="246"/>
      <c r="E1002" s="246"/>
    </row>
    <row r="1003" spans="1:5">
      <c r="A1003" s="245"/>
      <c r="B1003" s="246"/>
      <c r="C1003" s="246"/>
      <c r="D1003" s="246"/>
      <c r="E1003" s="246"/>
    </row>
    <row r="1004" spans="1:5">
      <c r="A1004" s="245"/>
      <c r="B1004" s="246"/>
      <c r="C1004" s="246"/>
      <c r="D1004" s="246"/>
      <c r="E1004" s="246"/>
    </row>
    <row r="1005" spans="1:5">
      <c r="A1005" s="245"/>
      <c r="B1005" s="246"/>
      <c r="C1005" s="246"/>
      <c r="D1005" s="246"/>
      <c r="E1005" s="246"/>
    </row>
    <row r="1006" spans="1:5">
      <c r="A1006" s="245"/>
      <c r="B1006" s="246"/>
      <c r="C1006" s="246"/>
      <c r="D1006" s="246"/>
      <c r="E1006" s="246"/>
    </row>
    <row r="1007" spans="1:5">
      <c r="A1007" s="245"/>
      <c r="B1007" s="246"/>
      <c r="C1007" s="246"/>
      <c r="D1007" s="246"/>
      <c r="E1007" s="246"/>
    </row>
    <row r="1008" spans="1:5">
      <c r="A1008" s="245"/>
      <c r="B1008" s="246"/>
      <c r="C1008" s="246"/>
      <c r="D1008" s="246"/>
      <c r="E1008" s="246"/>
    </row>
    <row r="1009" spans="1:5">
      <c r="A1009" s="245"/>
      <c r="B1009" s="246"/>
      <c r="C1009" s="246"/>
      <c r="D1009" s="246"/>
      <c r="E1009" s="246"/>
    </row>
    <row r="1010" spans="1:5">
      <c r="A1010" s="245"/>
      <c r="B1010" s="246"/>
      <c r="C1010" s="246"/>
      <c r="D1010" s="246"/>
      <c r="E1010" s="246"/>
    </row>
    <row r="1011" spans="1:5">
      <c r="A1011" s="245"/>
      <c r="B1011" s="246"/>
      <c r="C1011" s="246"/>
      <c r="D1011" s="246"/>
      <c r="E1011" s="246"/>
    </row>
    <row r="1012" spans="1:5">
      <c r="A1012" s="245"/>
      <c r="B1012" s="246"/>
      <c r="C1012" s="246"/>
      <c r="D1012" s="246"/>
      <c r="E1012" s="246"/>
    </row>
    <row r="1013" spans="1:5">
      <c r="A1013" s="245"/>
      <c r="B1013" s="246"/>
      <c r="C1013" s="246"/>
      <c r="D1013" s="246"/>
      <c r="E1013" s="246"/>
    </row>
    <row r="1014" spans="1:5">
      <c r="A1014" s="245"/>
      <c r="B1014" s="246"/>
      <c r="C1014" s="246"/>
      <c r="D1014" s="246"/>
      <c r="E1014" s="246"/>
    </row>
    <row r="1015" spans="1:5">
      <c r="A1015" s="245"/>
      <c r="B1015" s="246"/>
      <c r="C1015" s="246"/>
      <c r="D1015" s="246"/>
      <c r="E1015" s="246"/>
    </row>
    <row r="1016" spans="1:5">
      <c r="A1016" s="245"/>
      <c r="B1016" s="246"/>
      <c r="C1016" s="246"/>
      <c r="D1016" s="246"/>
      <c r="E1016" s="246"/>
    </row>
    <row r="1017" spans="1:5">
      <c r="A1017" s="245"/>
      <c r="B1017" s="246"/>
      <c r="C1017" s="246"/>
      <c r="D1017" s="246"/>
      <c r="E1017" s="246"/>
    </row>
    <row r="1018" spans="1:5">
      <c r="A1018" s="245"/>
      <c r="B1018" s="246"/>
      <c r="C1018" s="246"/>
      <c r="D1018" s="246"/>
      <c r="E1018" s="246"/>
    </row>
    <row r="1019" spans="1:5">
      <c r="A1019" s="245"/>
      <c r="B1019" s="246"/>
      <c r="C1019" s="246"/>
      <c r="D1019" s="246"/>
      <c r="E1019" s="246"/>
    </row>
    <row r="1020" spans="1:5">
      <c r="A1020" s="245"/>
      <c r="B1020" s="246"/>
      <c r="C1020" s="246"/>
      <c r="D1020" s="246"/>
      <c r="E1020" s="246"/>
    </row>
    <row r="1021" spans="1:5">
      <c r="A1021" s="245"/>
      <c r="B1021" s="246"/>
      <c r="C1021" s="246"/>
      <c r="D1021" s="246"/>
      <c r="E1021" s="246"/>
    </row>
    <row r="1022" spans="1:5">
      <c r="A1022" s="245"/>
      <c r="B1022" s="246"/>
      <c r="C1022" s="246"/>
      <c r="D1022" s="246"/>
      <c r="E1022" s="246"/>
    </row>
    <row r="1023" spans="1:5">
      <c r="A1023" s="245"/>
      <c r="B1023" s="246"/>
      <c r="C1023" s="246"/>
      <c r="D1023" s="246"/>
      <c r="E1023" s="246"/>
    </row>
    <row r="1024" spans="1:5">
      <c r="A1024" s="245"/>
      <c r="B1024" s="246"/>
      <c r="C1024" s="246"/>
      <c r="D1024" s="246"/>
      <c r="E1024" s="246"/>
    </row>
    <row r="1025" spans="1:5">
      <c r="A1025" s="245"/>
      <c r="B1025" s="246"/>
      <c r="C1025" s="246"/>
      <c r="D1025" s="246"/>
      <c r="E1025" s="246"/>
    </row>
    <row r="1026" spans="1:5">
      <c r="A1026" s="245"/>
      <c r="B1026" s="246"/>
      <c r="C1026" s="246"/>
      <c r="D1026" s="246"/>
      <c r="E1026" s="246"/>
    </row>
    <row r="1027" spans="1:5">
      <c r="A1027" s="245"/>
      <c r="B1027" s="246"/>
      <c r="C1027" s="246"/>
      <c r="D1027" s="246"/>
      <c r="E1027" s="246"/>
    </row>
    <row r="1028" spans="1:5">
      <c r="A1028" s="245"/>
      <c r="B1028" s="246"/>
      <c r="C1028" s="246"/>
      <c r="D1028" s="246"/>
      <c r="E1028" s="246"/>
    </row>
    <row r="1029" spans="1:5">
      <c r="A1029" s="245"/>
      <c r="B1029" s="246"/>
      <c r="C1029" s="246"/>
      <c r="D1029" s="246"/>
      <c r="E1029" s="246"/>
    </row>
    <row r="1030" spans="1:5">
      <c r="A1030" s="245"/>
      <c r="B1030" s="246"/>
      <c r="C1030" s="246"/>
      <c r="D1030" s="246"/>
      <c r="E1030" s="246"/>
    </row>
    <row r="1031" spans="1:5">
      <c r="A1031" s="245"/>
      <c r="B1031" s="246"/>
      <c r="C1031" s="246"/>
      <c r="D1031" s="246"/>
      <c r="E1031" s="246"/>
    </row>
    <row r="1032" spans="1:5">
      <c r="A1032" s="245"/>
      <c r="B1032" s="246"/>
      <c r="C1032" s="246"/>
      <c r="D1032" s="246"/>
      <c r="E1032" s="246"/>
    </row>
    <row r="1033" spans="1:5">
      <c r="A1033" s="245"/>
      <c r="B1033" s="246"/>
      <c r="C1033" s="246"/>
      <c r="D1033" s="246"/>
      <c r="E1033" s="246"/>
    </row>
    <row r="1034" spans="1:5">
      <c r="A1034" s="245"/>
      <c r="B1034" s="246"/>
      <c r="C1034" s="246"/>
      <c r="D1034" s="246"/>
      <c r="E1034" s="246"/>
    </row>
    <row r="1035" spans="1:5">
      <c r="A1035" s="245"/>
      <c r="B1035" s="246"/>
      <c r="C1035" s="246"/>
      <c r="D1035" s="246"/>
      <c r="E1035" s="246"/>
    </row>
    <row r="1036" spans="1:5">
      <c r="A1036" s="245"/>
      <c r="B1036" s="246"/>
      <c r="C1036" s="246"/>
      <c r="D1036" s="246"/>
      <c r="E1036" s="246"/>
    </row>
    <row r="1037" spans="1:5">
      <c r="A1037" s="245"/>
      <c r="B1037" s="246"/>
      <c r="C1037" s="246"/>
      <c r="D1037" s="246"/>
      <c r="E1037" s="246"/>
    </row>
    <row r="1038" spans="1:5">
      <c r="A1038" s="245"/>
      <c r="B1038" s="246"/>
      <c r="C1038" s="246"/>
      <c r="D1038" s="246"/>
      <c r="E1038" s="246"/>
    </row>
    <row r="1039" spans="1:5">
      <c r="A1039" s="245"/>
      <c r="B1039" s="246"/>
      <c r="C1039" s="246"/>
      <c r="D1039" s="246"/>
      <c r="E1039" s="246"/>
    </row>
    <row r="1040" spans="1:5">
      <c r="A1040" s="245"/>
      <c r="B1040" s="246"/>
      <c r="C1040" s="246"/>
      <c r="D1040" s="246"/>
      <c r="E1040" s="246"/>
    </row>
    <row r="1041" spans="1:5">
      <c r="A1041" s="245"/>
      <c r="B1041" s="246"/>
      <c r="C1041" s="246"/>
      <c r="D1041" s="246"/>
      <c r="E1041" s="246"/>
    </row>
    <row r="1042" spans="1:5">
      <c r="A1042" s="245"/>
      <c r="B1042" s="246"/>
      <c r="C1042" s="246"/>
      <c r="D1042" s="246"/>
      <c r="E1042" s="246"/>
    </row>
    <row r="1043" spans="1:5">
      <c r="A1043" s="245"/>
      <c r="B1043" s="246"/>
      <c r="C1043" s="246"/>
      <c r="D1043" s="246"/>
      <c r="E1043" s="246"/>
    </row>
    <row r="1044" spans="1:5">
      <c r="A1044" s="245"/>
      <c r="B1044" s="246"/>
      <c r="C1044" s="246"/>
      <c r="D1044" s="246"/>
      <c r="E1044" s="246"/>
    </row>
    <row r="1045" spans="1:5">
      <c r="A1045" s="245"/>
      <c r="B1045" s="246"/>
      <c r="C1045" s="246"/>
      <c r="D1045" s="246"/>
      <c r="E1045" s="246"/>
    </row>
    <row r="1046" spans="1:5">
      <c r="A1046" s="245"/>
      <c r="B1046" s="246"/>
      <c r="C1046" s="246"/>
      <c r="D1046" s="246"/>
      <c r="E1046" s="246"/>
    </row>
    <row r="1047" spans="1:5">
      <c r="A1047" s="245"/>
      <c r="B1047" s="246"/>
      <c r="C1047" s="246"/>
      <c r="D1047" s="246"/>
      <c r="E1047" s="246"/>
    </row>
    <row r="1048" spans="1:5">
      <c r="A1048" s="245"/>
      <c r="B1048" s="246"/>
      <c r="C1048" s="246"/>
      <c r="D1048" s="246"/>
      <c r="E1048" s="246"/>
    </row>
    <row r="1049" spans="1:5">
      <c r="A1049" s="245"/>
      <c r="B1049" s="246"/>
      <c r="C1049" s="246"/>
      <c r="D1049" s="246"/>
      <c r="E1049" s="246"/>
    </row>
    <row r="1050" spans="1:5">
      <c r="A1050" s="245"/>
      <c r="B1050" s="246"/>
      <c r="C1050" s="246"/>
      <c r="D1050" s="246"/>
      <c r="E1050" s="246"/>
    </row>
    <row r="1051" spans="1:5">
      <c r="A1051" s="245"/>
      <c r="B1051" s="246"/>
      <c r="C1051" s="246"/>
      <c r="D1051" s="246"/>
      <c r="E1051" s="246"/>
    </row>
    <row r="1052" spans="1:5">
      <c r="A1052" s="245"/>
      <c r="B1052" s="246"/>
      <c r="C1052" s="246"/>
      <c r="D1052" s="246"/>
      <c r="E1052" s="246"/>
    </row>
    <row r="1053" spans="1:5">
      <c r="A1053" s="245"/>
      <c r="B1053" s="246"/>
      <c r="C1053" s="246"/>
      <c r="D1053" s="246"/>
      <c r="E1053" s="246"/>
    </row>
    <row r="1054" spans="1:5">
      <c r="A1054" s="245"/>
      <c r="B1054" s="246"/>
      <c r="C1054" s="246"/>
      <c r="D1054" s="246"/>
      <c r="E1054" s="246"/>
    </row>
    <row r="1055" spans="1:5">
      <c r="A1055" s="245"/>
      <c r="B1055" s="246"/>
      <c r="C1055" s="246"/>
      <c r="D1055" s="246"/>
      <c r="E1055" s="246"/>
    </row>
    <row r="1056" spans="1:5">
      <c r="A1056" s="245"/>
      <c r="B1056" s="246"/>
      <c r="C1056" s="246"/>
      <c r="D1056" s="246"/>
      <c r="E1056" s="246"/>
    </row>
    <row r="1057" spans="1:5">
      <c r="A1057" s="245"/>
      <c r="B1057" s="246"/>
      <c r="C1057" s="246"/>
      <c r="D1057" s="246"/>
      <c r="E1057" s="246"/>
    </row>
    <row r="1058" spans="1:5">
      <c r="A1058" s="245"/>
      <c r="B1058" s="246"/>
      <c r="C1058" s="246"/>
      <c r="D1058" s="246"/>
      <c r="E1058" s="246"/>
    </row>
    <row r="1059" spans="1:5">
      <c r="A1059" s="245"/>
      <c r="B1059" s="246"/>
      <c r="C1059" s="246"/>
      <c r="D1059" s="246"/>
      <c r="E1059" s="246"/>
    </row>
    <row r="1060" spans="1:5">
      <c r="A1060" s="245"/>
      <c r="B1060" s="246"/>
      <c r="C1060" s="246"/>
      <c r="D1060" s="246"/>
      <c r="E1060" s="246"/>
    </row>
    <row r="1061" spans="1:5">
      <c r="A1061" s="245"/>
      <c r="B1061" s="246"/>
      <c r="C1061" s="246"/>
      <c r="D1061" s="246"/>
      <c r="E1061" s="246"/>
    </row>
    <row r="1062" spans="1:5">
      <c r="A1062" s="245"/>
      <c r="B1062" s="246"/>
      <c r="C1062" s="246"/>
      <c r="D1062" s="246"/>
      <c r="E1062" s="246"/>
    </row>
    <row r="1063" spans="1:5">
      <c r="A1063" s="245"/>
      <c r="B1063" s="246"/>
      <c r="C1063" s="246"/>
      <c r="D1063" s="246"/>
      <c r="E1063" s="246"/>
    </row>
    <row r="1064" spans="1:5">
      <c r="A1064" s="245"/>
      <c r="B1064" s="246"/>
      <c r="C1064" s="246"/>
      <c r="D1064" s="246"/>
      <c r="E1064" s="246"/>
    </row>
    <row r="1065" spans="1:5">
      <c r="A1065" s="245"/>
      <c r="B1065" s="246"/>
      <c r="C1065" s="246"/>
      <c r="D1065" s="246"/>
      <c r="E1065" s="246"/>
    </row>
    <row r="1066" spans="1:5">
      <c r="A1066" s="245"/>
      <c r="B1066" s="246"/>
      <c r="C1066" s="246"/>
      <c r="D1066" s="246"/>
      <c r="E1066" s="246"/>
    </row>
    <row r="1067" spans="1:5">
      <c r="A1067" s="245"/>
      <c r="B1067" s="246"/>
      <c r="C1067" s="246"/>
      <c r="D1067" s="246"/>
      <c r="E1067" s="246"/>
    </row>
    <row r="1068" spans="1:5">
      <c r="A1068" s="245"/>
      <c r="B1068" s="246"/>
      <c r="C1068" s="246"/>
      <c r="D1068" s="246"/>
      <c r="E1068" s="246"/>
    </row>
    <row r="1069" spans="1:5">
      <c r="A1069" s="245"/>
      <c r="B1069" s="246"/>
      <c r="C1069" s="246"/>
      <c r="D1069" s="246"/>
      <c r="E1069" s="246"/>
    </row>
    <row r="1070" spans="1:5">
      <c r="A1070" s="245"/>
      <c r="B1070" s="246"/>
      <c r="C1070" s="246"/>
      <c r="D1070" s="246"/>
      <c r="E1070" s="246"/>
    </row>
    <row r="1071" spans="1:5">
      <c r="A1071" s="245"/>
      <c r="B1071" s="246"/>
      <c r="C1071" s="246"/>
      <c r="D1071" s="246"/>
      <c r="E1071" s="246"/>
    </row>
    <row r="1072" spans="1:5">
      <c r="A1072" s="245"/>
      <c r="B1072" s="246"/>
      <c r="C1072" s="246"/>
      <c r="D1072" s="246"/>
      <c r="E1072" s="246"/>
    </row>
    <row r="1073" spans="1:5">
      <c r="A1073" s="245"/>
      <c r="B1073" s="246"/>
      <c r="C1073" s="246"/>
      <c r="D1073" s="246"/>
      <c r="E1073" s="246"/>
    </row>
    <row r="1074" spans="1:5">
      <c r="A1074" s="245"/>
      <c r="B1074" s="246"/>
      <c r="C1074" s="246"/>
      <c r="D1074" s="246"/>
      <c r="E1074" s="246"/>
    </row>
    <row r="1075" spans="1:5">
      <c r="A1075" s="245"/>
      <c r="B1075" s="246"/>
      <c r="C1075" s="246"/>
      <c r="D1075" s="246"/>
      <c r="E1075" s="246"/>
    </row>
    <row r="1076" spans="1:5">
      <c r="A1076" s="245"/>
      <c r="B1076" s="246"/>
      <c r="C1076" s="246"/>
      <c r="D1076" s="246"/>
      <c r="E1076" s="246"/>
    </row>
    <row r="1077" spans="1:5">
      <c r="A1077" s="245"/>
      <c r="B1077" s="246"/>
      <c r="C1077" s="246"/>
      <c r="D1077" s="246"/>
      <c r="E1077" s="246"/>
    </row>
    <row r="1078" spans="1:5">
      <c r="A1078" s="245"/>
      <c r="B1078" s="246"/>
      <c r="C1078" s="246"/>
      <c r="D1078" s="246"/>
      <c r="E1078" s="246"/>
    </row>
    <row r="1079" spans="1:5">
      <c r="A1079" s="245"/>
      <c r="B1079" s="246"/>
      <c r="C1079" s="246"/>
      <c r="D1079" s="246"/>
      <c r="E1079" s="246"/>
    </row>
    <row r="1080" spans="1:5">
      <c r="A1080" s="245"/>
      <c r="B1080" s="246"/>
      <c r="C1080" s="246"/>
      <c r="D1080" s="246"/>
      <c r="E1080" s="246"/>
    </row>
    <row r="1081" spans="1:5">
      <c r="A1081" s="245"/>
      <c r="B1081" s="246"/>
      <c r="C1081" s="246"/>
      <c r="D1081" s="246"/>
      <c r="E1081" s="246"/>
    </row>
    <row r="1082" spans="1:5">
      <c r="A1082" s="245"/>
      <c r="B1082" s="246"/>
      <c r="C1082" s="246"/>
      <c r="D1082" s="246"/>
      <c r="E1082" s="246"/>
    </row>
    <row r="1083" spans="1:5">
      <c r="A1083" s="245"/>
      <c r="B1083" s="246"/>
      <c r="C1083" s="246"/>
      <c r="D1083" s="246"/>
      <c r="E1083" s="246"/>
    </row>
    <row r="1084" spans="1:5">
      <c r="A1084" s="245"/>
      <c r="B1084" s="246"/>
      <c r="C1084" s="246"/>
      <c r="D1084" s="246"/>
      <c r="E1084" s="246"/>
    </row>
    <row r="1085" spans="1:5">
      <c r="A1085" s="245"/>
      <c r="B1085" s="246"/>
      <c r="C1085" s="246"/>
      <c r="D1085" s="246"/>
      <c r="E1085" s="246"/>
    </row>
    <row r="1086" spans="1:5">
      <c r="A1086" s="245"/>
      <c r="B1086" s="246"/>
      <c r="C1086" s="246"/>
      <c r="D1086" s="246"/>
      <c r="E1086" s="246"/>
    </row>
    <row r="1087" spans="1:5">
      <c r="A1087" s="245"/>
      <c r="B1087" s="246"/>
      <c r="C1087" s="246"/>
      <c r="D1087" s="246"/>
      <c r="E1087" s="246"/>
    </row>
    <row r="1088" spans="1:5">
      <c r="A1088" s="245"/>
      <c r="B1088" s="246"/>
      <c r="C1088" s="246"/>
      <c r="D1088" s="246"/>
      <c r="E1088" s="246"/>
    </row>
    <row r="1089" spans="1:5">
      <c r="A1089" s="245"/>
      <c r="B1089" s="246"/>
      <c r="C1089" s="246"/>
      <c r="D1089" s="246"/>
      <c r="E1089" s="246"/>
    </row>
    <row r="1090" spans="1:5">
      <c r="A1090" s="245"/>
      <c r="B1090" s="246"/>
      <c r="C1090" s="246"/>
      <c r="D1090" s="246"/>
      <c r="E1090" s="246"/>
    </row>
    <row r="1091" spans="1:5">
      <c r="A1091" s="245"/>
      <c r="B1091" s="246"/>
      <c r="C1091" s="246"/>
      <c r="D1091" s="246"/>
      <c r="E1091" s="246"/>
    </row>
    <row r="1092" spans="1:5">
      <c r="A1092" s="245"/>
      <c r="B1092" s="246"/>
      <c r="C1092" s="246"/>
      <c r="D1092" s="246"/>
      <c r="E1092" s="246"/>
    </row>
    <row r="1093" spans="1:5">
      <c r="A1093" s="245"/>
      <c r="B1093" s="246"/>
      <c r="C1093" s="246"/>
      <c r="D1093" s="246"/>
      <c r="E1093" s="246"/>
    </row>
    <row r="1094" spans="1:5">
      <c r="A1094" s="245"/>
      <c r="B1094" s="246"/>
      <c r="C1094" s="246"/>
      <c r="D1094" s="246"/>
      <c r="E1094" s="246"/>
    </row>
    <row r="1095" spans="1:5">
      <c r="A1095" s="245"/>
      <c r="B1095" s="246"/>
      <c r="C1095" s="246"/>
      <c r="D1095" s="246"/>
      <c r="E1095" s="246"/>
    </row>
    <row r="1096" spans="1:5">
      <c r="A1096" s="245"/>
      <c r="B1096" s="246"/>
      <c r="C1096" s="246"/>
      <c r="D1096" s="246"/>
      <c r="E1096" s="246"/>
    </row>
    <row r="1097" spans="1:5">
      <c r="A1097" s="245"/>
      <c r="B1097" s="246"/>
      <c r="C1097" s="246"/>
      <c r="D1097" s="246"/>
      <c r="E1097" s="246"/>
    </row>
    <row r="1098" spans="1:5">
      <c r="A1098" s="245"/>
      <c r="B1098" s="246"/>
      <c r="C1098" s="246"/>
      <c r="D1098" s="246"/>
      <c r="E1098" s="246"/>
    </row>
    <row r="1099" spans="1:5">
      <c r="A1099" s="245"/>
      <c r="B1099" s="246"/>
      <c r="C1099" s="246"/>
      <c r="D1099" s="246"/>
      <c r="E1099" s="246"/>
    </row>
    <row r="1100" spans="1:5">
      <c r="A1100" s="245"/>
      <c r="B1100" s="246"/>
      <c r="C1100" s="246"/>
      <c r="D1100" s="246"/>
      <c r="E1100" s="246"/>
    </row>
    <row r="1101" spans="1:5">
      <c r="A1101" s="245"/>
      <c r="B1101" s="246"/>
      <c r="C1101" s="246"/>
      <c r="D1101" s="246"/>
      <c r="E1101" s="246"/>
    </row>
    <row r="1102" spans="1:5">
      <c r="A1102" s="245"/>
      <c r="B1102" s="246"/>
      <c r="C1102" s="246"/>
      <c r="D1102" s="246"/>
      <c r="E1102" s="246"/>
    </row>
    <row r="1103" spans="1:5">
      <c r="A1103" s="245"/>
      <c r="B1103" s="246"/>
      <c r="C1103" s="246"/>
      <c r="D1103" s="246"/>
      <c r="E1103" s="246"/>
    </row>
    <row r="1104" spans="1:5">
      <c r="A1104" s="245"/>
      <c r="B1104" s="246"/>
      <c r="C1104" s="246"/>
      <c r="D1104" s="246"/>
      <c r="E1104" s="246"/>
    </row>
    <row r="1105" spans="1:5">
      <c r="A1105" s="245"/>
      <c r="B1105" s="246"/>
      <c r="C1105" s="246"/>
      <c r="D1105" s="246"/>
      <c r="E1105" s="246"/>
    </row>
    <row r="1106" spans="1:5">
      <c r="A1106" s="245"/>
      <c r="B1106" s="246"/>
      <c r="C1106" s="246"/>
      <c r="D1106" s="246"/>
      <c r="E1106" s="246"/>
    </row>
    <row r="1107" spans="1:5">
      <c r="A1107" s="245"/>
      <c r="B1107" s="246"/>
      <c r="C1107" s="246"/>
      <c r="D1107" s="246"/>
      <c r="E1107" s="246"/>
    </row>
    <row r="1108" spans="1:5">
      <c r="A1108" s="245"/>
      <c r="B1108" s="246"/>
      <c r="C1108" s="246"/>
      <c r="D1108" s="246"/>
      <c r="E1108" s="246"/>
    </row>
    <row r="1109" spans="1:5">
      <c r="A1109" s="245"/>
      <c r="B1109" s="246"/>
      <c r="C1109" s="246"/>
      <c r="D1109" s="246"/>
      <c r="E1109" s="246"/>
    </row>
    <row r="1110" spans="1:5">
      <c r="A1110" s="245"/>
      <c r="B1110" s="246"/>
      <c r="C1110" s="246"/>
      <c r="D1110" s="246"/>
      <c r="E1110" s="246"/>
    </row>
    <row r="1111" spans="1:5">
      <c r="A1111" s="245"/>
      <c r="B1111" s="246"/>
      <c r="C1111" s="246"/>
      <c r="D1111" s="246"/>
      <c r="E1111" s="246"/>
    </row>
    <row r="1112" spans="1:5">
      <c r="A1112" s="245"/>
      <c r="B1112" s="246"/>
      <c r="C1112" s="246"/>
      <c r="D1112" s="246"/>
      <c r="E1112" s="246"/>
    </row>
    <row r="1113" spans="1:5">
      <c r="A1113" s="245"/>
      <c r="B1113" s="246"/>
      <c r="C1113" s="246"/>
      <c r="D1113" s="246"/>
      <c r="E1113" s="246"/>
    </row>
    <row r="1114" spans="1:5">
      <c r="A1114" s="245"/>
      <c r="B1114" s="246"/>
      <c r="C1114" s="246"/>
      <c r="D1114" s="246"/>
      <c r="E1114" s="246"/>
    </row>
    <row r="1115" spans="1:5">
      <c r="A1115" s="245"/>
      <c r="B1115" s="246"/>
      <c r="C1115" s="246"/>
      <c r="D1115" s="246"/>
      <c r="E1115" s="246"/>
    </row>
    <row r="1116" spans="1:5">
      <c r="A1116" s="245"/>
      <c r="B1116" s="246"/>
      <c r="C1116" s="246"/>
      <c r="D1116" s="246"/>
      <c r="E1116" s="246"/>
    </row>
    <row r="1117" spans="1:5">
      <c r="A1117" s="245"/>
      <c r="B1117" s="246"/>
      <c r="C1117" s="246"/>
      <c r="D1117" s="246"/>
      <c r="E1117" s="246"/>
    </row>
    <row r="1118" spans="1:5">
      <c r="A1118" s="245"/>
      <c r="B1118" s="246"/>
      <c r="C1118" s="246"/>
      <c r="D1118" s="246"/>
      <c r="E1118" s="246"/>
    </row>
    <row r="1119" spans="1:5">
      <c r="A1119" s="245"/>
      <c r="B1119" s="246"/>
      <c r="C1119" s="246"/>
      <c r="D1119" s="246"/>
      <c r="E1119" s="246"/>
    </row>
    <row r="1120" spans="1:5">
      <c r="A1120" s="245"/>
      <c r="B1120" s="246"/>
      <c r="C1120" s="246"/>
      <c r="D1120" s="246"/>
      <c r="E1120" s="246"/>
    </row>
    <row r="1121" spans="1:5">
      <c r="A1121" s="245"/>
      <c r="B1121" s="246"/>
      <c r="C1121" s="246"/>
      <c r="D1121" s="246"/>
      <c r="E1121" s="246"/>
    </row>
    <row r="1122" spans="1:5">
      <c r="A1122" s="245"/>
      <c r="B1122" s="246"/>
      <c r="C1122" s="246"/>
      <c r="D1122" s="246"/>
      <c r="E1122" s="246"/>
    </row>
    <row r="1123" spans="1:5">
      <c r="A1123" s="245"/>
      <c r="B1123" s="246"/>
      <c r="C1123" s="246"/>
      <c r="D1123" s="246"/>
      <c r="E1123" s="246"/>
    </row>
    <row r="1124" spans="1:5">
      <c r="A1124" s="245"/>
      <c r="B1124" s="246"/>
      <c r="C1124" s="246"/>
      <c r="D1124" s="246"/>
      <c r="E1124" s="246"/>
    </row>
    <row r="1125" spans="1:5">
      <c r="A1125" s="245"/>
      <c r="B1125" s="246"/>
      <c r="C1125" s="246"/>
      <c r="D1125" s="246"/>
      <c r="E1125" s="246"/>
    </row>
    <row r="1126" spans="1:5">
      <c r="A1126" s="245"/>
      <c r="B1126" s="246"/>
      <c r="C1126" s="246"/>
      <c r="D1126" s="246"/>
      <c r="E1126" s="246"/>
    </row>
    <row r="1127" spans="1:5">
      <c r="A1127" s="245"/>
      <c r="B1127" s="246"/>
      <c r="C1127" s="246"/>
      <c r="D1127" s="246"/>
      <c r="E1127" s="246"/>
    </row>
    <row r="1128" spans="1:5">
      <c r="A1128" s="245"/>
      <c r="B1128" s="246"/>
      <c r="C1128" s="246"/>
      <c r="D1128" s="246"/>
      <c r="E1128" s="246"/>
    </row>
    <row r="1129" spans="1:5">
      <c r="A1129" s="245"/>
      <c r="B1129" s="246"/>
      <c r="C1129" s="246"/>
      <c r="D1129" s="246"/>
      <c r="E1129" s="246"/>
    </row>
    <row r="1130" spans="1:5">
      <c r="A1130" s="245"/>
      <c r="B1130" s="246"/>
      <c r="C1130" s="246"/>
      <c r="D1130" s="246"/>
      <c r="E1130" s="246"/>
    </row>
    <row r="1131" spans="1:5">
      <c r="A1131" s="245"/>
      <c r="B1131" s="246"/>
      <c r="C1131" s="246"/>
      <c r="D1131" s="246"/>
      <c r="E1131" s="246"/>
    </row>
    <row r="1132" spans="1:5">
      <c r="A1132" s="245"/>
      <c r="B1132" s="246"/>
      <c r="C1132" s="246"/>
      <c r="D1132" s="246"/>
      <c r="E1132" s="246"/>
    </row>
    <row r="1133" spans="1:5">
      <c r="A1133" s="245"/>
      <c r="B1133" s="246"/>
      <c r="C1133" s="246"/>
      <c r="D1133" s="246"/>
      <c r="E1133" s="246"/>
    </row>
    <row r="1134" spans="1:5">
      <c r="A1134" s="245"/>
      <c r="B1134" s="246"/>
      <c r="C1134" s="246"/>
      <c r="D1134" s="246"/>
      <c r="E1134" s="246"/>
    </row>
    <row r="1135" spans="1:5">
      <c r="A1135" s="245"/>
      <c r="B1135" s="246"/>
      <c r="C1135" s="246"/>
      <c r="D1135" s="246"/>
      <c r="E1135" s="246"/>
    </row>
    <row r="1136" spans="1:5">
      <c r="A1136" s="245"/>
      <c r="B1136" s="246"/>
      <c r="C1136" s="246"/>
      <c r="D1136" s="246"/>
      <c r="E1136" s="246"/>
    </row>
    <row r="1137" spans="1:5">
      <c r="A1137" s="245"/>
      <c r="B1137" s="246"/>
      <c r="C1137" s="246"/>
      <c r="D1137" s="246"/>
      <c r="E1137" s="246"/>
    </row>
    <row r="1138" spans="1:5">
      <c r="A1138" s="245"/>
      <c r="B1138" s="246"/>
      <c r="C1138" s="246"/>
      <c r="D1138" s="246"/>
      <c r="E1138" s="246"/>
    </row>
    <row r="1139" spans="1:5">
      <c r="A1139" s="245"/>
      <c r="B1139" s="246"/>
      <c r="C1139" s="246"/>
      <c r="D1139" s="246"/>
      <c r="E1139" s="246"/>
    </row>
    <row r="1140" spans="1:5">
      <c r="A1140" s="245"/>
      <c r="B1140" s="246"/>
      <c r="C1140" s="246"/>
      <c r="D1140" s="246"/>
      <c r="E1140" s="246"/>
    </row>
    <row r="1141" spans="1:5">
      <c r="A1141" s="245"/>
      <c r="B1141" s="246"/>
      <c r="C1141" s="246"/>
      <c r="D1141" s="246"/>
      <c r="E1141" s="246"/>
    </row>
    <row r="1142" spans="1:5">
      <c r="A1142" s="245"/>
      <c r="B1142" s="246"/>
      <c r="C1142" s="246"/>
      <c r="D1142" s="246"/>
      <c r="E1142" s="246"/>
    </row>
    <row r="1143" spans="1:5">
      <c r="A1143" s="245"/>
      <c r="B1143" s="246"/>
      <c r="C1143" s="246"/>
      <c r="D1143" s="246"/>
      <c r="E1143" s="246"/>
    </row>
    <row r="1144" spans="1:5">
      <c r="A1144" s="245"/>
      <c r="B1144" s="246"/>
      <c r="C1144" s="246"/>
      <c r="D1144" s="246"/>
      <c r="E1144" s="246"/>
    </row>
    <row r="1145" spans="1:5">
      <c r="A1145" s="245"/>
      <c r="B1145" s="246"/>
      <c r="C1145" s="246"/>
      <c r="D1145" s="246"/>
      <c r="E1145" s="246"/>
    </row>
    <row r="1146" spans="1:5">
      <c r="A1146" s="245"/>
      <c r="B1146" s="246"/>
      <c r="C1146" s="246"/>
      <c r="D1146" s="246"/>
      <c r="E1146" s="246"/>
    </row>
    <row r="1147" spans="1:5">
      <c r="A1147" s="245"/>
      <c r="B1147" s="246"/>
      <c r="C1147" s="246"/>
      <c r="D1147" s="246"/>
      <c r="E1147" s="246"/>
    </row>
    <row r="1148" spans="1:5">
      <c r="A1148" s="245"/>
      <c r="B1148" s="246"/>
      <c r="C1148" s="246"/>
      <c r="D1148" s="246"/>
      <c r="E1148" s="246"/>
    </row>
    <row r="1149" spans="1:5">
      <c r="A1149" s="245"/>
      <c r="B1149" s="246"/>
      <c r="C1149" s="246"/>
      <c r="D1149" s="246"/>
      <c r="E1149" s="246"/>
    </row>
    <row r="1150" spans="1:5">
      <c r="A1150" s="245"/>
      <c r="B1150" s="246"/>
      <c r="C1150" s="246"/>
      <c r="D1150" s="246"/>
      <c r="E1150" s="246"/>
    </row>
    <row r="1151" spans="1:5">
      <c r="A1151" s="245"/>
      <c r="B1151" s="246"/>
      <c r="C1151" s="246"/>
      <c r="D1151" s="246"/>
      <c r="E1151" s="246"/>
    </row>
    <row r="1152" spans="1:5">
      <c r="A1152" s="245"/>
      <c r="B1152" s="246"/>
      <c r="C1152" s="246"/>
      <c r="D1152" s="246"/>
      <c r="E1152" s="246"/>
    </row>
    <row r="1153" spans="1:5">
      <c r="A1153" s="245"/>
      <c r="B1153" s="246"/>
      <c r="C1153" s="246"/>
      <c r="D1153" s="246"/>
      <c r="E1153" s="246"/>
    </row>
    <row r="1154" spans="1:5">
      <c r="A1154" s="245"/>
      <c r="B1154" s="246"/>
      <c r="C1154" s="246"/>
      <c r="D1154" s="246"/>
      <c r="E1154" s="246"/>
    </row>
    <row r="1155" spans="1:5">
      <c r="A1155" s="245"/>
      <c r="B1155" s="246"/>
      <c r="C1155" s="246"/>
      <c r="D1155" s="246"/>
      <c r="E1155" s="246"/>
    </row>
    <row r="1156" spans="1:5">
      <c r="A1156" s="245"/>
      <c r="B1156" s="246"/>
      <c r="C1156" s="246"/>
      <c r="D1156" s="246"/>
      <c r="E1156" s="246"/>
    </row>
    <row r="1157" spans="1:5">
      <c r="A1157" s="245"/>
      <c r="B1157" s="246"/>
      <c r="C1157" s="246"/>
      <c r="D1157" s="246"/>
      <c r="E1157" s="246"/>
    </row>
    <row r="1158" spans="1:5">
      <c r="A1158" s="245"/>
      <c r="B1158" s="246"/>
      <c r="C1158" s="246"/>
      <c r="D1158" s="246"/>
      <c r="E1158" s="246"/>
    </row>
    <row r="1159" spans="1:5">
      <c r="A1159" s="245"/>
      <c r="B1159" s="246"/>
      <c r="C1159" s="246"/>
      <c r="D1159" s="246"/>
      <c r="E1159" s="246"/>
    </row>
    <row r="1160" spans="1:5">
      <c r="A1160" s="245"/>
      <c r="B1160" s="246"/>
      <c r="C1160" s="246"/>
      <c r="D1160" s="246"/>
      <c r="E1160" s="246"/>
    </row>
    <row r="1161" spans="1:5">
      <c r="A1161" s="245"/>
      <c r="B1161" s="246"/>
      <c r="C1161" s="246"/>
      <c r="D1161" s="246"/>
      <c r="E1161" s="246"/>
    </row>
    <row r="1162" spans="1:5">
      <c r="A1162" s="245"/>
      <c r="B1162" s="246"/>
      <c r="C1162" s="246"/>
      <c r="D1162" s="246"/>
      <c r="E1162" s="246"/>
    </row>
    <row r="1163" spans="1:5">
      <c r="A1163" s="245"/>
      <c r="B1163" s="246"/>
      <c r="C1163" s="246"/>
      <c r="D1163" s="246"/>
      <c r="E1163" s="246"/>
    </row>
    <row r="1164" spans="1:5">
      <c r="A1164" s="245"/>
      <c r="B1164" s="246"/>
      <c r="C1164" s="246"/>
      <c r="D1164" s="246"/>
      <c r="E1164" s="246"/>
    </row>
    <row r="1165" spans="1:5">
      <c r="A1165" s="245"/>
      <c r="B1165" s="246"/>
      <c r="C1165" s="246"/>
      <c r="D1165" s="246"/>
      <c r="E1165" s="246"/>
    </row>
    <row r="1166" spans="1:5">
      <c r="A1166" s="245"/>
      <c r="B1166" s="246"/>
      <c r="C1166" s="246"/>
      <c r="D1166" s="246"/>
      <c r="E1166" s="246"/>
    </row>
    <row r="1167" spans="1:5">
      <c r="A1167" s="245"/>
      <c r="B1167" s="246"/>
      <c r="C1167" s="246"/>
      <c r="D1167" s="246"/>
      <c r="E1167" s="246"/>
    </row>
    <row r="1168" spans="1:5">
      <c r="A1168" s="245"/>
      <c r="B1168" s="246"/>
      <c r="C1168" s="246"/>
      <c r="D1168" s="246"/>
      <c r="E1168" s="246"/>
    </row>
    <row r="1169" spans="1:5">
      <c r="A1169" s="245"/>
      <c r="B1169" s="246"/>
      <c r="C1169" s="246"/>
      <c r="D1169" s="246"/>
      <c r="E1169" s="246"/>
    </row>
    <row r="1170" spans="1:5">
      <c r="A1170" s="245"/>
      <c r="B1170" s="246"/>
      <c r="C1170" s="246"/>
      <c r="D1170" s="246"/>
      <c r="E1170" s="246"/>
    </row>
    <row r="1171" spans="1:5">
      <c r="A1171" s="245"/>
      <c r="B1171" s="246"/>
      <c r="C1171" s="246"/>
      <c r="D1171" s="246"/>
      <c r="E1171" s="246"/>
    </row>
    <row r="1172" spans="1:5">
      <c r="A1172" s="245"/>
      <c r="B1172" s="246"/>
      <c r="C1172" s="246"/>
      <c r="D1172" s="246"/>
      <c r="E1172" s="246"/>
    </row>
    <row r="1173" spans="1:5">
      <c r="A1173" s="245"/>
      <c r="B1173" s="246"/>
      <c r="C1173" s="246"/>
      <c r="D1173" s="246"/>
      <c r="E1173" s="246"/>
    </row>
    <row r="1174" spans="1:5">
      <c r="A1174" s="245"/>
      <c r="B1174" s="246"/>
      <c r="C1174" s="246"/>
      <c r="D1174" s="246"/>
      <c r="E1174" s="246"/>
    </row>
    <row r="1175" spans="1:5">
      <c r="A1175" s="245"/>
      <c r="B1175" s="246"/>
      <c r="C1175" s="246"/>
      <c r="D1175" s="246"/>
      <c r="E1175" s="246"/>
    </row>
    <row r="1176" spans="1:5">
      <c r="A1176" s="245"/>
      <c r="B1176" s="246"/>
      <c r="C1176" s="246"/>
      <c r="D1176" s="246"/>
      <c r="E1176" s="246"/>
    </row>
    <row r="1177" spans="1:5">
      <c r="A1177" s="245"/>
      <c r="B1177" s="246"/>
      <c r="C1177" s="246"/>
      <c r="D1177" s="246"/>
      <c r="E1177" s="246"/>
    </row>
    <row r="1178" spans="1:5">
      <c r="A1178" s="245"/>
      <c r="B1178" s="246"/>
      <c r="C1178" s="246"/>
      <c r="D1178" s="246"/>
      <c r="E1178" s="246"/>
    </row>
    <row r="1179" spans="1:5">
      <c r="A1179" s="245"/>
      <c r="B1179" s="246"/>
      <c r="C1179" s="246"/>
      <c r="D1179" s="246"/>
      <c r="E1179" s="246"/>
    </row>
    <row r="1180" spans="1:5">
      <c r="A1180" s="245"/>
      <c r="B1180" s="246"/>
      <c r="C1180" s="246"/>
      <c r="D1180" s="246"/>
      <c r="E1180" s="246"/>
    </row>
    <row r="1181" spans="1:5">
      <c r="A1181" s="245"/>
      <c r="B1181" s="246"/>
      <c r="C1181" s="246"/>
      <c r="D1181" s="246"/>
      <c r="E1181" s="246"/>
    </row>
    <row r="1182" spans="1:5">
      <c r="A1182" s="245"/>
      <c r="B1182" s="246"/>
      <c r="C1182" s="246"/>
      <c r="D1182" s="246"/>
      <c r="E1182" s="246"/>
    </row>
    <row r="1183" spans="1:5">
      <c r="A1183" s="245"/>
      <c r="B1183" s="246"/>
      <c r="C1183" s="246"/>
      <c r="D1183" s="246"/>
      <c r="E1183" s="246"/>
    </row>
    <row r="1184" spans="1:5">
      <c r="A1184" s="245"/>
      <c r="B1184" s="246"/>
      <c r="C1184" s="246"/>
      <c r="D1184" s="246"/>
      <c r="E1184" s="246"/>
    </row>
    <row r="1185" spans="1:5">
      <c r="A1185" s="245"/>
      <c r="B1185" s="246"/>
      <c r="C1185" s="246"/>
      <c r="D1185" s="246"/>
      <c r="E1185" s="246"/>
    </row>
    <row r="1186" spans="1:5">
      <c r="A1186" s="245"/>
      <c r="B1186" s="246"/>
      <c r="C1186" s="246"/>
      <c r="D1186" s="246"/>
      <c r="E1186" s="246"/>
    </row>
    <row r="1187" spans="1:5">
      <c r="A1187" s="245"/>
      <c r="B1187" s="246"/>
      <c r="C1187" s="246"/>
      <c r="D1187" s="246"/>
      <c r="E1187" s="246"/>
    </row>
    <row r="1188" spans="1:5">
      <c r="A1188" s="245"/>
      <c r="B1188" s="246"/>
      <c r="C1188" s="246"/>
      <c r="D1188" s="246"/>
      <c r="E1188" s="246"/>
    </row>
    <row r="1189" spans="1:5">
      <c r="A1189" s="245"/>
      <c r="B1189" s="246"/>
      <c r="C1189" s="246"/>
      <c r="D1189" s="246"/>
      <c r="E1189" s="246"/>
    </row>
    <row r="1190" spans="1:5">
      <c r="A1190" s="245"/>
      <c r="B1190" s="246"/>
      <c r="C1190" s="246"/>
      <c r="D1190" s="246"/>
      <c r="E1190" s="246"/>
    </row>
    <row r="1191" spans="1:5">
      <c r="A1191" s="245"/>
      <c r="B1191" s="246"/>
      <c r="C1191" s="246"/>
      <c r="D1191" s="246"/>
      <c r="E1191" s="246"/>
    </row>
    <row r="1192" spans="1:5">
      <c r="A1192" s="245"/>
      <c r="B1192" s="246"/>
      <c r="C1192" s="246"/>
      <c r="D1192" s="246"/>
      <c r="E1192" s="246"/>
    </row>
    <row r="1193" spans="1:5">
      <c r="A1193" s="245"/>
      <c r="B1193" s="246"/>
      <c r="C1193" s="246"/>
      <c r="D1193" s="246"/>
      <c r="E1193" s="246"/>
    </row>
    <row r="1194" spans="1:5">
      <c r="A1194" s="245"/>
      <c r="B1194" s="246"/>
      <c r="C1194" s="246"/>
      <c r="D1194" s="246"/>
      <c r="E1194" s="246"/>
    </row>
    <row r="1195" spans="1:5">
      <c r="A1195" s="245"/>
      <c r="B1195" s="246"/>
      <c r="C1195" s="246"/>
      <c r="D1195" s="246"/>
      <c r="E1195" s="246"/>
    </row>
    <row r="1196" spans="1:5">
      <c r="A1196" s="245"/>
      <c r="B1196" s="246"/>
      <c r="C1196" s="246"/>
      <c r="D1196" s="246"/>
      <c r="E1196" s="246"/>
    </row>
    <row r="1197" spans="1:5">
      <c r="A1197" s="245"/>
      <c r="B1197" s="246"/>
      <c r="C1197" s="246"/>
      <c r="D1197" s="246"/>
      <c r="E1197" s="246"/>
    </row>
    <row r="1198" spans="1:5">
      <c r="A1198" s="245"/>
      <c r="B1198" s="246"/>
      <c r="C1198" s="246"/>
      <c r="D1198" s="246"/>
      <c r="E1198" s="246"/>
    </row>
    <row r="1199" spans="1:5">
      <c r="A1199" s="245"/>
      <c r="B1199" s="246"/>
      <c r="C1199" s="246"/>
      <c r="D1199" s="246"/>
      <c r="E1199" s="246"/>
    </row>
    <row r="1200" spans="1:5">
      <c r="A1200" s="245"/>
      <c r="B1200" s="246"/>
      <c r="C1200" s="246"/>
      <c r="D1200" s="246"/>
      <c r="E1200" s="246"/>
    </row>
    <row r="1201" spans="1:5">
      <c r="A1201" s="245"/>
      <c r="B1201" s="246"/>
      <c r="C1201" s="246"/>
      <c r="D1201" s="246"/>
      <c r="E1201" s="246"/>
    </row>
    <row r="1202" spans="1:5">
      <c r="A1202" s="245"/>
      <c r="B1202" s="246"/>
      <c r="C1202" s="246"/>
      <c r="D1202" s="246"/>
      <c r="E1202" s="246"/>
    </row>
    <row r="1203" spans="1:5">
      <c r="A1203" s="245"/>
      <c r="B1203" s="246"/>
      <c r="C1203" s="246"/>
      <c r="D1203" s="246"/>
      <c r="E1203" s="246"/>
    </row>
    <row r="1204" spans="1:5">
      <c r="A1204" s="245"/>
      <c r="B1204" s="246"/>
      <c r="C1204" s="246"/>
      <c r="D1204" s="246"/>
      <c r="E1204" s="246"/>
    </row>
    <row r="1205" spans="1:5">
      <c r="A1205" s="245"/>
      <c r="B1205" s="246"/>
      <c r="C1205" s="246"/>
      <c r="D1205" s="246"/>
      <c r="E1205" s="246"/>
    </row>
    <row r="1206" spans="1:5">
      <c r="A1206" s="245"/>
      <c r="B1206" s="246"/>
      <c r="C1206" s="246"/>
      <c r="D1206" s="246"/>
      <c r="E1206" s="246"/>
    </row>
    <row r="1207" spans="1:5">
      <c r="A1207" s="245"/>
      <c r="B1207" s="246"/>
      <c r="C1207" s="246"/>
      <c r="D1207" s="246"/>
      <c r="E1207" s="246"/>
    </row>
    <row r="1208" spans="1:5">
      <c r="A1208" s="245"/>
      <c r="B1208" s="246"/>
      <c r="C1208" s="246"/>
      <c r="D1208" s="246"/>
      <c r="E1208" s="246"/>
    </row>
    <row r="1209" spans="1:5">
      <c r="A1209" s="245"/>
      <c r="B1209" s="246"/>
      <c r="C1209" s="246"/>
      <c r="D1209" s="246"/>
      <c r="E1209" s="246"/>
    </row>
    <row r="1210" spans="1:5">
      <c r="A1210" s="245"/>
      <c r="B1210" s="246"/>
      <c r="C1210" s="246"/>
      <c r="D1210" s="246"/>
      <c r="E1210" s="246"/>
    </row>
    <row r="1211" spans="1:5">
      <c r="A1211" s="245"/>
      <c r="B1211" s="246"/>
      <c r="C1211" s="246"/>
      <c r="D1211" s="246"/>
      <c r="E1211" s="246"/>
    </row>
    <row r="1212" spans="1:5">
      <c r="A1212" s="245"/>
      <c r="B1212" s="246"/>
      <c r="C1212" s="246"/>
      <c r="D1212" s="246"/>
      <c r="E1212" s="246"/>
    </row>
    <row r="1213" spans="1:5">
      <c r="A1213" s="245"/>
      <c r="B1213" s="246"/>
      <c r="C1213" s="246"/>
      <c r="D1213" s="246"/>
      <c r="E1213" s="246"/>
    </row>
    <row r="1214" spans="1:5">
      <c r="A1214" s="245"/>
      <c r="B1214" s="246"/>
      <c r="C1214" s="246"/>
      <c r="D1214" s="246"/>
      <c r="E1214" s="246"/>
    </row>
    <row r="1215" spans="1:5">
      <c r="A1215" s="245"/>
      <c r="B1215" s="246"/>
      <c r="C1215" s="246"/>
      <c r="D1215" s="246"/>
      <c r="E1215" s="246"/>
    </row>
    <row r="1216" spans="1:5">
      <c r="A1216" s="245"/>
      <c r="B1216" s="246"/>
      <c r="C1216" s="246"/>
      <c r="D1216" s="246"/>
      <c r="E1216" s="246"/>
    </row>
    <row r="1217" spans="1:5">
      <c r="A1217" s="245"/>
      <c r="B1217" s="246"/>
      <c r="C1217" s="246"/>
      <c r="D1217" s="246"/>
      <c r="E1217" s="246"/>
    </row>
    <row r="1218" spans="1:5">
      <c r="A1218" s="245"/>
      <c r="B1218" s="246"/>
      <c r="C1218" s="246"/>
      <c r="D1218" s="246"/>
      <c r="E1218" s="246"/>
    </row>
    <row r="1219" spans="1:5">
      <c r="A1219" s="245"/>
      <c r="B1219" s="246"/>
      <c r="C1219" s="246"/>
      <c r="D1219" s="246"/>
      <c r="E1219" s="246"/>
    </row>
    <row r="1220" spans="1:5">
      <c r="A1220" s="245"/>
      <c r="B1220" s="246"/>
      <c r="C1220" s="246"/>
      <c r="D1220" s="246"/>
      <c r="E1220" s="246"/>
    </row>
    <row r="1221" spans="1:5">
      <c r="A1221" s="245"/>
      <c r="B1221" s="246"/>
      <c r="C1221" s="246"/>
      <c r="D1221" s="246"/>
      <c r="E1221" s="246"/>
    </row>
    <row r="1222" spans="1:5">
      <c r="A1222" s="245"/>
      <c r="B1222" s="246"/>
      <c r="C1222" s="246"/>
      <c r="D1222" s="246"/>
      <c r="E1222" s="246"/>
    </row>
    <row r="1223" spans="1:5">
      <c r="A1223" s="245"/>
      <c r="B1223" s="246"/>
      <c r="C1223" s="246"/>
      <c r="D1223" s="246"/>
      <c r="E1223" s="246"/>
    </row>
    <row r="1224" spans="1:5">
      <c r="A1224" s="245"/>
      <c r="B1224" s="246"/>
      <c r="C1224" s="246"/>
      <c r="D1224" s="246"/>
      <c r="E1224" s="246"/>
    </row>
    <row r="1225" spans="1:5">
      <c r="A1225" s="245"/>
      <c r="B1225" s="246"/>
      <c r="C1225" s="246"/>
      <c r="D1225" s="246"/>
      <c r="E1225" s="246"/>
    </row>
    <row r="1226" spans="1:5">
      <c r="A1226" s="245"/>
      <c r="B1226" s="246"/>
      <c r="C1226" s="246"/>
      <c r="D1226" s="246"/>
      <c r="E1226" s="246"/>
    </row>
    <row r="1227" spans="1:5">
      <c r="A1227" s="245"/>
      <c r="B1227" s="246"/>
      <c r="C1227" s="246"/>
      <c r="D1227" s="246"/>
      <c r="E1227" s="246"/>
    </row>
    <row r="1228" spans="1:5">
      <c r="A1228" s="245"/>
      <c r="B1228" s="246"/>
      <c r="C1228" s="246"/>
      <c r="D1228" s="246"/>
      <c r="E1228" s="246"/>
    </row>
    <row r="1229" spans="1:5">
      <c r="A1229" s="245"/>
      <c r="B1229" s="246"/>
      <c r="C1229" s="246"/>
      <c r="D1229" s="246"/>
      <c r="E1229" s="246"/>
    </row>
    <row r="1230" spans="1:5">
      <c r="A1230" s="245"/>
      <c r="B1230" s="246"/>
      <c r="C1230" s="246"/>
      <c r="D1230" s="246"/>
      <c r="E1230" s="246"/>
    </row>
    <row r="1231" spans="1:5">
      <c r="A1231" s="245"/>
      <c r="B1231" s="246"/>
      <c r="C1231" s="246"/>
      <c r="D1231" s="246"/>
      <c r="E1231" s="246"/>
    </row>
    <row r="1232" spans="1:5">
      <c r="A1232" s="245"/>
      <c r="B1232" s="246"/>
      <c r="C1232" s="246"/>
      <c r="D1232" s="246"/>
      <c r="E1232" s="246"/>
    </row>
    <row r="1233" spans="1:5">
      <c r="A1233" s="245"/>
      <c r="B1233" s="246"/>
      <c r="C1233" s="246"/>
      <c r="D1233" s="246"/>
      <c r="E1233" s="246"/>
    </row>
    <row r="1234" spans="1:5">
      <c r="A1234" s="245"/>
      <c r="B1234" s="246"/>
      <c r="C1234" s="246"/>
      <c r="D1234" s="246"/>
      <c r="E1234" s="246"/>
    </row>
    <row r="1235" spans="1:5">
      <c r="A1235" s="245"/>
      <c r="B1235" s="246"/>
      <c r="C1235" s="246"/>
      <c r="D1235" s="246"/>
      <c r="E1235" s="246"/>
    </row>
    <row r="1236" spans="1:5">
      <c r="A1236" s="245"/>
      <c r="B1236" s="246"/>
      <c r="C1236" s="246"/>
      <c r="D1236" s="246"/>
      <c r="E1236" s="246"/>
    </row>
    <row r="1237" spans="1:5">
      <c r="A1237" s="245"/>
      <c r="B1237" s="246"/>
      <c r="C1237" s="246"/>
      <c r="D1237" s="246"/>
      <c r="E1237" s="246"/>
    </row>
    <row r="1238" spans="1:5">
      <c r="A1238" s="245"/>
      <c r="B1238" s="246"/>
      <c r="C1238" s="246"/>
      <c r="D1238" s="246"/>
      <c r="E1238" s="246"/>
    </row>
    <row r="1239" spans="1:5">
      <c r="A1239" s="245"/>
      <c r="B1239" s="246"/>
      <c r="C1239" s="246"/>
      <c r="D1239" s="246"/>
      <c r="E1239" s="246"/>
    </row>
    <row r="1240" spans="1:5">
      <c r="A1240" s="245"/>
      <c r="B1240" s="246"/>
      <c r="C1240" s="246"/>
      <c r="D1240" s="246"/>
      <c r="E1240" s="246"/>
    </row>
    <row r="1241" spans="1:5">
      <c r="A1241" s="245"/>
      <c r="B1241" s="246"/>
      <c r="C1241" s="246"/>
      <c r="D1241" s="246"/>
      <c r="E1241" s="246"/>
    </row>
    <row r="1242" spans="1:5">
      <c r="A1242" s="245"/>
      <c r="B1242" s="246"/>
      <c r="C1242" s="246"/>
      <c r="D1242" s="246"/>
      <c r="E1242" s="246"/>
    </row>
    <row r="1243" spans="1:5">
      <c r="A1243" s="245"/>
      <c r="B1243" s="246"/>
      <c r="C1243" s="246"/>
      <c r="D1243" s="246"/>
      <c r="E1243" s="246"/>
    </row>
    <row r="1244" spans="1:5">
      <c r="A1244" s="245"/>
      <c r="B1244" s="246"/>
      <c r="C1244" s="246"/>
      <c r="D1244" s="246"/>
      <c r="E1244" s="246"/>
    </row>
    <row r="1245" spans="1:5">
      <c r="A1245" s="245"/>
      <c r="B1245" s="246"/>
      <c r="C1245" s="246"/>
      <c r="D1245" s="246"/>
      <c r="E1245" s="246"/>
    </row>
    <row r="1246" spans="1:5">
      <c r="A1246" s="245"/>
      <c r="B1246" s="246"/>
      <c r="C1246" s="246"/>
      <c r="D1246" s="246"/>
      <c r="E1246" s="246"/>
    </row>
    <row r="1247" spans="1:5">
      <c r="A1247" s="245"/>
      <c r="B1247" s="246"/>
      <c r="C1247" s="246"/>
      <c r="D1247" s="246"/>
      <c r="E1247" s="246"/>
    </row>
    <row r="1248" spans="1:5">
      <c r="A1248" s="245"/>
      <c r="B1248" s="246"/>
      <c r="C1248" s="246"/>
      <c r="D1248" s="246"/>
      <c r="E1248" s="246"/>
    </row>
    <row r="1249" spans="1:5">
      <c r="A1249" s="245"/>
      <c r="B1249" s="246"/>
      <c r="C1249" s="246"/>
      <c r="D1249" s="246"/>
      <c r="E1249" s="246"/>
    </row>
    <row r="1250" spans="1:5">
      <c r="A1250" s="245"/>
      <c r="B1250" s="246"/>
      <c r="C1250" s="246"/>
      <c r="D1250" s="246"/>
      <c r="E1250" s="246"/>
    </row>
    <row r="1251" spans="1:5">
      <c r="A1251" s="245"/>
      <c r="B1251" s="246"/>
      <c r="C1251" s="246"/>
      <c r="D1251" s="246"/>
      <c r="E1251" s="246"/>
    </row>
    <row r="1252" spans="1:5">
      <c r="A1252" s="245"/>
      <c r="B1252" s="246"/>
      <c r="C1252" s="246"/>
      <c r="D1252" s="246"/>
      <c r="E1252" s="246"/>
    </row>
    <row r="1253" spans="1:5">
      <c r="A1253" s="245"/>
      <c r="B1253" s="246"/>
      <c r="C1253" s="246"/>
      <c r="D1253" s="246"/>
      <c r="E1253" s="246"/>
    </row>
    <row r="1254" spans="1:5">
      <c r="A1254" s="245"/>
      <c r="B1254" s="246"/>
      <c r="C1254" s="246"/>
      <c r="D1254" s="246"/>
      <c r="E1254" s="246"/>
    </row>
    <row r="1255" spans="1:5">
      <c r="A1255" s="245"/>
      <c r="B1255" s="246"/>
      <c r="C1255" s="246"/>
      <c r="D1255" s="246"/>
      <c r="E1255" s="246"/>
    </row>
    <row r="1256" spans="1:5">
      <c r="A1256" s="245"/>
      <c r="B1256" s="246"/>
      <c r="C1256" s="246"/>
      <c r="D1256" s="246"/>
      <c r="E1256" s="246"/>
    </row>
    <row r="1257" spans="1:5">
      <c r="A1257" s="245"/>
      <c r="B1257" s="246"/>
      <c r="C1257" s="246"/>
      <c r="D1257" s="246"/>
      <c r="E1257" s="246"/>
    </row>
    <row r="1258" spans="1:5">
      <c r="A1258" s="245"/>
      <c r="B1258" s="246"/>
      <c r="C1258" s="246"/>
      <c r="D1258" s="246"/>
      <c r="E1258" s="246"/>
    </row>
    <row r="1259" spans="1:5">
      <c r="A1259" s="245"/>
      <c r="B1259" s="246"/>
      <c r="C1259" s="246"/>
      <c r="D1259" s="246"/>
      <c r="E1259" s="246"/>
    </row>
    <row r="1260" spans="1:5">
      <c r="A1260" s="245"/>
      <c r="B1260" s="246"/>
      <c r="C1260" s="246"/>
      <c r="D1260" s="246"/>
      <c r="E1260" s="246"/>
    </row>
    <row r="1261" spans="1:5">
      <c r="A1261" s="245"/>
      <c r="B1261" s="246"/>
      <c r="C1261" s="246"/>
      <c r="D1261" s="246"/>
      <c r="E1261" s="246"/>
    </row>
    <row r="1262" spans="1:5">
      <c r="A1262" s="245"/>
      <c r="B1262" s="246"/>
      <c r="C1262" s="246"/>
      <c r="D1262" s="246"/>
      <c r="E1262" s="246"/>
    </row>
    <row r="1263" spans="1:5">
      <c r="A1263" s="245"/>
      <c r="B1263" s="246"/>
      <c r="C1263" s="246"/>
      <c r="D1263" s="246"/>
      <c r="E1263" s="246"/>
    </row>
    <row r="1264" spans="1:5">
      <c r="A1264" s="245"/>
      <c r="B1264" s="246"/>
      <c r="C1264" s="246"/>
      <c r="D1264" s="246"/>
      <c r="E1264" s="246"/>
    </row>
    <row r="1265" spans="1:5">
      <c r="A1265" s="245"/>
      <c r="B1265" s="246"/>
      <c r="C1265" s="246"/>
      <c r="D1265" s="246"/>
      <c r="E1265" s="246"/>
    </row>
    <row r="1266" spans="1:5">
      <c r="A1266" s="245"/>
      <c r="B1266" s="246"/>
      <c r="C1266" s="246"/>
      <c r="D1266" s="246"/>
      <c r="E1266" s="246"/>
    </row>
    <row r="1267" spans="1:5">
      <c r="A1267" s="245"/>
      <c r="B1267" s="246"/>
      <c r="C1267" s="246"/>
      <c r="D1267" s="246"/>
      <c r="E1267" s="246"/>
    </row>
    <row r="1268" spans="1:5">
      <c r="A1268" s="245"/>
      <c r="B1268" s="246"/>
      <c r="C1268" s="246"/>
      <c r="D1268" s="246"/>
      <c r="E1268" s="246"/>
    </row>
    <row r="1269" spans="1:5">
      <c r="A1269" s="245"/>
      <c r="B1269" s="246"/>
      <c r="C1269" s="246"/>
      <c r="D1269" s="246"/>
      <c r="E1269" s="246"/>
    </row>
    <row r="1270" spans="1:5">
      <c r="A1270" s="245"/>
      <c r="B1270" s="246"/>
      <c r="C1270" s="246"/>
      <c r="D1270" s="246"/>
      <c r="E1270" s="246"/>
    </row>
    <row r="1271" spans="1:5">
      <c r="A1271" s="245"/>
      <c r="B1271" s="246"/>
      <c r="C1271" s="246"/>
      <c r="D1271" s="246"/>
      <c r="E1271" s="246"/>
    </row>
    <row r="1272" spans="1:5">
      <c r="A1272" s="245"/>
      <c r="B1272" s="246"/>
      <c r="C1272" s="246"/>
      <c r="D1272" s="246"/>
      <c r="E1272" s="246"/>
    </row>
    <row r="1273" spans="1:5">
      <c r="A1273" s="245"/>
      <c r="B1273" s="246"/>
      <c r="C1273" s="246"/>
      <c r="D1273" s="246"/>
      <c r="E1273" s="246"/>
    </row>
    <row r="1274" spans="1:5">
      <c r="A1274" s="245"/>
      <c r="B1274" s="246"/>
      <c r="C1274" s="246"/>
      <c r="D1274" s="246"/>
      <c r="E1274" s="246"/>
    </row>
    <row r="1275" spans="1:5">
      <c r="A1275" s="245"/>
      <c r="B1275" s="246"/>
      <c r="C1275" s="246"/>
      <c r="D1275" s="246"/>
      <c r="E1275" s="246"/>
    </row>
    <row r="1276" spans="1:5">
      <c r="A1276" s="245"/>
      <c r="B1276" s="246"/>
      <c r="C1276" s="246"/>
      <c r="D1276" s="246"/>
      <c r="E1276" s="246"/>
    </row>
    <row r="1277" spans="1:5">
      <c r="A1277" s="245"/>
      <c r="B1277" s="246"/>
      <c r="C1277" s="246"/>
      <c r="D1277" s="246"/>
      <c r="E1277" s="246"/>
    </row>
    <row r="1278" spans="1:5">
      <c r="A1278" s="245"/>
      <c r="B1278" s="246"/>
      <c r="C1278" s="246"/>
      <c r="D1278" s="246"/>
      <c r="E1278" s="246"/>
    </row>
    <row r="1279" spans="1:5">
      <c r="A1279" s="245"/>
      <c r="B1279" s="246"/>
      <c r="C1279" s="246"/>
      <c r="D1279" s="246"/>
      <c r="E1279" s="246"/>
    </row>
    <row r="1280" spans="1:5">
      <c r="A1280" s="245"/>
      <c r="B1280" s="246"/>
      <c r="C1280" s="246"/>
      <c r="D1280" s="246"/>
      <c r="E1280" s="246"/>
    </row>
    <row r="1281" spans="1:5">
      <c r="A1281" s="245"/>
      <c r="B1281" s="246"/>
      <c r="C1281" s="246"/>
      <c r="D1281" s="246"/>
      <c r="E1281" s="246"/>
    </row>
    <row r="1282" spans="1:5">
      <c r="A1282" s="245"/>
      <c r="B1282" s="246"/>
      <c r="C1282" s="246"/>
      <c r="D1282" s="246"/>
      <c r="E1282" s="246"/>
    </row>
    <row r="1283" spans="1:5">
      <c r="A1283" s="245"/>
      <c r="B1283" s="246"/>
      <c r="C1283" s="246"/>
      <c r="D1283" s="246"/>
      <c r="E1283" s="246"/>
    </row>
    <row r="1284" spans="1:5">
      <c r="A1284" s="245"/>
      <c r="B1284" s="246"/>
      <c r="C1284" s="246"/>
      <c r="D1284" s="246"/>
      <c r="E1284" s="246"/>
    </row>
    <row r="1285" spans="1:5">
      <c r="A1285" s="245"/>
      <c r="B1285" s="246"/>
      <c r="C1285" s="246"/>
      <c r="D1285" s="246"/>
      <c r="E1285" s="246"/>
    </row>
    <row r="1286" spans="1:5">
      <c r="A1286" s="245"/>
      <c r="B1286" s="246"/>
      <c r="C1286" s="246"/>
      <c r="D1286" s="246"/>
      <c r="E1286" s="246"/>
    </row>
    <row r="1287" spans="1:5">
      <c r="A1287" s="245"/>
      <c r="B1287" s="246"/>
      <c r="C1287" s="246"/>
      <c r="D1287" s="246"/>
      <c r="E1287" s="246"/>
    </row>
    <row r="1288" spans="1:5">
      <c r="A1288" s="245"/>
      <c r="B1288" s="246"/>
      <c r="C1288" s="246"/>
      <c r="D1288" s="246"/>
      <c r="E1288" s="246"/>
    </row>
    <row r="1289" spans="1:5">
      <c r="A1289" s="245"/>
      <c r="B1289" s="246"/>
      <c r="C1289" s="246"/>
      <c r="D1289" s="246"/>
      <c r="E1289" s="246"/>
    </row>
    <row r="1290" spans="1:5">
      <c r="A1290" s="245"/>
      <c r="B1290" s="246"/>
      <c r="C1290" s="246"/>
      <c r="D1290" s="246"/>
      <c r="E1290" s="246"/>
    </row>
    <row r="1291" spans="1:5">
      <c r="A1291" s="245"/>
      <c r="B1291" s="246"/>
      <c r="C1291" s="246"/>
      <c r="D1291" s="246"/>
      <c r="E1291" s="246"/>
    </row>
    <row r="1292" spans="1:5">
      <c r="A1292" s="245"/>
      <c r="B1292" s="246"/>
      <c r="C1292" s="246"/>
      <c r="D1292" s="246"/>
      <c r="E1292" s="246"/>
    </row>
    <row r="1293" spans="1:5">
      <c r="A1293" s="245"/>
      <c r="B1293" s="246"/>
      <c r="C1293" s="246"/>
      <c r="D1293" s="246"/>
      <c r="E1293" s="246"/>
    </row>
    <row r="1294" spans="1:5">
      <c r="A1294" s="245"/>
      <c r="B1294" s="246"/>
      <c r="C1294" s="246"/>
      <c r="D1294" s="246"/>
      <c r="E1294" s="246"/>
    </row>
    <row r="1295" spans="1:5">
      <c r="A1295" s="245"/>
      <c r="B1295" s="246"/>
      <c r="C1295" s="246"/>
      <c r="D1295" s="246"/>
      <c r="E1295" s="246"/>
    </row>
    <row r="1296" spans="1:5">
      <c r="A1296" s="245"/>
      <c r="B1296" s="246"/>
      <c r="C1296" s="246"/>
      <c r="D1296" s="246"/>
      <c r="E1296" s="246"/>
    </row>
    <row r="1297" spans="1:5">
      <c r="A1297" s="245"/>
      <c r="B1297" s="246"/>
      <c r="C1297" s="246"/>
      <c r="D1297" s="246"/>
      <c r="E1297" s="246"/>
    </row>
    <row r="1298" spans="1:5">
      <c r="A1298" s="245"/>
      <c r="B1298" s="246"/>
      <c r="C1298" s="246"/>
      <c r="D1298" s="246"/>
      <c r="E1298" s="246"/>
    </row>
    <row r="1299" spans="1:5">
      <c r="A1299" s="245"/>
      <c r="B1299" s="246"/>
      <c r="C1299" s="246"/>
      <c r="D1299" s="246"/>
      <c r="E1299" s="246"/>
    </row>
    <row r="1300" spans="1:5">
      <c r="A1300" s="245"/>
      <c r="B1300" s="246"/>
      <c r="C1300" s="246"/>
      <c r="D1300" s="246"/>
      <c r="E1300" s="246"/>
    </row>
    <row r="1301" spans="1:5">
      <c r="A1301" s="245"/>
      <c r="B1301" s="246"/>
      <c r="C1301" s="246"/>
      <c r="D1301" s="246"/>
      <c r="E1301" s="246"/>
    </row>
    <row r="1302" spans="1:5">
      <c r="A1302" s="245"/>
      <c r="B1302" s="246"/>
      <c r="C1302" s="246"/>
      <c r="D1302" s="246"/>
      <c r="E1302" s="246"/>
    </row>
    <row r="1303" spans="1:5">
      <c r="A1303" s="245"/>
      <c r="B1303" s="246"/>
      <c r="C1303" s="246"/>
      <c r="D1303" s="246"/>
      <c r="E1303" s="246"/>
    </row>
    <row r="1304" spans="1:5">
      <c r="A1304" s="245"/>
      <c r="B1304" s="246"/>
      <c r="C1304" s="246"/>
      <c r="D1304" s="246"/>
      <c r="E1304" s="246"/>
    </row>
    <row r="1305" spans="1:5">
      <c r="A1305" s="245"/>
      <c r="B1305" s="246"/>
      <c r="C1305" s="246"/>
      <c r="D1305" s="246"/>
      <c r="E1305" s="246"/>
    </row>
    <row r="1306" spans="1:5">
      <c r="A1306" s="245"/>
      <c r="B1306" s="246"/>
      <c r="C1306" s="246"/>
      <c r="D1306" s="246"/>
      <c r="E1306" s="246"/>
    </row>
    <row r="1307" spans="1:5">
      <c r="A1307" s="245"/>
      <c r="B1307" s="246"/>
      <c r="C1307" s="246"/>
      <c r="D1307" s="246"/>
      <c r="E1307" s="246"/>
    </row>
    <row r="1308" spans="1:5">
      <c r="A1308" s="245"/>
      <c r="B1308" s="246"/>
      <c r="C1308" s="246"/>
      <c r="D1308" s="246"/>
      <c r="E1308" s="246"/>
    </row>
    <row r="1309" spans="1:5">
      <c r="A1309" s="245"/>
      <c r="B1309" s="246"/>
      <c r="C1309" s="246"/>
      <c r="D1309" s="246"/>
      <c r="E1309" s="246"/>
    </row>
    <row r="1310" spans="1:5">
      <c r="A1310" s="245"/>
      <c r="B1310" s="246"/>
      <c r="C1310" s="246"/>
      <c r="D1310" s="246"/>
      <c r="E1310" s="246"/>
    </row>
    <row r="1311" spans="1:5">
      <c r="A1311" s="245"/>
      <c r="B1311" s="246"/>
      <c r="C1311" s="246"/>
      <c r="D1311" s="246"/>
      <c r="E1311" s="246"/>
    </row>
    <row r="1312" spans="1:5">
      <c r="A1312" s="245"/>
      <c r="B1312" s="246"/>
      <c r="C1312" s="246"/>
      <c r="D1312" s="246"/>
      <c r="E1312" s="246"/>
    </row>
    <row r="1313" spans="1:5">
      <c r="A1313" s="245"/>
      <c r="B1313" s="246"/>
      <c r="C1313" s="246"/>
      <c r="D1313" s="246"/>
      <c r="E1313" s="246"/>
    </row>
    <row r="1314" spans="1:5">
      <c r="A1314" s="245"/>
      <c r="B1314" s="246"/>
      <c r="C1314" s="246"/>
      <c r="D1314" s="246"/>
      <c r="E1314" s="246"/>
    </row>
    <row r="1315" spans="1:5">
      <c r="A1315" s="245"/>
      <c r="B1315" s="246"/>
      <c r="C1315" s="246"/>
      <c r="D1315" s="246"/>
      <c r="E1315" s="246"/>
    </row>
    <row r="1316" spans="1:5">
      <c r="A1316" s="245"/>
      <c r="B1316" s="246"/>
      <c r="C1316" s="246"/>
      <c r="D1316" s="246"/>
      <c r="E1316" s="246"/>
    </row>
    <row r="1317" spans="1:5">
      <c r="A1317" s="245"/>
      <c r="B1317" s="246"/>
      <c r="C1317" s="246"/>
      <c r="D1317" s="246"/>
      <c r="E1317" s="246"/>
    </row>
    <row r="1318" spans="1:5">
      <c r="A1318" s="245"/>
      <c r="B1318" s="246"/>
      <c r="C1318" s="246"/>
      <c r="D1318" s="246"/>
      <c r="E1318" s="246"/>
    </row>
    <row r="1319" spans="1:5">
      <c r="A1319" s="245"/>
      <c r="B1319" s="246"/>
      <c r="C1319" s="246"/>
      <c r="D1319" s="246"/>
      <c r="E1319" s="246"/>
    </row>
    <row r="1320" spans="1:5">
      <c r="A1320" s="245"/>
      <c r="B1320" s="246"/>
      <c r="C1320" s="246"/>
      <c r="D1320" s="246"/>
      <c r="E1320" s="246"/>
    </row>
    <row r="1321" spans="1:5">
      <c r="A1321" s="245"/>
      <c r="B1321" s="246"/>
      <c r="C1321" s="246"/>
      <c r="D1321" s="246"/>
      <c r="E1321" s="246"/>
    </row>
    <row r="1322" spans="1:5">
      <c r="A1322" s="245"/>
      <c r="B1322" s="246"/>
      <c r="C1322" s="246"/>
      <c r="D1322" s="246"/>
      <c r="E1322" s="246"/>
    </row>
    <row r="1323" spans="1:5">
      <c r="A1323" s="245"/>
      <c r="B1323" s="246"/>
      <c r="C1323" s="246"/>
      <c r="D1323" s="246"/>
      <c r="E1323" s="246"/>
    </row>
    <row r="1324" spans="1:5">
      <c r="A1324" s="245"/>
      <c r="B1324" s="246"/>
      <c r="C1324" s="246"/>
      <c r="D1324" s="246"/>
      <c r="E1324" s="246"/>
    </row>
    <row r="1325" spans="1:5">
      <c r="A1325" s="245"/>
      <c r="B1325" s="246"/>
      <c r="C1325" s="246"/>
      <c r="D1325" s="246"/>
      <c r="E1325" s="246"/>
    </row>
    <row r="1326" spans="1:5">
      <c r="A1326" s="245"/>
      <c r="B1326" s="246"/>
      <c r="C1326" s="246"/>
      <c r="D1326" s="246"/>
      <c r="E1326" s="246"/>
    </row>
    <row r="1327" spans="1:5">
      <c r="A1327" s="245"/>
      <c r="B1327" s="246"/>
      <c r="C1327" s="246"/>
      <c r="D1327" s="246"/>
      <c r="E1327" s="246"/>
    </row>
    <row r="1328" spans="1:5">
      <c r="A1328" s="245"/>
      <c r="B1328" s="246"/>
      <c r="C1328" s="246"/>
      <c r="D1328" s="246"/>
      <c r="E1328" s="246"/>
    </row>
    <row r="1329" spans="1:5">
      <c r="A1329" s="245"/>
      <c r="B1329" s="246"/>
      <c r="C1329" s="246"/>
      <c r="D1329" s="246"/>
      <c r="E1329" s="246"/>
    </row>
    <row r="1330" spans="1:5">
      <c r="A1330" s="245"/>
      <c r="B1330" s="246"/>
      <c r="C1330" s="246"/>
      <c r="D1330" s="246"/>
      <c r="E1330" s="246"/>
    </row>
    <row r="1331" spans="1:5">
      <c r="A1331" s="245"/>
      <c r="B1331" s="246"/>
      <c r="C1331" s="246"/>
      <c r="D1331" s="246"/>
      <c r="E1331" s="246"/>
    </row>
    <row r="1332" spans="1:5">
      <c r="A1332" s="245"/>
      <c r="B1332" s="246"/>
      <c r="C1332" s="246"/>
      <c r="D1332" s="246"/>
      <c r="E1332" s="246"/>
    </row>
    <row r="1333" spans="1:5">
      <c r="A1333" s="245"/>
      <c r="B1333" s="246"/>
      <c r="C1333" s="246"/>
      <c r="D1333" s="246"/>
      <c r="E1333" s="246"/>
    </row>
    <row r="1334" spans="1:5">
      <c r="A1334" s="245"/>
      <c r="B1334" s="246"/>
      <c r="C1334" s="246"/>
      <c r="D1334" s="246"/>
      <c r="E1334" s="246"/>
    </row>
    <row r="1335" spans="1:5">
      <c r="A1335" s="245"/>
      <c r="B1335" s="246"/>
      <c r="C1335" s="246"/>
      <c r="D1335" s="246"/>
      <c r="E1335" s="246"/>
    </row>
    <row r="1336" spans="1:5">
      <c r="A1336" s="245"/>
      <c r="B1336" s="246"/>
      <c r="C1336" s="246"/>
      <c r="D1336" s="246"/>
      <c r="E1336" s="246"/>
    </row>
    <row r="1337" spans="1:5">
      <c r="A1337" s="245"/>
      <c r="B1337" s="246"/>
      <c r="C1337" s="246"/>
      <c r="D1337" s="246"/>
      <c r="E1337" s="246"/>
    </row>
    <row r="1338" spans="1:5">
      <c r="A1338" s="245"/>
      <c r="B1338" s="246"/>
      <c r="C1338" s="246"/>
      <c r="D1338" s="246"/>
      <c r="E1338" s="246"/>
    </row>
    <row r="1339" spans="1:5">
      <c r="A1339" s="245"/>
      <c r="B1339" s="246"/>
      <c r="C1339" s="246"/>
      <c r="D1339" s="246"/>
      <c r="E1339" s="246"/>
    </row>
    <row r="1340" spans="1:5">
      <c r="A1340" s="245"/>
      <c r="B1340" s="246"/>
      <c r="C1340" s="246"/>
      <c r="D1340" s="246"/>
      <c r="E1340" s="246"/>
    </row>
    <row r="1341" spans="1:5">
      <c r="A1341" s="245"/>
      <c r="B1341" s="246"/>
      <c r="C1341" s="246"/>
      <c r="D1341" s="246"/>
      <c r="E1341" s="246"/>
    </row>
    <row r="1342" spans="1:5">
      <c r="A1342" s="245"/>
      <c r="B1342" s="246"/>
      <c r="C1342" s="246"/>
      <c r="D1342" s="246"/>
      <c r="E1342" s="246"/>
    </row>
    <row r="1343" spans="1:5">
      <c r="A1343" s="245"/>
      <c r="B1343" s="246"/>
      <c r="C1343" s="246"/>
      <c r="D1343" s="246"/>
      <c r="E1343" s="246"/>
    </row>
    <row r="1344" spans="1:5">
      <c r="A1344" s="245"/>
      <c r="B1344" s="246"/>
      <c r="C1344" s="246"/>
      <c r="D1344" s="246"/>
      <c r="E1344" s="246"/>
    </row>
    <row r="1345" spans="1:5">
      <c r="A1345" s="245"/>
      <c r="B1345" s="246"/>
      <c r="C1345" s="246"/>
      <c r="D1345" s="246"/>
      <c r="E1345" s="246"/>
    </row>
    <row r="1346" spans="1:5">
      <c r="A1346" s="245"/>
      <c r="B1346" s="246"/>
      <c r="C1346" s="246"/>
      <c r="D1346" s="246"/>
      <c r="E1346" s="246"/>
    </row>
    <row r="1347" spans="1:5">
      <c r="A1347" s="245"/>
      <c r="B1347" s="246"/>
      <c r="C1347" s="246"/>
      <c r="D1347" s="246"/>
      <c r="E1347" s="246"/>
    </row>
    <row r="1348" spans="1:5">
      <c r="A1348" s="245"/>
      <c r="B1348" s="246"/>
      <c r="C1348" s="246"/>
      <c r="D1348" s="246"/>
      <c r="E1348" s="246"/>
    </row>
    <row r="1349" spans="1:5">
      <c r="A1349" s="245"/>
      <c r="B1349" s="246"/>
      <c r="C1349" s="246"/>
      <c r="D1349" s="246"/>
      <c r="E1349" s="246"/>
    </row>
    <row r="1350" spans="1:5">
      <c r="A1350" s="245"/>
      <c r="B1350" s="246"/>
      <c r="C1350" s="246"/>
      <c r="D1350" s="246"/>
      <c r="E1350" s="246"/>
    </row>
    <row r="1351" spans="1:5">
      <c r="A1351" s="245"/>
      <c r="B1351" s="246"/>
      <c r="C1351" s="246"/>
      <c r="D1351" s="246"/>
      <c r="E1351" s="246"/>
    </row>
    <row r="1352" spans="1:5">
      <c r="A1352" s="245"/>
      <c r="B1352" s="246"/>
      <c r="C1352" s="246"/>
      <c r="D1352" s="246"/>
      <c r="E1352" s="246"/>
    </row>
    <row r="1353" spans="1:5">
      <c r="A1353" s="245"/>
      <c r="B1353" s="246"/>
      <c r="C1353" s="246"/>
      <c r="D1353" s="246"/>
      <c r="E1353" s="246"/>
    </row>
    <row r="1354" spans="1:5">
      <c r="A1354" s="245"/>
      <c r="B1354" s="246"/>
      <c r="C1354" s="246"/>
      <c r="D1354" s="246"/>
      <c r="E1354" s="246"/>
    </row>
    <row r="1355" spans="1:5">
      <c r="A1355" s="245"/>
      <c r="B1355" s="246"/>
      <c r="C1355" s="246"/>
      <c r="D1355" s="246"/>
      <c r="E1355" s="246"/>
    </row>
    <row r="1356" spans="1:5">
      <c r="A1356" s="245"/>
      <c r="B1356" s="246"/>
      <c r="C1356" s="246"/>
      <c r="D1356" s="246"/>
      <c r="E1356" s="246"/>
    </row>
    <row r="1357" spans="1:5">
      <c r="A1357" s="245"/>
      <c r="B1357" s="246"/>
      <c r="C1357" s="246"/>
      <c r="D1357" s="246"/>
      <c r="E1357" s="246"/>
    </row>
    <row r="1358" spans="1:5">
      <c r="A1358" s="245"/>
      <c r="B1358" s="246"/>
      <c r="C1358" s="246"/>
      <c r="D1358" s="246"/>
      <c r="E1358" s="246"/>
    </row>
    <row r="1359" spans="1:5">
      <c r="A1359" s="245"/>
      <c r="B1359" s="246"/>
      <c r="C1359" s="246"/>
      <c r="D1359" s="246"/>
      <c r="E1359" s="246"/>
    </row>
    <row r="1360" spans="1:5">
      <c r="A1360" s="245"/>
      <c r="B1360" s="246"/>
      <c r="C1360" s="246"/>
      <c r="D1360" s="246"/>
      <c r="E1360" s="246"/>
    </row>
    <row r="1361" spans="1:5">
      <c r="A1361" s="245"/>
      <c r="B1361" s="246"/>
      <c r="C1361" s="246"/>
      <c r="D1361" s="246"/>
      <c r="E1361" s="246"/>
    </row>
    <row r="1362" spans="1:5">
      <c r="A1362" s="245"/>
      <c r="B1362" s="246"/>
      <c r="C1362" s="246"/>
      <c r="D1362" s="246"/>
      <c r="E1362" s="246"/>
    </row>
    <row r="1363" spans="1:5">
      <c r="A1363" s="245"/>
      <c r="B1363" s="246"/>
      <c r="C1363" s="246"/>
      <c r="D1363" s="246"/>
      <c r="E1363" s="246"/>
    </row>
    <row r="1364" spans="1:5">
      <c r="A1364" s="245"/>
      <c r="B1364" s="246"/>
      <c r="C1364" s="246"/>
      <c r="D1364" s="246"/>
      <c r="E1364" s="246"/>
    </row>
    <row r="1365" spans="1:5">
      <c r="A1365" s="245"/>
      <c r="B1365" s="246"/>
      <c r="C1365" s="246"/>
      <c r="D1365" s="246"/>
      <c r="E1365" s="246"/>
    </row>
    <row r="1366" spans="1:5">
      <c r="A1366" s="245"/>
      <c r="B1366" s="246"/>
      <c r="C1366" s="246"/>
      <c r="D1366" s="246"/>
      <c r="E1366" s="246"/>
    </row>
    <row r="1367" spans="1:5">
      <c r="A1367" s="245"/>
      <c r="B1367" s="246"/>
      <c r="C1367" s="246"/>
      <c r="D1367" s="246"/>
      <c r="E1367" s="246"/>
    </row>
    <row r="1368" spans="1:5">
      <c r="A1368" s="245"/>
      <c r="B1368" s="246"/>
      <c r="C1368" s="246"/>
      <c r="D1368" s="246"/>
      <c r="E1368" s="246"/>
    </row>
    <row r="1369" spans="1:5">
      <c r="A1369" s="245"/>
      <c r="B1369" s="246"/>
      <c r="C1369" s="246"/>
      <c r="D1369" s="246"/>
      <c r="E1369" s="246"/>
    </row>
    <row r="1370" spans="1:5">
      <c r="A1370" s="245"/>
      <c r="B1370" s="246"/>
      <c r="C1370" s="246"/>
      <c r="D1370" s="246"/>
      <c r="E1370" s="246"/>
    </row>
    <row r="1371" spans="1:5">
      <c r="A1371" s="245"/>
      <c r="B1371" s="246"/>
      <c r="C1371" s="246"/>
      <c r="D1371" s="246"/>
      <c r="E1371" s="246"/>
    </row>
    <row r="1372" spans="1:5">
      <c r="A1372" s="245"/>
      <c r="B1372" s="246"/>
      <c r="C1372" s="246"/>
      <c r="D1372" s="246"/>
      <c r="E1372" s="246"/>
    </row>
    <row r="1373" spans="1:5">
      <c r="A1373" s="245"/>
      <c r="B1373" s="246"/>
      <c r="C1373" s="246"/>
      <c r="D1373" s="246"/>
      <c r="E1373" s="246"/>
    </row>
    <row r="1374" spans="1:5">
      <c r="A1374" s="245"/>
      <c r="B1374" s="246"/>
      <c r="C1374" s="246"/>
      <c r="D1374" s="246"/>
      <c r="E1374" s="246"/>
    </row>
    <row r="1375" spans="1:5">
      <c r="A1375" s="245"/>
      <c r="B1375" s="246"/>
      <c r="C1375" s="246"/>
      <c r="D1375" s="246"/>
      <c r="E1375" s="246"/>
    </row>
    <row r="1376" spans="1:5">
      <c r="A1376" s="245"/>
      <c r="B1376" s="246"/>
      <c r="C1376" s="246"/>
      <c r="D1376" s="246"/>
      <c r="E1376" s="246"/>
    </row>
    <row r="1377" spans="1:5">
      <c r="A1377" s="245"/>
      <c r="B1377" s="246"/>
      <c r="C1377" s="246"/>
      <c r="D1377" s="246"/>
      <c r="E1377" s="246"/>
    </row>
    <row r="1378" spans="1:5">
      <c r="A1378" s="245"/>
      <c r="B1378" s="246"/>
      <c r="C1378" s="246"/>
      <c r="D1378" s="246"/>
      <c r="E1378" s="246"/>
    </row>
    <row r="1379" spans="1:5">
      <c r="A1379" s="245"/>
      <c r="B1379" s="246"/>
      <c r="C1379" s="246"/>
      <c r="D1379" s="246"/>
      <c r="E1379" s="246"/>
    </row>
    <row r="1380" spans="1:5">
      <c r="A1380" s="245"/>
      <c r="B1380" s="246"/>
      <c r="C1380" s="246"/>
      <c r="D1380" s="246"/>
      <c r="E1380" s="246"/>
    </row>
    <row r="1381" spans="1:5">
      <c r="A1381" s="245"/>
      <c r="B1381" s="246"/>
      <c r="C1381" s="246"/>
      <c r="D1381" s="246"/>
      <c r="E1381" s="246"/>
    </row>
    <row r="1382" spans="1:5">
      <c r="A1382" s="245"/>
      <c r="B1382" s="246"/>
      <c r="C1382" s="246"/>
      <c r="D1382" s="246"/>
      <c r="E1382" s="246"/>
    </row>
    <row r="1383" spans="1:5">
      <c r="A1383" s="245"/>
      <c r="B1383" s="246"/>
      <c r="C1383" s="246"/>
      <c r="D1383" s="246"/>
      <c r="E1383" s="246"/>
    </row>
    <row r="1384" spans="1:5">
      <c r="A1384" s="245"/>
      <c r="B1384" s="246"/>
      <c r="C1384" s="246"/>
      <c r="D1384" s="246"/>
      <c r="E1384" s="246"/>
    </row>
    <row r="1385" spans="1:5">
      <c r="A1385" s="245"/>
      <c r="B1385" s="246"/>
      <c r="C1385" s="246"/>
      <c r="D1385" s="246"/>
      <c r="E1385" s="246"/>
    </row>
    <row r="1386" spans="1:5">
      <c r="A1386" s="245"/>
      <c r="B1386" s="246"/>
      <c r="C1386" s="246"/>
      <c r="D1386" s="246"/>
      <c r="E1386" s="246"/>
    </row>
    <row r="1387" spans="1:5">
      <c r="A1387" s="245"/>
      <c r="B1387" s="246"/>
      <c r="C1387" s="246"/>
      <c r="D1387" s="246"/>
      <c r="E1387" s="246"/>
    </row>
    <row r="1388" spans="1:5">
      <c r="A1388" s="245"/>
      <c r="B1388" s="246"/>
      <c r="C1388" s="246"/>
      <c r="D1388" s="246"/>
      <c r="E1388" s="246"/>
    </row>
    <row r="1389" spans="1:5">
      <c r="A1389" s="245"/>
      <c r="B1389" s="246"/>
      <c r="C1389" s="246"/>
      <c r="D1389" s="246"/>
      <c r="E1389" s="246"/>
    </row>
    <row r="1390" spans="1:5">
      <c r="A1390" s="245"/>
      <c r="B1390" s="246"/>
      <c r="C1390" s="246"/>
      <c r="D1390" s="246"/>
      <c r="E1390" s="246"/>
    </row>
    <row r="1391" spans="1:5">
      <c r="A1391" s="245"/>
      <c r="B1391" s="246"/>
      <c r="C1391" s="246"/>
      <c r="D1391" s="246"/>
      <c r="E1391" s="246"/>
    </row>
    <row r="1392" spans="1:5">
      <c r="A1392" s="245"/>
      <c r="B1392" s="246"/>
      <c r="C1392" s="246"/>
      <c r="D1392" s="246"/>
      <c r="E1392" s="246"/>
    </row>
    <row r="1393" spans="1:5">
      <c r="A1393" s="245"/>
      <c r="B1393" s="246"/>
      <c r="C1393" s="246"/>
      <c r="D1393" s="246"/>
      <c r="E1393" s="246"/>
    </row>
    <row r="1394" spans="1:5">
      <c r="A1394" s="245"/>
      <c r="B1394" s="246"/>
      <c r="C1394" s="246"/>
      <c r="D1394" s="246"/>
      <c r="E1394" s="246"/>
    </row>
    <row r="1395" spans="1:5">
      <c r="A1395" s="245"/>
      <c r="B1395" s="246"/>
      <c r="C1395" s="246"/>
      <c r="D1395" s="246"/>
      <c r="E1395" s="246"/>
    </row>
    <row r="1396" spans="1:5">
      <c r="A1396" s="245"/>
      <c r="B1396" s="246"/>
      <c r="C1396" s="246"/>
      <c r="D1396" s="246"/>
      <c r="E1396" s="246"/>
    </row>
    <row r="1397" spans="1:5">
      <c r="A1397" s="245"/>
      <c r="B1397" s="246"/>
      <c r="C1397" s="246"/>
      <c r="D1397" s="246"/>
      <c r="E1397" s="246"/>
    </row>
    <row r="1398" spans="1:5">
      <c r="A1398" s="245"/>
      <c r="B1398" s="246"/>
      <c r="C1398" s="246"/>
      <c r="D1398" s="246"/>
      <c r="E1398" s="246"/>
    </row>
    <row r="1399" spans="1:5">
      <c r="A1399" s="245"/>
      <c r="B1399" s="246"/>
      <c r="C1399" s="246"/>
      <c r="D1399" s="246"/>
      <c r="E1399" s="246"/>
    </row>
    <row r="1400" spans="1:5">
      <c r="A1400" s="245"/>
      <c r="B1400" s="246"/>
      <c r="C1400" s="246"/>
      <c r="D1400" s="246"/>
      <c r="E1400" s="246"/>
    </row>
    <row r="1401" spans="1:5">
      <c r="A1401" s="245"/>
      <c r="B1401" s="246"/>
      <c r="C1401" s="246"/>
      <c r="D1401" s="246"/>
      <c r="E1401" s="246"/>
    </row>
    <row r="1402" spans="1:5">
      <c r="A1402" s="245"/>
      <c r="B1402" s="246"/>
      <c r="C1402" s="246"/>
      <c r="D1402" s="246"/>
      <c r="E1402" s="246"/>
    </row>
    <row r="1403" spans="1:5">
      <c r="A1403" s="245"/>
      <c r="B1403" s="246"/>
      <c r="C1403" s="246"/>
      <c r="D1403" s="246"/>
      <c r="E1403" s="246"/>
    </row>
    <row r="1404" spans="1:5">
      <c r="A1404" s="245"/>
      <c r="B1404" s="246"/>
      <c r="C1404" s="246"/>
      <c r="D1404" s="246"/>
      <c r="E1404" s="246"/>
    </row>
    <row r="1405" spans="1:5">
      <c r="A1405" s="245"/>
      <c r="B1405" s="246"/>
      <c r="C1405" s="246"/>
      <c r="D1405" s="246"/>
      <c r="E1405" s="246"/>
    </row>
    <row r="1406" spans="1:5">
      <c r="A1406" s="245"/>
      <c r="B1406" s="246"/>
      <c r="C1406" s="246"/>
      <c r="D1406" s="246"/>
      <c r="E1406" s="246"/>
    </row>
    <row r="1407" spans="1:5">
      <c r="A1407" s="245"/>
      <c r="B1407" s="246"/>
      <c r="C1407" s="246"/>
      <c r="D1407" s="246"/>
      <c r="E1407" s="246"/>
    </row>
    <row r="1408" spans="1:5">
      <c r="A1408" s="245"/>
      <c r="B1408" s="246"/>
      <c r="C1408" s="246"/>
      <c r="D1408" s="246"/>
      <c r="E1408" s="246"/>
    </row>
    <row r="1409" spans="1:5">
      <c r="A1409" s="245"/>
      <c r="B1409" s="246"/>
      <c r="C1409" s="246"/>
      <c r="D1409" s="246"/>
      <c r="E1409" s="246"/>
    </row>
    <row r="1410" spans="1:5">
      <c r="A1410" s="245"/>
      <c r="B1410" s="246"/>
      <c r="C1410" s="246"/>
      <c r="D1410" s="246"/>
      <c r="E1410" s="246"/>
    </row>
    <row r="1411" spans="1:5">
      <c r="A1411" s="245"/>
      <c r="B1411" s="246"/>
      <c r="C1411" s="246"/>
      <c r="D1411" s="246"/>
      <c r="E1411" s="246"/>
    </row>
    <row r="1412" spans="1:5">
      <c r="A1412" s="245"/>
      <c r="B1412" s="246"/>
      <c r="C1412" s="246"/>
      <c r="D1412" s="246"/>
      <c r="E1412" s="246"/>
    </row>
    <row r="1413" spans="1:5">
      <c r="A1413" s="245"/>
      <c r="B1413" s="246"/>
      <c r="C1413" s="246"/>
      <c r="D1413" s="246"/>
      <c r="E1413" s="246"/>
    </row>
    <row r="1414" spans="1:5">
      <c r="A1414" s="245"/>
      <c r="B1414" s="246"/>
      <c r="C1414" s="246"/>
      <c r="D1414" s="246"/>
      <c r="E1414" s="246"/>
    </row>
    <row r="1415" spans="1:5">
      <c r="A1415" s="245"/>
      <c r="B1415" s="246"/>
      <c r="C1415" s="246"/>
      <c r="D1415" s="246"/>
      <c r="E1415" s="246"/>
    </row>
    <row r="1416" spans="1:5">
      <c r="A1416" s="245"/>
      <c r="B1416" s="246"/>
      <c r="C1416" s="246"/>
      <c r="D1416" s="246"/>
      <c r="E1416" s="246"/>
    </row>
    <row r="1417" spans="1:5">
      <c r="A1417" s="245"/>
      <c r="B1417" s="246"/>
      <c r="C1417" s="246"/>
      <c r="D1417" s="246"/>
      <c r="E1417" s="246"/>
    </row>
    <row r="1418" spans="1:5">
      <c r="A1418" s="245"/>
      <c r="B1418" s="246"/>
      <c r="C1418" s="246"/>
      <c r="D1418" s="246"/>
      <c r="E1418" s="246"/>
    </row>
    <row r="1419" spans="1:5">
      <c r="A1419" s="245"/>
      <c r="B1419" s="246"/>
      <c r="C1419" s="246"/>
      <c r="D1419" s="246"/>
      <c r="E1419" s="246"/>
    </row>
    <row r="1420" spans="1:5">
      <c r="A1420" s="245"/>
      <c r="B1420" s="246"/>
      <c r="C1420" s="246"/>
      <c r="D1420" s="246"/>
      <c r="E1420" s="246"/>
    </row>
    <row r="1421" spans="1:5">
      <c r="A1421" s="245"/>
      <c r="B1421" s="246"/>
      <c r="C1421" s="246"/>
      <c r="D1421" s="246"/>
      <c r="E1421" s="246"/>
    </row>
    <row r="1422" spans="1:5">
      <c r="A1422" s="245"/>
      <c r="B1422" s="246"/>
      <c r="C1422" s="246"/>
      <c r="D1422" s="246"/>
      <c r="E1422" s="246"/>
    </row>
    <row r="1423" spans="1:5">
      <c r="A1423" s="245"/>
      <c r="B1423" s="246"/>
      <c r="C1423" s="246"/>
      <c r="D1423" s="246"/>
      <c r="E1423" s="246"/>
    </row>
    <row r="1424" spans="1:5">
      <c r="A1424" s="245"/>
      <c r="B1424" s="246"/>
      <c r="C1424" s="246"/>
      <c r="D1424" s="246"/>
      <c r="E1424" s="246"/>
    </row>
    <row r="1425" spans="1:5">
      <c r="A1425" s="245"/>
      <c r="B1425" s="246"/>
      <c r="C1425" s="246"/>
      <c r="D1425" s="246"/>
      <c r="E1425" s="246"/>
    </row>
    <row r="1426" spans="1:5">
      <c r="A1426" s="245"/>
      <c r="B1426" s="246"/>
      <c r="C1426" s="246"/>
      <c r="D1426" s="246"/>
      <c r="E1426" s="246"/>
    </row>
    <row r="1427" spans="1:5">
      <c r="A1427" s="245"/>
      <c r="B1427" s="246"/>
      <c r="C1427" s="246"/>
      <c r="D1427" s="246"/>
      <c r="E1427" s="246"/>
    </row>
    <row r="1428" spans="1:5">
      <c r="A1428" s="245"/>
      <c r="B1428" s="246"/>
      <c r="C1428" s="246"/>
      <c r="D1428" s="246"/>
      <c r="E1428" s="246"/>
    </row>
    <row r="1429" spans="1:5">
      <c r="A1429" s="245"/>
      <c r="B1429" s="246"/>
      <c r="C1429" s="246"/>
      <c r="D1429" s="246"/>
      <c r="E1429" s="246"/>
    </row>
    <row r="1430" spans="1:5">
      <c r="A1430" s="245"/>
      <c r="B1430" s="246"/>
      <c r="C1430" s="246"/>
      <c r="D1430" s="246"/>
      <c r="E1430" s="246"/>
    </row>
    <row r="1431" spans="1:5">
      <c r="A1431" s="245"/>
      <c r="B1431" s="246"/>
      <c r="C1431" s="246"/>
      <c r="D1431" s="246"/>
      <c r="E1431" s="246"/>
    </row>
    <row r="1432" spans="1:5">
      <c r="A1432" s="245"/>
      <c r="B1432" s="246"/>
      <c r="C1432" s="246"/>
      <c r="D1432" s="246"/>
      <c r="E1432" s="246"/>
    </row>
    <row r="1433" spans="1:5">
      <c r="A1433" s="245"/>
      <c r="B1433" s="246"/>
      <c r="C1433" s="246"/>
      <c r="D1433" s="246"/>
      <c r="E1433" s="246"/>
    </row>
    <row r="1434" spans="1:5">
      <c r="A1434" s="245"/>
      <c r="B1434" s="246"/>
      <c r="C1434" s="246"/>
      <c r="D1434" s="246"/>
      <c r="E1434" s="246"/>
    </row>
    <row r="1435" spans="1:5">
      <c r="A1435" s="245"/>
      <c r="B1435" s="246"/>
      <c r="C1435" s="246"/>
      <c r="D1435" s="246"/>
      <c r="E1435" s="246"/>
    </row>
    <row r="1436" spans="1:5">
      <c r="A1436" s="245"/>
      <c r="B1436" s="246"/>
      <c r="C1436" s="246"/>
      <c r="D1436" s="246"/>
      <c r="E1436" s="246"/>
    </row>
    <row r="1437" spans="1:5">
      <c r="A1437" s="245"/>
      <c r="B1437" s="246"/>
      <c r="C1437" s="246"/>
      <c r="D1437" s="246"/>
      <c r="E1437" s="246"/>
    </row>
    <row r="1438" spans="1:5">
      <c r="A1438" s="245"/>
      <c r="B1438" s="246"/>
      <c r="C1438" s="246"/>
      <c r="D1438" s="246"/>
      <c r="E1438" s="246"/>
    </row>
    <row r="1439" spans="1:5">
      <c r="A1439" s="245"/>
      <c r="B1439" s="246"/>
      <c r="C1439" s="246"/>
      <c r="D1439" s="246"/>
      <c r="E1439" s="246"/>
    </row>
    <row r="1440" spans="1:5">
      <c r="A1440" s="245"/>
      <c r="B1440" s="246"/>
      <c r="C1440" s="246"/>
      <c r="D1440" s="246"/>
      <c r="E1440" s="246"/>
    </row>
    <row r="1441" spans="1:5">
      <c r="A1441" s="245"/>
      <c r="B1441" s="246"/>
      <c r="C1441" s="246"/>
      <c r="D1441" s="246"/>
      <c r="E1441" s="246"/>
    </row>
    <row r="1442" spans="1:5">
      <c r="A1442" s="245"/>
      <c r="B1442" s="246"/>
      <c r="C1442" s="246"/>
      <c r="D1442" s="246"/>
      <c r="E1442" s="246"/>
    </row>
    <row r="1443" spans="1:5">
      <c r="A1443" s="245"/>
      <c r="B1443" s="246"/>
      <c r="C1443" s="246"/>
      <c r="D1443" s="246"/>
      <c r="E1443" s="246"/>
    </row>
    <row r="1444" spans="1:5">
      <c r="A1444" s="245"/>
      <c r="B1444" s="246"/>
      <c r="C1444" s="246"/>
      <c r="D1444" s="246"/>
      <c r="E1444" s="246"/>
    </row>
    <row r="1445" spans="1:5">
      <c r="A1445" s="245"/>
      <c r="B1445" s="246"/>
      <c r="C1445" s="246"/>
      <c r="D1445" s="246"/>
      <c r="E1445" s="246"/>
    </row>
    <row r="1446" spans="1:5">
      <c r="A1446" s="245"/>
      <c r="B1446" s="246"/>
      <c r="C1446" s="246"/>
      <c r="D1446" s="246"/>
      <c r="E1446" s="246"/>
    </row>
    <row r="1447" spans="1:5">
      <c r="A1447" s="245"/>
      <c r="B1447" s="246"/>
      <c r="C1447" s="246"/>
      <c r="D1447" s="246"/>
      <c r="E1447" s="246"/>
    </row>
    <row r="1448" spans="1:5">
      <c r="A1448" s="245"/>
      <c r="B1448" s="246"/>
      <c r="C1448" s="246"/>
      <c r="D1448" s="246"/>
      <c r="E1448" s="246"/>
    </row>
    <row r="1449" spans="1:5">
      <c r="A1449" s="245"/>
      <c r="B1449" s="246"/>
      <c r="C1449" s="246"/>
      <c r="D1449" s="246"/>
      <c r="E1449" s="246"/>
    </row>
    <row r="1450" spans="1:5">
      <c r="A1450" s="245"/>
      <c r="B1450" s="246"/>
      <c r="C1450" s="246"/>
      <c r="D1450" s="246"/>
      <c r="E1450" s="246"/>
    </row>
    <row r="1451" spans="1:5">
      <c r="A1451" s="245"/>
      <c r="B1451" s="246"/>
      <c r="C1451" s="246"/>
      <c r="D1451" s="246"/>
      <c r="E1451" s="246"/>
    </row>
    <row r="1452" spans="1:5">
      <c r="A1452" s="245"/>
      <c r="B1452" s="246"/>
      <c r="C1452" s="246"/>
      <c r="D1452" s="246"/>
      <c r="E1452" s="246"/>
    </row>
    <row r="1453" spans="1:5">
      <c r="A1453" s="245"/>
      <c r="B1453" s="246"/>
      <c r="C1453" s="246"/>
      <c r="D1453" s="246"/>
      <c r="E1453" s="246"/>
    </row>
    <row r="1454" spans="1:5">
      <c r="A1454" s="245"/>
      <c r="B1454" s="246"/>
      <c r="C1454" s="246"/>
      <c r="D1454" s="246"/>
      <c r="E1454" s="246"/>
    </row>
    <row r="1455" spans="1:5">
      <c r="A1455" s="245"/>
      <c r="B1455" s="246"/>
      <c r="C1455" s="246"/>
      <c r="D1455" s="246"/>
      <c r="E1455" s="246"/>
    </row>
    <row r="1456" spans="1:5">
      <c r="A1456" s="245"/>
      <c r="B1456" s="246"/>
      <c r="C1456" s="246"/>
      <c r="D1456" s="246"/>
      <c r="E1456" s="246"/>
    </row>
    <row r="1457" spans="1:5">
      <c r="A1457" s="245"/>
      <c r="B1457" s="246"/>
      <c r="C1457" s="246"/>
      <c r="D1457" s="246"/>
      <c r="E1457" s="246"/>
    </row>
    <row r="1458" spans="1:5">
      <c r="A1458" s="245"/>
      <c r="B1458" s="246"/>
      <c r="C1458" s="246"/>
      <c r="D1458" s="246"/>
      <c r="E1458" s="246"/>
    </row>
    <row r="1459" spans="1:5">
      <c r="A1459" s="245"/>
      <c r="B1459" s="246"/>
      <c r="C1459" s="246"/>
      <c r="D1459" s="246"/>
      <c r="E1459" s="246"/>
    </row>
    <row r="1460" spans="1:5">
      <c r="A1460" s="245"/>
      <c r="B1460" s="246"/>
      <c r="C1460" s="246"/>
      <c r="D1460" s="246"/>
      <c r="E1460" s="246"/>
    </row>
    <row r="1461" spans="1:5">
      <c r="A1461" s="245"/>
      <c r="B1461" s="246"/>
      <c r="C1461" s="246"/>
      <c r="D1461" s="246"/>
      <c r="E1461" s="246"/>
    </row>
    <row r="1462" spans="1:5">
      <c r="A1462" s="245"/>
      <c r="B1462" s="246"/>
      <c r="C1462" s="246"/>
      <c r="D1462" s="246"/>
      <c r="E1462" s="246"/>
    </row>
    <row r="1463" spans="1:5">
      <c r="A1463" s="245"/>
      <c r="B1463" s="246"/>
      <c r="C1463" s="246"/>
      <c r="D1463" s="246"/>
      <c r="E1463" s="246"/>
    </row>
    <row r="1464" spans="1:5">
      <c r="A1464" s="245"/>
      <c r="B1464" s="246"/>
      <c r="C1464" s="246"/>
      <c r="D1464" s="246"/>
      <c r="E1464" s="246"/>
    </row>
    <row r="1465" spans="1:5">
      <c r="A1465" s="245"/>
      <c r="B1465" s="246"/>
      <c r="C1465" s="246"/>
      <c r="D1465" s="246"/>
      <c r="E1465" s="246"/>
    </row>
    <row r="1466" spans="1:5">
      <c r="A1466" s="245"/>
      <c r="B1466" s="246"/>
      <c r="C1466" s="246"/>
      <c r="D1466" s="246"/>
      <c r="E1466" s="246"/>
    </row>
    <row r="1467" spans="1:5">
      <c r="A1467" s="245"/>
      <c r="B1467" s="246"/>
      <c r="C1467" s="246"/>
      <c r="D1467" s="246"/>
      <c r="E1467" s="246"/>
    </row>
    <row r="1468" spans="1:5">
      <c r="A1468" s="245"/>
      <c r="B1468" s="246"/>
      <c r="C1468" s="246"/>
      <c r="D1468" s="246"/>
      <c r="E1468" s="246"/>
    </row>
    <row r="1469" spans="1:5">
      <c r="A1469" s="245"/>
      <c r="B1469" s="246"/>
      <c r="C1469" s="246"/>
      <c r="D1469" s="246"/>
      <c r="E1469" s="246"/>
    </row>
    <row r="1470" spans="1:5">
      <c r="A1470" s="245"/>
      <c r="B1470" s="246"/>
      <c r="C1470" s="246"/>
      <c r="D1470" s="246"/>
      <c r="E1470" s="246"/>
    </row>
    <row r="1471" spans="1:5">
      <c r="A1471" s="245"/>
      <c r="B1471" s="246"/>
      <c r="C1471" s="246"/>
      <c r="D1471" s="246"/>
      <c r="E1471" s="246"/>
    </row>
    <row r="1472" spans="1:5">
      <c r="A1472" s="245"/>
      <c r="B1472" s="246"/>
      <c r="C1472" s="246"/>
      <c r="D1472" s="246"/>
      <c r="E1472" s="246"/>
    </row>
    <row r="1473" spans="1:5">
      <c r="A1473" s="245"/>
      <c r="B1473" s="246"/>
      <c r="C1473" s="246"/>
      <c r="D1473" s="246"/>
      <c r="E1473" s="246"/>
    </row>
    <row r="1474" spans="1:5">
      <c r="A1474" s="245"/>
      <c r="B1474" s="246"/>
      <c r="C1474" s="246"/>
      <c r="D1474" s="246"/>
      <c r="E1474" s="246"/>
    </row>
    <row r="1475" spans="1:5">
      <c r="A1475" s="245"/>
      <c r="B1475" s="246"/>
      <c r="C1475" s="246"/>
      <c r="D1475" s="246"/>
      <c r="E1475" s="246"/>
    </row>
    <row r="1476" spans="1:5">
      <c r="A1476" s="245"/>
      <c r="B1476" s="246"/>
      <c r="C1476" s="246"/>
      <c r="D1476" s="246"/>
      <c r="E1476" s="246"/>
    </row>
    <row r="1477" spans="1:5">
      <c r="A1477" s="245"/>
      <c r="B1477" s="246"/>
      <c r="C1477" s="246"/>
      <c r="D1477" s="246"/>
      <c r="E1477" s="246"/>
    </row>
    <row r="1478" spans="1:5">
      <c r="A1478" s="245"/>
      <c r="B1478" s="246"/>
      <c r="C1478" s="246"/>
      <c r="D1478" s="246"/>
      <c r="E1478" s="246"/>
    </row>
    <row r="1479" spans="1:5">
      <c r="A1479" s="245"/>
      <c r="B1479" s="246"/>
      <c r="C1479" s="246"/>
      <c r="D1479" s="246"/>
      <c r="E1479" s="246"/>
    </row>
    <row r="1480" spans="1:5">
      <c r="A1480" s="245"/>
      <c r="B1480" s="246"/>
      <c r="C1480" s="246"/>
      <c r="D1480" s="246"/>
      <c r="E1480" s="246"/>
    </row>
    <row r="1481" spans="1:5">
      <c r="A1481" s="245"/>
      <c r="B1481" s="246"/>
      <c r="C1481" s="246"/>
      <c r="D1481" s="246"/>
      <c r="E1481" s="246"/>
    </row>
    <row r="1482" spans="1:5">
      <c r="A1482" s="245"/>
      <c r="B1482" s="246"/>
      <c r="C1482" s="246"/>
      <c r="D1482" s="246"/>
      <c r="E1482" s="246"/>
    </row>
    <row r="1483" spans="1:5">
      <c r="A1483" s="245"/>
      <c r="B1483" s="246"/>
      <c r="C1483" s="246"/>
      <c r="D1483" s="246"/>
      <c r="E1483" s="246"/>
    </row>
    <row r="1484" spans="1:5">
      <c r="A1484" s="245"/>
      <c r="B1484" s="246"/>
      <c r="C1484" s="246"/>
      <c r="D1484" s="246"/>
      <c r="E1484" s="246"/>
    </row>
    <row r="1485" spans="1:5">
      <c r="A1485" s="245"/>
      <c r="B1485" s="246"/>
      <c r="C1485" s="246"/>
      <c r="D1485" s="246"/>
      <c r="E1485" s="246"/>
    </row>
    <row r="1486" spans="1:5">
      <c r="A1486" s="245"/>
      <c r="B1486" s="246"/>
      <c r="C1486" s="246"/>
      <c r="D1486" s="246"/>
      <c r="E1486" s="246"/>
    </row>
    <row r="1487" spans="1:5">
      <c r="A1487" s="245"/>
      <c r="B1487" s="246"/>
      <c r="C1487" s="246"/>
      <c r="D1487" s="246"/>
      <c r="E1487" s="246"/>
    </row>
    <row r="1488" spans="1:5">
      <c r="A1488" s="245"/>
      <c r="B1488" s="246"/>
      <c r="C1488" s="246"/>
      <c r="D1488" s="246"/>
      <c r="E1488" s="246"/>
    </row>
    <row r="1489" spans="1:5">
      <c r="A1489" s="245"/>
      <c r="B1489" s="246"/>
      <c r="C1489" s="246"/>
      <c r="D1489" s="246"/>
      <c r="E1489" s="246"/>
    </row>
    <row r="1490" spans="1:5">
      <c r="A1490" s="245"/>
      <c r="B1490" s="246"/>
      <c r="C1490" s="246"/>
      <c r="D1490" s="246"/>
      <c r="E1490" s="246"/>
    </row>
    <row r="1491" spans="1:5">
      <c r="A1491" s="245"/>
      <c r="B1491" s="246"/>
      <c r="C1491" s="246"/>
      <c r="D1491" s="246"/>
      <c r="E1491" s="246"/>
    </row>
    <row r="1492" spans="1:5">
      <c r="A1492" s="245"/>
      <c r="B1492" s="246"/>
      <c r="C1492" s="246"/>
      <c r="D1492" s="246"/>
      <c r="E1492" s="246"/>
    </row>
    <row r="1493" spans="1:5">
      <c r="A1493" s="245"/>
      <c r="B1493" s="246"/>
      <c r="C1493" s="246"/>
      <c r="D1493" s="246"/>
      <c r="E1493" s="246"/>
    </row>
    <row r="1494" spans="1:5">
      <c r="A1494" s="245"/>
      <c r="B1494" s="246"/>
      <c r="C1494" s="246"/>
      <c r="D1494" s="246"/>
      <c r="E1494" s="246"/>
    </row>
    <row r="1495" spans="1:5">
      <c r="A1495" s="245"/>
      <c r="B1495" s="246"/>
      <c r="C1495" s="246"/>
      <c r="D1495" s="246"/>
      <c r="E1495" s="246"/>
    </row>
    <row r="1496" spans="1:5">
      <c r="A1496" s="245"/>
      <c r="B1496" s="246"/>
      <c r="C1496" s="246"/>
      <c r="D1496" s="246"/>
      <c r="E1496" s="246"/>
    </row>
    <row r="1497" spans="1:5">
      <c r="A1497" s="245"/>
      <c r="B1497" s="246"/>
      <c r="C1497" s="246"/>
      <c r="D1497" s="246"/>
      <c r="E1497" s="246"/>
    </row>
    <row r="1498" spans="1:5">
      <c r="A1498" s="245"/>
      <c r="B1498" s="246"/>
      <c r="C1498" s="246"/>
      <c r="D1498" s="246"/>
      <c r="E1498" s="246"/>
    </row>
    <row r="1499" spans="1:5">
      <c r="A1499" s="245"/>
      <c r="B1499" s="246"/>
      <c r="C1499" s="246"/>
      <c r="D1499" s="246"/>
      <c r="E1499" s="246"/>
    </row>
    <row r="1500" spans="1:5">
      <c r="A1500" s="245"/>
      <c r="B1500" s="246"/>
      <c r="C1500" s="246"/>
      <c r="D1500" s="246"/>
      <c r="E1500" s="246"/>
    </row>
    <row r="1501" spans="1:5">
      <c r="A1501" s="245"/>
      <c r="B1501" s="246"/>
      <c r="C1501" s="246"/>
      <c r="D1501" s="246"/>
      <c r="E1501" s="246"/>
    </row>
    <row r="1502" spans="1:5">
      <c r="A1502" s="245"/>
      <c r="B1502" s="246"/>
      <c r="C1502" s="246"/>
      <c r="D1502" s="246"/>
      <c r="E1502" s="246"/>
    </row>
    <row r="1503" spans="1:5">
      <c r="A1503" s="245"/>
      <c r="B1503" s="246"/>
      <c r="C1503" s="246"/>
      <c r="D1503" s="246"/>
      <c r="E1503" s="246"/>
    </row>
    <row r="1504" spans="1:5">
      <c r="A1504" s="245"/>
      <c r="B1504" s="246"/>
      <c r="C1504" s="246"/>
      <c r="D1504" s="246"/>
      <c r="E1504" s="246"/>
    </row>
    <row r="1505" spans="1:5">
      <c r="A1505" s="245"/>
      <c r="B1505" s="246"/>
      <c r="C1505" s="246"/>
      <c r="D1505" s="246"/>
      <c r="E1505" s="246"/>
    </row>
    <row r="1506" spans="1:5">
      <c r="A1506" s="245"/>
      <c r="B1506" s="246"/>
      <c r="C1506" s="246"/>
      <c r="D1506" s="246"/>
      <c r="E1506" s="246"/>
    </row>
    <row r="1507" spans="1:5">
      <c r="A1507" s="245"/>
      <c r="B1507" s="246"/>
      <c r="C1507" s="246"/>
      <c r="D1507" s="246"/>
      <c r="E1507" s="246"/>
    </row>
    <row r="1508" spans="1:5">
      <c r="A1508" s="245"/>
      <c r="B1508" s="246"/>
      <c r="C1508" s="246"/>
      <c r="D1508" s="246"/>
      <c r="E1508" s="246"/>
    </row>
    <row r="1509" spans="1:5">
      <c r="A1509" s="245"/>
      <c r="B1509" s="246"/>
      <c r="C1509" s="246"/>
      <c r="D1509" s="246"/>
      <c r="E1509" s="246"/>
    </row>
    <row r="1510" spans="1:5">
      <c r="A1510" s="245"/>
      <c r="B1510" s="246"/>
      <c r="C1510" s="246"/>
      <c r="D1510" s="246"/>
      <c r="E1510" s="246"/>
    </row>
    <row r="1511" spans="1:5">
      <c r="A1511" s="245"/>
      <c r="B1511" s="246"/>
      <c r="C1511" s="246"/>
      <c r="D1511" s="246"/>
      <c r="E1511" s="246"/>
    </row>
    <row r="1512" spans="1:5">
      <c r="A1512" s="245"/>
      <c r="B1512" s="246"/>
      <c r="C1512" s="246"/>
      <c r="D1512" s="246"/>
      <c r="E1512" s="246"/>
    </row>
    <row r="1513" spans="1:5">
      <c r="A1513" s="245"/>
      <c r="B1513" s="246"/>
      <c r="C1513" s="246"/>
      <c r="D1513" s="246"/>
      <c r="E1513" s="246"/>
    </row>
    <row r="1514" spans="1:5">
      <c r="A1514" s="245"/>
      <c r="B1514" s="246"/>
      <c r="C1514" s="246"/>
      <c r="D1514" s="246"/>
      <c r="E1514" s="246"/>
    </row>
    <row r="1515" spans="1:5">
      <c r="A1515" s="245"/>
      <c r="B1515" s="246"/>
      <c r="C1515" s="246"/>
      <c r="D1515" s="246"/>
      <c r="E1515" s="246"/>
    </row>
    <row r="1516" spans="1:5">
      <c r="A1516" s="245"/>
      <c r="B1516" s="246"/>
      <c r="C1516" s="246"/>
      <c r="D1516" s="246"/>
      <c r="E1516" s="246"/>
    </row>
    <row r="1517" spans="1:5">
      <c r="A1517" s="245"/>
      <c r="B1517" s="246"/>
      <c r="C1517" s="246"/>
      <c r="D1517" s="246"/>
      <c r="E1517" s="246"/>
    </row>
    <row r="1518" spans="1:5">
      <c r="A1518" s="245"/>
      <c r="B1518" s="246"/>
      <c r="C1518" s="246"/>
      <c r="D1518" s="246"/>
      <c r="E1518" s="246"/>
    </row>
    <row r="1519" spans="1:5">
      <c r="A1519" s="245"/>
      <c r="B1519" s="246"/>
      <c r="C1519" s="246"/>
      <c r="D1519" s="246"/>
      <c r="E1519" s="246"/>
    </row>
    <row r="1520" spans="1:5">
      <c r="A1520" s="245"/>
      <c r="B1520" s="246"/>
      <c r="C1520" s="246"/>
      <c r="D1520" s="246"/>
      <c r="E1520" s="246"/>
    </row>
    <row r="1521" spans="1:5">
      <c r="A1521" s="245"/>
      <c r="B1521" s="246"/>
      <c r="C1521" s="246"/>
      <c r="D1521" s="246"/>
      <c r="E1521" s="246"/>
    </row>
    <row r="1522" spans="1:5">
      <c r="A1522" s="245"/>
      <c r="B1522" s="246"/>
      <c r="C1522" s="246"/>
      <c r="D1522" s="246"/>
      <c r="E1522" s="246"/>
    </row>
    <row r="1523" spans="1:5">
      <c r="A1523" s="245"/>
      <c r="B1523" s="246"/>
      <c r="C1523" s="246"/>
      <c r="D1523" s="246"/>
      <c r="E1523" s="246"/>
    </row>
    <row r="1524" spans="1:5">
      <c r="A1524" s="245"/>
      <c r="B1524" s="246"/>
      <c r="C1524" s="246"/>
      <c r="D1524" s="246"/>
      <c r="E1524" s="246"/>
    </row>
    <row r="1525" spans="1:5">
      <c r="A1525" s="245"/>
      <c r="B1525" s="246"/>
      <c r="C1525" s="246"/>
      <c r="D1525" s="246"/>
      <c r="E1525" s="246"/>
    </row>
    <row r="1526" spans="1:5">
      <c r="A1526" s="245"/>
      <c r="B1526" s="246"/>
      <c r="C1526" s="246"/>
      <c r="D1526" s="246"/>
      <c r="E1526" s="246"/>
    </row>
    <row r="1527" spans="1:5">
      <c r="A1527" s="245"/>
      <c r="B1527" s="246"/>
      <c r="C1527" s="246"/>
      <c r="D1527" s="246"/>
      <c r="E1527" s="246"/>
    </row>
    <row r="1528" spans="1:5">
      <c r="A1528" s="245"/>
      <c r="B1528" s="246"/>
      <c r="C1528" s="246"/>
      <c r="D1528" s="246"/>
      <c r="E1528" s="246"/>
    </row>
    <row r="1529" spans="1:5">
      <c r="A1529" s="245"/>
      <c r="B1529" s="246"/>
      <c r="C1529" s="246"/>
      <c r="D1529" s="246"/>
      <c r="E1529" s="246"/>
    </row>
    <row r="1530" spans="1:5">
      <c r="A1530" s="245"/>
      <c r="B1530" s="246"/>
      <c r="C1530" s="246"/>
      <c r="D1530" s="246"/>
      <c r="E1530" s="246"/>
    </row>
    <row r="1531" spans="1:5">
      <c r="A1531" s="245"/>
      <c r="B1531" s="246"/>
      <c r="C1531" s="246"/>
      <c r="D1531" s="246"/>
      <c r="E1531" s="246"/>
    </row>
    <row r="1532" spans="1:5">
      <c r="A1532" s="245"/>
      <c r="B1532" s="246"/>
      <c r="C1532" s="246"/>
      <c r="D1532" s="246"/>
      <c r="E1532" s="246"/>
    </row>
    <row r="1533" spans="1:5">
      <c r="A1533" s="245"/>
      <c r="B1533" s="246"/>
      <c r="C1533" s="246"/>
      <c r="D1533" s="246"/>
      <c r="E1533" s="246"/>
    </row>
    <row r="1534" spans="1:5">
      <c r="A1534" s="245"/>
      <c r="B1534" s="246"/>
      <c r="C1534" s="246"/>
      <c r="D1534" s="246"/>
      <c r="E1534" s="246"/>
    </row>
    <row r="1535" spans="1:5">
      <c r="A1535" s="245"/>
      <c r="B1535" s="246"/>
      <c r="C1535" s="246"/>
      <c r="D1535" s="246"/>
      <c r="E1535" s="246"/>
    </row>
    <row r="1536" spans="1:5">
      <c r="A1536" s="245"/>
      <c r="B1536" s="246"/>
      <c r="C1536" s="246"/>
      <c r="D1536" s="246"/>
      <c r="E1536" s="246"/>
    </row>
    <row r="1537" spans="1:5">
      <c r="A1537" s="245"/>
      <c r="B1537" s="246"/>
      <c r="C1537" s="246"/>
      <c r="D1537" s="246"/>
      <c r="E1537" s="246"/>
    </row>
    <row r="1538" spans="1:5">
      <c r="A1538" s="245"/>
      <c r="B1538" s="246"/>
      <c r="C1538" s="246"/>
      <c r="D1538" s="246"/>
      <c r="E1538" s="246"/>
    </row>
    <row r="1539" spans="1:5">
      <c r="A1539" s="245"/>
      <c r="B1539" s="246"/>
      <c r="C1539" s="246"/>
      <c r="D1539" s="246"/>
      <c r="E1539" s="246"/>
    </row>
    <row r="1540" spans="1:5">
      <c r="A1540" s="245"/>
      <c r="B1540" s="246"/>
      <c r="C1540" s="246"/>
      <c r="D1540" s="246"/>
      <c r="E1540" s="246"/>
    </row>
    <row r="1541" spans="1:5">
      <c r="A1541" s="245"/>
      <c r="B1541" s="246"/>
      <c r="C1541" s="246"/>
      <c r="D1541" s="246"/>
      <c r="E1541" s="246"/>
    </row>
    <row r="1542" spans="1:5">
      <c r="A1542" s="245"/>
      <c r="B1542" s="246"/>
      <c r="C1542" s="246"/>
      <c r="D1542" s="246"/>
      <c r="E1542" s="246"/>
    </row>
    <row r="1543" spans="1:5">
      <c r="A1543" s="245"/>
      <c r="B1543" s="246"/>
      <c r="C1543" s="246"/>
      <c r="D1543" s="246"/>
      <c r="E1543" s="246"/>
    </row>
    <row r="1544" spans="1:5">
      <c r="A1544" s="245"/>
      <c r="B1544" s="246"/>
      <c r="C1544" s="246"/>
      <c r="D1544" s="246"/>
      <c r="E1544" s="246"/>
    </row>
    <row r="1545" spans="1:5">
      <c r="A1545" s="245"/>
      <c r="B1545" s="246"/>
      <c r="C1545" s="246"/>
      <c r="D1545" s="246"/>
      <c r="E1545" s="246"/>
    </row>
    <row r="1546" spans="1:5">
      <c r="A1546" s="245"/>
      <c r="B1546" s="246"/>
      <c r="C1546" s="246"/>
      <c r="D1546" s="246"/>
      <c r="E1546" s="246"/>
    </row>
    <row r="1547" spans="1:5">
      <c r="A1547" s="245"/>
      <c r="B1547" s="246"/>
      <c r="C1547" s="246"/>
      <c r="D1547" s="246"/>
      <c r="E1547" s="246"/>
    </row>
    <row r="1548" spans="1:5">
      <c r="A1548" s="245"/>
      <c r="B1548" s="246"/>
      <c r="C1548" s="246"/>
      <c r="D1548" s="246"/>
      <c r="E1548" s="246"/>
    </row>
    <row r="1549" spans="1:5">
      <c r="A1549" s="245"/>
      <c r="B1549" s="246"/>
      <c r="C1549" s="246"/>
      <c r="D1549" s="246"/>
      <c r="E1549" s="246"/>
    </row>
    <row r="1550" spans="1:5">
      <c r="A1550" s="245"/>
      <c r="B1550" s="246"/>
      <c r="C1550" s="246"/>
      <c r="D1550" s="246"/>
      <c r="E1550" s="246"/>
    </row>
    <row r="1551" spans="1:5">
      <c r="A1551" s="245"/>
      <c r="B1551" s="246"/>
      <c r="C1551" s="246"/>
      <c r="D1551" s="246"/>
      <c r="E1551" s="246"/>
    </row>
    <row r="1552" spans="1:5">
      <c r="A1552" s="245"/>
      <c r="B1552" s="246"/>
      <c r="C1552" s="246"/>
      <c r="D1552" s="246"/>
      <c r="E1552" s="246"/>
    </row>
    <row r="1553" spans="1:5">
      <c r="A1553" s="245"/>
      <c r="B1553" s="246"/>
      <c r="C1553" s="246"/>
      <c r="D1553" s="246"/>
      <c r="E1553" s="246"/>
    </row>
    <row r="1554" spans="1:5">
      <c r="A1554" s="245"/>
      <c r="B1554" s="246"/>
      <c r="C1554" s="246"/>
      <c r="D1554" s="246"/>
      <c r="E1554" s="246"/>
    </row>
    <row r="1555" spans="1:5">
      <c r="A1555" s="245"/>
      <c r="B1555" s="246"/>
      <c r="C1555" s="246"/>
      <c r="D1555" s="246"/>
      <c r="E1555" s="246"/>
    </row>
    <row r="1556" spans="1:5">
      <c r="A1556" s="245"/>
      <c r="B1556" s="246"/>
      <c r="C1556" s="246"/>
      <c r="D1556" s="246"/>
      <c r="E1556" s="246"/>
    </row>
    <row r="1557" spans="1:5">
      <c r="A1557" s="245"/>
      <c r="B1557" s="246"/>
      <c r="C1557" s="246"/>
      <c r="D1557" s="246"/>
      <c r="E1557" s="246"/>
    </row>
    <row r="1558" spans="1:5">
      <c r="A1558" s="245"/>
      <c r="B1558" s="246"/>
      <c r="C1558" s="246"/>
      <c r="D1558" s="246"/>
      <c r="E1558" s="246"/>
    </row>
    <row r="1559" spans="1:5">
      <c r="A1559" s="245"/>
      <c r="B1559" s="246"/>
      <c r="C1559" s="246"/>
      <c r="D1559" s="246"/>
      <c r="E1559" s="246"/>
    </row>
    <row r="1560" spans="1:5">
      <c r="A1560" s="245"/>
      <c r="B1560" s="246"/>
      <c r="C1560" s="246"/>
      <c r="D1560" s="246"/>
      <c r="E1560" s="246"/>
    </row>
    <row r="1561" spans="1:5">
      <c r="A1561" s="245"/>
      <c r="B1561" s="246"/>
      <c r="C1561" s="246"/>
      <c r="D1561" s="246"/>
      <c r="E1561" s="246"/>
    </row>
    <row r="1562" spans="1:5">
      <c r="A1562" s="245"/>
      <c r="B1562" s="246"/>
      <c r="C1562" s="246"/>
      <c r="D1562" s="246"/>
      <c r="E1562" s="246"/>
    </row>
    <row r="1563" spans="1:5">
      <c r="A1563" s="245"/>
      <c r="B1563" s="246"/>
      <c r="C1563" s="246"/>
      <c r="D1563" s="246"/>
      <c r="E1563" s="246"/>
    </row>
    <row r="1564" spans="1:5">
      <c r="A1564" s="245"/>
      <c r="B1564" s="246"/>
      <c r="C1564" s="246"/>
      <c r="D1564" s="246"/>
      <c r="E1564" s="246"/>
    </row>
    <row r="1565" spans="1:5">
      <c r="A1565" s="245"/>
      <c r="B1565" s="246"/>
      <c r="C1565" s="246"/>
      <c r="D1565" s="246"/>
      <c r="E1565" s="246"/>
    </row>
    <row r="1566" spans="1:5">
      <c r="A1566" s="245"/>
      <c r="B1566" s="246"/>
      <c r="C1566" s="246"/>
      <c r="D1566" s="246"/>
      <c r="E1566" s="246"/>
    </row>
    <row r="1567" spans="1:5">
      <c r="A1567" s="245"/>
      <c r="B1567" s="246"/>
      <c r="C1567" s="246"/>
      <c r="D1567" s="246"/>
      <c r="E1567" s="246"/>
    </row>
    <row r="1568" spans="1:5">
      <c r="A1568" s="245"/>
      <c r="B1568" s="246"/>
      <c r="C1568" s="246"/>
      <c r="D1568" s="246"/>
      <c r="E1568" s="246"/>
    </row>
    <row r="1569" spans="1:5">
      <c r="A1569" s="245"/>
      <c r="B1569" s="246"/>
      <c r="C1569" s="246"/>
      <c r="D1569" s="246"/>
      <c r="E1569" s="246"/>
    </row>
    <row r="1570" spans="1:5">
      <c r="A1570" s="245"/>
      <c r="B1570" s="246"/>
      <c r="C1570" s="246"/>
      <c r="D1570" s="246"/>
      <c r="E1570" s="246"/>
    </row>
    <row r="1571" spans="1:5">
      <c r="A1571" s="245"/>
      <c r="B1571" s="246"/>
      <c r="C1571" s="246"/>
      <c r="D1571" s="246"/>
      <c r="E1571" s="246"/>
    </row>
    <row r="1572" spans="1:5">
      <c r="A1572" s="245"/>
      <c r="B1572" s="246"/>
      <c r="C1572" s="246"/>
      <c r="D1572" s="246"/>
      <c r="E1572" s="246"/>
    </row>
    <row r="1573" spans="1:5">
      <c r="A1573" s="245"/>
      <c r="B1573" s="246"/>
      <c r="C1573" s="246"/>
      <c r="D1573" s="246"/>
      <c r="E1573" s="246"/>
    </row>
    <row r="1574" spans="1:5">
      <c r="A1574" s="245"/>
      <c r="B1574" s="246"/>
      <c r="C1574" s="246"/>
      <c r="D1574" s="246"/>
      <c r="E1574" s="246"/>
    </row>
    <row r="1575" spans="1:5">
      <c r="A1575" s="245"/>
      <c r="B1575" s="246"/>
      <c r="C1575" s="246"/>
      <c r="D1575" s="246"/>
      <c r="E1575" s="246"/>
    </row>
    <row r="1576" spans="1:5">
      <c r="A1576" s="245"/>
      <c r="B1576" s="246"/>
      <c r="C1576" s="246"/>
      <c r="D1576" s="246"/>
      <c r="E1576" s="246"/>
    </row>
    <row r="1577" spans="1:5">
      <c r="A1577" s="245"/>
      <c r="B1577" s="246"/>
      <c r="C1577" s="246"/>
      <c r="D1577" s="246"/>
      <c r="E1577" s="246"/>
    </row>
    <row r="1578" spans="1:5">
      <c r="A1578" s="245"/>
      <c r="B1578" s="246"/>
      <c r="C1578" s="246"/>
      <c r="D1578" s="246"/>
      <c r="E1578" s="246"/>
    </row>
    <row r="1579" spans="1:5">
      <c r="A1579" s="245"/>
      <c r="B1579" s="246"/>
      <c r="C1579" s="246"/>
      <c r="D1579" s="246"/>
      <c r="E1579" s="246"/>
    </row>
    <row r="1580" spans="1:5">
      <c r="A1580" s="245"/>
      <c r="B1580" s="246"/>
      <c r="C1580" s="246"/>
      <c r="D1580" s="246"/>
      <c r="E1580" s="246"/>
    </row>
    <row r="1581" spans="1:5">
      <c r="A1581" s="245"/>
      <c r="B1581" s="246"/>
      <c r="C1581" s="246"/>
      <c r="D1581" s="246"/>
      <c r="E1581" s="246"/>
    </row>
    <row r="1582" spans="1:5">
      <c r="A1582" s="245"/>
      <c r="B1582" s="246"/>
      <c r="C1582" s="246"/>
      <c r="D1582" s="246"/>
      <c r="E1582" s="246"/>
    </row>
    <row r="1583" spans="1:5">
      <c r="A1583" s="245"/>
      <c r="B1583" s="246"/>
      <c r="C1583" s="246"/>
      <c r="D1583" s="246"/>
      <c r="E1583" s="246"/>
    </row>
    <row r="1584" spans="1:5">
      <c r="A1584" s="245"/>
      <c r="B1584" s="246"/>
      <c r="C1584" s="246"/>
      <c r="D1584" s="246"/>
      <c r="E1584" s="246"/>
    </row>
    <row r="1585" spans="1:5">
      <c r="A1585" s="245"/>
      <c r="B1585" s="246"/>
      <c r="C1585" s="246"/>
      <c r="D1585" s="246"/>
      <c r="E1585" s="246"/>
    </row>
    <row r="1586" spans="1:5">
      <c r="A1586" s="245"/>
      <c r="B1586" s="246"/>
      <c r="C1586" s="246"/>
      <c r="D1586" s="246"/>
      <c r="E1586" s="246"/>
    </row>
    <row r="1587" spans="1:5">
      <c r="A1587" s="245"/>
      <c r="B1587" s="246"/>
      <c r="C1587" s="246"/>
      <c r="D1587" s="246"/>
      <c r="E1587" s="246"/>
    </row>
    <row r="1588" spans="1:5">
      <c r="A1588" s="245"/>
      <c r="B1588" s="246"/>
      <c r="C1588" s="246"/>
      <c r="D1588" s="246"/>
      <c r="E1588" s="246"/>
    </row>
    <row r="1589" spans="1:5">
      <c r="A1589" s="245"/>
      <c r="B1589" s="246"/>
      <c r="C1589" s="246"/>
      <c r="D1589" s="246"/>
      <c r="E1589" s="246"/>
    </row>
    <row r="1590" spans="1:5">
      <c r="A1590" s="245"/>
      <c r="B1590" s="246"/>
      <c r="C1590" s="246"/>
      <c r="D1590" s="246"/>
      <c r="E1590" s="246"/>
    </row>
    <row r="1591" spans="1:5">
      <c r="A1591" s="245"/>
      <c r="B1591" s="246"/>
      <c r="C1591" s="246"/>
      <c r="D1591" s="246"/>
      <c r="E1591" s="246"/>
    </row>
    <row r="1592" spans="1:5">
      <c r="A1592" s="245"/>
      <c r="B1592" s="246"/>
      <c r="C1592" s="246"/>
      <c r="D1592" s="246"/>
      <c r="E1592" s="246"/>
    </row>
    <row r="1593" spans="1:5">
      <c r="A1593" s="245"/>
      <c r="B1593" s="246"/>
      <c r="C1593" s="246"/>
      <c r="D1593" s="246"/>
      <c r="E1593" s="246"/>
    </row>
    <row r="1594" spans="1:5">
      <c r="A1594" s="245"/>
      <c r="B1594" s="246"/>
      <c r="C1594" s="246"/>
      <c r="D1594" s="246"/>
      <c r="E1594" s="246"/>
    </row>
    <row r="1595" spans="1:5">
      <c r="A1595" s="245"/>
      <c r="B1595" s="246"/>
      <c r="C1595" s="246"/>
      <c r="D1595" s="246"/>
      <c r="E1595" s="246"/>
    </row>
    <row r="1596" spans="1:5">
      <c r="A1596" s="245"/>
      <c r="B1596" s="246"/>
      <c r="C1596" s="246"/>
      <c r="D1596" s="246"/>
      <c r="E1596" s="246"/>
    </row>
    <row r="1597" spans="1:5">
      <c r="A1597" s="245"/>
      <c r="B1597" s="246"/>
      <c r="C1597" s="246"/>
      <c r="D1597" s="246"/>
      <c r="E1597" s="246"/>
    </row>
    <row r="1598" spans="1:5">
      <c r="A1598" s="245"/>
      <c r="B1598" s="246"/>
      <c r="C1598" s="246"/>
      <c r="D1598" s="246"/>
      <c r="E1598" s="246"/>
    </row>
    <row r="1599" spans="1:5">
      <c r="A1599" s="245"/>
      <c r="B1599" s="246"/>
      <c r="C1599" s="246"/>
      <c r="D1599" s="246"/>
      <c r="E1599" s="246"/>
    </row>
    <row r="1600" spans="1:5">
      <c r="A1600" s="245"/>
      <c r="B1600" s="246"/>
      <c r="C1600" s="246"/>
      <c r="D1600" s="246"/>
      <c r="E1600" s="246"/>
    </row>
    <row r="1601" spans="1:5">
      <c r="A1601" s="245"/>
      <c r="B1601" s="246"/>
      <c r="C1601" s="246"/>
      <c r="D1601" s="246"/>
      <c r="E1601" s="246"/>
    </row>
    <row r="1602" spans="1:5">
      <c r="A1602" s="245"/>
      <c r="B1602" s="246"/>
      <c r="C1602" s="246"/>
      <c r="D1602" s="246"/>
      <c r="E1602" s="246"/>
    </row>
    <row r="1603" spans="1:5">
      <c r="A1603" s="245"/>
      <c r="B1603" s="246"/>
      <c r="C1603" s="246"/>
      <c r="D1603" s="246"/>
      <c r="E1603" s="246"/>
    </row>
    <row r="1604" spans="1:5">
      <c r="A1604" s="245"/>
      <c r="B1604" s="246"/>
      <c r="C1604" s="246"/>
      <c r="D1604" s="246"/>
      <c r="E1604" s="246"/>
    </row>
    <row r="1605" spans="1:5">
      <c r="A1605" s="245"/>
      <c r="B1605" s="246"/>
      <c r="C1605" s="246"/>
      <c r="D1605" s="246"/>
      <c r="E1605" s="246"/>
    </row>
    <row r="1606" spans="1:5">
      <c r="A1606" s="245"/>
      <c r="B1606" s="246"/>
      <c r="C1606" s="246"/>
      <c r="D1606" s="246"/>
      <c r="E1606" s="246"/>
    </row>
    <row r="1607" spans="1:5">
      <c r="A1607" s="245"/>
      <c r="B1607" s="246"/>
      <c r="C1607" s="246"/>
      <c r="D1607" s="246"/>
      <c r="E1607" s="246"/>
    </row>
    <row r="1608" spans="1:5">
      <c r="A1608" s="245"/>
      <c r="B1608" s="246"/>
      <c r="C1608" s="246"/>
      <c r="D1608" s="246"/>
      <c r="E1608" s="246"/>
    </row>
    <row r="1609" spans="1:5">
      <c r="A1609" s="245"/>
      <c r="B1609" s="246"/>
      <c r="C1609" s="246"/>
      <c r="D1609" s="246"/>
      <c r="E1609" s="246"/>
    </row>
    <row r="1610" spans="1:5">
      <c r="A1610" s="245"/>
      <c r="B1610" s="246"/>
      <c r="C1610" s="246"/>
      <c r="D1610" s="246"/>
      <c r="E1610" s="246"/>
    </row>
    <row r="1611" spans="1:5">
      <c r="A1611" s="245"/>
      <c r="B1611" s="246"/>
      <c r="C1611" s="246"/>
      <c r="D1611" s="246"/>
      <c r="E1611" s="246"/>
    </row>
    <row r="1612" spans="1:5">
      <c r="A1612" s="245"/>
      <c r="B1612" s="246"/>
      <c r="C1612" s="246"/>
      <c r="D1612" s="246"/>
      <c r="E1612" s="246"/>
    </row>
    <row r="1613" spans="1:5">
      <c r="A1613" s="245"/>
      <c r="B1613" s="246"/>
      <c r="C1613" s="246"/>
      <c r="D1613" s="246"/>
      <c r="E1613" s="246"/>
    </row>
    <row r="1614" spans="1:5">
      <c r="A1614" s="245"/>
      <c r="B1614" s="246"/>
      <c r="C1614" s="246"/>
      <c r="D1614" s="246"/>
      <c r="E1614" s="246"/>
    </row>
    <row r="1615" spans="1:5">
      <c r="A1615" s="245"/>
      <c r="B1615" s="246"/>
      <c r="C1615" s="246"/>
      <c r="D1615" s="246"/>
      <c r="E1615" s="246"/>
    </row>
    <row r="1616" spans="1:5">
      <c r="A1616" s="245"/>
      <c r="B1616" s="246"/>
      <c r="C1616" s="246"/>
      <c r="D1616" s="246"/>
      <c r="E1616" s="246"/>
    </row>
    <row r="1617" spans="1:5">
      <c r="A1617" s="245"/>
      <c r="B1617" s="246"/>
      <c r="C1617" s="246"/>
      <c r="D1617" s="246"/>
      <c r="E1617" s="246"/>
    </row>
    <row r="1618" spans="1:5">
      <c r="A1618" s="245"/>
      <c r="B1618" s="246"/>
      <c r="C1618" s="246"/>
      <c r="D1618" s="246"/>
      <c r="E1618" s="246"/>
    </row>
    <row r="1619" spans="1:5">
      <c r="A1619" s="245"/>
      <c r="B1619" s="246"/>
      <c r="C1619" s="246"/>
      <c r="D1619" s="246"/>
      <c r="E1619" s="246"/>
    </row>
    <row r="1620" spans="1:5">
      <c r="A1620" s="245"/>
      <c r="B1620" s="246"/>
      <c r="C1620" s="246"/>
      <c r="D1620" s="246"/>
      <c r="E1620" s="246"/>
    </row>
    <row r="1621" spans="1:5">
      <c r="A1621" s="245"/>
      <c r="B1621" s="246"/>
      <c r="C1621" s="246"/>
      <c r="D1621" s="246"/>
      <c r="E1621" s="246"/>
    </row>
    <row r="1622" spans="1:5">
      <c r="A1622" s="245"/>
      <c r="B1622" s="246"/>
      <c r="C1622" s="246"/>
      <c r="D1622" s="246"/>
      <c r="E1622" s="246"/>
    </row>
    <row r="1623" spans="1:5">
      <c r="A1623" s="245"/>
      <c r="B1623" s="246"/>
      <c r="C1623" s="246"/>
      <c r="D1623" s="246"/>
      <c r="E1623" s="246"/>
    </row>
    <row r="1624" spans="1:5">
      <c r="A1624" s="245"/>
      <c r="B1624" s="246"/>
      <c r="C1624" s="246"/>
      <c r="D1624" s="246"/>
      <c r="E1624" s="246"/>
    </row>
    <row r="1625" spans="1:5">
      <c r="A1625" s="245"/>
      <c r="B1625" s="246"/>
      <c r="C1625" s="246"/>
      <c r="D1625" s="246"/>
      <c r="E1625" s="246"/>
    </row>
    <row r="1626" spans="1:5">
      <c r="A1626" s="245"/>
      <c r="B1626" s="246"/>
      <c r="C1626" s="246"/>
      <c r="D1626" s="246"/>
      <c r="E1626" s="246"/>
    </row>
    <row r="1627" spans="1:5">
      <c r="A1627" s="245"/>
      <c r="B1627" s="246"/>
      <c r="C1627" s="246"/>
      <c r="D1627" s="246"/>
      <c r="E1627" s="246"/>
    </row>
    <row r="1628" spans="1:5">
      <c r="A1628" s="245"/>
      <c r="B1628" s="246"/>
      <c r="C1628" s="246"/>
      <c r="D1628" s="246"/>
      <c r="E1628" s="246"/>
    </row>
    <row r="1629" spans="1:5">
      <c r="A1629" s="245"/>
      <c r="B1629" s="246"/>
      <c r="C1629" s="246"/>
      <c r="D1629" s="246"/>
      <c r="E1629" s="246"/>
    </row>
    <row r="1630" spans="1:5">
      <c r="A1630" s="245"/>
      <c r="B1630" s="246"/>
      <c r="C1630" s="246"/>
      <c r="D1630" s="246"/>
      <c r="E1630" s="246"/>
    </row>
    <row r="1631" spans="1:5">
      <c r="A1631" s="245"/>
      <c r="B1631" s="246"/>
      <c r="C1631" s="246"/>
      <c r="D1631" s="246"/>
      <c r="E1631" s="246"/>
    </row>
    <row r="1632" spans="1:5">
      <c r="A1632" s="245"/>
      <c r="B1632" s="246"/>
      <c r="C1632" s="246"/>
      <c r="D1632" s="246"/>
      <c r="E1632" s="246"/>
    </row>
    <row r="1633" spans="1:5">
      <c r="A1633" s="245"/>
      <c r="B1633" s="246"/>
      <c r="C1633" s="246"/>
      <c r="D1633" s="246"/>
      <c r="E1633" s="246"/>
    </row>
    <row r="1634" spans="1:5">
      <c r="A1634" s="245"/>
      <c r="B1634" s="246"/>
      <c r="C1634" s="246"/>
      <c r="D1634" s="246"/>
      <c r="E1634" s="246"/>
    </row>
    <row r="1635" spans="1:5">
      <c r="A1635" s="245"/>
      <c r="B1635" s="246"/>
      <c r="C1635" s="246"/>
      <c r="D1635" s="246"/>
      <c r="E1635" s="246"/>
    </row>
    <row r="1636" spans="1:5">
      <c r="A1636" s="245"/>
      <c r="B1636" s="246"/>
      <c r="C1636" s="246"/>
      <c r="D1636" s="246"/>
      <c r="E1636" s="246"/>
    </row>
    <row r="1637" spans="1:5">
      <c r="A1637" s="245"/>
      <c r="B1637" s="246"/>
      <c r="C1637" s="246"/>
      <c r="D1637" s="246"/>
      <c r="E1637" s="246"/>
    </row>
    <row r="1638" spans="1:5">
      <c r="A1638" s="245"/>
      <c r="B1638" s="246"/>
      <c r="C1638" s="246"/>
      <c r="D1638" s="246"/>
      <c r="E1638" s="246"/>
    </row>
    <row r="1639" spans="1:5">
      <c r="A1639" s="245"/>
      <c r="B1639" s="246"/>
      <c r="C1639" s="246"/>
      <c r="D1639" s="246"/>
      <c r="E1639" s="246"/>
    </row>
    <row r="1640" spans="1:5">
      <c r="A1640" s="245"/>
      <c r="B1640" s="246"/>
      <c r="C1640" s="246"/>
      <c r="D1640" s="246"/>
      <c r="E1640" s="246"/>
    </row>
    <row r="1641" spans="1:5">
      <c r="A1641" s="245"/>
      <c r="B1641" s="246"/>
      <c r="C1641" s="246"/>
      <c r="D1641" s="246"/>
      <c r="E1641" s="246"/>
    </row>
    <row r="1642" spans="1:5">
      <c r="A1642" s="245"/>
      <c r="B1642" s="246"/>
      <c r="C1642" s="246"/>
      <c r="D1642" s="246"/>
      <c r="E1642" s="246"/>
    </row>
    <row r="1643" spans="1:5">
      <c r="A1643" s="245"/>
      <c r="B1643" s="246"/>
      <c r="C1643" s="246"/>
      <c r="D1643" s="246"/>
      <c r="E1643" s="246"/>
    </row>
    <row r="1644" spans="1:5">
      <c r="A1644" s="245"/>
      <c r="B1644" s="246"/>
      <c r="C1644" s="246"/>
      <c r="D1644" s="246"/>
      <c r="E1644" s="246"/>
    </row>
    <row r="1645" spans="1:5">
      <c r="A1645" s="245"/>
      <c r="B1645" s="246"/>
      <c r="C1645" s="246"/>
      <c r="D1645" s="246"/>
      <c r="E1645" s="246"/>
    </row>
    <row r="1646" spans="1:5">
      <c r="A1646" s="245"/>
      <c r="B1646" s="246"/>
      <c r="C1646" s="246"/>
      <c r="D1646" s="246"/>
      <c r="E1646" s="246"/>
    </row>
    <row r="1647" spans="1:5">
      <c r="A1647" s="245"/>
      <c r="B1647" s="246"/>
      <c r="C1647" s="246"/>
      <c r="D1647" s="246"/>
      <c r="E1647" s="246"/>
    </row>
    <row r="1648" spans="1:5">
      <c r="A1648" s="245"/>
      <c r="B1648" s="246"/>
      <c r="C1648" s="246"/>
      <c r="D1648" s="246"/>
      <c r="E1648" s="246"/>
    </row>
    <row r="1649" spans="1:5">
      <c r="A1649" s="245"/>
      <c r="B1649" s="246"/>
      <c r="C1649" s="246"/>
      <c r="D1649" s="246"/>
      <c r="E1649" s="246"/>
    </row>
    <row r="1650" spans="1:5">
      <c r="A1650" s="245"/>
      <c r="B1650" s="246"/>
      <c r="C1650" s="246"/>
      <c r="D1650" s="246"/>
      <c r="E1650" s="246"/>
    </row>
    <row r="1651" spans="1:5">
      <c r="A1651" s="245"/>
      <c r="B1651" s="246"/>
      <c r="C1651" s="246"/>
      <c r="D1651" s="246"/>
      <c r="E1651" s="246"/>
    </row>
    <row r="1652" spans="1:5">
      <c r="A1652" s="245"/>
      <c r="B1652" s="246"/>
      <c r="C1652" s="246"/>
      <c r="D1652" s="246"/>
      <c r="E1652" s="246"/>
    </row>
    <row r="1653" spans="1:5">
      <c r="A1653" s="245"/>
      <c r="B1653" s="246"/>
      <c r="C1653" s="246"/>
      <c r="D1653" s="246"/>
      <c r="E1653" s="246"/>
    </row>
    <row r="1654" spans="1:5">
      <c r="A1654" s="245"/>
      <c r="B1654" s="246"/>
      <c r="C1654" s="246"/>
      <c r="D1654" s="246"/>
      <c r="E1654" s="246"/>
    </row>
    <row r="1655" spans="1:5">
      <c r="A1655" s="245"/>
      <c r="B1655" s="246"/>
      <c r="C1655" s="246"/>
      <c r="D1655" s="246"/>
      <c r="E1655" s="246"/>
    </row>
    <row r="1656" spans="1:5">
      <c r="A1656" s="245"/>
      <c r="B1656" s="246"/>
      <c r="C1656" s="246"/>
      <c r="D1656" s="246"/>
      <c r="E1656" s="246"/>
    </row>
    <row r="1657" spans="1:5">
      <c r="A1657" s="245"/>
      <c r="B1657" s="246"/>
      <c r="C1657" s="246"/>
      <c r="D1657" s="246"/>
      <c r="E1657" s="246"/>
    </row>
    <row r="1658" spans="1:5">
      <c r="A1658" s="245"/>
      <c r="B1658" s="246"/>
      <c r="C1658" s="246"/>
      <c r="D1658" s="246"/>
      <c r="E1658" s="246"/>
    </row>
    <row r="1659" spans="1:5">
      <c r="A1659" s="245"/>
      <c r="B1659" s="246"/>
      <c r="C1659" s="246"/>
      <c r="D1659" s="246"/>
      <c r="E1659" s="246"/>
    </row>
    <row r="1660" spans="1:5">
      <c r="A1660" s="245"/>
      <c r="B1660" s="246"/>
      <c r="C1660" s="246"/>
      <c r="D1660" s="246"/>
      <c r="E1660" s="246"/>
    </row>
    <row r="1661" spans="1:5">
      <c r="A1661" s="245"/>
      <c r="B1661" s="246"/>
      <c r="C1661" s="246"/>
      <c r="D1661" s="246"/>
      <c r="E1661" s="246"/>
    </row>
    <row r="1662" spans="1:5">
      <c r="A1662" s="245"/>
      <c r="B1662" s="246"/>
      <c r="C1662" s="246"/>
      <c r="D1662" s="246"/>
      <c r="E1662" s="246"/>
    </row>
    <row r="1663" spans="1:5">
      <c r="A1663" s="245"/>
      <c r="B1663" s="246"/>
      <c r="C1663" s="246"/>
      <c r="D1663" s="246"/>
      <c r="E1663" s="246"/>
    </row>
    <row r="1664" spans="1:5">
      <c r="A1664" s="245"/>
      <c r="B1664" s="246"/>
      <c r="C1664" s="246"/>
      <c r="D1664" s="246"/>
      <c r="E1664" s="246"/>
    </row>
    <row r="1665" spans="1:5">
      <c r="A1665" s="245"/>
      <c r="B1665" s="246"/>
      <c r="C1665" s="246"/>
      <c r="D1665" s="246"/>
      <c r="E1665" s="246"/>
    </row>
    <row r="1666" spans="1:5">
      <c r="A1666" s="245"/>
      <c r="B1666" s="246"/>
      <c r="C1666" s="246"/>
      <c r="D1666" s="246"/>
      <c r="E1666" s="246"/>
    </row>
    <row r="1667" spans="1:5">
      <c r="A1667" s="245"/>
      <c r="B1667" s="246"/>
      <c r="C1667" s="246"/>
      <c r="D1667" s="246"/>
      <c r="E1667" s="246"/>
    </row>
    <row r="1668" spans="1:5">
      <c r="A1668" s="245"/>
      <c r="B1668" s="246"/>
      <c r="C1668" s="246"/>
      <c r="D1668" s="246"/>
      <c r="E1668" s="246"/>
    </row>
    <row r="1669" spans="1:5">
      <c r="A1669" s="245"/>
      <c r="B1669" s="246"/>
      <c r="C1669" s="246"/>
      <c r="D1669" s="246"/>
      <c r="E1669" s="246"/>
    </row>
    <row r="1670" spans="1:5">
      <c r="A1670" s="245"/>
      <c r="B1670" s="246"/>
      <c r="C1670" s="246"/>
      <c r="D1670" s="246"/>
      <c r="E1670" s="246"/>
    </row>
    <row r="1671" spans="1:5">
      <c r="A1671" s="245"/>
      <c r="B1671" s="246"/>
      <c r="C1671" s="246"/>
      <c r="D1671" s="246"/>
      <c r="E1671" s="246"/>
    </row>
    <row r="1672" spans="1:5">
      <c r="A1672" s="245"/>
      <c r="B1672" s="246"/>
      <c r="C1672" s="246"/>
      <c r="D1672" s="246"/>
      <c r="E1672" s="246"/>
    </row>
    <row r="1673" spans="1:5">
      <c r="A1673" s="245"/>
      <c r="B1673" s="246"/>
      <c r="C1673" s="246"/>
      <c r="D1673" s="246"/>
      <c r="E1673" s="246"/>
    </row>
    <row r="1674" spans="1:5">
      <c r="A1674" s="245"/>
      <c r="B1674" s="246"/>
      <c r="C1674" s="246"/>
      <c r="D1674" s="246"/>
      <c r="E1674" s="246"/>
    </row>
    <row r="1675" spans="1:5">
      <c r="A1675" s="245"/>
      <c r="B1675" s="246"/>
      <c r="C1675" s="246"/>
      <c r="D1675" s="246"/>
      <c r="E1675" s="246"/>
    </row>
    <row r="1676" spans="1:5">
      <c r="A1676" s="245"/>
      <c r="B1676" s="246"/>
      <c r="C1676" s="246"/>
      <c r="D1676" s="246"/>
      <c r="E1676" s="246"/>
    </row>
    <row r="1677" spans="1:5">
      <c r="A1677" s="245"/>
      <c r="B1677" s="246"/>
      <c r="C1677" s="246"/>
      <c r="D1677" s="246"/>
      <c r="E1677" s="246"/>
    </row>
    <row r="1678" spans="1:5">
      <c r="A1678" s="245"/>
      <c r="B1678" s="246"/>
      <c r="C1678" s="246"/>
      <c r="D1678" s="246"/>
      <c r="E1678" s="246"/>
    </row>
    <row r="1679" spans="1:5">
      <c r="A1679" s="245"/>
      <c r="B1679" s="246"/>
      <c r="C1679" s="246"/>
      <c r="D1679" s="246"/>
      <c r="E1679" s="246"/>
    </row>
    <row r="1680" spans="1:5">
      <c r="A1680" s="245"/>
      <c r="B1680" s="246"/>
      <c r="C1680" s="246"/>
      <c r="D1680" s="246"/>
      <c r="E1680" s="246"/>
    </row>
    <row r="1681" spans="1:5">
      <c r="A1681" s="245"/>
      <c r="B1681" s="246"/>
      <c r="C1681" s="246"/>
      <c r="D1681" s="246"/>
      <c r="E1681" s="246"/>
    </row>
    <row r="1682" spans="1:5">
      <c r="A1682" s="245"/>
      <c r="B1682" s="246"/>
      <c r="C1682" s="246"/>
      <c r="D1682" s="246"/>
      <c r="E1682" s="246"/>
    </row>
    <row r="1683" spans="1:5">
      <c r="A1683" s="245"/>
      <c r="B1683" s="246"/>
      <c r="C1683" s="246"/>
      <c r="D1683" s="246"/>
      <c r="E1683" s="246"/>
    </row>
    <row r="1684" spans="1:5">
      <c r="A1684" s="245"/>
      <c r="B1684" s="246"/>
      <c r="C1684" s="246"/>
      <c r="D1684" s="246"/>
      <c r="E1684" s="246"/>
    </row>
    <row r="1685" spans="1:5">
      <c r="A1685" s="245"/>
      <c r="B1685" s="246"/>
      <c r="C1685" s="246"/>
      <c r="D1685" s="246"/>
      <c r="E1685" s="246"/>
    </row>
    <row r="1686" spans="1:5">
      <c r="A1686" s="245"/>
      <c r="B1686" s="246"/>
      <c r="C1686" s="246"/>
      <c r="D1686" s="246"/>
      <c r="E1686" s="246"/>
    </row>
    <row r="1687" spans="1:5">
      <c r="A1687" s="245"/>
      <c r="B1687" s="246"/>
      <c r="C1687" s="246"/>
      <c r="D1687" s="246"/>
      <c r="E1687" s="246"/>
    </row>
    <row r="1688" spans="1:5">
      <c r="A1688" s="245"/>
      <c r="B1688" s="246"/>
      <c r="C1688" s="246"/>
      <c r="D1688" s="246"/>
      <c r="E1688" s="246"/>
    </row>
    <row r="1689" spans="1:5">
      <c r="A1689" s="245"/>
      <c r="B1689" s="246"/>
      <c r="C1689" s="246"/>
      <c r="D1689" s="246"/>
      <c r="E1689" s="246"/>
    </row>
    <row r="1690" spans="1:5">
      <c r="A1690" s="245"/>
      <c r="B1690" s="246"/>
      <c r="C1690" s="246"/>
      <c r="D1690" s="246"/>
      <c r="E1690" s="246"/>
    </row>
    <row r="1691" spans="1:5">
      <c r="A1691" s="245"/>
      <c r="B1691" s="246"/>
      <c r="C1691" s="246"/>
      <c r="D1691" s="246"/>
      <c r="E1691" s="246"/>
    </row>
    <row r="1692" spans="1:5">
      <c r="A1692" s="245"/>
      <c r="B1692" s="246"/>
      <c r="C1692" s="246"/>
      <c r="D1692" s="246"/>
      <c r="E1692" s="246"/>
    </row>
    <row r="1693" spans="1:5">
      <c r="A1693" s="245"/>
      <c r="B1693" s="246"/>
      <c r="C1693" s="246"/>
      <c r="D1693" s="246"/>
      <c r="E1693" s="246"/>
    </row>
    <row r="1694" spans="1:5">
      <c r="A1694" s="245"/>
      <c r="B1694" s="246"/>
      <c r="C1694" s="246"/>
      <c r="D1694" s="246"/>
      <c r="E1694" s="246"/>
    </row>
    <row r="1695" spans="1:5">
      <c r="A1695" s="245"/>
      <c r="B1695" s="246"/>
      <c r="C1695" s="246"/>
      <c r="D1695" s="246"/>
      <c r="E1695" s="246"/>
    </row>
    <row r="1696" spans="1:5">
      <c r="A1696" s="245"/>
      <c r="B1696" s="246"/>
      <c r="C1696" s="246"/>
      <c r="D1696" s="246"/>
      <c r="E1696" s="246"/>
    </row>
    <row r="1697" spans="1:5">
      <c r="A1697" s="245"/>
      <c r="B1697" s="246"/>
      <c r="C1697" s="246"/>
      <c r="D1697" s="246"/>
      <c r="E1697" s="246"/>
    </row>
    <row r="1698" spans="1:5">
      <c r="A1698" s="245"/>
      <c r="B1698" s="246"/>
      <c r="C1698" s="246"/>
      <c r="D1698" s="246"/>
      <c r="E1698" s="246"/>
    </row>
    <row r="1699" spans="1:5">
      <c r="A1699" s="245"/>
      <c r="B1699" s="246"/>
      <c r="C1699" s="246"/>
      <c r="D1699" s="246"/>
      <c r="E1699" s="246"/>
    </row>
    <row r="1700" spans="1:5">
      <c r="A1700" s="245"/>
      <c r="B1700" s="246"/>
      <c r="C1700" s="246"/>
      <c r="D1700" s="246"/>
      <c r="E1700" s="246"/>
    </row>
    <row r="1701" spans="1:5">
      <c r="A1701" s="245"/>
      <c r="B1701" s="246"/>
      <c r="C1701" s="246"/>
      <c r="D1701" s="246"/>
      <c r="E1701" s="246"/>
    </row>
    <row r="1702" spans="1:5">
      <c r="A1702" s="245"/>
      <c r="B1702" s="246"/>
      <c r="C1702" s="246"/>
      <c r="D1702" s="246"/>
      <c r="E1702" s="246"/>
    </row>
    <row r="1703" spans="1:5">
      <c r="A1703" s="245"/>
      <c r="B1703" s="246"/>
      <c r="C1703" s="246"/>
      <c r="D1703" s="246"/>
      <c r="E1703" s="246"/>
    </row>
    <row r="1704" spans="1:5">
      <c r="A1704" s="245"/>
      <c r="B1704" s="246"/>
      <c r="C1704" s="246"/>
      <c r="D1704" s="246"/>
      <c r="E1704" s="246"/>
    </row>
    <row r="1705" spans="1:5">
      <c r="A1705" s="245"/>
      <c r="B1705" s="246"/>
      <c r="C1705" s="246"/>
      <c r="D1705" s="246"/>
      <c r="E1705" s="246"/>
    </row>
    <row r="1706" spans="1:5">
      <c r="A1706" s="245"/>
      <c r="B1706" s="246"/>
      <c r="C1706" s="246"/>
      <c r="D1706" s="246"/>
      <c r="E1706" s="246"/>
    </row>
    <row r="1707" spans="1:5">
      <c r="A1707" s="245"/>
      <c r="B1707" s="246"/>
      <c r="C1707" s="246"/>
      <c r="D1707" s="246"/>
      <c r="E1707" s="246"/>
    </row>
    <row r="1708" spans="1:5">
      <c r="A1708" s="245"/>
      <c r="B1708" s="246"/>
      <c r="C1708" s="246"/>
      <c r="D1708" s="246"/>
      <c r="E1708" s="246"/>
    </row>
    <row r="1709" spans="1:5">
      <c r="A1709" s="245"/>
      <c r="B1709" s="246"/>
      <c r="C1709" s="246"/>
      <c r="D1709" s="246"/>
      <c r="E1709" s="246"/>
    </row>
    <row r="1710" spans="1:5">
      <c r="A1710" s="245"/>
      <c r="B1710" s="246"/>
      <c r="C1710" s="246"/>
      <c r="D1710" s="246"/>
      <c r="E1710" s="246"/>
    </row>
    <row r="1711" spans="1:5">
      <c r="A1711" s="245"/>
      <c r="B1711" s="246"/>
      <c r="C1711" s="246"/>
      <c r="D1711" s="246"/>
      <c r="E1711" s="246"/>
    </row>
    <row r="1712" spans="1:5">
      <c r="A1712" s="245"/>
      <c r="B1712" s="246"/>
      <c r="C1712" s="246"/>
      <c r="D1712" s="246"/>
      <c r="E1712" s="246"/>
    </row>
    <row r="1713" spans="1:5">
      <c r="A1713" s="245"/>
      <c r="B1713" s="246"/>
      <c r="C1713" s="246"/>
      <c r="D1713" s="246"/>
      <c r="E1713" s="246"/>
    </row>
    <row r="1714" spans="1:5">
      <c r="A1714" s="245"/>
      <c r="B1714" s="246"/>
      <c r="C1714" s="246"/>
      <c r="D1714" s="246"/>
      <c r="E1714" s="246"/>
    </row>
    <row r="1715" spans="1:5">
      <c r="A1715" s="245"/>
      <c r="B1715" s="246"/>
      <c r="C1715" s="246"/>
      <c r="D1715" s="246"/>
      <c r="E1715" s="246"/>
    </row>
    <row r="1716" spans="1:5">
      <c r="A1716" s="245"/>
      <c r="B1716" s="246"/>
      <c r="C1716" s="246"/>
      <c r="D1716" s="246"/>
      <c r="E1716" s="246"/>
    </row>
    <row r="1717" spans="1:5">
      <c r="A1717" s="245"/>
      <c r="B1717" s="246"/>
      <c r="C1717" s="246"/>
      <c r="D1717" s="246"/>
      <c r="E1717" s="246"/>
    </row>
    <row r="1718" spans="1:5">
      <c r="A1718" s="245"/>
      <c r="B1718" s="246"/>
      <c r="C1718" s="246"/>
      <c r="D1718" s="246"/>
      <c r="E1718" s="246"/>
    </row>
    <row r="1719" spans="1:5">
      <c r="A1719" s="245"/>
      <c r="B1719" s="246"/>
      <c r="C1719" s="246"/>
      <c r="D1719" s="246"/>
      <c r="E1719" s="246"/>
    </row>
    <row r="1720" spans="1:5">
      <c r="A1720" s="245"/>
      <c r="B1720" s="246"/>
      <c r="C1720" s="246"/>
      <c r="D1720" s="246"/>
      <c r="E1720" s="246"/>
    </row>
    <row r="1721" spans="1:5">
      <c r="A1721" s="245"/>
      <c r="B1721" s="246"/>
      <c r="C1721" s="246"/>
      <c r="D1721" s="246"/>
      <c r="E1721" s="246"/>
    </row>
    <row r="1722" spans="1:5">
      <c r="A1722" s="245"/>
      <c r="B1722" s="246"/>
      <c r="C1722" s="246"/>
      <c r="D1722" s="246"/>
      <c r="E1722" s="246"/>
    </row>
    <row r="1723" spans="1:5">
      <c r="A1723" s="245"/>
      <c r="B1723" s="246"/>
      <c r="C1723" s="246"/>
      <c r="D1723" s="246"/>
      <c r="E1723" s="246"/>
    </row>
    <row r="1724" spans="1:5">
      <c r="A1724" s="245"/>
      <c r="B1724" s="246"/>
      <c r="C1724" s="246"/>
      <c r="D1724" s="246"/>
      <c r="E1724" s="246"/>
    </row>
    <row r="1725" spans="1:5">
      <c r="A1725" s="245"/>
      <c r="B1725" s="246"/>
      <c r="C1725" s="246"/>
      <c r="D1725" s="246"/>
      <c r="E1725" s="246"/>
    </row>
    <row r="1726" spans="1:5">
      <c r="A1726" s="245"/>
      <c r="B1726" s="246"/>
      <c r="C1726" s="246"/>
      <c r="D1726" s="246"/>
      <c r="E1726" s="246"/>
    </row>
    <row r="1727" spans="1:5">
      <c r="A1727" s="245"/>
      <c r="B1727" s="246"/>
      <c r="C1727" s="246"/>
      <c r="D1727" s="246"/>
      <c r="E1727" s="246"/>
    </row>
    <row r="1728" spans="1:5">
      <c r="A1728" s="245"/>
      <c r="B1728" s="246"/>
      <c r="C1728" s="246"/>
      <c r="D1728" s="246"/>
      <c r="E1728" s="246"/>
    </row>
    <row r="1729" spans="1:5">
      <c r="A1729" s="245"/>
      <c r="B1729" s="246"/>
      <c r="C1729" s="246"/>
      <c r="D1729" s="246"/>
      <c r="E1729" s="246"/>
    </row>
    <row r="1730" spans="1:5">
      <c r="A1730" s="245"/>
      <c r="B1730" s="246"/>
      <c r="C1730" s="246"/>
      <c r="D1730" s="246"/>
      <c r="E1730" s="246"/>
    </row>
    <row r="1731" spans="1:5">
      <c r="A1731" s="245"/>
      <c r="B1731" s="246"/>
      <c r="C1731" s="246"/>
      <c r="D1731" s="246"/>
      <c r="E1731" s="246"/>
    </row>
    <row r="1732" spans="1:5">
      <c r="A1732" s="245"/>
      <c r="B1732" s="246"/>
      <c r="C1732" s="246"/>
      <c r="D1732" s="246"/>
      <c r="E1732" s="246"/>
    </row>
    <row r="1733" spans="1:5">
      <c r="A1733" s="245"/>
      <c r="B1733" s="246"/>
      <c r="C1733" s="246"/>
      <c r="D1733" s="246"/>
      <c r="E1733" s="246"/>
    </row>
    <row r="1734" spans="1:5">
      <c r="A1734" s="245"/>
      <c r="B1734" s="246"/>
      <c r="C1734" s="246"/>
      <c r="D1734" s="246"/>
      <c r="E1734" s="246"/>
    </row>
    <row r="1735" spans="1:5">
      <c r="A1735" s="245"/>
      <c r="B1735" s="246"/>
      <c r="C1735" s="246"/>
      <c r="D1735" s="246"/>
      <c r="E1735" s="246"/>
    </row>
    <row r="1736" spans="1:5">
      <c r="A1736" s="245"/>
      <c r="B1736" s="246"/>
      <c r="C1736" s="246"/>
      <c r="D1736" s="246"/>
      <c r="E1736" s="246"/>
    </row>
    <row r="1737" spans="1:5">
      <c r="A1737" s="245"/>
      <c r="B1737" s="246"/>
      <c r="C1737" s="246"/>
      <c r="D1737" s="246"/>
      <c r="E1737" s="246"/>
    </row>
    <row r="1738" spans="1:5">
      <c r="A1738" s="245"/>
      <c r="B1738" s="246"/>
      <c r="C1738" s="246"/>
      <c r="D1738" s="246"/>
      <c r="E1738" s="246"/>
    </row>
    <row r="1739" spans="1:5">
      <c r="A1739" s="245"/>
      <c r="B1739" s="246"/>
      <c r="C1739" s="246"/>
      <c r="D1739" s="246"/>
      <c r="E1739" s="246"/>
    </row>
    <row r="1740" spans="1:5">
      <c r="A1740" s="245"/>
      <c r="B1740" s="246"/>
      <c r="C1740" s="246"/>
      <c r="D1740" s="246"/>
      <c r="E1740" s="246"/>
    </row>
    <row r="1741" spans="1:5">
      <c r="A1741" s="245"/>
      <c r="B1741" s="246"/>
      <c r="C1741" s="246"/>
      <c r="D1741" s="246"/>
      <c r="E1741" s="246"/>
    </row>
    <row r="1742" spans="1:5">
      <c r="A1742" s="245"/>
      <c r="B1742" s="246"/>
      <c r="C1742" s="246"/>
      <c r="D1742" s="246"/>
      <c r="E1742" s="246"/>
    </row>
    <row r="1743" spans="1:5">
      <c r="A1743" s="245"/>
      <c r="B1743" s="246"/>
      <c r="C1743" s="246"/>
      <c r="D1743" s="246"/>
      <c r="E1743" s="246"/>
    </row>
    <row r="1744" spans="1:5">
      <c r="A1744" s="245"/>
      <c r="B1744" s="246"/>
      <c r="C1744" s="246"/>
      <c r="D1744" s="246"/>
      <c r="E1744" s="246"/>
    </row>
    <row r="1745" spans="1:5">
      <c r="A1745" s="245"/>
      <c r="B1745" s="246"/>
      <c r="C1745" s="246"/>
      <c r="D1745" s="246"/>
      <c r="E1745" s="246"/>
    </row>
    <row r="1746" spans="1:5">
      <c r="A1746" s="245"/>
      <c r="B1746" s="246"/>
      <c r="C1746" s="246"/>
      <c r="D1746" s="246"/>
      <c r="E1746" s="246"/>
    </row>
    <row r="1747" spans="1:5">
      <c r="A1747" s="245"/>
      <c r="B1747" s="246"/>
      <c r="C1747" s="246"/>
      <c r="D1747" s="246"/>
      <c r="E1747" s="246"/>
    </row>
    <row r="1748" spans="1:5">
      <c r="A1748" s="245"/>
      <c r="B1748" s="246"/>
      <c r="C1748" s="246"/>
      <c r="D1748" s="246"/>
      <c r="E1748" s="246"/>
    </row>
    <row r="1749" spans="1:5">
      <c r="A1749" s="245"/>
      <c r="B1749" s="246"/>
      <c r="C1749" s="246"/>
      <c r="D1749" s="246"/>
      <c r="E1749" s="246"/>
    </row>
    <row r="1750" spans="1:5">
      <c r="A1750" s="245"/>
      <c r="B1750" s="246"/>
      <c r="C1750" s="246"/>
      <c r="D1750" s="246"/>
      <c r="E1750" s="246"/>
    </row>
    <row r="1751" spans="1:5">
      <c r="A1751" s="245"/>
      <c r="B1751" s="246"/>
      <c r="C1751" s="246"/>
      <c r="D1751" s="246"/>
      <c r="E1751" s="246"/>
    </row>
    <row r="1752" spans="1:5">
      <c r="A1752" s="245"/>
      <c r="B1752" s="246"/>
      <c r="C1752" s="246"/>
      <c r="D1752" s="246"/>
      <c r="E1752" s="246"/>
    </row>
    <row r="1753" spans="1:5">
      <c r="A1753" s="245"/>
      <c r="B1753" s="246"/>
      <c r="C1753" s="246"/>
      <c r="D1753" s="246"/>
      <c r="E1753" s="246"/>
    </row>
    <row r="1754" spans="1:5">
      <c r="A1754" s="245"/>
      <c r="B1754" s="246"/>
      <c r="C1754" s="246"/>
      <c r="D1754" s="246"/>
      <c r="E1754" s="246"/>
    </row>
    <row r="1755" spans="1:5">
      <c r="A1755" s="245"/>
      <c r="B1755" s="246"/>
      <c r="C1755" s="246"/>
      <c r="D1755" s="246"/>
      <c r="E1755" s="246"/>
    </row>
    <row r="1756" spans="1:5">
      <c r="A1756" s="245"/>
      <c r="B1756" s="246"/>
      <c r="C1756" s="246"/>
      <c r="D1756" s="246"/>
      <c r="E1756" s="246"/>
    </row>
    <row r="1757" spans="1:5">
      <c r="A1757" s="245"/>
      <c r="B1757" s="246"/>
      <c r="C1757" s="246"/>
      <c r="D1757" s="246"/>
      <c r="E1757" s="246"/>
    </row>
    <row r="1758" spans="1:5">
      <c r="A1758" s="245"/>
      <c r="B1758" s="246"/>
      <c r="C1758" s="246"/>
      <c r="D1758" s="246"/>
      <c r="E1758" s="246"/>
    </row>
    <row r="1759" spans="1:5">
      <c r="A1759" s="245"/>
      <c r="B1759" s="246"/>
      <c r="C1759" s="246"/>
      <c r="D1759" s="246"/>
      <c r="E1759" s="246"/>
    </row>
    <row r="1760" spans="1:5">
      <c r="A1760" s="245"/>
      <c r="B1760" s="246"/>
      <c r="C1760" s="246"/>
      <c r="D1760" s="246"/>
      <c r="E1760" s="246"/>
    </row>
    <row r="1761" spans="1:5">
      <c r="A1761" s="245"/>
      <c r="B1761" s="246"/>
      <c r="C1761" s="246"/>
      <c r="D1761" s="246"/>
      <c r="E1761" s="246"/>
    </row>
    <row r="1762" spans="1:5">
      <c r="A1762" s="245"/>
      <c r="B1762" s="246"/>
      <c r="C1762" s="246"/>
      <c r="D1762" s="246"/>
      <c r="E1762" s="246"/>
    </row>
    <row r="1763" spans="1:5">
      <c r="A1763" s="245"/>
      <c r="B1763" s="246"/>
      <c r="C1763" s="246"/>
      <c r="D1763" s="246"/>
      <c r="E1763" s="246"/>
    </row>
    <row r="1764" spans="1:5">
      <c r="A1764" s="245"/>
      <c r="B1764" s="246"/>
      <c r="C1764" s="246"/>
      <c r="D1764" s="246"/>
      <c r="E1764" s="246"/>
    </row>
    <row r="1765" spans="1:5">
      <c r="A1765" s="245"/>
      <c r="B1765" s="246"/>
      <c r="C1765" s="246"/>
      <c r="D1765" s="246"/>
      <c r="E1765" s="246"/>
    </row>
    <row r="1766" spans="1:5">
      <c r="A1766" s="245"/>
      <c r="B1766" s="246"/>
      <c r="C1766" s="246"/>
      <c r="D1766" s="246"/>
      <c r="E1766" s="246"/>
    </row>
    <row r="1767" spans="1:5">
      <c r="A1767" s="245"/>
      <c r="B1767" s="246"/>
      <c r="C1767" s="246"/>
      <c r="D1767" s="246"/>
      <c r="E1767" s="246"/>
    </row>
    <row r="1768" spans="1:5">
      <c r="A1768" s="245"/>
      <c r="B1768" s="246"/>
      <c r="C1768" s="246"/>
      <c r="D1768" s="246"/>
      <c r="E1768" s="246"/>
    </row>
    <row r="1769" spans="1:5">
      <c r="A1769" s="245"/>
      <c r="B1769" s="246"/>
      <c r="C1769" s="246"/>
      <c r="D1769" s="246"/>
      <c r="E1769" s="246"/>
    </row>
    <row r="1770" spans="1:5">
      <c r="A1770" s="245"/>
      <c r="B1770" s="246"/>
      <c r="C1770" s="246"/>
      <c r="D1770" s="246"/>
      <c r="E1770" s="246"/>
    </row>
    <row r="1771" spans="1:5">
      <c r="A1771" s="245"/>
      <c r="B1771" s="246"/>
      <c r="C1771" s="246"/>
      <c r="D1771" s="246"/>
      <c r="E1771" s="246"/>
    </row>
    <row r="1772" spans="1:5">
      <c r="A1772" s="245"/>
      <c r="B1772" s="246"/>
      <c r="C1772" s="246"/>
      <c r="D1772" s="246"/>
      <c r="E1772" s="246"/>
    </row>
    <row r="1773" spans="1:5">
      <c r="A1773" s="245"/>
      <c r="B1773" s="246"/>
      <c r="C1773" s="246"/>
      <c r="D1773" s="246"/>
      <c r="E1773" s="246"/>
    </row>
    <row r="1774" spans="1:5">
      <c r="A1774" s="245"/>
      <c r="B1774" s="246"/>
      <c r="C1774" s="246"/>
      <c r="D1774" s="246"/>
      <c r="E1774" s="246"/>
    </row>
    <row r="1775" spans="1:5">
      <c r="A1775" s="245"/>
      <c r="B1775" s="246"/>
      <c r="C1775" s="246"/>
      <c r="D1775" s="246"/>
      <c r="E1775" s="246"/>
    </row>
    <row r="1776" spans="1:5">
      <c r="A1776" s="245"/>
      <c r="B1776" s="246"/>
      <c r="C1776" s="246"/>
      <c r="D1776" s="246"/>
      <c r="E1776" s="246"/>
    </row>
    <row r="1777" spans="1:5">
      <c r="A1777" s="245"/>
      <c r="B1777" s="246"/>
      <c r="C1777" s="246"/>
      <c r="D1777" s="246"/>
      <c r="E1777" s="246"/>
    </row>
    <row r="1778" spans="1:5">
      <c r="A1778" s="245"/>
      <c r="B1778" s="246"/>
      <c r="C1778" s="246"/>
      <c r="D1778" s="246"/>
      <c r="E1778" s="246"/>
    </row>
    <row r="1779" spans="1:5">
      <c r="A1779" s="245"/>
      <c r="B1779" s="246"/>
      <c r="C1779" s="246"/>
      <c r="D1779" s="246"/>
      <c r="E1779" s="246"/>
    </row>
    <row r="1780" spans="1:5">
      <c r="A1780" s="245"/>
      <c r="B1780" s="246"/>
      <c r="C1780" s="246"/>
      <c r="D1780" s="246"/>
      <c r="E1780" s="246"/>
    </row>
    <row r="1781" spans="1:5">
      <c r="A1781" s="245"/>
      <c r="B1781" s="246"/>
      <c r="C1781" s="246"/>
      <c r="D1781" s="246"/>
      <c r="E1781" s="246"/>
    </row>
    <row r="1782" spans="1:5">
      <c r="A1782" s="245"/>
      <c r="B1782" s="246"/>
      <c r="C1782" s="246"/>
      <c r="D1782" s="246"/>
      <c r="E1782" s="246"/>
    </row>
    <row r="1783" spans="1:5">
      <c r="A1783" s="245"/>
      <c r="B1783" s="246"/>
      <c r="C1783" s="246"/>
      <c r="D1783" s="246"/>
      <c r="E1783" s="246"/>
    </row>
    <row r="1784" spans="1:5">
      <c r="A1784" s="245"/>
      <c r="B1784" s="246"/>
      <c r="C1784" s="246"/>
      <c r="D1784" s="246"/>
      <c r="E1784" s="246"/>
    </row>
    <row r="1785" spans="1:5">
      <c r="A1785" s="245"/>
      <c r="B1785" s="246"/>
      <c r="C1785" s="246"/>
      <c r="D1785" s="246"/>
      <c r="E1785" s="246"/>
    </row>
    <row r="1786" spans="1:5">
      <c r="A1786" s="245"/>
      <c r="B1786" s="246"/>
      <c r="C1786" s="246"/>
      <c r="D1786" s="246"/>
      <c r="E1786" s="246"/>
    </row>
    <row r="1787" spans="1:5">
      <c r="A1787" s="245"/>
      <c r="B1787" s="246"/>
      <c r="C1787" s="246"/>
      <c r="D1787" s="246"/>
      <c r="E1787" s="246"/>
    </row>
    <row r="1788" spans="1:5">
      <c r="A1788" s="245"/>
      <c r="B1788" s="246"/>
      <c r="C1788" s="246"/>
      <c r="D1788" s="246"/>
      <c r="E1788" s="246"/>
    </row>
    <row r="1789" spans="1:5">
      <c r="A1789" s="245"/>
      <c r="B1789" s="246"/>
      <c r="C1789" s="246"/>
      <c r="D1789" s="246"/>
      <c r="E1789" s="246"/>
    </row>
    <row r="1790" spans="1:5">
      <c r="A1790" s="245"/>
      <c r="B1790" s="246"/>
      <c r="C1790" s="246"/>
      <c r="D1790" s="246"/>
      <c r="E1790" s="246"/>
    </row>
    <row r="1791" spans="1:5">
      <c r="A1791" s="245"/>
      <c r="B1791" s="246"/>
      <c r="C1791" s="246"/>
      <c r="D1791" s="246"/>
      <c r="E1791" s="246"/>
    </row>
    <row r="1792" spans="1:5">
      <c r="A1792" s="245"/>
      <c r="B1792" s="246"/>
      <c r="C1792" s="246"/>
      <c r="D1792" s="246"/>
      <c r="E1792" s="246"/>
    </row>
    <row r="1793" spans="1:5">
      <c r="A1793" s="245"/>
      <c r="B1793" s="246"/>
      <c r="C1793" s="246"/>
      <c r="D1793" s="246"/>
      <c r="E1793" s="246"/>
    </row>
    <row r="1794" spans="1:5">
      <c r="A1794" s="245"/>
      <c r="B1794" s="246"/>
      <c r="C1794" s="246"/>
      <c r="D1794" s="246"/>
      <c r="E1794" s="246"/>
    </row>
    <row r="1795" spans="1:5">
      <c r="A1795" s="245"/>
      <c r="B1795" s="246"/>
      <c r="C1795" s="246"/>
      <c r="D1795" s="246"/>
      <c r="E1795" s="246"/>
    </row>
    <row r="1796" spans="1:5">
      <c r="A1796" s="245"/>
      <c r="B1796" s="246"/>
      <c r="C1796" s="246"/>
      <c r="D1796" s="246"/>
      <c r="E1796" s="246"/>
    </row>
    <row r="1797" spans="1:5">
      <c r="A1797" s="245"/>
      <c r="B1797" s="246"/>
      <c r="C1797" s="246"/>
      <c r="D1797" s="246"/>
      <c r="E1797" s="246"/>
    </row>
    <row r="1798" spans="1:5">
      <c r="A1798" s="245"/>
      <c r="B1798" s="246"/>
      <c r="C1798" s="246"/>
      <c r="D1798" s="246"/>
      <c r="E1798" s="246"/>
    </row>
    <row r="1799" spans="1:5">
      <c r="A1799" s="245"/>
      <c r="B1799" s="246"/>
      <c r="C1799" s="246"/>
      <c r="D1799" s="246"/>
      <c r="E1799" s="246"/>
    </row>
    <row r="1800" spans="1:5">
      <c r="A1800" s="245"/>
      <c r="B1800" s="246"/>
      <c r="C1800" s="246"/>
      <c r="D1800" s="246"/>
      <c r="E1800" s="246"/>
    </row>
    <row r="1801" spans="1:5">
      <c r="A1801" s="245"/>
      <c r="B1801" s="246"/>
      <c r="C1801" s="246"/>
      <c r="D1801" s="246"/>
      <c r="E1801" s="246"/>
    </row>
    <row r="1802" spans="1:5">
      <c r="A1802" s="245"/>
      <c r="B1802" s="246"/>
      <c r="C1802" s="246"/>
      <c r="D1802" s="246"/>
      <c r="E1802" s="246"/>
    </row>
    <row r="1803" spans="1:5">
      <c r="A1803" s="245"/>
      <c r="B1803" s="246"/>
      <c r="C1803" s="246"/>
      <c r="D1803" s="246"/>
      <c r="E1803" s="246"/>
    </row>
    <row r="1804" spans="1:5">
      <c r="A1804" s="245"/>
      <c r="B1804" s="246"/>
      <c r="C1804" s="246"/>
      <c r="D1804" s="246"/>
      <c r="E1804" s="246"/>
    </row>
    <row r="1805" spans="1:5">
      <c r="A1805" s="245"/>
      <c r="B1805" s="246"/>
      <c r="C1805" s="246"/>
      <c r="D1805" s="246"/>
      <c r="E1805" s="246"/>
    </row>
    <row r="1806" spans="1:5">
      <c r="A1806" s="245"/>
      <c r="B1806" s="246"/>
      <c r="C1806" s="246"/>
      <c r="D1806" s="246"/>
      <c r="E1806" s="246"/>
    </row>
    <row r="1807" spans="1:5">
      <c r="A1807" s="245"/>
      <c r="B1807" s="246"/>
      <c r="C1807" s="246"/>
      <c r="D1807" s="246"/>
      <c r="E1807" s="246"/>
    </row>
    <row r="1808" spans="1:5">
      <c r="A1808" s="245"/>
      <c r="B1808" s="246"/>
      <c r="C1808" s="246"/>
      <c r="D1808" s="246"/>
      <c r="E1808" s="246"/>
    </row>
    <row r="1809" spans="1:5">
      <c r="A1809" s="245"/>
      <c r="B1809" s="246"/>
      <c r="C1809" s="246"/>
      <c r="D1809" s="246"/>
      <c r="E1809" s="246"/>
    </row>
    <row r="1810" spans="1:5">
      <c r="A1810" s="245"/>
      <c r="B1810" s="246"/>
      <c r="C1810" s="246"/>
      <c r="D1810" s="246"/>
      <c r="E1810" s="246"/>
    </row>
    <row r="1811" spans="1:5">
      <c r="A1811" s="245"/>
      <c r="B1811" s="246"/>
      <c r="C1811" s="246"/>
      <c r="D1811" s="246"/>
      <c r="E1811" s="246"/>
    </row>
    <row r="1812" spans="1:5">
      <c r="A1812" s="245"/>
      <c r="B1812" s="246"/>
      <c r="C1812" s="246"/>
      <c r="D1812" s="246"/>
      <c r="E1812" s="246"/>
    </row>
    <row r="1813" spans="1:5">
      <c r="A1813" s="245"/>
      <c r="B1813" s="246"/>
      <c r="C1813" s="246"/>
      <c r="D1813" s="246"/>
      <c r="E1813" s="246"/>
    </row>
    <row r="1814" spans="1:5">
      <c r="A1814" s="245"/>
      <c r="B1814" s="246"/>
      <c r="C1814" s="246"/>
      <c r="D1814" s="246"/>
      <c r="E1814" s="246"/>
    </row>
    <row r="1815" spans="1:5">
      <c r="A1815" s="245"/>
      <c r="B1815" s="246"/>
      <c r="C1815" s="246"/>
      <c r="D1815" s="246"/>
      <c r="E1815" s="246"/>
    </row>
    <row r="1816" spans="1:5">
      <c r="A1816" s="245"/>
      <c r="B1816" s="246"/>
      <c r="C1816" s="246"/>
      <c r="D1816" s="246"/>
      <c r="E1816" s="246"/>
    </row>
    <row r="1817" spans="1:5">
      <c r="A1817" s="245"/>
      <c r="B1817" s="246"/>
      <c r="C1817" s="246"/>
      <c r="D1817" s="246"/>
      <c r="E1817" s="246"/>
    </row>
    <row r="1818" spans="1:5">
      <c r="A1818" s="245"/>
      <c r="B1818" s="246"/>
      <c r="C1818" s="246"/>
      <c r="D1818" s="246"/>
      <c r="E1818" s="246"/>
    </row>
    <row r="1819" spans="1:5">
      <c r="A1819" s="245"/>
      <c r="B1819" s="246"/>
      <c r="C1819" s="246"/>
      <c r="D1819" s="246"/>
      <c r="E1819" s="246"/>
    </row>
    <row r="1820" spans="1:5">
      <c r="A1820" s="245"/>
      <c r="B1820" s="246"/>
      <c r="C1820" s="246"/>
      <c r="D1820" s="246"/>
      <c r="E1820" s="246"/>
    </row>
    <row r="1821" spans="1:5">
      <c r="A1821" s="245"/>
      <c r="B1821" s="246"/>
      <c r="C1821" s="246"/>
      <c r="D1821" s="246"/>
      <c r="E1821" s="246"/>
    </row>
    <row r="1822" spans="1:5">
      <c r="A1822" s="245"/>
      <c r="B1822" s="246"/>
      <c r="C1822" s="246"/>
      <c r="D1822" s="246"/>
      <c r="E1822" s="246"/>
    </row>
    <row r="1823" spans="1:5">
      <c r="A1823" s="245"/>
      <c r="B1823" s="246"/>
      <c r="C1823" s="246"/>
      <c r="D1823" s="246"/>
      <c r="E1823" s="246"/>
    </row>
    <row r="1824" spans="1:5">
      <c r="A1824" s="245"/>
      <c r="B1824" s="246"/>
      <c r="C1824" s="246"/>
      <c r="D1824" s="246"/>
      <c r="E1824" s="246"/>
    </row>
    <row r="1825" spans="1:5">
      <c r="A1825" s="245"/>
      <c r="B1825" s="246"/>
      <c r="C1825" s="246"/>
      <c r="D1825" s="246"/>
      <c r="E1825" s="246"/>
    </row>
    <row r="1826" spans="1:5">
      <c r="A1826" s="245"/>
      <c r="B1826" s="246"/>
      <c r="C1826" s="246"/>
      <c r="D1826" s="246"/>
      <c r="E1826" s="246"/>
    </row>
    <row r="1827" spans="1:5">
      <c r="A1827" s="245"/>
      <c r="B1827" s="246"/>
      <c r="C1827" s="246"/>
      <c r="D1827" s="246"/>
      <c r="E1827" s="246"/>
    </row>
    <row r="1828" spans="1:5">
      <c r="A1828" s="245"/>
      <c r="B1828" s="246"/>
      <c r="C1828" s="246"/>
      <c r="D1828" s="246"/>
      <c r="E1828" s="246"/>
    </row>
    <row r="1829" spans="1:5">
      <c r="A1829" s="245"/>
      <c r="B1829" s="246"/>
      <c r="C1829" s="246"/>
      <c r="D1829" s="246"/>
      <c r="E1829" s="246"/>
    </row>
    <row r="1830" spans="1:5">
      <c r="A1830" s="245"/>
      <c r="B1830" s="246"/>
      <c r="C1830" s="246"/>
      <c r="D1830" s="246"/>
      <c r="E1830" s="246"/>
    </row>
    <row r="1831" spans="1:5">
      <c r="A1831" s="245"/>
      <c r="B1831" s="246"/>
      <c r="C1831" s="246"/>
      <c r="D1831" s="246"/>
      <c r="E1831" s="246"/>
    </row>
    <row r="1832" spans="1:5">
      <c r="A1832" s="245"/>
      <c r="B1832" s="246"/>
      <c r="C1832" s="246"/>
      <c r="D1832" s="246"/>
      <c r="E1832" s="246"/>
    </row>
    <row r="1833" spans="1:5">
      <c r="A1833" s="245"/>
      <c r="B1833" s="246"/>
      <c r="C1833" s="246"/>
      <c r="D1833" s="246"/>
      <c r="E1833" s="246"/>
    </row>
    <row r="1834" spans="1:5">
      <c r="A1834" s="245"/>
      <c r="B1834" s="246"/>
      <c r="C1834" s="246"/>
      <c r="D1834" s="246"/>
      <c r="E1834" s="246"/>
    </row>
    <row r="1835" spans="1:5">
      <c r="A1835" s="245"/>
      <c r="B1835" s="246"/>
      <c r="C1835" s="246"/>
      <c r="D1835" s="246"/>
      <c r="E1835" s="246"/>
    </row>
    <row r="1836" spans="1:5">
      <c r="A1836" s="245"/>
      <c r="B1836" s="246"/>
      <c r="C1836" s="246"/>
      <c r="D1836" s="246"/>
      <c r="E1836" s="246"/>
    </row>
    <row r="1837" spans="1:5">
      <c r="A1837" s="245"/>
      <c r="B1837" s="246"/>
      <c r="C1837" s="246"/>
      <c r="D1837" s="246"/>
      <c r="E1837" s="246"/>
    </row>
    <row r="1838" spans="1:5">
      <c r="A1838" s="245"/>
      <c r="B1838" s="246"/>
      <c r="C1838" s="246"/>
      <c r="D1838" s="246"/>
      <c r="E1838" s="246"/>
    </row>
    <row r="1839" spans="1:5">
      <c r="A1839" s="245"/>
      <c r="B1839" s="246"/>
      <c r="C1839" s="246"/>
      <c r="D1839" s="246"/>
      <c r="E1839" s="246"/>
    </row>
    <row r="1840" spans="1:5">
      <c r="A1840" s="245"/>
      <c r="B1840" s="246"/>
      <c r="C1840" s="246"/>
      <c r="D1840" s="246"/>
      <c r="E1840" s="246"/>
    </row>
    <row r="1841" spans="1:5">
      <c r="A1841" s="245"/>
      <c r="B1841" s="246"/>
      <c r="C1841" s="246"/>
      <c r="D1841" s="246"/>
      <c r="E1841" s="246"/>
    </row>
    <row r="1842" spans="1:5">
      <c r="A1842" s="245"/>
      <c r="B1842" s="246"/>
      <c r="C1842" s="246"/>
      <c r="D1842" s="246"/>
      <c r="E1842" s="246"/>
    </row>
    <row r="1843" spans="1:5">
      <c r="A1843" s="245"/>
      <c r="B1843" s="246"/>
      <c r="C1843" s="246"/>
      <c r="D1843" s="246"/>
      <c r="E1843" s="246"/>
    </row>
    <row r="1844" spans="1:5">
      <c r="A1844" s="245"/>
      <c r="B1844" s="246"/>
      <c r="C1844" s="246"/>
      <c r="D1844" s="246"/>
      <c r="E1844" s="246"/>
    </row>
    <row r="1845" spans="1:5">
      <c r="A1845" s="245"/>
      <c r="B1845" s="246"/>
      <c r="C1845" s="246"/>
      <c r="D1845" s="246"/>
      <c r="E1845" s="246"/>
    </row>
    <row r="1846" spans="1:5">
      <c r="A1846" s="245"/>
      <c r="B1846" s="246"/>
      <c r="C1846" s="246"/>
      <c r="D1846" s="246"/>
      <c r="E1846" s="246"/>
    </row>
    <row r="1847" spans="1:5">
      <c r="A1847" s="245"/>
      <c r="B1847" s="246"/>
      <c r="C1847" s="246"/>
      <c r="D1847" s="246"/>
      <c r="E1847" s="246"/>
    </row>
    <row r="1848" spans="1:5">
      <c r="A1848" s="245"/>
      <c r="B1848" s="246"/>
      <c r="C1848" s="246"/>
      <c r="D1848" s="246"/>
      <c r="E1848" s="246"/>
    </row>
    <row r="1849" spans="1:5">
      <c r="A1849" s="245"/>
      <c r="B1849" s="246"/>
      <c r="C1849" s="246"/>
      <c r="D1849" s="246"/>
      <c r="E1849" s="246"/>
    </row>
    <row r="1850" spans="1:5">
      <c r="A1850" s="245"/>
      <c r="B1850" s="246"/>
      <c r="C1850" s="246"/>
      <c r="D1850" s="246"/>
      <c r="E1850" s="246"/>
    </row>
    <row r="1851" spans="1:5">
      <c r="A1851" s="245"/>
      <c r="B1851" s="246"/>
      <c r="C1851" s="246"/>
      <c r="D1851" s="246"/>
      <c r="E1851" s="246"/>
    </row>
    <row r="1852" spans="1:5">
      <c r="A1852" s="245"/>
      <c r="B1852" s="246"/>
      <c r="C1852" s="246"/>
      <c r="D1852" s="246"/>
      <c r="E1852" s="246"/>
    </row>
    <row r="1853" spans="1:5">
      <c r="A1853" s="245"/>
      <c r="B1853" s="246"/>
      <c r="C1853" s="246"/>
      <c r="D1853" s="246"/>
      <c r="E1853" s="246"/>
    </row>
    <row r="1854" spans="1:5">
      <c r="A1854" s="245"/>
      <c r="B1854" s="246"/>
      <c r="C1854" s="246"/>
      <c r="D1854" s="246"/>
      <c r="E1854" s="246"/>
    </row>
    <row r="1855" spans="1:5">
      <c r="A1855" s="245"/>
      <c r="B1855" s="246"/>
      <c r="C1855" s="246"/>
      <c r="D1855" s="246"/>
      <c r="E1855" s="246"/>
    </row>
    <row r="1856" spans="1:5">
      <c r="A1856" s="245"/>
      <c r="B1856" s="246"/>
      <c r="C1856" s="246"/>
      <c r="D1856" s="246"/>
      <c r="E1856" s="246"/>
    </row>
    <row r="1857" spans="1:5">
      <c r="A1857" s="245"/>
      <c r="B1857" s="246"/>
      <c r="C1857" s="246"/>
      <c r="D1857" s="246"/>
      <c r="E1857" s="246"/>
    </row>
    <row r="1858" spans="1:5">
      <c r="A1858" s="245"/>
      <c r="B1858" s="246"/>
      <c r="C1858" s="246"/>
      <c r="D1858" s="246"/>
      <c r="E1858" s="246"/>
    </row>
    <row r="1859" spans="1:5">
      <c r="A1859" s="245"/>
      <c r="B1859" s="246"/>
      <c r="C1859" s="246"/>
      <c r="D1859" s="246"/>
      <c r="E1859" s="246"/>
    </row>
    <row r="1860" spans="1:5">
      <c r="A1860" s="245"/>
      <c r="B1860" s="246"/>
      <c r="C1860" s="246"/>
      <c r="D1860" s="246"/>
      <c r="E1860" s="246"/>
    </row>
    <row r="1861" spans="1:5">
      <c r="A1861" s="245"/>
      <c r="B1861" s="246"/>
      <c r="C1861" s="246"/>
      <c r="D1861" s="246"/>
      <c r="E1861" s="246"/>
    </row>
    <row r="1862" spans="1:5">
      <c r="A1862" s="245"/>
      <c r="B1862" s="246"/>
      <c r="C1862" s="246"/>
      <c r="D1862" s="246"/>
      <c r="E1862" s="246"/>
    </row>
    <row r="1863" spans="1:5">
      <c r="A1863" s="245"/>
      <c r="B1863" s="246"/>
      <c r="C1863" s="246"/>
      <c r="D1863" s="246"/>
      <c r="E1863" s="246"/>
    </row>
    <row r="1864" spans="1:5">
      <c r="A1864" s="245"/>
      <c r="B1864" s="246"/>
      <c r="C1864" s="246"/>
      <c r="D1864" s="246"/>
      <c r="E1864" s="246"/>
    </row>
    <row r="1865" spans="1:5">
      <c r="A1865" s="245"/>
      <c r="B1865" s="246"/>
      <c r="C1865" s="246"/>
      <c r="D1865" s="246"/>
      <c r="E1865" s="246"/>
    </row>
    <row r="1866" spans="1:5">
      <c r="A1866" s="245"/>
      <c r="B1866" s="246"/>
      <c r="C1866" s="246"/>
      <c r="D1866" s="246"/>
      <c r="E1866" s="246"/>
    </row>
    <row r="1867" spans="1:5">
      <c r="A1867" s="245"/>
      <c r="B1867" s="246"/>
      <c r="C1867" s="246"/>
      <c r="D1867" s="246"/>
      <c r="E1867" s="246"/>
    </row>
    <row r="1868" spans="1:5">
      <c r="A1868" s="245"/>
      <c r="B1868" s="246"/>
      <c r="C1868" s="246"/>
      <c r="D1868" s="246"/>
      <c r="E1868" s="246"/>
    </row>
    <row r="1869" spans="1:5">
      <c r="A1869" s="245"/>
      <c r="B1869" s="246"/>
      <c r="C1869" s="246"/>
      <c r="D1869" s="246"/>
      <c r="E1869" s="246"/>
    </row>
    <row r="1870" spans="1:5">
      <c r="A1870" s="245"/>
      <c r="B1870" s="246"/>
      <c r="C1870" s="246"/>
      <c r="D1870" s="246"/>
      <c r="E1870" s="246"/>
    </row>
    <row r="1871" spans="1:5">
      <c r="A1871" s="245"/>
      <c r="B1871" s="246"/>
      <c r="C1871" s="246"/>
      <c r="D1871" s="246"/>
      <c r="E1871" s="246"/>
    </row>
    <row r="1872" spans="1:5">
      <c r="A1872" s="245"/>
      <c r="B1872" s="246"/>
      <c r="C1872" s="246"/>
      <c r="D1872" s="246"/>
      <c r="E1872" s="246"/>
    </row>
    <row r="1873" spans="1:5">
      <c r="A1873" s="245"/>
      <c r="B1873" s="246"/>
      <c r="C1873" s="246"/>
      <c r="D1873" s="246"/>
      <c r="E1873" s="246"/>
    </row>
    <row r="1874" spans="1:5">
      <c r="A1874" s="245"/>
      <c r="B1874" s="246"/>
      <c r="C1874" s="246"/>
      <c r="D1874" s="246"/>
      <c r="E1874" s="246"/>
    </row>
    <row r="1875" spans="1:5">
      <c r="A1875" s="245"/>
      <c r="B1875" s="246"/>
      <c r="C1875" s="246"/>
      <c r="D1875" s="246"/>
      <c r="E1875" s="246"/>
    </row>
    <row r="1876" spans="1:5">
      <c r="A1876" s="245"/>
      <c r="B1876" s="246"/>
      <c r="C1876" s="246"/>
      <c r="D1876" s="246"/>
      <c r="E1876" s="246"/>
    </row>
    <row r="1877" spans="1:5">
      <c r="A1877" s="245"/>
      <c r="B1877" s="246"/>
      <c r="C1877" s="246"/>
      <c r="D1877" s="246"/>
      <c r="E1877" s="246"/>
    </row>
    <row r="1878" spans="1:5">
      <c r="A1878" s="245"/>
      <c r="B1878" s="246"/>
      <c r="C1878" s="246"/>
      <c r="D1878" s="246"/>
      <c r="E1878" s="246"/>
    </row>
    <row r="1879" spans="1:5">
      <c r="A1879" s="245"/>
      <c r="B1879" s="246"/>
      <c r="C1879" s="246"/>
      <c r="D1879" s="246"/>
      <c r="E1879" s="246"/>
    </row>
    <row r="1880" spans="1:5">
      <c r="A1880" s="245"/>
      <c r="B1880" s="246"/>
      <c r="C1880" s="246"/>
      <c r="D1880" s="246"/>
      <c r="E1880" s="246"/>
    </row>
    <row r="1881" spans="1:5">
      <c r="A1881" s="245"/>
      <c r="B1881" s="246"/>
      <c r="C1881" s="246"/>
      <c r="D1881" s="246"/>
      <c r="E1881" s="246"/>
    </row>
    <row r="1882" spans="1:5">
      <c r="A1882" s="245"/>
      <c r="B1882" s="246"/>
      <c r="C1882" s="246"/>
      <c r="D1882" s="246"/>
      <c r="E1882" s="246"/>
    </row>
    <row r="1883" spans="1:5">
      <c r="A1883" s="245"/>
      <c r="B1883" s="246"/>
      <c r="C1883" s="246"/>
      <c r="D1883" s="246"/>
      <c r="E1883" s="246"/>
    </row>
    <row r="1884" spans="1:5">
      <c r="A1884" s="245"/>
      <c r="B1884" s="246"/>
      <c r="C1884" s="246"/>
      <c r="D1884" s="246"/>
      <c r="E1884" s="246"/>
    </row>
    <row r="1885" spans="1:5">
      <c r="A1885" s="245"/>
      <c r="B1885" s="246"/>
      <c r="C1885" s="246"/>
      <c r="D1885" s="246"/>
      <c r="E1885" s="246"/>
    </row>
    <row r="1886" spans="1:5">
      <c r="A1886" s="245"/>
      <c r="B1886" s="246"/>
      <c r="C1886" s="246"/>
      <c r="D1886" s="246"/>
      <c r="E1886" s="246"/>
    </row>
    <row r="1887" spans="1:5">
      <c r="A1887" s="245"/>
      <c r="B1887" s="246"/>
      <c r="C1887" s="246"/>
      <c r="D1887" s="246"/>
      <c r="E1887" s="246"/>
    </row>
    <row r="1888" spans="1:5">
      <c r="A1888" s="245"/>
      <c r="B1888" s="246"/>
      <c r="C1888" s="246"/>
      <c r="D1888" s="246"/>
      <c r="E1888" s="246"/>
    </row>
    <row r="1889" spans="1:5">
      <c r="A1889" s="245"/>
      <c r="B1889" s="246"/>
      <c r="C1889" s="246"/>
      <c r="D1889" s="246"/>
      <c r="E1889" s="246"/>
    </row>
    <row r="1890" spans="1:5">
      <c r="A1890" s="245"/>
      <c r="B1890" s="246"/>
      <c r="C1890" s="246"/>
      <c r="D1890" s="246"/>
      <c r="E1890" s="246"/>
    </row>
    <row r="1891" spans="1:5">
      <c r="A1891" s="245"/>
      <c r="B1891" s="246"/>
      <c r="C1891" s="246"/>
      <c r="D1891" s="246"/>
      <c r="E1891" s="246"/>
    </row>
    <row r="1892" spans="1:5">
      <c r="A1892" s="245"/>
      <c r="B1892" s="246"/>
      <c r="C1892" s="246"/>
      <c r="D1892" s="246"/>
      <c r="E1892" s="246"/>
    </row>
    <row r="1893" spans="1:5">
      <c r="A1893" s="245"/>
      <c r="B1893" s="246"/>
      <c r="C1893" s="246"/>
      <c r="D1893" s="246"/>
      <c r="E1893" s="246"/>
    </row>
    <row r="1894" spans="1:5">
      <c r="A1894" s="245"/>
      <c r="B1894" s="246"/>
      <c r="C1894" s="246"/>
      <c r="D1894" s="246"/>
      <c r="E1894" s="246"/>
    </row>
    <row r="1895" spans="1:5">
      <c r="A1895" s="245"/>
      <c r="B1895" s="246"/>
      <c r="C1895" s="246"/>
      <c r="D1895" s="246"/>
      <c r="E1895" s="246"/>
    </row>
    <row r="1896" spans="1:5">
      <c r="A1896" s="245"/>
      <c r="B1896" s="246"/>
      <c r="C1896" s="246"/>
      <c r="D1896" s="246"/>
      <c r="E1896" s="246"/>
    </row>
    <row r="1897" spans="1:5">
      <c r="A1897" s="245"/>
      <c r="B1897" s="246"/>
      <c r="C1897" s="246"/>
      <c r="D1897" s="246"/>
      <c r="E1897" s="246"/>
    </row>
    <row r="1898" spans="1:5">
      <c r="A1898" s="245"/>
      <c r="B1898" s="246"/>
      <c r="C1898" s="246"/>
      <c r="D1898" s="246"/>
      <c r="E1898" s="246"/>
    </row>
    <row r="1899" spans="1:5">
      <c r="A1899" s="245"/>
      <c r="B1899" s="246"/>
      <c r="C1899" s="246"/>
      <c r="D1899" s="246"/>
      <c r="E1899" s="246"/>
    </row>
    <row r="1900" spans="1:5">
      <c r="A1900" s="245"/>
      <c r="B1900" s="246"/>
      <c r="C1900" s="246"/>
      <c r="D1900" s="246"/>
      <c r="E1900" s="246"/>
    </row>
    <row r="1901" spans="1:5">
      <c r="A1901" s="245"/>
      <c r="B1901" s="246"/>
      <c r="C1901" s="246"/>
      <c r="D1901" s="246"/>
      <c r="E1901" s="246"/>
    </row>
    <row r="1902" spans="1:5">
      <c r="A1902" s="245"/>
      <c r="B1902" s="246"/>
      <c r="C1902" s="246"/>
      <c r="D1902" s="246"/>
      <c r="E1902" s="246"/>
    </row>
    <row r="1903" spans="1:5">
      <c r="A1903" s="245"/>
      <c r="B1903" s="246"/>
      <c r="C1903" s="246"/>
      <c r="D1903" s="246"/>
      <c r="E1903" s="246"/>
    </row>
    <row r="1904" spans="1:5">
      <c r="A1904" s="245"/>
      <c r="B1904" s="246"/>
      <c r="C1904" s="246"/>
      <c r="D1904" s="246"/>
      <c r="E1904" s="246"/>
    </row>
    <row r="1905" spans="1:5">
      <c r="A1905" s="245"/>
      <c r="B1905" s="246"/>
      <c r="C1905" s="246"/>
      <c r="D1905" s="246"/>
      <c r="E1905" s="246"/>
    </row>
    <row r="1906" spans="1:5">
      <c r="A1906" s="245"/>
      <c r="B1906" s="246"/>
      <c r="C1906" s="246"/>
      <c r="D1906" s="246"/>
      <c r="E1906" s="246"/>
    </row>
    <row r="1907" spans="1:5">
      <c r="A1907" s="245"/>
      <c r="B1907" s="246"/>
      <c r="C1907" s="246"/>
      <c r="D1907" s="246"/>
      <c r="E1907" s="246"/>
    </row>
    <row r="1908" spans="1:5">
      <c r="A1908" s="245"/>
      <c r="B1908" s="246"/>
      <c r="C1908" s="246"/>
      <c r="D1908" s="246"/>
      <c r="E1908" s="246"/>
    </row>
    <row r="1909" spans="1:5">
      <c r="A1909" s="245"/>
      <c r="B1909" s="246"/>
      <c r="C1909" s="246"/>
      <c r="D1909" s="246"/>
      <c r="E1909" s="246"/>
    </row>
    <row r="1910" spans="1:5">
      <c r="A1910" s="245"/>
      <c r="B1910" s="246"/>
      <c r="C1910" s="246"/>
      <c r="D1910" s="246"/>
      <c r="E1910" s="246"/>
    </row>
    <row r="1911" spans="1:5">
      <c r="A1911" s="245"/>
      <c r="B1911" s="246"/>
      <c r="C1911" s="246"/>
      <c r="D1911" s="246"/>
      <c r="E1911" s="246"/>
    </row>
    <row r="1912" spans="1:5">
      <c r="A1912" s="245"/>
      <c r="B1912" s="246"/>
      <c r="C1912" s="246"/>
      <c r="D1912" s="246"/>
      <c r="E1912" s="246"/>
    </row>
    <row r="1913" spans="1:5">
      <c r="A1913" s="245"/>
      <c r="B1913" s="246"/>
      <c r="C1913" s="246"/>
      <c r="D1913" s="246"/>
      <c r="E1913" s="246"/>
    </row>
    <row r="1914" spans="1:5">
      <c r="A1914" s="245"/>
      <c r="B1914" s="246"/>
      <c r="C1914" s="246"/>
      <c r="D1914" s="246"/>
      <c r="E1914" s="246"/>
    </row>
    <row r="1915" spans="1:5">
      <c r="A1915" s="245"/>
      <c r="B1915" s="246"/>
      <c r="C1915" s="246"/>
      <c r="D1915" s="246"/>
      <c r="E1915" s="246"/>
    </row>
    <row r="1916" spans="1:5">
      <c r="A1916" s="245"/>
      <c r="B1916" s="246"/>
      <c r="C1916" s="246"/>
      <c r="D1916" s="246"/>
      <c r="E1916" s="246"/>
    </row>
    <row r="1917" spans="1:5">
      <c r="A1917" s="245"/>
      <c r="B1917" s="246"/>
      <c r="C1917" s="246"/>
      <c r="D1917" s="246"/>
      <c r="E1917" s="246"/>
    </row>
    <row r="1918" spans="1:5">
      <c r="A1918" s="245"/>
      <c r="B1918" s="246"/>
      <c r="C1918" s="246"/>
      <c r="D1918" s="246"/>
      <c r="E1918" s="246"/>
    </row>
    <row r="1919" spans="1:5">
      <c r="A1919" s="245"/>
      <c r="B1919" s="246"/>
      <c r="C1919" s="246"/>
      <c r="D1919" s="246"/>
      <c r="E1919" s="246"/>
    </row>
    <row r="1920" spans="1:5">
      <c r="A1920" s="245"/>
      <c r="B1920" s="246"/>
      <c r="C1920" s="246"/>
      <c r="D1920" s="246"/>
      <c r="E1920" s="246"/>
    </row>
    <row r="1921" spans="1:5">
      <c r="A1921" s="245"/>
      <c r="B1921" s="246"/>
      <c r="C1921" s="246"/>
      <c r="D1921" s="246"/>
      <c r="E1921" s="246"/>
    </row>
    <row r="1922" spans="1:5">
      <c r="A1922" s="245"/>
      <c r="B1922" s="246"/>
      <c r="C1922" s="246"/>
      <c r="D1922" s="246"/>
      <c r="E1922" s="246"/>
    </row>
    <row r="1923" spans="1:5">
      <c r="A1923" s="245"/>
      <c r="B1923" s="246"/>
      <c r="C1923" s="246"/>
      <c r="D1923" s="246"/>
      <c r="E1923" s="246"/>
    </row>
    <row r="1924" spans="1:5">
      <c r="A1924" s="245"/>
      <c r="B1924" s="246"/>
      <c r="C1924" s="246"/>
      <c r="D1924" s="246"/>
      <c r="E1924" s="246"/>
    </row>
    <row r="1925" spans="1:5">
      <c r="A1925" s="245"/>
      <c r="B1925" s="246"/>
      <c r="C1925" s="246"/>
      <c r="D1925" s="246"/>
      <c r="E1925" s="246"/>
    </row>
    <row r="1926" spans="1:5">
      <c r="A1926" s="245"/>
      <c r="B1926" s="246"/>
      <c r="C1926" s="246"/>
      <c r="D1926" s="246"/>
      <c r="E1926" s="246"/>
    </row>
    <row r="1927" spans="1:5">
      <c r="A1927" s="245"/>
      <c r="B1927" s="246"/>
      <c r="C1927" s="246"/>
      <c r="D1927" s="246"/>
      <c r="E1927" s="246"/>
    </row>
    <row r="1928" spans="1:5">
      <c r="A1928" s="245"/>
      <c r="B1928" s="246"/>
      <c r="C1928" s="246"/>
      <c r="D1928" s="246"/>
      <c r="E1928" s="246"/>
    </row>
    <row r="1929" spans="1:5">
      <c r="A1929" s="245"/>
      <c r="B1929" s="246"/>
      <c r="C1929" s="246"/>
      <c r="D1929" s="246"/>
      <c r="E1929" s="246"/>
    </row>
    <row r="1930" spans="1:5">
      <c r="A1930" s="245"/>
      <c r="B1930" s="246"/>
      <c r="C1930" s="246"/>
      <c r="D1930" s="246"/>
      <c r="E1930" s="246"/>
    </row>
    <row r="1931" spans="1:5">
      <c r="A1931" s="245"/>
      <c r="B1931" s="246"/>
      <c r="C1931" s="246"/>
      <c r="D1931" s="246"/>
      <c r="E1931" s="246"/>
    </row>
    <row r="1932" spans="1:5">
      <c r="A1932" s="245"/>
      <c r="B1932" s="246"/>
      <c r="C1932" s="246"/>
      <c r="D1932" s="246"/>
      <c r="E1932" s="246"/>
    </row>
    <row r="1933" spans="1:5">
      <c r="A1933" s="245"/>
      <c r="B1933" s="246"/>
      <c r="C1933" s="246"/>
      <c r="D1933" s="246"/>
      <c r="E1933" s="246"/>
    </row>
    <row r="1934" spans="1:5">
      <c r="A1934" s="245"/>
      <c r="B1934" s="246"/>
      <c r="C1934" s="246"/>
      <c r="D1934" s="246"/>
      <c r="E1934" s="246"/>
    </row>
    <row r="1935" spans="1:5">
      <c r="A1935" s="245"/>
      <c r="B1935" s="246"/>
      <c r="C1935" s="246"/>
      <c r="D1935" s="246"/>
      <c r="E1935" s="246"/>
    </row>
    <row r="1936" spans="1:5">
      <c r="A1936" s="245"/>
      <c r="B1936" s="246"/>
      <c r="C1936" s="246"/>
      <c r="D1936" s="246"/>
      <c r="E1936" s="246"/>
    </row>
    <row r="1937" spans="1:5">
      <c r="A1937" s="245"/>
      <c r="B1937" s="246"/>
      <c r="C1937" s="246"/>
      <c r="D1937" s="246"/>
      <c r="E1937" s="246"/>
    </row>
    <row r="1938" spans="1:5">
      <c r="A1938" s="245"/>
      <c r="B1938" s="246"/>
      <c r="C1938" s="246"/>
      <c r="D1938" s="246"/>
      <c r="E1938" s="246"/>
    </row>
    <row r="1939" spans="1:5">
      <c r="A1939" s="245"/>
      <c r="B1939" s="246"/>
      <c r="C1939" s="246"/>
      <c r="D1939" s="246"/>
      <c r="E1939" s="246"/>
    </row>
    <row r="1940" spans="1:5">
      <c r="A1940" s="245"/>
      <c r="B1940" s="246"/>
      <c r="C1940" s="246"/>
      <c r="D1940" s="246"/>
      <c r="E1940" s="246"/>
    </row>
    <row r="1941" spans="1:5">
      <c r="A1941" s="245"/>
      <c r="B1941" s="246"/>
      <c r="C1941" s="246"/>
      <c r="D1941" s="246"/>
      <c r="E1941" s="246"/>
    </row>
    <row r="1942" spans="1:5">
      <c r="A1942" s="245"/>
      <c r="B1942" s="246"/>
      <c r="C1942" s="246"/>
      <c r="D1942" s="246"/>
      <c r="E1942" s="246"/>
    </row>
    <row r="1943" spans="1:5">
      <c r="A1943" s="245"/>
      <c r="B1943" s="246"/>
      <c r="C1943" s="246"/>
      <c r="D1943" s="246"/>
      <c r="E1943" s="246"/>
    </row>
    <row r="1944" spans="1:5">
      <c r="A1944" s="245"/>
      <c r="B1944" s="246"/>
      <c r="C1944" s="246"/>
      <c r="D1944" s="246"/>
      <c r="E1944" s="246"/>
    </row>
    <row r="1945" spans="1:5">
      <c r="A1945" s="245"/>
      <c r="B1945" s="246"/>
      <c r="C1945" s="246"/>
      <c r="D1945" s="246"/>
      <c r="E1945" s="246"/>
    </row>
    <row r="1946" spans="1:5">
      <c r="A1946" s="245"/>
      <c r="B1946" s="246"/>
      <c r="C1946" s="246"/>
      <c r="D1946" s="246"/>
      <c r="E1946" s="246"/>
    </row>
    <row r="1947" spans="1:5">
      <c r="A1947" s="245"/>
      <c r="B1947" s="246"/>
      <c r="C1947" s="246"/>
      <c r="D1947" s="246"/>
      <c r="E1947" s="246"/>
    </row>
    <row r="1948" spans="1:5">
      <c r="A1948" s="245"/>
      <c r="B1948" s="246"/>
      <c r="C1948" s="246"/>
      <c r="D1948" s="246"/>
      <c r="E1948" s="246"/>
    </row>
    <row r="1949" spans="1:5">
      <c r="A1949" s="245"/>
      <c r="B1949" s="246"/>
      <c r="C1949" s="246"/>
      <c r="D1949" s="246"/>
      <c r="E1949" s="246"/>
    </row>
    <row r="1950" spans="1:5">
      <c r="A1950" s="245"/>
      <c r="B1950" s="246"/>
      <c r="C1950" s="246"/>
      <c r="D1950" s="246"/>
      <c r="E1950" s="246"/>
    </row>
    <row r="1951" spans="1:5">
      <c r="A1951" s="245"/>
      <c r="B1951" s="246"/>
      <c r="C1951" s="246"/>
      <c r="D1951" s="246"/>
      <c r="E1951" s="246"/>
    </row>
    <row r="1952" spans="1:5">
      <c r="A1952" s="245"/>
      <c r="B1952" s="246"/>
      <c r="C1952" s="246"/>
      <c r="D1952" s="246"/>
      <c r="E1952" s="246"/>
    </row>
    <row r="1953" spans="1:5">
      <c r="A1953" s="245"/>
      <c r="B1953" s="246"/>
      <c r="C1953" s="246"/>
      <c r="D1953" s="246"/>
      <c r="E1953" s="246"/>
    </row>
    <row r="1954" spans="1:5">
      <c r="A1954" s="245"/>
      <c r="B1954" s="246"/>
      <c r="C1954" s="246"/>
      <c r="D1954" s="246"/>
      <c r="E1954" s="246"/>
    </row>
    <row r="1955" spans="1:5">
      <c r="A1955" s="245"/>
      <c r="B1955" s="246"/>
      <c r="C1955" s="246"/>
      <c r="D1955" s="246"/>
      <c r="E1955" s="246"/>
    </row>
    <row r="1956" spans="1:5">
      <c r="A1956" s="245"/>
      <c r="B1956" s="246"/>
      <c r="C1956" s="246"/>
      <c r="D1956" s="246"/>
      <c r="E1956" s="246"/>
    </row>
    <row r="1957" spans="1:5">
      <c r="A1957" s="245"/>
      <c r="B1957" s="246"/>
      <c r="C1957" s="246"/>
      <c r="D1957" s="246"/>
      <c r="E1957" s="246"/>
    </row>
    <row r="1958" spans="1:5">
      <c r="A1958" s="245"/>
      <c r="B1958" s="246"/>
      <c r="C1958" s="246"/>
      <c r="D1958" s="246"/>
      <c r="E1958" s="246"/>
    </row>
    <row r="1959" spans="1:5">
      <c r="A1959" s="245"/>
      <c r="B1959" s="246"/>
      <c r="C1959" s="246"/>
      <c r="D1959" s="246"/>
      <c r="E1959" s="246"/>
    </row>
    <row r="1960" spans="1:5">
      <c r="A1960" s="245"/>
      <c r="B1960" s="246"/>
      <c r="C1960" s="246"/>
      <c r="D1960" s="246"/>
      <c r="E1960" s="246"/>
    </row>
    <row r="1961" spans="1:5">
      <c r="A1961" s="245"/>
      <c r="B1961" s="246"/>
      <c r="C1961" s="246"/>
      <c r="D1961" s="246"/>
      <c r="E1961" s="246"/>
    </row>
    <row r="1962" spans="1:5">
      <c r="A1962" s="245"/>
      <c r="B1962" s="246"/>
      <c r="C1962" s="246"/>
      <c r="D1962" s="246"/>
      <c r="E1962" s="246"/>
    </row>
    <row r="1963" spans="1:5">
      <c r="A1963" s="245"/>
      <c r="B1963" s="246"/>
      <c r="C1963" s="246"/>
      <c r="D1963" s="246"/>
      <c r="E1963" s="246"/>
    </row>
    <row r="1964" spans="1:5">
      <c r="A1964" s="245"/>
      <c r="B1964" s="246"/>
      <c r="C1964" s="246"/>
      <c r="D1964" s="246"/>
      <c r="E1964" s="246"/>
    </row>
    <row r="1965" spans="1:5">
      <c r="A1965" s="245"/>
      <c r="B1965" s="246"/>
      <c r="C1965" s="246"/>
      <c r="D1965" s="246"/>
      <c r="E1965" s="246"/>
    </row>
    <row r="1966" spans="1:5">
      <c r="A1966" s="245"/>
      <c r="B1966" s="246"/>
      <c r="C1966" s="246"/>
      <c r="D1966" s="246"/>
      <c r="E1966" s="246"/>
    </row>
  </sheetData>
  <mergeCells count="7">
    <mergeCell ref="A6:A7"/>
    <mergeCell ref="B6:E6"/>
    <mergeCell ref="A1:B1"/>
    <mergeCell ref="A4:E4"/>
    <mergeCell ref="C1:E1"/>
    <mergeCell ref="C2:E2"/>
    <mergeCell ref="C3:E3"/>
  </mergeCells>
  <pageMargins left="0.7" right="0.7" top="0.75" bottom="0.75" header="0.3" footer="0.3"/>
  <pageSetup scale="86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8"/>
  <sheetViews>
    <sheetView view="pageBreakPreview" zoomScaleNormal="100" zoomScaleSheetLayoutView="100" workbookViewId="0">
      <selection activeCell="C6" sqref="C6"/>
    </sheetView>
  </sheetViews>
  <sheetFormatPr defaultColWidth="9.140625" defaultRowHeight="16.5"/>
  <cols>
    <col min="1" max="1" width="13.85546875" style="73" customWidth="1"/>
    <col min="2" max="2" width="16" style="73" customWidth="1"/>
    <col min="3" max="3" width="80.85546875" style="73" customWidth="1"/>
    <col min="4" max="5" width="17.85546875" style="73" customWidth="1"/>
    <col min="6" max="7" width="18.42578125" style="73" customWidth="1"/>
    <col min="8" max="8" width="20.42578125" style="72" customWidth="1"/>
    <col min="9" max="9" width="19" style="72" bestFit="1" customWidth="1"/>
    <col min="10" max="11" width="16.42578125" style="72" customWidth="1"/>
    <col min="12" max="12" width="9.140625" style="72"/>
    <col min="13" max="16384" width="9.140625" style="73"/>
  </cols>
  <sheetData>
    <row r="1" spans="1:12">
      <c r="A1" s="59"/>
      <c r="B1" s="59"/>
      <c r="C1" s="71"/>
      <c r="D1" s="71"/>
      <c r="E1" s="71"/>
      <c r="F1" s="71"/>
      <c r="G1" s="93" t="s">
        <v>377</v>
      </c>
      <c r="K1" s="73"/>
      <c r="L1" s="73"/>
    </row>
    <row r="2" spans="1:12">
      <c r="A2" s="74"/>
      <c r="G2" s="92" t="s">
        <v>0</v>
      </c>
      <c r="K2" s="73"/>
      <c r="L2" s="73"/>
    </row>
    <row r="3" spans="1:12">
      <c r="A3" s="74"/>
      <c r="G3" s="92" t="s">
        <v>1</v>
      </c>
      <c r="K3" s="73"/>
      <c r="L3" s="73"/>
    </row>
    <row r="4" spans="1:12" ht="55.5" customHeight="1">
      <c r="A4" s="447" t="s">
        <v>117</v>
      </c>
      <c r="B4" s="447"/>
      <c r="C4" s="447"/>
      <c r="D4" s="447"/>
      <c r="E4" s="447"/>
      <c r="F4" s="447"/>
      <c r="G4" s="447"/>
      <c r="K4" s="73"/>
      <c r="L4" s="73"/>
    </row>
    <row r="5" spans="1:12">
      <c r="A5" s="74"/>
      <c r="K5" s="73"/>
      <c r="L5" s="73"/>
    </row>
    <row r="6" spans="1:12">
      <c r="A6" s="74"/>
      <c r="G6" s="302" t="s">
        <v>388</v>
      </c>
      <c r="H6" s="75"/>
      <c r="K6" s="73"/>
      <c r="L6" s="73"/>
    </row>
    <row r="7" spans="1:12" s="77" customFormat="1" ht="63" customHeight="1">
      <c r="A7" s="448" t="s">
        <v>118</v>
      </c>
      <c r="B7" s="448"/>
      <c r="C7" s="448" t="s">
        <v>119</v>
      </c>
      <c r="D7" s="448" t="s">
        <v>364</v>
      </c>
      <c r="E7" s="448"/>
      <c r="F7" s="448"/>
      <c r="G7" s="448"/>
      <c r="H7" s="76"/>
      <c r="I7" s="76"/>
      <c r="J7" s="76"/>
    </row>
    <row r="8" spans="1:12" s="77" customFormat="1" ht="17.25" customHeight="1">
      <c r="A8" s="83" t="s">
        <v>68</v>
      </c>
      <c r="B8" s="83" t="s">
        <v>105</v>
      </c>
      <c r="C8" s="448"/>
      <c r="D8" s="290" t="s">
        <v>7</v>
      </c>
      <c r="E8" s="290" t="s">
        <v>8</v>
      </c>
      <c r="F8" s="290" t="s">
        <v>66</v>
      </c>
      <c r="G8" s="290" t="s">
        <v>104</v>
      </c>
      <c r="H8" s="76"/>
      <c r="I8" s="76"/>
      <c r="J8" s="76"/>
    </row>
    <row r="9" spans="1:12" ht="33">
      <c r="A9" s="84"/>
      <c r="B9" s="84"/>
      <c r="C9" s="85" t="s">
        <v>120</v>
      </c>
      <c r="D9" s="86">
        <f>+D11</f>
        <v>0</v>
      </c>
      <c r="E9" s="86">
        <f t="shared" ref="E9:G9" si="0">+E11</f>
        <v>-6500000</v>
      </c>
      <c r="F9" s="86">
        <f t="shared" si="0"/>
        <v>-6500000</v>
      </c>
      <c r="G9" s="86">
        <f t="shared" si="0"/>
        <v>-19500000</v>
      </c>
      <c r="H9" s="78"/>
      <c r="I9" s="79"/>
      <c r="J9" s="75"/>
      <c r="K9" s="73"/>
      <c r="L9" s="73"/>
    </row>
    <row r="10" spans="1:12" s="80" customFormat="1" ht="34.5">
      <c r="A10" s="449"/>
      <c r="B10" s="449"/>
      <c r="C10" s="87" t="s">
        <v>121</v>
      </c>
      <c r="D10" s="87"/>
      <c r="E10" s="87"/>
      <c r="F10" s="87"/>
      <c r="G10" s="88"/>
    </row>
    <row r="11" spans="1:12" s="80" customFormat="1" ht="36.75" customHeight="1">
      <c r="A11" s="450" t="s">
        <v>122</v>
      </c>
      <c r="B11" s="450"/>
      <c r="C11" s="81" t="s">
        <v>123</v>
      </c>
      <c r="D11" s="89">
        <f>+D15+D19+D24</f>
        <v>0</v>
      </c>
      <c r="E11" s="89">
        <f t="shared" ref="E11:G11" si="1">+E15+E19+E24</f>
        <v>-6500000</v>
      </c>
      <c r="F11" s="89">
        <f t="shared" si="1"/>
        <v>-6500000</v>
      </c>
      <c r="G11" s="89">
        <f t="shared" si="1"/>
        <v>-19500000</v>
      </c>
    </row>
    <row r="12" spans="1:12" s="80" customFormat="1" ht="57.75" customHeight="1">
      <c r="A12" s="450"/>
      <c r="B12" s="450"/>
      <c r="C12" s="81" t="s">
        <v>124</v>
      </c>
      <c r="D12" s="89"/>
      <c r="E12" s="89"/>
      <c r="F12" s="89"/>
      <c r="G12" s="89"/>
    </row>
    <row r="13" spans="1:12" s="80" customFormat="1" ht="33">
      <c r="A13" s="450"/>
      <c r="B13" s="450"/>
      <c r="C13" s="81" t="s">
        <v>125</v>
      </c>
      <c r="D13" s="89"/>
      <c r="E13" s="89"/>
      <c r="F13" s="89"/>
      <c r="G13" s="89"/>
    </row>
    <row r="14" spans="1:12" s="80" customFormat="1">
      <c r="A14" s="451" t="s">
        <v>126</v>
      </c>
      <c r="B14" s="451"/>
      <c r="C14" s="451"/>
      <c r="D14" s="451"/>
      <c r="E14" s="451"/>
      <c r="F14" s="451"/>
      <c r="G14" s="451"/>
    </row>
    <row r="15" spans="1:12" s="80" customFormat="1" ht="82.5">
      <c r="A15" s="450"/>
      <c r="B15" s="450" t="s">
        <v>127</v>
      </c>
      <c r="C15" s="81" t="s">
        <v>128</v>
      </c>
      <c r="D15" s="81"/>
      <c r="E15" s="81"/>
      <c r="F15" s="81"/>
      <c r="G15" s="89">
        <v>-1000000</v>
      </c>
    </row>
    <row r="16" spans="1:12" s="80" customFormat="1" ht="82.5">
      <c r="A16" s="450"/>
      <c r="B16" s="450"/>
      <c r="C16" s="81" t="s">
        <v>129</v>
      </c>
      <c r="D16" s="81"/>
      <c r="E16" s="81"/>
      <c r="F16" s="81"/>
      <c r="G16" s="89"/>
    </row>
    <row r="17" spans="1:8" s="80" customFormat="1">
      <c r="A17" s="450"/>
      <c r="B17" s="450"/>
      <c r="C17" s="90" t="s">
        <v>130</v>
      </c>
      <c r="D17" s="90"/>
      <c r="E17" s="90"/>
      <c r="F17" s="90"/>
      <c r="G17" s="89"/>
    </row>
    <row r="18" spans="1:8" s="80" customFormat="1">
      <c r="A18" s="450"/>
      <c r="B18" s="450"/>
      <c r="C18" s="81" t="s">
        <v>131</v>
      </c>
      <c r="D18" s="81"/>
      <c r="E18" s="81"/>
      <c r="F18" s="81"/>
      <c r="G18" s="89"/>
    </row>
    <row r="19" spans="1:8" s="80" customFormat="1" ht="25.5" customHeight="1">
      <c r="A19" s="450"/>
      <c r="B19" s="450" t="s">
        <v>132</v>
      </c>
      <c r="C19" s="452" t="s">
        <v>133</v>
      </c>
      <c r="D19" s="445"/>
      <c r="E19" s="445"/>
      <c r="F19" s="445"/>
      <c r="G19" s="441">
        <v>-12000000</v>
      </c>
    </row>
    <row r="20" spans="1:8" s="80" customFormat="1" ht="65.25" customHeight="1">
      <c r="A20" s="450"/>
      <c r="B20" s="450"/>
      <c r="C20" s="452"/>
      <c r="D20" s="446"/>
      <c r="E20" s="446"/>
      <c r="F20" s="446"/>
      <c r="G20" s="442"/>
    </row>
    <row r="21" spans="1:8" s="80" customFormat="1" ht="49.5">
      <c r="A21" s="450"/>
      <c r="B21" s="450"/>
      <c r="C21" s="81" t="s">
        <v>134</v>
      </c>
      <c r="D21" s="81"/>
      <c r="E21" s="81"/>
      <c r="F21" s="81"/>
      <c r="G21" s="89"/>
      <c r="H21" s="82"/>
    </row>
    <row r="22" spans="1:8" s="80" customFormat="1">
      <c r="A22" s="450"/>
      <c r="B22" s="450"/>
      <c r="C22" s="81" t="s">
        <v>130</v>
      </c>
      <c r="D22" s="81"/>
      <c r="E22" s="81"/>
      <c r="F22" s="81"/>
      <c r="G22" s="89"/>
    </row>
    <row r="23" spans="1:8" s="80" customFormat="1">
      <c r="A23" s="450"/>
      <c r="B23" s="450"/>
      <c r="C23" s="81" t="s">
        <v>131</v>
      </c>
      <c r="D23" s="81"/>
      <c r="E23" s="81"/>
      <c r="F23" s="81"/>
      <c r="G23" s="89"/>
    </row>
    <row r="24" spans="1:8" s="80" customFormat="1">
      <c r="A24" s="450"/>
      <c r="B24" s="450" t="s">
        <v>135</v>
      </c>
      <c r="C24" s="453" t="s">
        <v>136</v>
      </c>
      <c r="D24" s="443"/>
      <c r="E24" s="441">
        <v>-6500000</v>
      </c>
      <c r="F24" s="441">
        <v>-6500000</v>
      </c>
      <c r="G24" s="441">
        <v>-6500000</v>
      </c>
    </row>
    <row r="25" spans="1:8" s="80" customFormat="1" ht="50.25" customHeight="1">
      <c r="A25" s="450"/>
      <c r="B25" s="450"/>
      <c r="C25" s="453"/>
      <c r="D25" s="444"/>
      <c r="E25" s="442"/>
      <c r="F25" s="442"/>
      <c r="G25" s="442"/>
    </row>
    <row r="26" spans="1:8" s="80" customFormat="1" ht="33">
      <c r="A26" s="450"/>
      <c r="B26" s="450"/>
      <c r="C26" s="81" t="s">
        <v>137</v>
      </c>
      <c r="D26" s="81"/>
      <c r="E26" s="89"/>
      <c r="F26" s="89"/>
      <c r="G26" s="89"/>
    </row>
    <row r="27" spans="1:8" s="80" customFormat="1">
      <c r="A27" s="450"/>
      <c r="B27" s="450"/>
      <c r="C27" s="81" t="s">
        <v>130</v>
      </c>
      <c r="D27" s="81"/>
      <c r="E27" s="89"/>
      <c r="F27" s="89"/>
      <c r="G27" s="89"/>
    </row>
    <row r="28" spans="1:8" s="80" customFormat="1">
      <c r="A28" s="450"/>
      <c r="B28" s="450"/>
      <c r="C28" s="81" t="s">
        <v>131</v>
      </c>
      <c r="D28" s="81"/>
      <c r="E28" s="89"/>
      <c r="F28" s="89"/>
      <c r="G28" s="89"/>
    </row>
  </sheetData>
  <mergeCells count="24">
    <mergeCell ref="A19:A23"/>
    <mergeCell ref="B19:B23"/>
    <mergeCell ref="C19:C20"/>
    <mergeCell ref="A24:A28"/>
    <mergeCell ref="B24:B28"/>
    <mergeCell ref="C24:C25"/>
    <mergeCell ref="A11:A13"/>
    <mergeCell ref="B11:B13"/>
    <mergeCell ref="A14:G14"/>
    <mergeCell ref="A15:A18"/>
    <mergeCell ref="B15:B18"/>
    <mergeCell ref="A4:G4"/>
    <mergeCell ref="A7:B7"/>
    <mergeCell ref="C7:C8"/>
    <mergeCell ref="D7:G7"/>
    <mergeCell ref="A10:B10"/>
    <mergeCell ref="E24:E25"/>
    <mergeCell ref="D24:D25"/>
    <mergeCell ref="F24:F25"/>
    <mergeCell ref="G24:G25"/>
    <mergeCell ref="D19:D20"/>
    <mergeCell ref="E19:E20"/>
    <mergeCell ref="F19:F20"/>
    <mergeCell ref="G19:G20"/>
  </mergeCells>
  <pageMargins left="0.7" right="0.7" top="0.75" bottom="0.75" header="0.3" footer="0.3"/>
  <pageSetup scale="66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"/>
  <sheetViews>
    <sheetView view="pageBreakPreview" zoomScaleNormal="100" zoomScaleSheetLayoutView="100" workbookViewId="0">
      <selection activeCell="G11" sqref="G11"/>
    </sheetView>
  </sheetViews>
  <sheetFormatPr defaultRowHeight="16.5"/>
  <cols>
    <col min="1" max="1" width="9.28515625" style="94" customWidth="1"/>
    <col min="2" max="2" width="12.28515625" style="94" customWidth="1"/>
    <col min="3" max="3" width="34.42578125" style="94" customWidth="1"/>
    <col min="4" max="9" width="13" style="94" customWidth="1"/>
    <col min="10" max="11" width="11" style="94" customWidth="1"/>
    <col min="12" max="12" width="13.7109375" style="94" customWidth="1"/>
    <col min="13" max="13" width="19.28515625" style="94" customWidth="1"/>
    <col min="14" max="14" width="16.5703125" style="94" bestFit="1" customWidth="1"/>
    <col min="15" max="15" width="15.85546875" style="94" customWidth="1"/>
    <col min="16" max="16" width="13.28515625" style="94" customWidth="1"/>
    <col min="17" max="17" width="17.140625" style="94" customWidth="1"/>
    <col min="18" max="18" width="12.7109375" style="94" customWidth="1"/>
    <col min="19" max="16384" width="9.140625" style="94"/>
  </cols>
  <sheetData>
    <row r="1" spans="1:15">
      <c r="O1" s="93" t="s">
        <v>378</v>
      </c>
    </row>
    <row r="2" spans="1:15" ht="17.25">
      <c r="N2" s="107"/>
      <c r="O2" s="92" t="s">
        <v>0</v>
      </c>
    </row>
    <row r="3" spans="1:15" ht="17.25">
      <c r="N3" s="107"/>
      <c r="O3" s="92" t="s">
        <v>1</v>
      </c>
    </row>
    <row r="4" spans="1:15" s="95" customFormat="1" ht="36" customHeight="1">
      <c r="A4" s="457" t="s">
        <v>376</v>
      </c>
      <c r="B4" s="457"/>
      <c r="C4" s="457"/>
      <c r="D4" s="457"/>
      <c r="E4" s="457"/>
      <c r="F4" s="457"/>
      <c r="G4" s="457"/>
      <c r="H4" s="457"/>
      <c r="I4" s="457"/>
      <c r="J4" s="457"/>
      <c r="K4" s="457"/>
      <c r="L4" s="457"/>
      <c r="M4" s="457"/>
      <c r="N4" s="457"/>
      <c r="O4" s="457"/>
    </row>
    <row r="5" spans="1:15" s="95" customFormat="1">
      <c r="A5" s="108"/>
      <c r="B5" s="108"/>
      <c r="C5" s="108"/>
      <c r="D5" s="108"/>
      <c r="E5" s="108"/>
      <c r="F5" s="108"/>
      <c r="G5" s="108"/>
      <c r="H5" s="108"/>
      <c r="I5" s="108"/>
      <c r="J5" s="108"/>
      <c r="K5" s="108"/>
      <c r="L5" s="108"/>
      <c r="N5" s="458" t="s">
        <v>388</v>
      </c>
      <c r="O5" s="458"/>
    </row>
    <row r="6" spans="1:15" s="10" customFormat="1" ht="42" customHeight="1">
      <c r="A6" s="464" t="s">
        <v>118</v>
      </c>
      <c r="B6" s="464"/>
      <c r="C6" s="463" t="s">
        <v>119</v>
      </c>
      <c r="D6" s="460" t="s">
        <v>364</v>
      </c>
      <c r="E6" s="461"/>
      <c r="F6" s="461"/>
      <c r="G6" s="461"/>
      <c r="H6" s="461"/>
      <c r="I6" s="461"/>
      <c r="J6" s="461"/>
      <c r="K6" s="461"/>
      <c r="L6" s="461"/>
      <c r="M6" s="461"/>
      <c r="N6" s="461"/>
      <c r="O6" s="462"/>
    </row>
    <row r="7" spans="1:15" s="96" customFormat="1" ht="13.5" customHeight="1">
      <c r="A7" s="464"/>
      <c r="B7" s="464"/>
      <c r="C7" s="463"/>
      <c r="D7" s="459" t="s">
        <v>7</v>
      </c>
      <c r="E7" s="459"/>
      <c r="F7" s="459"/>
      <c r="G7" s="459" t="s">
        <v>8</v>
      </c>
      <c r="H7" s="459"/>
      <c r="I7" s="459"/>
      <c r="J7" s="459" t="s">
        <v>66</v>
      </c>
      <c r="K7" s="459"/>
      <c r="L7" s="459"/>
      <c r="M7" s="459" t="s">
        <v>67</v>
      </c>
      <c r="N7" s="459"/>
      <c r="O7" s="459"/>
    </row>
    <row r="8" spans="1:15" s="97" customFormat="1" ht="13.5">
      <c r="A8" s="464"/>
      <c r="B8" s="464"/>
      <c r="C8" s="463"/>
      <c r="D8" s="454" t="s">
        <v>70</v>
      </c>
      <c r="E8" s="455" t="s">
        <v>71</v>
      </c>
      <c r="F8" s="456"/>
      <c r="G8" s="454" t="s">
        <v>70</v>
      </c>
      <c r="H8" s="455" t="s">
        <v>71</v>
      </c>
      <c r="I8" s="456"/>
      <c r="J8" s="454" t="s">
        <v>70</v>
      </c>
      <c r="K8" s="455" t="s">
        <v>71</v>
      </c>
      <c r="L8" s="456"/>
      <c r="M8" s="454" t="s">
        <v>70</v>
      </c>
      <c r="N8" s="455" t="s">
        <v>71</v>
      </c>
      <c r="O8" s="456"/>
    </row>
    <row r="9" spans="1:15" s="100" customFormat="1" ht="40.5" customHeight="1">
      <c r="A9" s="98" t="s">
        <v>68</v>
      </c>
      <c r="B9" s="199" t="s">
        <v>105</v>
      </c>
      <c r="C9" s="463"/>
      <c r="D9" s="454"/>
      <c r="E9" s="99" t="s">
        <v>138</v>
      </c>
      <c r="F9" s="99" t="s">
        <v>139</v>
      </c>
      <c r="G9" s="454"/>
      <c r="H9" s="21" t="s">
        <v>138</v>
      </c>
      <c r="I9" s="21" t="s">
        <v>139</v>
      </c>
      <c r="J9" s="454"/>
      <c r="K9" s="21" t="s">
        <v>138</v>
      </c>
      <c r="L9" s="21" t="s">
        <v>140</v>
      </c>
      <c r="M9" s="454"/>
      <c r="N9" s="21" t="s">
        <v>138</v>
      </c>
      <c r="O9" s="21" t="s">
        <v>139</v>
      </c>
    </row>
    <row r="10" spans="1:15" s="95" customFormat="1" ht="33">
      <c r="A10" s="109"/>
      <c r="B10" s="109"/>
      <c r="C10" s="110" t="s">
        <v>120</v>
      </c>
      <c r="D10" s="110">
        <v>0</v>
      </c>
      <c r="E10" s="110">
        <v>0</v>
      </c>
      <c r="F10" s="110">
        <v>0</v>
      </c>
      <c r="G10" s="110">
        <v>0</v>
      </c>
      <c r="H10" s="110">
        <v>0</v>
      </c>
      <c r="I10" s="110">
        <v>0</v>
      </c>
      <c r="J10" s="110">
        <v>0</v>
      </c>
      <c r="K10" s="110">
        <v>0</v>
      </c>
      <c r="L10" s="110">
        <v>0</v>
      </c>
      <c r="M10" s="111">
        <f>+N10+O10</f>
        <v>-13000000</v>
      </c>
      <c r="N10" s="112">
        <f>+N11</f>
        <v>-12600000</v>
      </c>
      <c r="O10" s="112">
        <f>+O11</f>
        <v>-400000</v>
      </c>
    </row>
    <row r="11" spans="1:15" ht="64.5" customHeight="1">
      <c r="A11" s="113"/>
      <c r="B11" s="114"/>
      <c r="C11" s="115" t="s">
        <v>141</v>
      </c>
      <c r="D11" s="115">
        <v>0</v>
      </c>
      <c r="E11" s="115">
        <v>0</v>
      </c>
      <c r="F11" s="115">
        <v>0</v>
      </c>
      <c r="G11" s="115">
        <v>0</v>
      </c>
      <c r="H11" s="115">
        <v>0</v>
      </c>
      <c r="I11" s="115">
        <v>0</v>
      </c>
      <c r="J11" s="115">
        <v>0</v>
      </c>
      <c r="K11" s="115">
        <v>0</v>
      </c>
      <c r="L11" s="115">
        <v>0</v>
      </c>
      <c r="M11" s="106">
        <v>-13000000</v>
      </c>
      <c r="N11" s="106">
        <v>-12600000</v>
      </c>
      <c r="O11" s="106">
        <v>-400000</v>
      </c>
    </row>
    <row r="12" spans="1:15" ht="64.5" customHeight="1">
      <c r="A12" s="116" t="s">
        <v>122</v>
      </c>
      <c r="B12" s="117"/>
      <c r="C12" s="98" t="s">
        <v>142</v>
      </c>
      <c r="D12" s="98">
        <v>0</v>
      </c>
      <c r="E12" s="98">
        <v>0</v>
      </c>
      <c r="F12" s="98">
        <v>0</v>
      </c>
      <c r="G12" s="98">
        <v>0</v>
      </c>
      <c r="H12" s="98">
        <v>0</v>
      </c>
      <c r="I12" s="98">
        <v>0</v>
      </c>
      <c r="J12" s="98">
        <v>0</v>
      </c>
      <c r="K12" s="98">
        <v>0</v>
      </c>
      <c r="L12" s="98">
        <v>0</v>
      </c>
      <c r="M12" s="106">
        <f>+N12+O12</f>
        <v>-13000000</v>
      </c>
      <c r="N12" s="106">
        <f>+N14+N15</f>
        <v>-12600000</v>
      </c>
      <c r="O12" s="106">
        <f>+O14+O15</f>
        <v>-400000</v>
      </c>
    </row>
    <row r="13" spans="1:15" ht="64.5" customHeight="1">
      <c r="A13" s="465"/>
      <c r="B13" s="101"/>
      <c r="C13" s="102" t="s">
        <v>143</v>
      </c>
      <c r="D13" s="102"/>
      <c r="E13" s="102"/>
      <c r="F13" s="102"/>
      <c r="G13" s="102"/>
      <c r="H13" s="102"/>
      <c r="I13" s="102"/>
      <c r="J13" s="102"/>
      <c r="K13" s="102"/>
      <c r="L13" s="102"/>
      <c r="M13" s="103"/>
      <c r="N13" s="103"/>
      <c r="O13" s="103"/>
    </row>
    <row r="14" spans="1:15" ht="128.25" customHeight="1">
      <c r="A14" s="465"/>
      <c r="B14" s="104">
        <v>42005</v>
      </c>
      <c r="C14" s="105" t="s">
        <v>144</v>
      </c>
      <c r="D14" s="98">
        <v>0</v>
      </c>
      <c r="E14" s="98">
        <v>0</v>
      </c>
      <c r="F14" s="98">
        <v>0</v>
      </c>
      <c r="G14" s="98">
        <v>0</v>
      </c>
      <c r="H14" s="98">
        <v>0</v>
      </c>
      <c r="I14" s="98">
        <v>0</v>
      </c>
      <c r="J14" s="98">
        <v>0</v>
      </c>
      <c r="K14" s="98">
        <v>0</v>
      </c>
      <c r="L14" s="98">
        <v>0</v>
      </c>
      <c r="M14" s="106">
        <f>+N14+O14</f>
        <v>-1000000</v>
      </c>
      <c r="N14" s="106">
        <v>-800000</v>
      </c>
      <c r="O14" s="106">
        <v>-200000</v>
      </c>
    </row>
    <row r="15" spans="1:15" ht="128.25" customHeight="1">
      <c r="A15" s="465"/>
      <c r="B15" s="101" t="s">
        <v>132</v>
      </c>
      <c r="C15" s="105" t="s">
        <v>145</v>
      </c>
      <c r="D15" s="98">
        <v>0</v>
      </c>
      <c r="E15" s="98">
        <v>0</v>
      </c>
      <c r="F15" s="98">
        <v>0</v>
      </c>
      <c r="G15" s="98">
        <v>0</v>
      </c>
      <c r="H15" s="98">
        <v>0</v>
      </c>
      <c r="I15" s="98">
        <v>0</v>
      </c>
      <c r="J15" s="98">
        <v>0</v>
      </c>
      <c r="K15" s="98">
        <v>0</v>
      </c>
      <c r="L15" s="98">
        <v>0</v>
      </c>
      <c r="M15" s="106">
        <f>+N15+O15</f>
        <v>-12000000</v>
      </c>
      <c r="N15" s="106">
        <v>-11800000</v>
      </c>
      <c r="O15" s="106">
        <v>-200000</v>
      </c>
    </row>
  </sheetData>
  <mergeCells count="18">
    <mergeCell ref="A13:A15"/>
    <mergeCell ref="G8:G9"/>
    <mergeCell ref="H8:I8"/>
    <mergeCell ref="J8:J9"/>
    <mergeCell ref="K8:L8"/>
    <mergeCell ref="M8:M9"/>
    <mergeCell ref="N8:O8"/>
    <mergeCell ref="A4:O4"/>
    <mergeCell ref="N5:O5"/>
    <mergeCell ref="D7:F7"/>
    <mergeCell ref="G7:I7"/>
    <mergeCell ref="J7:L7"/>
    <mergeCell ref="M7:O7"/>
    <mergeCell ref="D8:D9"/>
    <mergeCell ref="E8:F8"/>
    <mergeCell ref="D6:O6"/>
    <mergeCell ref="C6:C9"/>
    <mergeCell ref="A6:B8"/>
  </mergeCells>
  <pageMargins left="0.7" right="0.7" top="0.75" bottom="0.75" header="0.3" footer="0.3"/>
  <pageSetup scale="5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view="pageBreakPreview" zoomScaleNormal="100" zoomScaleSheetLayoutView="100" workbookViewId="0">
      <selection activeCell="C16" sqref="A16:XFD16"/>
    </sheetView>
  </sheetViews>
  <sheetFormatPr defaultColWidth="9.140625" defaultRowHeight="17.25"/>
  <cols>
    <col min="1" max="1" width="13.7109375" style="125" customWidth="1"/>
    <col min="2" max="2" width="16" style="125" customWidth="1"/>
    <col min="3" max="3" width="50.7109375" style="118" customWidth="1"/>
    <col min="4" max="4" width="12.7109375" style="118" customWidth="1"/>
    <col min="5" max="7" width="14.5703125" style="118" customWidth="1"/>
    <col min="8" max="16384" width="9.140625" style="118"/>
  </cols>
  <sheetData>
    <row r="1" spans="1:7">
      <c r="G1" s="93" t="s">
        <v>379</v>
      </c>
    </row>
    <row r="2" spans="1:7">
      <c r="G2" s="133" t="s">
        <v>156</v>
      </c>
    </row>
    <row r="3" spans="1:7" ht="16.5" customHeight="1">
      <c r="A3" s="91"/>
      <c r="B3" s="91"/>
      <c r="C3" s="91"/>
      <c r="G3" s="133" t="s">
        <v>1</v>
      </c>
    </row>
    <row r="4" spans="1:7" ht="64.5" customHeight="1">
      <c r="A4" s="468" t="s">
        <v>146</v>
      </c>
      <c r="B4" s="468"/>
      <c r="C4" s="468"/>
      <c r="D4" s="468"/>
      <c r="E4" s="468"/>
      <c r="F4" s="468"/>
      <c r="G4" s="468"/>
    </row>
    <row r="5" spans="1:7">
      <c r="A5" s="119"/>
      <c r="B5" s="119"/>
      <c r="C5" s="119"/>
      <c r="D5" s="119"/>
      <c r="E5" s="119"/>
      <c r="F5" s="119"/>
      <c r="G5" s="120" t="s">
        <v>388</v>
      </c>
    </row>
    <row r="6" spans="1:7" ht="41.25" customHeight="1">
      <c r="A6" s="464" t="s">
        <v>118</v>
      </c>
      <c r="B6" s="464"/>
      <c r="C6" s="467" t="s">
        <v>147</v>
      </c>
      <c r="D6" s="469" t="s">
        <v>364</v>
      </c>
      <c r="E6" s="470"/>
      <c r="F6" s="470"/>
      <c r="G6" s="471"/>
    </row>
    <row r="7" spans="1:7" ht="31.5" customHeight="1">
      <c r="A7" s="464"/>
      <c r="B7" s="464"/>
      <c r="C7" s="467"/>
      <c r="D7" s="131" t="s">
        <v>7</v>
      </c>
      <c r="E7" s="131" t="s">
        <v>8</v>
      </c>
      <c r="F7" s="131" t="s">
        <v>66</v>
      </c>
      <c r="G7" s="131" t="s">
        <v>104</v>
      </c>
    </row>
    <row r="8" spans="1:7">
      <c r="A8" s="98" t="s">
        <v>68</v>
      </c>
      <c r="B8" s="98" t="s">
        <v>105</v>
      </c>
      <c r="C8" s="126" t="s">
        <v>110</v>
      </c>
      <c r="D8" s="122">
        <v>0</v>
      </c>
      <c r="E8" s="122">
        <f>+E10</f>
        <v>-6500000</v>
      </c>
      <c r="F8" s="122">
        <f t="shared" ref="F8:G8" si="0">+F10</f>
        <v>-6500000</v>
      </c>
      <c r="G8" s="122">
        <f t="shared" si="0"/>
        <v>-6500000</v>
      </c>
    </row>
    <row r="9" spans="1:7" s="129" customFormat="1" ht="15">
      <c r="A9" s="466"/>
      <c r="B9" s="466"/>
      <c r="C9" s="127" t="s">
        <v>111</v>
      </c>
      <c r="D9" s="128"/>
      <c r="E9" s="128"/>
      <c r="F9" s="128"/>
      <c r="G9" s="128"/>
    </row>
    <row r="10" spans="1:7" ht="33.75" customHeight="1">
      <c r="A10" s="467"/>
      <c r="B10" s="467"/>
      <c r="C10" s="127" t="s">
        <v>13</v>
      </c>
      <c r="D10" s="122">
        <v>0</v>
      </c>
      <c r="E10" s="106">
        <f>+E11</f>
        <v>-6500000</v>
      </c>
      <c r="F10" s="106">
        <f t="shared" ref="F10:G10" si="1">+F11</f>
        <v>-6500000</v>
      </c>
      <c r="G10" s="106">
        <f t="shared" si="1"/>
        <v>-6500000</v>
      </c>
    </row>
    <row r="11" spans="1:7" s="129" customFormat="1" ht="33.75" customHeight="1">
      <c r="A11" s="130">
        <v>1167</v>
      </c>
      <c r="B11" s="130"/>
      <c r="C11" s="98" t="s">
        <v>142</v>
      </c>
      <c r="D11" s="106">
        <v>0</v>
      </c>
      <c r="E11" s="106">
        <f>+E12</f>
        <v>-6500000</v>
      </c>
      <c r="F11" s="106">
        <f t="shared" ref="F11:G11" si="2">+F12</f>
        <v>-6500000</v>
      </c>
      <c r="G11" s="106">
        <f t="shared" si="2"/>
        <v>-6500000</v>
      </c>
    </row>
    <row r="12" spans="1:7" ht="33.75" customHeight="1">
      <c r="A12" s="131"/>
      <c r="B12" s="131">
        <v>42009</v>
      </c>
      <c r="C12" s="121" t="s">
        <v>148</v>
      </c>
      <c r="D12" s="122">
        <v>0</v>
      </c>
      <c r="E12" s="106">
        <f>+E16</f>
        <v>-6500000</v>
      </c>
      <c r="F12" s="106">
        <f t="shared" ref="F12:G12" si="3">+F16</f>
        <v>-6500000</v>
      </c>
      <c r="G12" s="106">
        <f t="shared" si="3"/>
        <v>-6500000</v>
      </c>
    </row>
    <row r="13" spans="1:7" s="129" customFormat="1" ht="33.75" customHeight="1">
      <c r="A13" s="467"/>
      <c r="B13" s="467"/>
      <c r="C13" s="123" t="s">
        <v>149</v>
      </c>
      <c r="D13" s="106"/>
      <c r="E13" s="106"/>
      <c r="F13" s="106"/>
      <c r="G13" s="106"/>
    </row>
    <row r="14" spans="1:7" s="129" customFormat="1" ht="33.75" customHeight="1">
      <c r="A14" s="467"/>
      <c r="B14" s="467"/>
      <c r="C14" s="127" t="s">
        <v>150</v>
      </c>
      <c r="D14" s="132">
        <v>0</v>
      </c>
      <c r="E14" s="132">
        <v>-6500000</v>
      </c>
      <c r="F14" s="132">
        <v>-6500000</v>
      </c>
      <c r="G14" s="132">
        <v>-6500000</v>
      </c>
    </row>
    <row r="15" spans="1:7" s="129" customFormat="1" ht="33.75" customHeight="1">
      <c r="A15" s="467"/>
      <c r="B15" s="467"/>
      <c r="C15" s="124" t="s">
        <v>151</v>
      </c>
      <c r="D15" s="106"/>
      <c r="E15" s="106"/>
      <c r="F15" s="106"/>
      <c r="G15" s="106"/>
    </row>
    <row r="16" spans="1:7" s="129" customFormat="1" ht="51.75" customHeight="1">
      <c r="A16" s="467"/>
      <c r="B16" s="467"/>
      <c r="C16" s="124" t="s">
        <v>152</v>
      </c>
      <c r="D16" s="106">
        <v>0</v>
      </c>
      <c r="E16" s="106">
        <f>+E17</f>
        <v>-6500000</v>
      </c>
      <c r="F16" s="106">
        <f t="shared" ref="F16" si="4">+F17</f>
        <v>-6500000</v>
      </c>
      <c r="G16" s="106">
        <f t="shared" ref="G16" si="5">+G17</f>
        <v>-6500000</v>
      </c>
    </row>
    <row r="17" spans="1:9" s="129" customFormat="1" ht="33.75" customHeight="1">
      <c r="A17" s="467"/>
      <c r="B17" s="467"/>
      <c r="C17" s="124" t="s">
        <v>153</v>
      </c>
      <c r="D17" s="106">
        <v>0</v>
      </c>
      <c r="E17" s="106">
        <f>+E18</f>
        <v>-6500000</v>
      </c>
      <c r="F17" s="106">
        <f t="shared" ref="F17" si="6">+F18</f>
        <v>-6500000</v>
      </c>
      <c r="G17" s="106">
        <f t="shared" ref="G17" si="7">+G18</f>
        <v>-6500000</v>
      </c>
    </row>
    <row r="18" spans="1:9" s="129" customFormat="1" ht="33.75" customHeight="1">
      <c r="A18" s="467"/>
      <c r="B18" s="467"/>
      <c r="C18" s="124" t="s">
        <v>154</v>
      </c>
      <c r="D18" s="106">
        <v>0</v>
      </c>
      <c r="E18" s="106">
        <f>+E19</f>
        <v>-6500000</v>
      </c>
      <c r="F18" s="106">
        <f t="shared" ref="F18:G18" si="8">+F19</f>
        <v>-6500000</v>
      </c>
      <c r="G18" s="106">
        <f t="shared" si="8"/>
        <v>-6500000</v>
      </c>
    </row>
    <row r="19" spans="1:9" s="129" customFormat="1" ht="33.75" customHeight="1">
      <c r="A19" s="467"/>
      <c r="B19" s="467"/>
      <c r="C19" s="124" t="s">
        <v>155</v>
      </c>
      <c r="D19" s="106">
        <v>0</v>
      </c>
      <c r="E19" s="106">
        <v>-6500000</v>
      </c>
      <c r="F19" s="106">
        <v>-6500000</v>
      </c>
      <c r="G19" s="106">
        <v>-6500000</v>
      </c>
    </row>
    <row r="20" spans="1:9">
      <c r="C20" s="125"/>
    </row>
    <row r="21" spans="1:9">
      <c r="A21" s="95"/>
      <c r="B21" s="95"/>
      <c r="C21" s="95"/>
      <c r="D21" s="95"/>
      <c r="E21" s="95"/>
      <c r="F21" s="95"/>
      <c r="G21" s="95"/>
      <c r="H21" s="95"/>
      <c r="I21" s="95"/>
    </row>
  </sheetData>
  <mergeCells count="7">
    <mergeCell ref="A9:B9"/>
    <mergeCell ref="A10:B10"/>
    <mergeCell ref="A13:B19"/>
    <mergeCell ref="A4:G4"/>
    <mergeCell ref="A6:B7"/>
    <mergeCell ref="C6:C7"/>
    <mergeCell ref="D6:G6"/>
  </mergeCells>
  <pageMargins left="0.7" right="0.7" top="0.75" bottom="0.75" header="0.3" footer="0.3"/>
  <pageSetup scale="8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6"/>
  <sheetViews>
    <sheetView view="pageBreakPreview" topLeftCell="A25" zoomScaleNormal="100" zoomScaleSheetLayoutView="100" workbookViewId="0">
      <selection activeCell="C12" sqref="C12:F12"/>
    </sheetView>
  </sheetViews>
  <sheetFormatPr defaultColWidth="9.140625" defaultRowHeight="16.5"/>
  <cols>
    <col min="1" max="1" width="31.28515625" style="134" customWidth="1"/>
    <col min="2" max="2" width="66.5703125" style="134" customWidth="1"/>
    <col min="3" max="6" width="15.42578125" style="134" customWidth="1"/>
    <col min="7" max="7" width="19.5703125" style="134" bestFit="1" customWidth="1"/>
    <col min="8" max="8" width="20.85546875" style="134" bestFit="1" customWidth="1"/>
    <col min="9" max="9" width="24.42578125" style="134" customWidth="1"/>
    <col min="10" max="10" width="19.42578125" style="134" customWidth="1"/>
    <col min="11" max="16384" width="9.140625" style="134"/>
  </cols>
  <sheetData>
    <row r="1" spans="1:10">
      <c r="F1" s="93" t="s">
        <v>380</v>
      </c>
    </row>
    <row r="2" spans="1:10">
      <c r="F2" s="92" t="s">
        <v>156</v>
      </c>
    </row>
    <row r="3" spans="1:10">
      <c r="F3" s="92" t="s">
        <v>1</v>
      </c>
    </row>
    <row r="4" spans="1:10" ht="67.5" customHeight="1">
      <c r="A4" s="472" t="s">
        <v>157</v>
      </c>
      <c r="B4" s="472"/>
      <c r="C4" s="472"/>
      <c r="D4" s="472"/>
      <c r="E4" s="472"/>
      <c r="F4" s="472"/>
    </row>
    <row r="5" spans="1:10" ht="30" customHeight="1">
      <c r="A5" s="135"/>
      <c r="B5" s="135"/>
      <c r="C5" s="135"/>
      <c r="D5" s="135"/>
      <c r="E5" s="135"/>
      <c r="F5" s="135"/>
    </row>
    <row r="6" spans="1:10">
      <c r="A6" s="135" t="s">
        <v>158</v>
      </c>
      <c r="B6" s="135"/>
      <c r="C6" s="135"/>
      <c r="D6" s="135"/>
      <c r="E6" s="135"/>
      <c r="F6" s="135"/>
    </row>
    <row r="7" spans="1:10">
      <c r="A7" s="135"/>
      <c r="B7" s="135"/>
      <c r="C7" s="135"/>
      <c r="D7" s="135"/>
      <c r="E7" s="135"/>
      <c r="F7" s="135"/>
    </row>
    <row r="8" spans="1:10">
      <c r="A8" s="136" t="s">
        <v>159</v>
      </c>
      <c r="B8" s="136" t="s">
        <v>160</v>
      </c>
      <c r="C8" s="135"/>
      <c r="D8" s="135"/>
      <c r="E8" s="135"/>
      <c r="F8" s="135"/>
    </row>
    <row r="9" spans="1:10">
      <c r="A9" s="137">
        <v>1167</v>
      </c>
      <c r="B9" s="137" t="s">
        <v>142</v>
      </c>
      <c r="C9" s="135"/>
      <c r="D9" s="135"/>
      <c r="E9" s="135"/>
      <c r="F9" s="138"/>
    </row>
    <row r="10" spans="1:10">
      <c r="A10" s="157" t="s">
        <v>161</v>
      </c>
      <c r="B10" s="135"/>
      <c r="C10" s="139"/>
      <c r="D10" s="139"/>
      <c r="E10" s="139"/>
      <c r="F10" s="139"/>
      <c r="G10" s="140"/>
      <c r="H10" s="140"/>
      <c r="I10" s="140"/>
      <c r="J10" s="140"/>
    </row>
    <row r="11" spans="1:10">
      <c r="G11" s="291"/>
    </row>
    <row r="12" spans="1:10" ht="40.5" customHeight="1">
      <c r="A12" s="136" t="s">
        <v>162</v>
      </c>
      <c r="B12" s="141">
        <v>1167</v>
      </c>
      <c r="C12" s="473" t="s">
        <v>364</v>
      </c>
      <c r="D12" s="474"/>
      <c r="E12" s="474"/>
      <c r="F12" s="475"/>
    </row>
    <row r="13" spans="1:10" ht="30.75" customHeight="1">
      <c r="A13" s="136" t="s">
        <v>163</v>
      </c>
      <c r="B13" s="141">
        <v>42005</v>
      </c>
      <c r="C13" s="196" t="s">
        <v>7</v>
      </c>
      <c r="D13" s="196" t="s">
        <v>8</v>
      </c>
      <c r="E13" s="196" t="s">
        <v>66</v>
      </c>
      <c r="F13" s="196" t="s">
        <v>104</v>
      </c>
    </row>
    <row r="14" spans="1:10" ht="54">
      <c r="A14" s="142" t="s">
        <v>164</v>
      </c>
      <c r="B14" s="143" t="s">
        <v>165</v>
      </c>
      <c r="C14" s="144"/>
      <c r="D14" s="144"/>
      <c r="E14" s="144"/>
      <c r="F14" s="144"/>
    </row>
    <row r="15" spans="1:10" ht="54">
      <c r="A15" s="142" t="s">
        <v>166</v>
      </c>
      <c r="B15" s="143" t="s">
        <v>167</v>
      </c>
      <c r="C15" s="144"/>
      <c r="D15" s="144"/>
      <c r="E15" s="144"/>
      <c r="F15" s="144"/>
    </row>
    <row r="16" spans="1:10">
      <c r="A16" s="142" t="s">
        <v>168</v>
      </c>
      <c r="B16" s="143" t="s">
        <v>131</v>
      </c>
      <c r="C16" s="144"/>
      <c r="D16" s="144"/>
      <c r="E16" s="144"/>
      <c r="F16" s="144"/>
    </row>
    <row r="17" spans="1:7" ht="27">
      <c r="A17" s="137" t="s">
        <v>169</v>
      </c>
      <c r="B17" s="137" t="s">
        <v>170</v>
      </c>
      <c r="C17" s="144"/>
      <c r="D17" s="144"/>
      <c r="E17" s="144"/>
      <c r="F17" s="144"/>
    </row>
    <row r="18" spans="1:7">
      <c r="A18" s="145"/>
      <c r="B18" s="146" t="s">
        <v>171</v>
      </c>
      <c r="C18" s="147"/>
      <c r="D18" s="147"/>
      <c r="E18" s="147"/>
      <c r="F18" s="147"/>
    </row>
    <row r="19" spans="1:7">
      <c r="A19" s="137" t="s">
        <v>172</v>
      </c>
      <c r="B19" s="137" t="s">
        <v>173</v>
      </c>
      <c r="C19" s="148"/>
      <c r="D19" s="148"/>
      <c r="E19" s="148"/>
      <c r="F19" s="148"/>
    </row>
    <row r="20" spans="1:7">
      <c r="A20" s="137" t="s">
        <v>172</v>
      </c>
      <c r="B20" s="137" t="s">
        <v>174</v>
      </c>
      <c r="C20" s="148"/>
      <c r="D20" s="148"/>
      <c r="E20" s="148"/>
      <c r="F20" s="148"/>
    </row>
    <row r="21" spans="1:7" ht="34.5" customHeight="1">
      <c r="A21" s="137" t="s">
        <v>172</v>
      </c>
      <c r="B21" s="137" t="s">
        <v>175</v>
      </c>
      <c r="C21" s="148"/>
      <c r="D21" s="148"/>
      <c r="E21" s="148"/>
      <c r="F21" s="148"/>
    </row>
    <row r="22" spans="1:7" ht="27">
      <c r="A22" s="137" t="s">
        <v>172</v>
      </c>
      <c r="B22" s="137" t="s">
        <v>176</v>
      </c>
      <c r="C22" s="148"/>
      <c r="D22" s="148"/>
      <c r="E22" s="148"/>
      <c r="F22" s="148"/>
    </row>
    <row r="23" spans="1:7" ht="21.75" customHeight="1">
      <c r="A23" s="149" t="s">
        <v>177</v>
      </c>
      <c r="B23" s="150"/>
      <c r="C23" s="151">
        <v>0</v>
      </c>
      <c r="D23" s="151">
        <v>0</v>
      </c>
      <c r="E23" s="151">
        <v>0</v>
      </c>
      <c r="F23" s="151">
        <v>-1000000</v>
      </c>
    </row>
    <row r="24" spans="1:7" ht="31.5" customHeight="1"/>
    <row r="25" spans="1:7" ht="47.25" customHeight="1">
      <c r="A25" s="136" t="s">
        <v>162</v>
      </c>
      <c r="B25" s="141">
        <v>1167</v>
      </c>
      <c r="C25" s="473" t="s">
        <v>364</v>
      </c>
      <c r="D25" s="474"/>
      <c r="E25" s="474"/>
      <c r="F25" s="475"/>
    </row>
    <row r="26" spans="1:7" ht="24" customHeight="1">
      <c r="A26" s="136" t="s">
        <v>163</v>
      </c>
      <c r="B26" s="141">
        <v>42008</v>
      </c>
      <c r="C26" s="196" t="s">
        <v>7</v>
      </c>
      <c r="D26" s="196" t="s">
        <v>8</v>
      </c>
      <c r="E26" s="196" t="s">
        <v>66</v>
      </c>
      <c r="F26" s="196" t="s">
        <v>104</v>
      </c>
    </row>
    <row r="27" spans="1:7" ht="67.5">
      <c r="A27" s="142" t="s">
        <v>164</v>
      </c>
      <c r="B27" s="143" t="s">
        <v>145</v>
      </c>
      <c r="C27" s="144"/>
      <c r="D27" s="144"/>
      <c r="E27" s="144"/>
      <c r="F27" s="144"/>
      <c r="G27" s="152"/>
    </row>
    <row r="28" spans="1:7" ht="31.5" customHeight="1">
      <c r="A28" s="142" t="s">
        <v>166</v>
      </c>
      <c r="B28" s="143" t="s">
        <v>178</v>
      </c>
      <c r="C28" s="144"/>
      <c r="D28" s="144"/>
      <c r="E28" s="144"/>
      <c r="F28" s="144"/>
    </row>
    <row r="29" spans="1:7">
      <c r="A29" s="142" t="s">
        <v>168</v>
      </c>
      <c r="B29" s="143" t="s">
        <v>131</v>
      </c>
      <c r="C29" s="144"/>
      <c r="D29" s="144"/>
      <c r="E29" s="144"/>
      <c r="F29" s="144"/>
    </row>
    <row r="30" spans="1:7" ht="27">
      <c r="A30" s="137" t="s">
        <v>169</v>
      </c>
      <c r="B30" s="137" t="s">
        <v>170</v>
      </c>
      <c r="C30" s="144"/>
      <c r="D30" s="144"/>
      <c r="E30" s="144"/>
      <c r="F30" s="144"/>
    </row>
    <row r="31" spans="1:7">
      <c r="A31" s="145"/>
      <c r="B31" s="146" t="s">
        <v>171</v>
      </c>
      <c r="C31" s="147"/>
      <c r="D31" s="147"/>
      <c r="E31" s="147"/>
      <c r="F31" s="147"/>
    </row>
    <row r="32" spans="1:7">
      <c r="A32" s="137" t="s">
        <v>172</v>
      </c>
      <c r="B32" s="137" t="s">
        <v>173</v>
      </c>
      <c r="C32" s="148"/>
      <c r="D32" s="148"/>
      <c r="E32" s="148"/>
      <c r="F32" s="153"/>
    </row>
    <row r="33" spans="1:6">
      <c r="A33" s="137" t="s">
        <v>172</v>
      </c>
      <c r="B33" s="137" t="s">
        <v>179</v>
      </c>
      <c r="C33" s="148"/>
      <c r="D33" s="148"/>
      <c r="E33" s="148"/>
      <c r="F33" s="153"/>
    </row>
    <row r="34" spans="1:6">
      <c r="A34" s="137" t="s">
        <v>172</v>
      </c>
      <c r="B34" s="137" t="s">
        <v>180</v>
      </c>
      <c r="C34" s="148"/>
      <c r="D34" s="148"/>
      <c r="E34" s="148"/>
      <c r="F34" s="153"/>
    </row>
    <row r="35" spans="1:6" ht="21.75" customHeight="1">
      <c r="A35" s="149" t="s">
        <v>177</v>
      </c>
      <c r="B35" s="150"/>
      <c r="C35" s="151">
        <v>0</v>
      </c>
      <c r="D35" s="151">
        <v>0</v>
      </c>
      <c r="E35" s="151">
        <v>0</v>
      </c>
      <c r="F35" s="151">
        <v>-12000000</v>
      </c>
    </row>
    <row r="36" spans="1:6" s="156" customFormat="1" ht="21.75" customHeight="1">
      <c r="A36" s="154"/>
      <c r="B36" s="154"/>
      <c r="C36" s="155"/>
      <c r="D36" s="155"/>
      <c r="E36" s="155"/>
      <c r="F36" s="155"/>
    </row>
  </sheetData>
  <mergeCells count="3">
    <mergeCell ref="A4:F4"/>
    <mergeCell ref="C25:F25"/>
    <mergeCell ref="C12:F12"/>
  </mergeCells>
  <pageMargins left="0.7" right="0.7" top="0.75" bottom="0.75" header="0.3" footer="0.3"/>
  <pageSetup scale="76" orientation="landscape" horizontalDpi="4294967294" verticalDpi="4294967294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F119"/>
  <sheetViews>
    <sheetView view="pageBreakPreview" zoomScale="60" zoomScaleNormal="100" workbookViewId="0">
      <selection activeCell="J32" sqref="J32"/>
    </sheetView>
  </sheetViews>
  <sheetFormatPr defaultRowHeight="13.5"/>
  <cols>
    <col min="1" max="1" width="10" style="282" customWidth="1"/>
    <col min="2" max="2" width="10.85546875" style="282" customWidth="1"/>
    <col min="3" max="3" width="77.28515625" style="281" customWidth="1"/>
    <col min="4" max="4" width="16.85546875" style="281" customWidth="1"/>
    <col min="5" max="5" width="17.85546875" style="281" customWidth="1"/>
    <col min="6" max="6" width="18.85546875" style="281" customWidth="1"/>
    <col min="7" max="7" width="19.140625" style="281" customWidth="1"/>
    <col min="8" max="8" width="9.140625" style="281"/>
    <col min="9" max="12" width="15.42578125" style="281" customWidth="1"/>
    <col min="13" max="16384" width="9.140625" style="281"/>
  </cols>
  <sheetData>
    <row r="1" spans="1:58" ht="14.25" customHeight="1">
      <c r="A1" s="479" t="s">
        <v>366</v>
      </c>
      <c r="B1" s="479"/>
      <c r="C1" s="479"/>
      <c r="D1" s="479"/>
      <c r="E1" s="479"/>
      <c r="F1" s="479"/>
      <c r="G1" s="479"/>
    </row>
    <row r="2" spans="1:58" s="158" customFormat="1" ht="16.5" customHeight="1">
      <c r="A2" s="179" t="s">
        <v>0</v>
      </c>
      <c r="B2" s="179"/>
      <c r="C2" s="179"/>
      <c r="D2" s="179"/>
      <c r="E2" s="179"/>
      <c r="F2" s="483" t="s">
        <v>0</v>
      </c>
      <c r="G2" s="483"/>
      <c r="H2" s="179"/>
      <c r="I2" s="179"/>
      <c r="J2" s="179"/>
    </row>
    <row r="3" spans="1:58" s="158" customFormat="1" ht="16.5" customHeight="1">
      <c r="A3" s="179" t="s">
        <v>1</v>
      </c>
      <c r="B3" s="179"/>
      <c r="C3" s="179"/>
      <c r="D3" s="179"/>
      <c r="E3" s="179"/>
      <c r="F3" s="483" t="s">
        <v>1</v>
      </c>
      <c r="G3" s="483"/>
      <c r="H3" s="179"/>
      <c r="I3" s="179"/>
      <c r="J3" s="179"/>
    </row>
    <row r="4" spans="1:58" ht="60" customHeight="1">
      <c r="A4" s="480" t="s">
        <v>522</v>
      </c>
      <c r="B4" s="480"/>
      <c r="C4" s="480"/>
      <c r="D4" s="480"/>
      <c r="E4" s="480"/>
      <c r="F4" s="480"/>
      <c r="G4" s="480"/>
    </row>
    <row r="5" spans="1:58">
      <c r="C5" s="282"/>
      <c r="D5" s="282"/>
      <c r="E5" s="282"/>
      <c r="F5" s="282"/>
      <c r="G5" s="282"/>
    </row>
    <row r="6" spans="1:58" ht="17.25" customHeight="1">
      <c r="F6" s="481" t="s">
        <v>388</v>
      </c>
      <c r="G6" s="481"/>
    </row>
    <row r="7" spans="1:58" ht="42.75" customHeight="1">
      <c r="A7" s="482" t="s">
        <v>2</v>
      </c>
      <c r="B7" s="482"/>
      <c r="C7" s="482" t="s">
        <v>360</v>
      </c>
      <c r="D7" s="476" t="s">
        <v>390</v>
      </c>
      <c r="E7" s="477"/>
      <c r="F7" s="477"/>
      <c r="G7" s="478"/>
    </row>
    <row r="8" spans="1:58" ht="28.5" customHeight="1">
      <c r="A8" s="283" t="s">
        <v>5</v>
      </c>
      <c r="B8" s="283" t="s">
        <v>361</v>
      </c>
      <c r="C8" s="482"/>
      <c r="D8" s="303" t="s">
        <v>317</v>
      </c>
      <c r="E8" s="303" t="s">
        <v>318</v>
      </c>
      <c r="F8" s="303" t="s">
        <v>9</v>
      </c>
      <c r="G8" s="303" t="s">
        <v>10</v>
      </c>
      <c r="BA8" s="292"/>
      <c r="BB8" s="292"/>
      <c r="BC8" s="292"/>
      <c r="BD8" s="292"/>
    </row>
    <row r="9" spans="1:58" ht="14.25">
      <c r="A9" s="284"/>
      <c r="B9" s="284"/>
      <c r="C9" s="284" t="s">
        <v>362</v>
      </c>
      <c r="D9" s="285">
        <f>+D10+D86+D100</f>
        <v>-1249950</v>
      </c>
      <c r="E9" s="285">
        <f t="shared" ref="E9:G9" si="0">+E10+E86+E100</f>
        <v>-3953099.9999999995</v>
      </c>
      <c r="F9" s="285">
        <f t="shared" si="0"/>
        <v>-7137100</v>
      </c>
      <c r="G9" s="285">
        <f t="shared" si="0"/>
        <v>-7303900</v>
      </c>
      <c r="H9" s="286"/>
      <c r="BA9" s="293">
        <v>-1700000</v>
      </c>
      <c r="BB9" s="293">
        <v>-6400000</v>
      </c>
      <c r="BC9" s="293">
        <v>-12300000</v>
      </c>
      <c r="BD9" s="293">
        <v>-13000000</v>
      </c>
    </row>
    <row r="10" spans="1:58" ht="37.5" customHeight="1">
      <c r="A10" s="287"/>
      <c r="B10" s="287"/>
      <c r="C10" s="252" t="s">
        <v>13</v>
      </c>
      <c r="D10" s="253">
        <f>+D11+D24+D49</f>
        <v>-1700000</v>
      </c>
      <c r="E10" s="253">
        <f t="shared" ref="E10:F10" si="1">+E11+E24+E49</f>
        <v>-6400000</v>
      </c>
      <c r="F10" s="253">
        <f t="shared" si="1"/>
        <v>-12300000</v>
      </c>
      <c r="G10" s="253">
        <f>+G11+G24+G49</f>
        <v>-13000000</v>
      </c>
      <c r="BA10" s="293">
        <f>+'10'!F11+'11'!F11+'12'!D10</f>
        <v>-450050</v>
      </c>
      <c r="BB10" s="293">
        <f>+'10'!I11+'11'!I11+'12'!E10</f>
        <v>-2446900</v>
      </c>
      <c r="BC10" s="293">
        <f>+'10'!L11+'11'!L11+'12'!F10</f>
        <v>-5162900</v>
      </c>
      <c r="BD10" s="293">
        <f>+'10'!O11+'11'!O11+'12'!G10</f>
        <v>-5696100</v>
      </c>
    </row>
    <row r="11" spans="1:58" ht="34.5" customHeight="1">
      <c r="A11" s="287" t="s">
        <v>14</v>
      </c>
      <c r="B11" s="287"/>
      <c r="C11" s="288" t="s">
        <v>15</v>
      </c>
      <c r="D11" s="254">
        <f>+D18</f>
        <v>0</v>
      </c>
      <c r="E11" s="254">
        <f t="shared" ref="E11:G11" si="2">+E18</f>
        <v>0</v>
      </c>
      <c r="F11" s="254">
        <f t="shared" si="2"/>
        <v>-1000000</v>
      </c>
      <c r="G11" s="254">
        <f t="shared" si="2"/>
        <v>-1000000</v>
      </c>
      <c r="BA11" s="293">
        <f>+BA9-BA10</f>
        <v>-1249950</v>
      </c>
      <c r="BB11" s="293">
        <f t="shared" ref="BB11:BD11" si="3">+BB9-BB10</f>
        <v>-3953100</v>
      </c>
      <c r="BC11" s="293">
        <f t="shared" si="3"/>
        <v>-7137100</v>
      </c>
      <c r="BD11" s="293">
        <f t="shared" si="3"/>
        <v>-7303900</v>
      </c>
    </row>
    <row r="12" spans="1:58" s="289" customFormat="1">
      <c r="A12" s="287"/>
      <c r="B12" s="287"/>
      <c r="C12" s="287" t="s">
        <v>16</v>
      </c>
      <c r="D12" s="287"/>
      <c r="E12" s="287"/>
      <c r="F12" s="287"/>
      <c r="G12" s="287"/>
      <c r="BA12" s="292"/>
      <c r="BB12" s="292"/>
      <c r="BC12" s="292"/>
      <c r="BD12" s="292"/>
      <c r="BE12" s="281"/>
      <c r="BF12" s="281"/>
    </row>
    <row r="13" spans="1:58" s="289" customFormat="1">
      <c r="A13" s="287"/>
      <c r="B13" s="287"/>
      <c r="C13" s="288" t="s">
        <v>17</v>
      </c>
      <c r="D13" s="287"/>
      <c r="E13" s="287"/>
      <c r="F13" s="287"/>
      <c r="G13" s="287"/>
    </row>
    <row r="14" spans="1:58" s="289" customFormat="1" ht="27">
      <c r="A14" s="287"/>
      <c r="B14" s="287"/>
      <c r="C14" s="287" t="s">
        <v>18</v>
      </c>
      <c r="D14" s="287"/>
      <c r="E14" s="287"/>
      <c r="F14" s="287"/>
      <c r="G14" s="287"/>
    </row>
    <row r="15" spans="1:58" s="289" customFormat="1">
      <c r="A15" s="287"/>
      <c r="B15" s="287"/>
      <c r="C15" s="288" t="s">
        <v>19</v>
      </c>
      <c r="D15" s="287"/>
      <c r="E15" s="287"/>
      <c r="F15" s="287"/>
      <c r="G15" s="287"/>
    </row>
    <row r="16" spans="1:58" s="289" customFormat="1">
      <c r="A16" s="287"/>
      <c r="B16" s="287"/>
      <c r="C16" s="287" t="s">
        <v>20</v>
      </c>
      <c r="D16" s="287"/>
      <c r="E16" s="287"/>
      <c r="F16" s="287"/>
      <c r="G16" s="287"/>
    </row>
    <row r="17" spans="1:7" s="289" customFormat="1">
      <c r="A17" s="482" t="s">
        <v>21</v>
      </c>
      <c r="B17" s="482"/>
      <c r="C17" s="482"/>
      <c r="D17" s="482"/>
      <c r="E17" s="482"/>
      <c r="F17" s="482"/>
      <c r="G17" s="482"/>
    </row>
    <row r="18" spans="1:7" s="289" customFormat="1" ht="12.75" customHeight="1">
      <c r="A18" s="287"/>
      <c r="B18" s="287" t="s">
        <v>22</v>
      </c>
      <c r="C18" s="288" t="s">
        <v>23</v>
      </c>
      <c r="D18" s="254">
        <f>+'11'!D17</f>
        <v>0</v>
      </c>
      <c r="E18" s="254">
        <v>0</v>
      </c>
      <c r="F18" s="254">
        <v>-1000000</v>
      </c>
      <c r="G18" s="254">
        <v>-1000000</v>
      </c>
    </row>
    <row r="19" spans="1:7" s="289" customFormat="1" ht="27">
      <c r="A19" s="287"/>
      <c r="B19" s="287"/>
      <c r="C19" s="287" t="s">
        <v>24</v>
      </c>
      <c r="D19" s="287"/>
      <c r="E19" s="287"/>
      <c r="F19" s="287"/>
      <c r="G19" s="287"/>
    </row>
    <row r="20" spans="1:7" s="289" customFormat="1">
      <c r="A20" s="287"/>
      <c r="B20" s="287"/>
      <c r="C20" s="288" t="s">
        <v>25</v>
      </c>
      <c r="D20" s="287"/>
      <c r="E20" s="287"/>
      <c r="F20" s="287"/>
      <c r="G20" s="287"/>
    </row>
    <row r="21" spans="1:7" s="289" customFormat="1" ht="27">
      <c r="A21" s="287"/>
      <c r="B21" s="287"/>
      <c r="C21" s="287" t="s">
        <v>26</v>
      </c>
      <c r="D21" s="287"/>
      <c r="E21" s="287"/>
      <c r="F21" s="287"/>
      <c r="G21" s="287"/>
    </row>
    <row r="22" spans="1:7" s="289" customFormat="1">
      <c r="A22" s="287"/>
      <c r="B22" s="287"/>
      <c r="C22" s="288" t="s">
        <v>27</v>
      </c>
      <c r="D22" s="287"/>
      <c r="E22" s="287"/>
      <c r="F22" s="287"/>
      <c r="G22" s="287"/>
    </row>
    <row r="23" spans="1:7" s="289" customFormat="1" ht="27">
      <c r="A23" s="287"/>
      <c r="B23" s="287"/>
      <c r="C23" s="287" t="s">
        <v>28</v>
      </c>
      <c r="D23" s="287"/>
      <c r="E23" s="287"/>
      <c r="F23" s="287"/>
      <c r="G23" s="287"/>
    </row>
    <row r="24" spans="1:7" s="289" customFormat="1">
      <c r="A24" s="287" t="s">
        <v>29</v>
      </c>
      <c r="B24" s="287"/>
      <c r="C24" s="288" t="s">
        <v>15</v>
      </c>
      <c r="D24" s="254">
        <f>+D31+D37+D43</f>
        <v>0</v>
      </c>
      <c r="E24" s="254">
        <f t="shared" ref="E24:G24" si="4">+E31+E37+E43</f>
        <v>-1000000</v>
      </c>
      <c r="F24" s="254">
        <f t="shared" si="4"/>
        <v>-3000000</v>
      </c>
      <c r="G24" s="254">
        <f t="shared" si="4"/>
        <v>-3000000</v>
      </c>
    </row>
    <row r="25" spans="1:7" s="289" customFormat="1">
      <c r="A25" s="287"/>
      <c r="B25" s="287"/>
      <c r="C25" s="287" t="s">
        <v>30</v>
      </c>
      <c r="D25" s="287"/>
      <c r="E25" s="287"/>
      <c r="F25" s="287"/>
      <c r="G25" s="287"/>
    </row>
    <row r="26" spans="1:7" s="289" customFormat="1">
      <c r="A26" s="287"/>
      <c r="B26" s="287"/>
      <c r="C26" s="288" t="s">
        <v>17</v>
      </c>
      <c r="D26" s="287"/>
      <c r="E26" s="287"/>
      <c r="F26" s="287"/>
      <c r="G26" s="287"/>
    </row>
    <row r="27" spans="1:7" s="289" customFormat="1">
      <c r="A27" s="287"/>
      <c r="B27" s="287"/>
      <c r="C27" s="287" t="s">
        <v>31</v>
      </c>
      <c r="D27" s="287"/>
      <c r="E27" s="287"/>
      <c r="F27" s="287"/>
      <c r="G27" s="287"/>
    </row>
    <row r="28" spans="1:7" s="289" customFormat="1">
      <c r="A28" s="287"/>
      <c r="B28" s="287"/>
      <c r="C28" s="288" t="s">
        <v>19</v>
      </c>
      <c r="D28" s="287"/>
      <c r="E28" s="287"/>
      <c r="F28" s="287"/>
      <c r="G28" s="287"/>
    </row>
    <row r="29" spans="1:7" s="289" customFormat="1" ht="27">
      <c r="A29" s="287"/>
      <c r="B29" s="287"/>
      <c r="C29" s="287" t="s">
        <v>32</v>
      </c>
      <c r="D29" s="287"/>
      <c r="E29" s="287"/>
      <c r="F29" s="287"/>
      <c r="G29" s="287"/>
    </row>
    <row r="30" spans="1:7" s="289" customFormat="1">
      <c r="A30" s="482" t="s">
        <v>21</v>
      </c>
      <c r="B30" s="482"/>
      <c r="C30" s="482"/>
      <c r="D30" s="482"/>
      <c r="E30" s="482"/>
      <c r="F30" s="482"/>
      <c r="G30" s="482"/>
    </row>
    <row r="31" spans="1:7" s="289" customFormat="1" ht="12.75" customHeight="1">
      <c r="A31" s="287"/>
      <c r="B31" s="287" t="s">
        <v>33</v>
      </c>
      <c r="C31" s="288" t="s">
        <v>23</v>
      </c>
      <c r="D31" s="254">
        <v>0</v>
      </c>
      <c r="E31" s="254">
        <v>0</v>
      </c>
      <c r="F31" s="254">
        <v>-1000000</v>
      </c>
      <c r="G31" s="254">
        <v>-1000000</v>
      </c>
    </row>
    <row r="32" spans="1:7" s="289" customFormat="1" ht="27">
      <c r="A32" s="287"/>
      <c r="B32" s="287"/>
      <c r="C32" s="287" t="s">
        <v>34</v>
      </c>
      <c r="D32" s="287"/>
      <c r="E32" s="287"/>
      <c r="F32" s="287"/>
      <c r="G32" s="287"/>
    </row>
    <row r="33" spans="1:7" s="289" customFormat="1">
      <c r="A33" s="287"/>
      <c r="B33" s="287"/>
      <c r="C33" s="288" t="s">
        <v>25</v>
      </c>
      <c r="D33" s="287"/>
      <c r="E33" s="287"/>
      <c r="F33" s="287"/>
      <c r="G33" s="287"/>
    </row>
    <row r="34" spans="1:7" s="289" customFormat="1">
      <c r="A34" s="287"/>
      <c r="B34" s="287"/>
      <c r="C34" s="287" t="s">
        <v>35</v>
      </c>
      <c r="D34" s="287"/>
      <c r="E34" s="287"/>
      <c r="F34" s="287"/>
      <c r="G34" s="287"/>
    </row>
    <row r="35" spans="1:7" s="289" customFormat="1">
      <c r="A35" s="287"/>
      <c r="B35" s="287"/>
      <c r="C35" s="288" t="s">
        <v>27</v>
      </c>
      <c r="D35" s="287"/>
      <c r="E35" s="287"/>
      <c r="F35" s="287"/>
      <c r="G35" s="287"/>
    </row>
    <row r="36" spans="1:7" s="289" customFormat="1" ht="27">
      <c r="A36" s="287"/>
      <c r="B36" s="287"/>
      <c r="C36" s="287" t="s">
        <v>36</v>
      </c>
      <c r="D36" s="287"/>
      <c r="E36" s="287"/>
      <c r="F36" s="287"/>
      <c r="G36" s="287"/>
    </row>
    <row r="37" spans="1:7" s="289" customFormat="1">
      <c r="A37" s="287"/>
      <c r="B37" s="287" t="s">
        <v>37</v>
      </c>
      <c r="C37" s="288" t="s">
        <v>23</v>
      </c>
      <c r="D37" s="254">
        <v>0</v>
      </c>
      <c r="E37" s="254">
        <v>-500000</v>
      </c>
      <c r="F37" s="254">
        <v>-1000000</v>
      </c>
      <c r="G37" s="254">
        <v>-1000000</v>
      </c>
    </row>
    <row r="38" spans="1:7" s="289" customFormat="1" ht="27">
      <c r="A38" s="287"/>
      <c r="B38" s="287"/>
      <c r="C38" s="287" t="s">
        <v>38</v>
      </c>
      <c r="D38" s="287"/>
      <c r="E38" s="287"/>
      <c r="F38" s="287"/>
      <c r="G38" s="287"/>
    </row>
    <row r="39" spans="1:7" s="289" customFormat="1">
      <c r="A39" s="287"/>
      <c r="B39" s="287"/>
      <c r="C39" s="288" t="s">
        <v>25</v>
      </c>
      <c r="D39" s="287"/>
      <c r="E39" s="287"/>
      <c r="F39" s="287"/>
      <c r="G39" s="287"/>
    </row>
    <row r="40" spans="1:7" s="289" customFormat="1">
      <c r="A40" s="287"/>
      <c r="B40" s="287"/>
      <c r="C40" s="287" t="s">
        <v>39</v>
      </c>
      <c r="D40" s="287"/>
      <c r="E40" s="287"/>
      <c r="F40" s="287"/>
      <c r="G40" s="287"/>
    </row>
    <row r="41" spans="1:7" s="289" customFormat="1">
      <c r="A41" s="287"/>
      <c r="B41" s="287"/>
      <c r="C41" s="288" t="s">
        <v>27</v>
      </c>
      <c r="D41" s="287"/>
      <c r="E41" s="287"/>
      <c r="F41" s="287"/>
      <c r="G41" s="287"/>
    </row>
    <row r="42" spans="1:7" s="289" customFormat="1" ht="27">
      <c r="A42" s="287"/>
      <c r="B42" s="287"/>
      <c r="C42" s="287" t="s">
        <v>36</v>
      </c>
      <c r="D42" s="287"/>
      <c r="E42" s="287"/>
      <c r="F42" s="287"/>
      <c r="G42" s="287"/>
    </row>
    <row r="43" spans="1:7" s="289" customFormat="1">
      <c r="A43" s="287"/>
      <c r="B43" s="287" t="s">
        <v>40</v>
      </c>
      <c r="C43" s="288" t="s">
        <v>23</v>
      </c>
      <c r="D43" s="254">
        <v>0</v>
      </c>
      <c r="E43" s="254">
        <v>-500000</v>
      </c>
      <c r="F43" s="254">
        <v>-1000000</v>
      </c>
      <c r="G43" s="254">
        <v>-1000000</v>
      </c>
    </row>
    <row r="44" spans="1:7" s="289" customFormat="1" ht="27">
      <c r="A44" s="287"/>
      <c r="B44" s="287"/>
      <c r="C44" s="287" t="s">
        <v>41</v>
      </c>
      <c r="D44" s="287"/>
      <c r="E44" s="287"/>
      <c r="F44" s="287"/>
      <c r="G44" s="287"/>
    </row>
    <row r="45" spans="1:7" s="289" customFormat="1">
      <c r="A45" s="287"/>
      <c r="B45" s="287"/>
      <c r="C45" s="288" t="s">
        <v>25</v>
      </c>
      <c r="D45" s="287"/>
      <c r="E45" s="287"/>
      <c r="F45" s="287"/>
      <c r="G45" s="287"/>
    </row>
    <row r="46" spans="1:7" s="289" customFormat="1" ht="27">
      <c r="A46" s="287"/>
      <c r="B46" s="287"/>
      <c r="C46" s="287" t="s">
        <v>42</v>
      </c>
      <c r="D46" s="287"/>
      <c r="E46" s="287"/>
      <c r="F46" s="287"/>
      <c r="G46" s="287"/>
    </row>
    <row r="47" spans="1:7" s="289" customFormat="1">
      <c r="A47" s="287"/>
      <c r="B47" s="287"/>
      <c r="C47" s="288" t="s">
        <v>27</v>
      </c>
      <c r="D47" s="287"/>
      <c r="E47" s="287"/>
      <c r="F47" s="287"/>
      <c r="G47" s="287"/>
    </row>
    <row r="48" spans="1:7" s="289" customFormat="1" ht="27">
      <c r="A48" s="287"/>
      <c r="B48" s="287"/>
      <c r="C48" s="287" t="s">
        <v>36</v>
      </c>
      <c r="D48" s="287"/>
      <c r="E48" s="287"/>
      <c r="F48" s="287"/>
      <c r="G48" s="287"/>
    </row>
    <row r="49" spans="1:7" s="289" customFormat="1">
      <c r="A49" s="287" t="s">
        <v>43</v>
      </c>
      <c r="B49" s="287"/>
      <c r="C49" s="288" t="s">
        <v>15</v>
      </c>
      <c r="D49" s="254">
        <f>+D56+D62+D68+D74+D80</f>
        <v>-1700000</v>
      </c>
      <c r="E49" s="254">
        <f t="shared" ref="E49:G49" si="5">+E56+E62+E68+E74+E80</f>
        <v>-5400000</v>
      </c>
      <c r="F49" s="254">
        <f t="shared" si="5"/>
        <v>-8300000</v>
      </c>
      <c r="G49" s="254">
        <f t="shared" si="5"/>
        <v>-9000000</v>
      </c>
    </row>
    <row r="50" spans="1:7" s="289" customFormat="1">
      <c r="A50" s="287"/>
      <c r="B50" s="287"/>
      <c r="C50" s="287" t="s">
        <v>44</v>
      </c>
      <c r="D50" s="287"/>
      <c r="E50" s="287"/>
      <c r="F50" s="287"/>
      <c r="G50" s="287"/>
    </row>
    <row r="51" spans="1:7" s="289" customFormat="1">
      <c r="A51" s="287"/>
      <c r="B51" s="287"/>
      <c r="C51" s="288" t="s">
        <v>17</v>
      </c>
      <c r="D51" s="287"/>
      <c r="E51" s="287"/>
      <c r="F51" s="287"/>
      <c r="G51" s="287"/>
    </row>
    <row r="52" spans="1:7" s="289" customFormat="1">
      <c r="A52" s="287"/>
      <c r="B52" s="287"/>
      <c r="C52" s="287" t="s">
        <v>45</v>
      </c>
      <c r="D52" s="287"/>
      <c r="E52" s="287"/>
      <c r="F52" s="287"/>
      <c r="G52" s="287"/>
    </row>
    <row r="53" spans="1:7" s="289" customFormat="1">
      <c r="A53" s="287"/>
      <c r="B53" s="287"/>
      <c r="C53" s="288" t="s">
        <v>19</v>
      </c>
      <c r="D53" s="287"/>
      <c r="E53" s="287"/>
      <c r="F53" s="287"/>
      <c r="G53" s="287"/>
    </row>
    <row r="54" spans="1:7" s="289" customFormat="1">
      <c r="A54" s="287"/>
      <c r="B54" s="287"/>
      <c r="C54" s="287" t="s">
        <v>46</v>
      </c>
      <c r="D54" s="287"/>
      <c r="E54" s="287"/>
      <c r="F54" s="287"/>
      <c r="G54" s="287"/>
    </row>
    <row r="55" spans="1:7" s="289" customFormat="1">
      <c r="A55" s="482" t="s">
        <v>21</v>
      </c>
      <c r="B55" s="482"/>
      <c r="C55" s="482"/>
      <c r="D55" s="482"/>
      <c r="E55" s="482"/>
      <c r="F55" s="482"/>
      <c r="G55" s="482"/>
    </row>
    <row r="56" spans="1:7" s="289" customFormat="1" ht="16.5" customHeight="1">
      <c r="A56" s="287"/>
      <c r="B56" s="287" t="s">
        <v>47</v>
      </c>
      <c r="C56" s="288" t="s">
        <v>23</v>
      </c>
      <c r="D56" s="254">
        <v>0</v>
      </c>
      <c r="E56" s="254">
        <v>-500000</v>
      </c>
      <c r="F56" s="254">
        <v>-1000000</v>
      </c>
      <c r="G56" s="254">
        <v>-1500000</v>
      </c>
    </row>
    <row r="57" spans="1:7" s="289" customFormat="1">
      <c r="A57" s="287"/>
      <c r="B57" s="287"/>
      <c r="C57" s="287" t="s">
        <v>48</v>
      </c>
      <c r="D57" s="287"/>
      <c r="E57" s="287"/>
      <c r="F57" s="287"/>
      <c r="G57" s="287"/>
    </row>
    <row r="58" spans="1:7" s="289" customFormat="1">
      <c r="A58" s="287"/>
      <c r="B58" s="287"/>
      <c r="C58" s="288" t="s">
        <v>25</v>
      </c>
      <c r="D58" s="287"/>
      <c r="E58" s="287"/>
      <c r="F58" s="287"/>
      <c r="G58" s="287"/>
    </row>
    <row r="59" spans="1:7" s="289" customFormat="1" ht="27">
      <c r="A59" s="287"/>
      <c r="B59" s="287"/>
      <c r="C59" s="287" t="s">
        <v>49</v>
      </c>
      <c r="D59" s="287"/>
      <c r="E59" s="287"/>
      <c r="F59" s="287"/>
      <c r="G59" s="287"/>
    </row>
    <row r="60" spans="1:7" s="289" customFormat="1">
      <c r="A60" s="287"/>
      <c r="B60" s="287"/>
      <c r="C60" s="288" t="s">
        <v>27</v>
      </c>
      <c r="D60" s="287"/>
      <c r="E60" s="287"/>
      <c r="F60" s="287"/>
      <c r="G60" s="287"/>
    </row>
    <row r="61" spans="1:7" s="289" customFormat="1">
      <c r="A61" s="287"/>
      <c r="B61" s="287"/>
      <c r="C61" s="287" t="s">
        <v>50</v>
      </c>
      <c r="D61" s="287"/>
      <c r="E61" s="287"/>
      <c r="F61" s="287"/>
      <c r="G61" s="287"/>
    </row>
    <row r="62" spans="1:7" s="289" customFormat="1">
      <c r="A62" s="287"/>
      <c r="B62" s="287" t="s">
        <v>51</v>
      </c>
      <c r="C62" s="288" t="s">
        <v>23</v>
      </c>
      <c r="D62" s="254">
        <v>-200000</v>
      </c>
      <c r="E62" s="254">
        <v>-1100000</v>
      </c>
      <c r="F62" s="254">
        <v>-2500000</v>
      </c>
      <c r="G62" s="254">
        <v>-2500000</v>
      </c>
    </row>
    <row r="63" spans="1:7" s="289" customFormat="1">
      <c r="A63" s="287"/>
      <c r="B63" s="287"/>
      <c r="C63" s="287" t="s">
        <v>52</v>
      </c>
      <c r="D63" s="287"/>
      <c r="E63" s="287"/>
      <c r="F63" s="287"/>
      <c r="G63" s="287"/>
    </row>
    <row r="64" spans="1:7" s="289" customFormat="1">
      <c r="A64" s="287"/>
      <c r="B64" s="287"/>
      <c r="C64" s="288" t="s">
        <v>25</v>
      </c>
      <c r="D64" s="287"/>
      <c r="E64" s="287"/>
      <c r="F64" s="287"/>
      <c r="G64" s="287"/>
    </row>
    <row r="65" spans="1:7" s="289" customFormat="1" ht="40.5">
      <c r="A65" s="287"/>
      <c r="B65" s="287"/>
      <c r="C65" s="287" t="s">
        <v>53</v>
      </c>
      <c r="D65" s="287"/>
      <c r="E65" s="287"/>
      <c r="F65" s="287"/>
      <c r="G65" s="287"/>
    </row>
    <row r="66" spans="1:7" s="289" customFormat="1">
      <c r="A66" s="287"/>
      <c r="B66" s="287"/>
      <c r="C66" s="288" t="s">
        <v>27</v>
      </c>
      <c r="D66" s="287"/>
      <c r="E66" s="287"/>
      <c r="F66" s="287"/>
      <c r="G66" s="287"/>
    </row>
    <row r="67" spans="1:7" s="289" customFormat="1">
      <c r="A67" s="287"/>
      <c r="B67" s="287"/>
      <c r="C67" s="287" t="s">
        <v>50</v>
      </c>
      <c r="D67" s="287"/>
      <c r="E67" s="287"/>
      <c r="F67" s="287"/>
      <c r="G67" s="287"/>
    </row>
    <row r="68" spans="1:7" s="289" customFormat="1">
      <c r="A68" s="287"/>
      <c r="B68" s="287">
        <v>12021</v>
      </c>
      <c r="C68" s="288" t="s">
        <v>23</v>
      </c>
      <c r="D68" s="254">
        <v>-1500000</v>
      </c>
      <c r="E68" s="254">
        <v>-3000000</v>
      </c>
      <c r="F68" s="254">
        <v>-3000000</v>
      </c>
      <c r="G68" s="254">
        <v>-3000000</v>
      </c>
    </row>
    <row r="69" spans="1:7" s="289" customFormat="1" ht="40.5">
      <c r="A69" s="287"/>
      <c r="B69" s="287"/>
      <c r="C69" s="287" t="s">
        <v>80</v>
      </c>
      <c r="D69" s="287"/>
      <c r="E69" s="287"/>
      <c r="F69" s="287"/>
      <c r="G69" s="287"/>
    </row>
    <row r="70" spans="1:7" s="289" customFormat="1">
      <c r="A70" s="287"/>
      <c r="B70" s="287"/>
      <c r="C70" s="288" t="s">
        <v>25</v>
      </c>
      <c r="D70" s="287"/>
      <c r="E70" s="287"/>
      <c r="F70" s="287"/>
      <c r="G70" s="287"/>
    </row>
    <row r="71" spans="1:7" s="289" customFormat="1" ht="27">
      <c r="A71" s="287"/>
      <c r="B71" s="287"/>
      <c r="C71" s="287" t="s">
        <v>363</v>
      </c>
      <c r="D71" s="287"/>
      <c r="E71" s="287"/>
      <c r="F71" s="287"/>
      <c r="G71" s="287"/>
    </row>
    <row r="72" spans="1:7" s="289" customFormat="1">
      <c r="A72" s="287"/>
      <c r="B72" s="287"/>
      <c r="C72" s="288" t="s">
        <v>27</v>
      </c>
      <c r="D72" s="287"/>
      <c r="E72" s="287"/>
      <c r="F72" s="287"/>
      <c r="G72" s="287"/>
    </row>
    <row r="73" spans="1:7" s="289" customFormat="1">
      <c r="A73" s="287"/>
      <c r="B73" s="287"/>
      <c r="C73" s="287" t="s">
        <v>50</v>
      </c>
      <c r="D73" s="287"/>
      <c r="E73" s="287"/>
      <c r="F73" s="287"/>
      <c r="G73" s="287"/>
    </row>
    <row r="74" spans="1:7" s="289" customFormat="1">
      <c r="A74" s="287"/>
      <c r="B74" s="287" t="s">
        <v>54</v>
      </c>
      <c r="C74" s="288" t="s">
        <v>23</v>
      </c>
      <c r="D74" s="254">
        <v>0</v>
      </c>
      <c r="E74" s="254">
        <v>-300000</v>
      </c>
      <c r="F74" s="254">
        <v>-800000</v>
      </c>
      <c r="G74" s="254">
        <v>-1000000</v>
      </c>
    </row>
    <row r="75" spans="1:7" s="289" customFormat="1" ht="34.5" customHeight="1">
      <c r="A75" s="287"/>
      <c r="B75" s="287"/>
      <c r="C75" s="287" t="s">
        <v>55</v>
      </c>
      <c r="D75" s="287"/>
      <c r="E75" s="287"/>
      <c r="F75" s="287"/>
      <c r="G75" s="287"/>
    </row>
    <row r="76" spans="1:7" s="289" customFormat="1" ht="15.75" customHeight="1">
      <c r="A76" s="287"/>
      <c r="B76" s="287"/>
      <c r="C76" s="288" t="s">
        <v>25</v>
      </c>
      <c r="D76" s="287"/>
      <c r="E76" s="287"/>
      <c r="F76" s="287"/>
      <c r="G76" s="287"/>
    </row>
    <row r="77" spans="1:7" s="289" customFormat="1" ht="27">
      <c r="A77" s="287"/>
      <c r="B77" s="287"/>
      <c r="C77" s="287" t="s">
        <v>56</v>
      </c>
      <c r="D77" s="287"/>
      <c r="E77" s="287"/>
      <c r="F77" s="287"/>
      <c r="G77" s="287"/>
    </row>
    <row r="78" spans="1:7" s="289" customFormat="1">
      <c r="A78" s="287"/>
      <c r="B78" s="287"/>
      <c r="C78" s="288" t="s">
        <v>27</v>
      </c>
      <c r="D78" s="287"/>
      <c r="E78" s="287"/>
      <c r="F78" s="287"/>
      <c r="G78" s="287"/>
    </row>
    <row r="79" spans="1:7" s="289" customFormat="1">
      <c r="A79" s="287"/>
      <c r="B79" s="287"/>
      <c r="C79" s="287" t="s">
        <v>50</v>
      </c>
      <c r="D79" s="287"/>
      <c r="E79" s="287"/>
      <c r="F79" s="287"/>
      <c r="G79" s="287"/>
    </row>
    <row r="80" spans="1:7" s="289" customFormat="1">
      <c r="A80" s="287"/>
      <c r="B80" s="287" t="s">
        <v>57</v>
      </c>
      <c r="C80" s="288" t="s">
        <v>23</v>
      </c>
      <c r="D80" s="254">
        <v>0</v>
      </c>
      <c r="E80" s="254">
        <v>-500000</v>
      </c>
      <c r="F80" s="254">
        <v>-1000000</v>
      </c>
      <c r="G80" s="254">
        <v>-1000000</v>
      </c>
    </row>
    <row r="81" spans="1:7" s="289" customFormat="1" ht="42" customHeight="1">
      <c r="A81" s="287"/>
      <c r="B81" s="287"/>
      <c r="C81" s="287" t="s">
        <v>58</v>
      </c>
      <c r="D81" s="287"/>
      <c r="E81" s="287"/>
      <c r="F81" s="287"/>
      <c r="G81" s="287"/>
    </row>
    <row r="82" spans="1:7" s="289" customFormat="1">
      <c r="A82" s="287"/>
      <c r="B82" s="287"/>
      <c r="C82" s="288" t="s">
        <v>25</v>
      </c>
      <c r="D82" s="287"/>
      <c r="E82" s="287"/>
      <c r="F82" s="287"/>
      <c r="G82" s="287"/>
    </row>
    <row r="83" spans="1:7" s="289" customFormat="1" ht="27">
      <c r="A83" s="287"/>
      <c r="B83" s="287"/>
      <c r="C83" s="287" t="s">
        <v>59</v>
      </c>
      <c r="D83" s="287"/>
      <c r="E83" s="287"/>
      <c r="F83" s="287"/>
      <c r="G83" s="287"/>
    </row>
    <row r="84" spans="1:7" s="289" customFormat="1">
      <c r="A84" s="287"/>
      <c r="B84" s="287"/>
      <c r="C84" s="288" t="s">
        <v>27</v>
      </c>
      <c r="D84" s="287"/>
      <c r="E84" s="287"/>
      <c r="F84" s="287"/>
      <c r="G84" s="287"/>
    </row>
    <row r="85" spans="1:7" s="289" customFormat="1">
      <c r="A85" s="287"/>
      <c r="B85" s="287"/>
      <c r="C85" s="287" t="s">
        <v>50</v>
      </c>
      <c r="D85" s="287"/>
      <c r="E85" s="287"/>
      <c r="F85" s="287"/>
      <c r="G85" s="287"/>
    </row>
    <row r="86" spans="1:7" ht="14.25">
      <c r="A86" s="332"/>
      <c r="B86" s="332"/>
      <c r="C86" s="403" t="s">
        <v>397</v>
      </c>
      <c r="E86" s="404">
        <f>+E87</f>
        <v>313378.90000000002</v>
      </c>
      <c r="F86" s="404">
        <f t="shared" ref="F86:G86" si="6">+F87</f>
        <v>1334198.6000000001</v>
      </c>
      <c r="G86" s="404">
        <f t="shared" si="6"/>
        <v>1726000</v>
      </c>
    </row>
    <row r="87" spans="1:7">
      <c r="A87" s="395">
        <v>1126</v>
      </c>
      <c r="B87" s="395"/>
      <c r="C87" s="288" t="s">
        <v>15</v>
      </c>
      <c r="D87" s="254"/>
      <c r="E87" s="254">
        <f t="shared" ref="E87:G87" si="7">+E94</f>
        <v>313378.90000000002</v>
      </c>
      <c r="F87" s="254">
        <f t="shared" si="7"/>
        <v>1334198.6000000001</v>
      </c>
      <c r="G87" s="254">
        <f t="shared" si="7"/>
        <v>1726000</v>
      </c>
    </row>
    <row r="88" spans="1:7" ht="27">
      <c r="A88" s="395"/>
      <c r="B88" s="395"/>
      <c r="C88" s="405" t="s">
        <v>398</v>
      </c>
      <c r="D88" s="395"/>
      <c r="E88" s="395"/>
      <c r="F88" s="395"/>
      <c r="G88" s="395"/>
    </row>
    <row r="89" spans="1:7">
      <c r="A89" s="395"/>
      <c r="B89" s="395"/>
      <c r="C89" s="288" t="s">
        <v>17</v>
      </c>
      <c r="D89" s="395"/>
      <c r="E89" s="395"/>
      <c r="F89" s="395"/>
      <c r="G89" s="395"/>
    </row>
    <row r="90" spans="1:7" ht="40.5">
      <c r="A90" s="395"/>
      <c r="B90" s="395"/>
      <c r="C90" s="405" t="s">
        <v>399</v>
      </c>
      <c r="D90" s="395"/>
      <c r="E90" s="395"/>
      <c r="F90" s="395"/>
      <c r="G90" s="395"/>
    </row>
    <row r="91" spans="1:7">
      <c r="A91" s="395"/>
      <c r="B91" s="395"/>
      <c r="C91" s="288" t="s">
        <v>19</v>
      </c>
      <c r="D91" s="395"/>
      <c r="E91" s="395"/>
      <c r="F91" s="395"/>
      <c r="G91" s="395"/>
    </row>
    <row r="92" spans="1:7" ht="27">
      <c r="A92" s="395"/>
      <c r="B92" s="395"/>
      <c r="C92" s="405" t="s">
        <v>400</v>
      </c>
      <c r="D92" s="395"/>
      <c r="E92" s="395"/>
      <c r="F92" s="395"/>
      <c r="G92" s="395"/>
    </row>
    <row r="93" spans="1:7">
      <c r="A93" s="484" t="s">
        <v>21</v>
      </c>
      <c r="B93" s="484"/>
      <c r="C93" s="484"/>
      <c r="D93" s="484"/>
      <c r="E93" s="484"/>
      <c r="F93" s="484"/>
      <c r="G93" s="484"/>
    </row>
    <row r="94" spans="1:7">
      <c r="A94" s="395"/>
      <c r="B94" s="395">
        <v>31003</v>
      </c>
      <c r="C94" s="288" t="s">
        <v>23</v>
      </c>
      <c r="D94" s="254"/>
      <c r="E94" s="254">
        <v>313378.90000000002</v>
      </c>
      <c r="F94" s="254">
        <v>1334198.6000000001</v>
      </c>
      <c r="G94" s="254">
        <v>1726000</v>
      </c>
    </row>
    <row r="95" spans="1:7">
      <c r="A95" s="395"/>
      <c r="B95" s="395"/>
      <c r="C95" s="395" t="s">
        <v>401</v>
      </c>
      <c r="D95" s="395"/>
      <c r="E95" s="395"/>
      <c r="F95" s="395"/>
      <c r="G95" s="395"/>
    </row>
    <row r="96" spans="1:7">
      <c r="A96" s="395"/>
      <c r="B96" s="395"/>
      <c r="C96" s="288" t="s">
        <v>25</v>
      </c>
      <c r="D96" s="395"/>
      <c r="E96" s="395"/>
      <c r="F96" s="395"/>
      <c r="G96" s="395"/>
    </row>
    <row r="97" spans="1:7" ht="40.5">
      <c r="A97" s="395"/>
      <c r="B97" s="395"/>
      <c r="C97" s="406" t="s">
        <v>402</v>
      </c>
      <c r="D97" s="395"/>
      <c r="E97" s="395"/>
      <c r="F97" s="395"/>
      <c r="G97" s="395"/>
    </row>
    <row r="98" spans="1:7">
      <c r="A98" s="395"/>
      <c r="B98" s="395"/>
      <c r="C98" s="288" t="s">
        <v>27</v>
      </c>
      <c r="D98" s="395"/>
      <c r="E98" s="395"/>
      <c r="F98" s="395"/>
      <c r="G98" s="395"/>
    </row>
    <row r="99" spans="1:7" ht="27">
      <c r="A99" s="395"/>
      <c r="B99" s="395"/>
      <c r="C99" s="406" t="s">
        <v>403</v>
      </c>
      <c r="D99" s="395"/>
      <c r="E99" s="254"/>
      <c r="F99" s="254"/>
      <c r="G99" s="254"/>
    </row>
    <row r="100" spans="1:7" ht="14.25">
      <c r="A100" s="251"/>
      <c r="B100" s="251"/>
      <c r="C100" s="252" t="s">
        <v>353</v>
      </c>
      <c r="D100" s="415">
        <f>D101</f>
        <v>450050</v>
      </c>
      <c r="E100" s="415">
        <f t="shared" ref="E100:G100" si="8">E101</f>
        <v>2133521.1</v>
      </c>
      <c r="F100" s="415">
        <f t="shared" si="8"/>
        <v>3828701.4</v>
      </c>
      <c r="G100" s="415">
        <f t="shared" si="8"/>
        <v>3970100</v>
      </c>
    </row>
    <row r="101" spans="1:7">
      <c r="A101" s="251" t="s">
        <v>354</v>
      </c>
      <c r="B101" s="251"/>
      <c r="C101" s="288" t="s">
        <v>15</v>
      </c>
      <c r="D101" s="415">
        <f>D108+D114</f>
        <v>450050</v>
      </c>
      <c r="E101" s="415">
        <f t="shared" ref="E101:G101" si="9">E108+E114</f>
        <v>2133521.1</v>
      </c>
      <c r="F101" s="415">
        <f t="shared" si="9"/>
        <v>3828701.4</v>
      </c>
      <c r="G101" s="415">
        <f t="shared" si="9"/>
        <v>3970100</v>
      </c>
    </row>
    <row r="102" spans="1:7">
      <c r="A102" s="251"/>
      <c r="B102" s="251"/>
      <c r="C102" s="251" t="s">
        <v>355</v>
      </c>
      <c r="D102" s="251"/>
      <c r="E102" s="251"/>
      <c r="F102" s="251"/>
      <c r="G102" s="251"/>
    </row>
    <row r="103" spans="1:7" s="201" customFormat="1" ht="15">
      <c r="A103" s="413"/>
      <c r="B103" s="413"/>
      <c r="C103" s="288" t="s">
        <v>17</v>
      </c>
      <c r="D103" s="414"/>
      <c r="E103" s="414"/>
      <c r="F103" s="414"/>
      <c r="G103" s="414"/>
    </row>
    <row r="104" spans="1:7" s="201" customFormat="1" ht="27">
      <c r="A104" s="413"/>
      <c r="B104" s="413"/>
      <c r="C104" s="405" t="s">
        <v>517</v>
      </c>
      <c r="D104" s="414"/>
      <c r="E104" s="414"/>
      <c r="F104" s="414"/>
      <c r="G104" s="414"/>
    </row>
    <row r="105" spans="1:7" s="201" customFormat="1" ht="15">
      <c r="A105" s="413"/>
      <c r="B105" s="413"/>
      <c r="C105" s="288" t="s">
        <v>19</v>
      </c>
      <c r="D105" s="414"/>
      <c r="E105" s="414"/>
      <c r="F105" s="414"/>
      <c r="G105" s="414"/>
    </row>
    <row r="106" spans="1:7" s="201" customFormat="1" ht="27">
      <c r="A106" s="413"/>
      <c r="B106" s="413"/>
      <c r="C106" s="405" t="s">
        <v>518</v>
      </c>
      <c r="D106" s="414"/>
      <c r="E106" s="414"/>
      <c r="F106" s="414"/>
      <c r="G106" s="414"/>
    </row>
    <row r="107" spans="1:7" s="201" customFormat="1" ht="16.5" customHeight="1">
      <c r="A107" s="484" t="s">
        <v>21</v>
      </c>
      <c r="B107" s="484"/>
      <c r="C107" s="484"/>
      <c r="D107" s="484"/>
      <c r="E107" s="484"/>
      <c r="F107" s="484"/>
      <c r="G107" s="484"/>
    </row>
    <row r="108" spans="1:7">
      <c r="A108" s="395"/>
      <c r="B108" s="395" t="s">
        <v>356</v>
      </c>
      <c r="C108" s="288" t="s">
        <v>23</v>
      </c>
      <c r="D108" s="254">
        <v>450050</v>
      </c>
      <c r="E108" s="254">
        <f>2446900</f>
        <v>2446900</v>
      </c>
      <c r="F108" s="254">
        <f>5162900</f>
        <v>5162900</v>
      </c>
      <c r="G108" s="254">
        <f>5696100</f>
        <v>5696100</v>
      </c>
    </row>
    <row r="109" spans="1:7">
      <c r="A109" s="395"/>
      <c r="B109" s="395"/>
      <c r="C109" s="395" t="s">
        <v>355</v>
      </c>
      <c r="D109" s="395"/>
      <c r="E109" s="395"/>
      <c r="F109" s="395"/>
      <c r="G109" s="395"/>
    </row>
    <row r="110" spans="1:7">
      <c r="A110" s="395"/>
      <c r="B110" s="395"/>
      <c r="C110" s="288" t="s">
        <v>25</v>
      </c>
      <c r="D110" s="395"/>
      <c r="E110" s="395"/>
      <c r="F110" s="395"/>
      <c r="G110" s="395"/>
    </row>
    <row r="111" spans="1:7" ht="40.5">
      <c r="A111" s="395"/>
      <c r="B111" s="395"/>
      <c r="C111" s="406" t="s">
        <v>519</v>
      </c>
      <c r="D111" s="395"/>
      <c r="E111" s="395"/>
      <c r="F111" s="395"/>
      <c r="G111" s="395"/>
    </row>
    <row r="112" spans="1:7">
      <c r="A112" s="395"/>
      <c r="B112" s="395"/>
      <c r="C112" s="288" t="s">
        <v>27</v>
      </c>
      <c r="D112" s="395"/>
      <c r="E112" s="395"/>
      <c r="F112" s="395"/>
      <c r="G112" s="395"/>
    </row>
    <row r="113" spans="1:7">
      <c r="A113" s="395"/>
      <c r="B113" s="395"/>
      <c r="C113" s="406" t="s">
        <v>520</v>
      </c>
      <c r="D113" s="395"/>
      <c r="E113" s="254"/>
      <c r="F113" s="254"/>
      <c r="G113" s="254"/>
    </row>
    <row r="114" spans="1:7">
      <c r="A114" s="395"/>
      <c r="B114" s="395" t="s">
        <v>356</v>
      </c>
      <c r="C114" s="288" t="s">
        <v>23</v>
      </c>
      <c r="D114" s="254"/>
      <c r="E114" s="254">
        <f>-313378.9</f>
        <v>-313378.90000000002</v>
      </c>
      <c r="F114" s="254">
        <f>-1334198.6</f>
        <v>-1334198.6000000001</v>
      </c>
      <c r="G114" s="254">
        <f>-1726000</f>
        <v>-1726000</v>
      </c>
    </row>
    <row r="115" spans="1:7">
      <c r="A115" s="395"/>
      <c r="B115" s="395"/>
      <c r="C115" s="395" t="s">
        <v>355</v>
      </c>
      <c r="D115" s="395"/>
      <c r="E115" s="395"/>
      <c r="F115" s="395"/>
      <c r="G115" s="395"/>
    </row>
    <row r="116" spans="1:7">
      <c r="A116" s="395"/>
      <c r="B116" s="395"/>
      <c r="C116" s="288" t="s">
        <v>25</v>
      </c>
      <c r="D116" s="395"/>
      <c r="E116" s="395"/>
      <c r="F116" s="395"/>
      <c r="G116" s="395"/>
    </row>
    <row r="117" spans="1:7" ht="40.5">
      <c r="A117" s="395"/>
      <c r="B117" s="395"/>
      <c r="C117" s="406" t="s">
        <v>519</v>
      </c>
      <c r="D117" s="395"/>
      <c r="E117" s="395"/>
      <c r="F117" s="395"/>
      <c r="G117" s="395"/>
    </row>
    <row r="118" spans="1:7">
      <c r="A118" s="395"/>
      <c r="B118" s="395"/>
      <c r="C118" s="288" t="s">
        <v>27</v>
      </c>
      <c r="D118" s="395"/>
      <c r="E118" s="395"/>
      <c r="F118" s="395"/>
      <c r="G118" s="395"/>
    </row>
    <row r="119" spans="1:7">
      <c r="A119" s="395"/>
      <c r="B119" s="395"/>
      <c r="C119" s="406" t="s">
        <v>520</v>
      </c>
      <c r="D119" s="395"/>
      <c r="E119" s="254"/>
      <c r="F119" s="254"/>
      <c r="G119" s="254"/>
    </row>
  </sheetData>
  <mergeCells count="13">
    <mergeCell ref="A107:G107"/>
    <mergeCell ref="A93:G93"/>
    <mergeCell ref="A17:G17"/>
    <mergeCell ref="A30:G30"/>
    <mergeCell ref="A55:G55"/>
    <mergeCell ref="D7:G7"/>
    <mergeCell ref="A1:G1"/>
    <mergeCell ref="A4:G4"/>
    <mergeCell ref="F6:G6"/>
    <mergeCell ref="A7:B7"/>
    <mergeCell ref="C7:C8"/>
    <mergeCell ref="F2:G2"/>
    <mergeCell ref="F3:G3"/>
  </mergeCells>
  <pageMargins left="0.19685039370078741" right="0.19685039370078741" top="0.31496062992125984" bottom="0.35433070866141736" header="0.15748031496062992" footer="0.15748031496062992"/>
  <pageSetup paperSize="9" scale="24" orientation="landscape" verticalDpi="4294967294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81"/>
  <sheetViews>
    <sheetView view="pageBreakPreview" zoomScaleNormal="100" zoomScaleSheetLayoutView="100" workbookViewId="0">
      <selection sqref="A1:XFD1048576"/>
    </sheetView>
  </sheetViews>
  <sheetFormatPr defaultRowHeight="16.5"/>
  <cols>
    <col min="1" max="1" width="7.5703125" style="159" bestFit="1" customWidth="1"/>
    <col min="2" max="2" width="7" style="159" bestFit="1" customWidth="1"/>
    <col min="3" max="3" width="5.5703125" style="159" bestFit="1" customWidth="1"/>
    <col min="4" max="4" width="8.7109375" style="159" bestFit="1" customWidth="1"/>
    <col min="5" max="5" width="10" style="159" bestFit="1" customWidth="1"/>
    <col min="6" max="6" width="76.140625" style="158" customWidth="1"/>
    <col min="7" max="7" width="16.28515625" style="158" bestFit="1" customWidth="1"/>
    <col min="8" max="8" width="16" style="158" customWidth="1"/>
    <col min="9" max="9" width="16.5703125" style="158" bestFit="1" customWidth="1"/>
    <col min="10" max="10" width="16.7109375" style="158" bestFit="1" customWidth="1"/>
    <col min="11" max="11" width="9.140625" style="158" customWidth="1"/>
    <col min="12" max="12" width="11.7109375" style="158" bestFit="1" customWidth="1"/>
    <col min="13" max="13" width="11.28515625" style="158" bestFit="1" customWidth="1"/>
    <col min="14" max="256" width="9.140625" style="158"/>
    <col min="257" max="257" width="7.5703125" style="158" bestFit="1" customWidth="1"/>
    <col min="258" max="258" width="7" style="158" bestFit="1" customWidth="1"/>
    <col min="259" max="259" width="5.5703125" style="158" bestFit="1" customWidth="1"/>
    <col min="260" max="260" width="8.7109375" style="158" bestFit="1" customWidth="1"/>
    <col min="261" max="261" width="8.42578125" style="158" bestFit="1" customWidth="1"/>
    <col min="262" max="262" width="76.140625" style="158" customWidth="1"/>
    <col min="263" max="264" width="16.5703125" style="158" customWidth="1"/>
    <col min="265" max="265" width="16.7109375" style="158" customWidth="1"/>
    <col min="266" max="266" width="18.5703125" style="158" customWidth="1"/>
    <col min="267" max="512" width="9.140625" style="158"/>
    <col min="513" max="513" width="7.5703125" style="158" bestFit="1" customWidth="1"/>
    <col min="514" max="514" width="7" style="158" bestFit="1" customWidth="1"/>
    <col min="515" max="515" width="5.5703125" style="158" bestFit="1" customWidth="1"/>
    <col min="516" max="516" width="8.7109375" style="158" bestFit="1" customWidth="1"/>
    <col min="517" max="517" width="8.42578125" style="158" bestFit="1" customWidth="1"/>
    <col min="518" max="518" width="76.140625" style="158" customWidth="1"/>
    <col min="519" max="520" width="16.5703125" style="158" customWidth="1"/>
    <col min="521" max="521" width="16.7109375" style="158" customWidth="1"/>
    <col min="522" max="522" width="18.5703125" style="158" customWidth="1"/>
    <col min="523" max="768" width="9.140625" style="158"/>
    <col min="769" max="769" width="7.5703125" style="158" bestFit="1" customWidth="1"/>
    <col min="770" max="770" width="7" style="158" bestFit="1" customWidth="1"/>
    <col min="771" max="771" width="5.5703125" style="158" bestFit="1" customWidth="1"/>
    <col min="772" max="772" width="8.7109375" style="158" bestFit="1" customWidth="1"/>
    <col min="773" max="773" width="8.42578125" style="158" bestFit="1" customWidth="1"/>
    <col min="774" max="774" width="76.140625" style="158" customWidth="1"/>
    <col min="775" max="776" width="16.5703125" style="158" customWidth="1"/>
    <col min="777" max="777" width="16.7109375" style="158" customWidth="1"/>
    <col min="778" max="778" width="18.5703125" style="158" customWidth="1"/>
    <col min="779" max="1024" width="9.140625" style="158"/>
    <col min="1025" max="1025" width="7.5703125" style="158" bestFit="1" customWidth="1"/>
    <col min="1026" max="1026" width="7" style="158" bestFit="1" customWidth="1"/>
    <col min="1027" max="1027" width="5.5703125" style="158" bestFit="1" customWidth="1"/>
    <col min="1028" max="1028" width="8.7109375" style="158" bestFit="1" customWidth="1"/>
    <col min="1029" max="1029" width="8.42578125" style="158" bestFit="1" customWidth="1"/>
    <col min="1030" max="1030" width="76.140625" style="158" customWidth="1"/>
    <col min="1031" max="1032" width="16.5703125" style="158" customWidth="1"/>
    <col min="1033" max="1033" width="16.7109375" style="158" customWidth="1"/>
    <col min="1034" max="1034" width="18.5703125" style="158" customWidth="1"/>
    <col min="1035" max="1280" width="9.140625" style="158"/>
    <col min="1281" max="1281" width="7.5703125" style="158" bestFit="1" customWidth="1"/>
    <col min="1282" max="1282" width="7" style="158" bestFit="1" customWidth="1"/>
    <col min="1283" max="1283" width="5.5703125" style="158" bestFit="1" customWidth="1"/>
    <col min="1284" max="1284" width="8.7109375" style="158" bestFit="1" customWidth="1"/>
    <col min="1285" max="1285" width="8.42578125" style="158" bestFit="1" customWidth="1"/>
    <col min="1286" max="1286" width="76.140625" style="158" customWidth="1"/>
    <col min="1287" max="1288" width="16.5703125" style="158" customWidth="1"/>
    <col min="1289" max="1289" width="16.7109375" style="158" customWidth="1"/>
    <col min="1290" max="1290" width="18.5703125" style="158" customWidth="1"/>
    <col min="1291" max="1536" width="9.140625" style="158"/>
    <col min="1537" max="1537" width="7.5703125" style="158" bestFit="1" customWidth="1"/>
    <col min="1538" max="1538" width="7" style="158" bestFit="1" customWidth="1"/>
    <col min="1539" max="1539" width="5.5703125" style="158" bestFit="1" customWidth="1"/>
    <col min="1540" max="1540" width="8.7109375" style="158" bestFit="1" customWidth="1"/>
    <col min="1541" max="1541" width="8.42578125" style="158" bestFit="1" customWidth="1"/>
    <col min="1542" max="1542" width="76.140625" style="158" customWidth="1"/>
    <col min="1543" max="1544" width="16.5703125" style="158" customWidth="1"/>
    <col min="1545" max="1545" width="16.7109375" style="158" customWidth="1"/>
    <col min="1546" max="1546" width="18.5703125" style="158" customWidth="1"/>
    <col min="1547" max="1792" width="9.140625" style="158"/>
    <col min="1793" max="1793" width="7.5703125" style="158" bestFit="1" customWidth="1"/>
    <col min="1794" max="1794" width="7" style="158" bestFit="1" customWidth="1"/>
    <col min="1795" max="1795" width="5.5703125" style="158" bestFit="1" customWidth="1"/>
    <col min="1796" max="1796" width="8.7109375" style="158" bestFit="1" customWidth="1"/>
    <col min="1797" max="1797" width="8.42578125" style="158" bestFit="1" customWidth="1"/>
    <col min="1798" max="1798" width="76.140625" style="158" customWidth="1"/>
    <col min="1799" max="1800" width="16.5703125" style="158" customWidth="1"/>
    <col min="1801" max="1801" width="16.7109375" style="158" customWidth="1"/>
    <col min="1802" max="1802" width="18.5703125" style="158" customWidth="1"/>
    <col min="1803" max="2048" width="9.140625" style="158"/>
    <col min="2049" max="2049" width="7.5703125" style="158" bestFit="1" customWidth="1"/>
    <col min="2050" max="2050" width="7" style="158" bestFit="1" customWidth="1"/>
    <col min="2051" max="2051" width="5.5703125" style="158" bestFit="1" customWidth="1"/>
    <col min="2052" max="2052" width="8.7109375" style="158" bestFit="1" customWidth="1"/>
    <col min="2053" max="2053" width="8.42578125" style="158" bestFit="1" customWidth="1"/>
    <col min="2054" max="2054" width="76.140625" style="158" customWidth="1"/>
    <col min="2055" max="2056" width="16.5703125" style="158" customWidth="1"/>
    <col min="2057" max="2057" width="16.7109375" style="158" customWidth="1"/>
    <col min="2058" max="2058" width="18.5703125" style="158" customWidth="1"/>
    <col min="2059" max="2304" width="9.140625" style="158"/>
    <col min="2305" max="2305" width="7.5703125" style="158" bestFit="1" customWidth="1"/>
    <col min="2306" max="2306" width="7" style="158" bestFit="1" customWidth="1"/>
    <col min="2307" max="2307" width="5.5703125" style="158" bestFit="1" customWidth="1"/>
    <col min="2308" max="2308" width="8.7109375" style="158" bestFit="1" customWidth="1"/>
    <col min="2309" max="2309" width="8.42578125" style="158" bestFit="1" customWidth="1"/>
    <col min="2310" max="2310" width="76.140625" style="158" customWidth="1"/>
    <col min="2311" max="2312" width="16.5703125" style="158" customWidth="1"/>
    <col min="2313" max="2313" width="16.7109375" style="158" customWidth="1"/>
    <col min="2314" max="2314" width="18.5703125" style="158" customWidth="1"/>
    <col min="2315" max="2560" width="9.140625" style="158"/>
    <col min="2561" max="2561" width="7.5703125" style="158" bestFit="1" customWidth="1"/>
    <col min="2562" max="2562" width="7" style="158" bestFit="1" customWidth="1"/>
    <col min="2563" max="2563" width="5.5703125" style="158" bestFit="1" customWidth="1"/>
    <col min="2564" max="2564" width="8.7109375" style="158" bestFit="1" customWidth="1"/>
    <col min="2565" max="2565" width="8.42578125" style="158" bestFit="1" customWidth="1"/>
    <col min="2566" max="2566" width="76.140625" style="158" customWidth="1"/>
    <col min="2567" max="2568" width="16.5703125" style="158" customWidth="1"/>
    <col min="2569" max="2569" width="16.7109375" style="158" customWidth="1"/>
    <col min="2570" max="2570" width="18.5703125" style="158" customWidth="1"/>
    <col min="2571" max="2816" width="9.140625" style="158"/>
    <col min="2817" max="2817" width="7.5703125" style="158" bestFit="1" customWidth="1"/>
    <col min="2818" max="2818" width="7" style="158" bestFit="1" customWidth="1"/>
    <col min="2819" max="2819" width="5.5703125" style="158" bestFit="1" customWidth="1"/>
    <col min="2820" max="2820" width="8.7109375" style="158" bestFit="1" customWidth="1"/>
    <col min="2821" max="2821" width="8.42578125" style="158" bestFit="1" customWidth="1"/>
    <col min="2822" max="2822" width="76.140625" style="158" customWidth="1"/>
    <col min="2823" max="2824" width="16.5703125" style="158" customWidth="1"/>
    <col min="2825" max="2825" width="16.7109375" style="158" customWidth="1"/>
    <col min="2826" max="2826" width="18.5703125" style="158" customWidth="1"/>
    <col min="2827" max="3072" width="9.140625" style="158"/>
    <col min="3073" max="3073" width="7.5703125" style="158" bestFit="1" customWidth="1"/>
    <col min="3074" max="3074" width="7" style="158" bestFit="1" customWidth="1"/>
    <col min="3075" max="3075" width="5.5703125" style="158" bestFit="1" customWidth="1"/>
    <col min="3076" max="3076" width="8.7109375" style="158" bestFit="1" customWidth="1"/>
    <col min="3077" max="3077" width="8.42578125" style="158" bestFit="1" customWidth="1"/>
    <col min="3078" max="3078" width="76.140625" style="158" customWidth="1"/>
    <col min="3079" max="3080" width="16.5703125" style="158" customWidth="1"/>
    <col min="3081" max="3081" width="16.7109375" style="158" customWidth="1"/>
    <col min="3082" max="3082" width="18.5703125" style="158" customWidth="1"/>
    <col min="3083" max="3328" width="9.140625" style="158"/>
    <col min="3329" max="3329" width="7.5703125" style="158" bestFit="1" customWidth="1"/>
    <col min="3330" max="3330" width="7" style="158" bestFit="1" customWidth="1"/>
    <col min="3331" max="3331" width="5.5703125" style="158" bestFit="1" customWidth="1"/>
    <col min="3332" max="3332" width="8.7109375" style="158" bestFit="1" customWidth="1"/>
    <col min="3333" max="3333" width="8.42578125" style="158" bestFit="1" customWidth="1"/>
    <col min="3334" max="3334" width="76.140625" style="158" customWidth="1"/>
    <col min="3335" max="3336" width="16.5703125" style="158" customWidth="1"/>
    <col min="3337" max="3337" width="16.7109375" style="158" customWidth="1"/>
    <col min="3338" max="3338" width="18.5703125" style="158" customWidth="1"/>
    <col min="3339" max="3584" width="9.140625" style="158"/>
    <col min="3585" max="3585" width="7.5703125" style="158" bestFit="1" customWidth="1"/>
    <col min="3586" max="3586" width="7" style="158" bestFit="1" customWidth="1"/>
    <col min="3587" max="3587" width="5.5703125" style="158" bestFit="1" customWidth="1"/>
    <col min="3588" max="3588" width="8.7109375" style="158" bestFit="1" customWidth="1"/>
    <col min="3589" max="3589" width="8.42578125" style="158" bestFit="1" customWidth="1"/>
    <col min="3590" max="3590" width="76.140625" style="158" customWidth="1"/>
    <col min="3591" max="3592" width="16.5703125" style="158" customWidth="1"/>
    <col min="3593" max="3593" width="16.7109375" style="158" customWidth="1"/>
    <col min="3594" max="3594" width="18.5703125" style="158" customWidth="1"/>
    <col min="3595" max="3840" width="9.140625" style="158"/>
    <col min="3841" max="3841" width="7.5703125" style="158" bestFit="1" customWidth="1"/>
    <col min="3842" max="3842" width="7" style="158" bestFit="1" customWidth="1"/>
    <col min="3843" max="3843" width="5.5703125" style="158" bestFit="1" customWidth="1"/>
    <col min="3844" max="3844" width="8.7109375" style="158" bestFit="1" customWidth="1"/>
    <col min="3845" max="3845" width="8.42578125" style="158" bestFit="1" customWidth="1"/>
    <col min="3846" max="3846" width="76.140625" style="158" customWidth="1"/>
    <col min="3847" max="3848" width="16.5703125" style="158" customWidth="1"/>
    <col min="3849" max="3849" width="16.7109375" style="158" customWidth="1"/>
    <col min="3850" max="3850" width="18.5703125" style="158" customWidth="1"/>
    <col min="3851" max="4096" width="9.140625" style="158"/>
    <col min="4097" max="4097" width="7.5703125" style="158" bestFit="1" customWidth="1"/>
    <col min="4098" max="4098" width="7" style="158" bestFit="1" customWidth="1"/>
    <col min="4099" max="4099" width="5.5703125" style="158" bestFit="1" customWidth="1"/>
    <col min="4100" max="4100" width="8.7109375" style="158" bestFit="1" customWidth="1"/>
    <col min="4101" max="4101" width="8.42578125" style="158" bestFit="1" customWidth="1"/>
    <col min="4102" max="4102" width="76.140625" style="158" customWidth="1"/>
    <col min="4103" max="4104" width="16.5703125" style="158" customWidth="1"/>
    <col min="4105" max="4105" width="16.7109375" style="158" customWidth="1"/>
    <col min="4106" max="4106" width="18.5703125" style="158" customWidth="1"/>
    <col min="4107" max="4352" width="9.140625" style="158"/>
    <col min="4353" max="4353" width="7.5703125" style="158" bestFit="1" customWidth="1"/>
    <col min="4354" max="4354" width="7" style="158" bestFit="1" customWidth="1"/>
    <col min="4355" max="4355" width="5.5703125" style="158" bestFit="1" customWidth="1"/>
    <col min="4356" max="4356" width="8.7109375" style="158" bestFit="1" customWidth="1"/>
    <col min="4357" max="4357" width="8.42578125" style="158" bestFit="1" customWidth="1"/>
    <col min="4358" max="4358" width="76.140625" style="158" customWidth="1"/>
    <col min="4359" max="4360" width="16.5703125" style="158" customWidth="1"/>
    <col min="4361" max="4361" width="16.7109375" style="158" customWidth="1"/>
    <col min="4362" max="4362" width="18.5703125" style="158" customWidth="1"/>
    <col min="4363" max="4608" width="9.140625" style="158"/>
    <col min="4609" max="4609" width="7.5703125" style="158" bestFit="1" customWidth="1"/>
    <col min="4610" max="4610" width="7" style="158" bestFit="1" customWidth="1"/>
    <col min="4611" max="4611" width="5.5703125" style="158" bestFit="1" customWidth="1"/>
    <col min="4612" max="4612" width="8.7109375" style="158" bestFit="1" customWidth="1"/>
    <col min="4613" max="4613" width="8.42578125" style="158" bestFit="1" customWidth="1"/>
    <col min="4614" max="4614" width="76.140625" style="158" customWidth="1"/>
    <col min="4615" max="4616" width="16.5703125" style="158" customWidth="1"/>
    <col min="4617" max="4617" width="16.7109375" style="158" customWidth="1"/>
    <col min="4618" max="4618" width="18.5703125" style="158" customWidth="1"/>
    <col min="4619" max="4864" width="9.140625" style="158"/>
    <col min="4865" max="4865" width="7.5703125" style="158" bestFit="1" customWidth="1"/>
    <col min="4866" max="4866" width="7" style="158" bestFit="1" customWidth="1"/>
    <col min="4867" max="4867" width="5.5703125" style="158" bestFit="1" customWidth="1"/>
    <col min="4868" max="4868" width="8.7109375" style="158" bestFit="1" customWidth="1"/>
    <col min="4869" max="4869" width="8.42578125" style="158" bestFit="1" customWidth="1"/>
    <col min="4870" max="4870" width="76.140625" style="158" customWidth="1"/>
    <col min="4871" max="4872" width="16.5703125" style="158" customWidth="1"/>
    <col min="4873" max="4873" width="16.7109375" style="158" customWidth="1"/>
    <col min="4874" max="4874" width="18.5703125" style="158" customWidth="1"/>
    <col min="4875" max="5120" width="9.140625" style="158"/>
    <col min="5121" max="5121" width="7.5703125" style="158" bestFit="1" customWidth="1"/>
    <col min="5122" max="5122" width="7" style="158" bestFit="1" customWidth="1"/>
    <col min="5123" max="5123" width="5.5703125" style="158" bestFit="1" customWidth="1"/>
    <col min="5124" max="5124" width="8.7109375" style="158" bestFit="1" customWidth="1"/>
    <col min="5125" max="5125" width="8.42578125" style="158" bestFit="1" customWidth="1"/>
    <col min="5126" max="5126" width="76.140625" style="158" customWidth="1"/>
    <col min="5127" max="5128" width="16.5703125" style="158" customWidth="1"/>
    <col min="5129" max="5129" width="16.7109375" style="158" customWidth="1"/>
    <col min="5130" max="5130" width="18.5703125" style="158" customWidth="1"/>
    <col min="5131" max="5376" width="9.140625" style="158"/>
    <col min="5377" max="5377" width="7.5703125" style="158" bestFit="1" customWidth="1"/>
    <col min="5378" max="5378" width="7" style="158" bestFit="1" customWidth="1"/>
    <col min="5379" max="5379" width="5.5703125" style="158" bestFit="1" customWidth="1"/>
    <col min="5380" max="5380" width="8.7109375" style="158" bestFit="1" customWidth="1"/>
    <col min="5381" max="5381" width="8.42578125" style="158" bestFit="1" customWidth="1"/>
    <col min="5382" max="5382" width="76.140625" style="158" customWidth="1"/>
    <col min="5383" max="5384" width="16.5703125" style="158" customWidth="1"/>
    <col min="5385" max="5385" width="16.7109375" style="158" customWidth="1"/>
    <col min="5386" max="5386" width="18.5703125" style="158" customWidth="1"/>
    <col min="5387" max="5632" width="9.140625" style="158"/>
    <col min="5633" max="5633" width="7.5703125" style="158" bestFit="1" customWidth="1"/>
    <col min="5634" max="5634" width="7" style="158" bestFit="1" customWidth="1"/>
    <col min="5635" max="5635" width="5.5703125" style="158" bestFit="1" customWidth="1"/>
    <col min="5636" max="5636" width="8.7109375" style="158" bestFit="1" customWidth="1"/>
    <col min="5637" max="5637" width="8.42578125" style="158" bestFit="1" customWidth="1"/>
    <col min="5638" max="5638" width="76.140625" style="158" customWidth="1"/>
    <col min="5639" max="5640" width="16.5703125" style="158" customWidth="1"/>
    <col min="5641" max="5641" width="16.7109375" style="158" customWidth="1"/>
    <col min="5642" max="5642" width="18.5703125" style="158" customWidth="1"/>
    <col min="5643" max="5888" width="9.140625" style="158"/>
    <col min="5889" max="5889" width="7.5703125" style="158" bestFit="1" customWidth="1"/>
    <col min="5890" max="5890" width="7" style="158" bestFit="1" customWidth="1"/>
    <col min="5891" max="5891" width="5.5703125" style="158" bestFit="1" customWidth="1"/>
    <col min="5892" max="5892" width="8.7109375" style="158" bestFit="1" customWidth="1"/>
    <col min="5893" max="5893" width="8.42578125" style="158" bestFit="1" customWidth="1"/>
    <col min="5894" max="5894" width="76.140625" style="158" customWidth="1"/>
    <col min="5895" max="5896" width="16.5703125" style="158" customWidth="1"/>
    <col min="5897" max="5897" width="16.7109375" style="158" customWidth="1"/>
    <col min="5898" max="5898" width="18.5703125" style="158" customWidth="1"/>
    <col min="5899" max="6144" width="9.140625" style="158"/>
    <col min="6145" max="6145" width="7.5703125" style="158" bestFit="1" customWidth="1"/>
    <col min="6146" max="6146" width="7" style="158" bestFit="1" customWidth="1"/>
    <col min="6147" max="6147" width="5.5703125" style="158" bestFit="1" customWidth="1"/>
    <col min="6148" max="6148" width="8.7109375" style="158" bestFit="1" customWidth="1"/>
    <col min="6149" max="6149" width="8.42578125" style="158" bestFit="1" customWidth="1"/>
    <col min="6150" max="6150" width="76.140625" style="158" customWidth="1"/>
    <col min="6151" max="6152" width="16.5703125" style="158" customWidth="1"/>
    <col min="6153" max="6153" width="16.7109375" style="158" customWidth="1"/>
    <col min="6154" max="6154" width="18.5703125" style="158" customWidth="1"/>
    <col min="6155" max="6400" width="9.140625" style="158"/>
    <col min="6401" max="6401" width="7.5703125" style="158" bestFit="1" customWidth="1"/>
    <col min="6402" max="6402" width="7" style="158" bestFit="1" customWidth="1"/>
    <col min="6403" max="6403" width="5.5703125" style="158" bestFit="1" customWidth="1"/>
    <col min="6404" max="6404" width="8.7109375" style="158" bestFit="1" customWidth="1"/>
    <col min="6405" max="6405" width="8.42578125" style="158" bestFit="1" customWidth="1"/>
    <col min="6406" max="6406" width="76.140625" style="158" customWidth="1"/>
    <col min="6407" max="6408" width="16.5703125" style="158" customWidth="1"/>
    <col min="6409" max="6409" width="16.7109375" style="158" customWidth="1"/>
    <col min="6410" max="6410" width="18.5703125" style="158" customWidth="1"/>
    <col min="6411" max="6656" width="9.140625" style="158"/>
    <col min="6657" max="6657" width="7.5703125" style="158" bestFit="1" customWidth="1"/>
    <col min="6658" max="6658" width="7" style="158" bestFit="1" customWidth="1"/>
    <col min="6659" max="6659" width="5.5703125" style="158" bestFit="1" customWidth="1"/>
    <col min="6660" max="6660" width="8.7109375" style="158" bestFit="1" customWidth="1"/>
    <col min="6661" max="6661" width="8.42578125" style="158" bestFit="1" customWidth="1"/>
    <col min="6662" max="6662" width="76.140625" style="158" customWidth="1"/>
    <col min="6663" max="6664" width="16.5703125" style="158" customWidth="1"/>
    <col min="6665" max="6665" width="16.7109375" style="158" customWidth="1"/>
    <col min="6666" max="6666" width="18.5703125" style="158" customWidth="1"/>
    <col min="6667" max="6912" width="9.140625" style="158"/>
    <col min="6913" max="6913" width="7.5703125" style="158" bestFit="1" customWidth="1"/>
    <col min="6914" max="6914" width="7" style="158" bestFit="1" customWidth="1"/>
    <col min="6915" max="6915" width="5.5703125" style="158" bestFit="1" customWidth="1"/>
    <col min="6916" max="6916" width="8.7109375" style="158" bestFit="1" customWidth="1"/>
    <col min="6917" max="6917" width="8.42578125" style="158" bestFit="1" customWidth="1"/>
    <col min="6918" max="6918" width="76.140625" style="158" customWidth="1"/>
    <col min="6919" max="6920" width="16.5703125" style="158" customWidth="1"/>
    <col min="6921" max="6921" width="16.7109375" style="158" customWidth="1"/>
    <col min="6922" max="6922" width="18.5703125" style="158" customWidth="1"/>
    <col min="6923" max="7168" width="9.140625" style="158"/>
    <col min="7169" max="7169" width="7.5703125" style="158" bestFit="1" customWidth="1"/>
    <col min="7170" max="7170" width="7" style="158" bestFit="1" customWidth="1"/>
    <col min="7171" max="7171" width="5.5703125" style="158" bestFit="1" customWidth="1"/>
    <col min="7172" max="7172" width="8.7109375" style="158" bestFit="1" customWidth="1"/>
    <col min="7173" max="7173" width="8.42578125" style="158" bestFit="1" customWidth="1"/>
    <col min="7174" max="7174" width="76.140625" style="158" customWidth="1"/>
    <col min="7175" max="7176" width="16.5703125" style="158" customWidth="1"/>
    <col min="7177" max="7177" width="16.7109375" style="158" customWidth="1"/>
    <col min="7178" max="7178" width="18.5703125" style="158" customWidth="1"/>
    <col min="7179" max="7424" width="9.140625" style="158"/>
    <col min="7425" max="7425" width="7.5703125" style="158" bestFit="1" customWidth="1"/>
    <col min="7426" max="7426" width="7" style="158" bestFit="1" customWidth="1"/>
    <col min="7427" max="7427" width="5.5703125" style="158" bestFit="1" customWidth="1"/>
    <col min="7428" max="7428" width="8.7109375" style="158" bestFit="1" customWidth="1"/>
    <col min="7429" max="7429" width="8.42578125" style="158" bestFit="1" customWidth="1"/>
    <col min="7430" max="7430" width="76.140625" style="158" customWidth="1"/>
    <col min="7431" max="7432" width="16.5703125" style="158" customWidth="1"/>
    <col min="7433" max="7433" width="16.7109375" style="158" customWidth="1"/>
    <col min="7434" max="7434" width="18.5703125" style="158" customWidth="1"/>
    <col min="7435" max="7680" width="9.140625" style="158"/>
    <col min="7681" max="7681" width="7.5703125" style="158" bestFit="1" customWidth="1"/>
    <col min="7682" max="7682" width="7" style="158" bestFit="1" customWidth="1"/>
    <col min="7683" max="7683" width="5.5703125" style="158" bestFit="1" customWidth="1"/>
    <col min="7684" max="7684" width="8.7109375" style="158" bestFit="1" customWidth="1"/>
    <col min="7685" max="7685" width="8.42578125" style="158" bestFit="1" customWidth="1"/>
    <col min="7686" max="7686" width="76.140625" style="158" customWidth="1"/>
    <col min="7687" max="7688" width="16.5703125" style="158" customWidth="1"/>
    <col min="7689" max="7689" width="16.7109375" style="158" customWidth="1"/>
    <col min="7690" max="7690" width="18.5703125" style="158" customWidth="1"/>
    <col min="7691" max="7936" width="9.140625" style="158"/>
    <col min="7937" max="7937" width="7.5703125" style="158" bestFit="1" customWidth="1"/>
    <col min="7938" max="7938" width="7" style="158" bestFit="1" customWidth="1"/>
    <col min="7939" max="7939" width="5.5703125" style="158" bestFit="1" customWidth="1"/>
    <col min="7940" max="7940" width="8.7109375" style="158" bestFit="1" customWidth="1"/>
    <col min="7941" max="7941" width="8.42578125" style="158" bestFit="1" customWidth="1"/>
    <col min="7942" max="7942" width="76.140625" style="158" customWidth="1"/>
    <col min="7943" max="7944" width="16.5703125" style="158" customWidth="1"/>
    <col min="7945" max="7945" width="16.7109375" style="158" customWidth="1"/>
    <col min="7946" max="7946" width="18.5703125" style="158" customWidth="1"/>
    <col min="7947" max="8192" width="9.140625" style="158"/>
    <col min="8193" max="8193" width="7.5703125" style="158" bestFit="1" customWidth="1"/>
    <col min="8194" max="8194" width="7" style="158" bestFit="1" customWidth="1"/>
    <col min="8195" max="8195" width="5.5703125" style="158" bestFit="1" customWidth="1"/>
    <col min="8196" max="8196" width="8.7109375" style="158" bestFit="1" customWidth="1"/>
    <col min="8197" max="8197" width="8.42578125" style="158" bestFit="1" customWidth="1"/>
    <col min="8198" max="8198" width="76.140625" style="158" customWidth="1"/>
    <col min="8199" max="8200" width="16.5703125" style="158" customWidth="1"/>
    <col min="8201" max="8201" width="16.7109375" style="158" customWidth="1"/>
    <col min="8202" max="8202" width="18.5703125" style="158" customWidth="1"/>
    <col min="8203" max="8448" width="9.140625" style="158"/>
    <col min="8449" max="8449" width="7.5703125" style="158" bestFit="1" customWidth="1"/>
    <col min="8450" max="8450" width="7" style="158" bestFit="1" customWidth="1"/>
    <col min="8451" max="8451" width="5.5703125" style="158" bestFit="1" customWidth="1"/>
    <col min="8452" max="8452" width="8.7109375" style="158" bestFit="1" customWidth="1"/>
    <col min="8453" max="8453" width="8.42578125" style="158" bestFit="1" customWidth="1"/>
    <col min="8454" max="8454" width="76.140625" style="158" customWidth="1"/>
    <col min="8455" max="8456" width="16.5703125" style="158" customWidth="1"/>
    <col min="8457" max="8457" width="16.7109375" style="158" customWidth="1"/>
    <col min="8458" max="8458" width="18.5703125" style="158" customWidth="1"/>
    <col min="8459" max="8704" width="9.140625" style="158"/>
    <col min="8705" max="8705" width="7.5703125" style="158" bestFit="1" customWidth="1"/>
    <col min="8706" max="8706" width="7" style="158" bestFit="1" customWidth="1"/>
    <col min="8707" max="8707" width="5.5703125" style="158" bestFit="1" customWidth="1"/>
    <col min="8708" max="8708" width="8.7109375" style="158" bestFit="1" customWidth="1"/>
    <col min="8709" max="8709" width="8.42578125" style="158" bestFit="1" customWidth="1"/>
    <col min="8710" max="8710" width="76.140625" style="158" customWidth="1"/>
    <col min="8711" max="8712" width="16.5703125" style="158" customWidth="1"/>
    <col min="8713" max="8713" width="16.7109375" style="158" customWidth="1"/>
    <col min="8714" max="8714" width="18.5703125" style="158" customWidth="1"/>
    <col min="8715" max="8960" width="9.140625" style="158"/>
    <col min="8961" max="8961" width="7.5703125" style="158" bestFit="1" customWidth="1"/>
    <col min="8962" max="8962" width="7" style="158" bestFit="1" customWidth="1"/>
    <col min="8963" max="8963" width="5.5703125" style="158" bestFit="1" customWidth="1"/>
    <col min="8964" max="8964" width="8.7109375" style="158" bestFit="1" customWidth="1"/>
    <col min="8965" max="8965" width="8.42578125" style="158" bestFit="1" customWidth="1"/>
    <col min="8966" max="8966" width="76.140625" style="158" customWidth="1"/>
    <col min="8967" max="8968" width="16.5703125" style="158" customWidth="1"/>
    <col min="8969" max="8969" width="16.7109375" style="158" customWidth="1"/>
    <col min="8970" max="8970" width="18.5703125" style="158" customWidth="1"/>
    <col min="8971" max="9216" width="9.140625" style="158"/>
    <col min="9217" max="9217" width="7.5703125" style="158" bestFit="1" customWidth="1"/>
    <col min="9218" max="9218" width="7" style="158" bestFit="1" customWidth="1"/>
    <col min="9219" max="9219" width="5.5703125" style="158" bestFit="1" customWidth="1"/>
    <col min="9220" max="9220" width="8.7109375" style="158" bestFit="1" customWidth="1"/>
    <col min="9221" max="9221" width="8.42578125" style="158" bestFit="1" customWidth="1"/>
    <col min="9222" max="9222" width="76.140625" style="158" customWidth="1"/>
    <col min="9223" max="9224" width="16.5703125" style="158" customWidth="1"/>
    <col min="9225" max="9225" width="16.7109375" style="158" customWidth="1"/>
    <col min="9226" max="9226" width="18.5703125" style="158" customWidth="1"/>
    <col min="9227" max="9472" width="9.140625" style="158"/>
    <col min="9473" max="9473" width="7.5703125" style="158" bestFit="1" customWidth="1"/>
    <col min="9474" max="9474" width="7" style="158" bestFit="1" customWidth="1"/>
    <col min="9475" max="9475" width="5.5703125" style="158" bestFit="1" customWidth="1"/>
    <col min="9476" max="9476" width="8.7109375" style="158" bestFit="1" customWidth="1"/>
    <col min="9477" max="9477" width="8.42578125" style="158" bestFit="1" customWidth="1"/>
    <col min="9478" max="9478" width="76.140625" style="158" customWidth="1"/>
    <col min="9479" max="9480" width="16.5703125" style="158" customWidth="1"/>
    <col min="9481" max="9481" width="16.7109375" style="158" customWidth="1"/>
    <col min="9482" max="9482" width="18.5703125" style="158" customWidth="1"/>
    <col min="9483" max="9728" width="9.140625" style="158"/>
    <col min="9729" max="9729" width="7.5703125" style="158" bestFit="1" customWidth="1"/>
    <col min="9730" max="9730" width="7" style="158" bestFit="1" customWidth="1"/>
    <col min="9731" max="9731" width="5.5703125" style="158" bestFit="1" customWidth="1"/>
    <col min="9732" max="9732" width="8.7109375" style="158" bestFit="1" customWidth="1"/>
    <col min="9733" max="9733" width="8.42578125" style="158" bestFit="1" customWidth="1"/>
    <col min="9734" max="9734" width="76.140625" style="158" customWidth="1"/>
    <col min="9735" max="9736" width="16.5703125" style="158" customWidth="1"/>
    <col min="9737" max="9737" width="16.7109375" style="158" customWidth="1"/>
    <col min="9738" max="9738" width="18.5703125" style="158" customWidth="1"/>
    <col min="9739" max="9984" width="9.140625" style="158"/>
    <col min="9985" max="9985" width="7.5703125" style="158" bestFit="1" customWidth="1"/>
    <col min="9986" max="9986" width="7" style="158" bestFit="1" customWidth="1"/>
    <col min="9987" max="9987" width="5.5703125" style="158" bestFit="1" customWidth="1"/>
    <col min="9988" max="9988" width="8.7109375" style="158" bestFit="1" customWidth="1"/>
    <col min="9989" max="9989" width="8.42578125" style="158" bestFit="1" customWidth="1"/>
    <col min="9990" max="9990" width="76.140625" style="158" customWidth="1"/>
    <col min="9991" max="9992" width="16.5703125" style="158" customWidth="1"/>
    <col min="9993" max="9993" width="16.7109375" style="158" customWidth="1"/>
    <col min="9994" max="9994" width="18.5703125" style="158" customWidth="1"/>
    <col min="9995" max="10240" width="9.140625" style="158"/>
    <col min="10241" max="10241" width="7.5703125" style="158" bestFit="1" customWidth="1"/>
    <col min="10242" max="10242" width="7" style="158" bestFit="1" customWidth="1"/>
    <col min="10243" max="10243" width="5.5703125" style="158" bestFit="1" customWidth="1"/>
    <col min="10244" max="10244" width="8.7109375" style="158" bestFit="1" customWidth="1"/>
    <col min="10245" max="10245" width="8.42578125" style="158" bestFit="1" customWidth="1"/>
    <col min="10246" max="10246" width="76.140625" style="158" customWidth="1"/>
    <col min="10247" max="10248" width="16.5703125" style="158" customWidth="1"/>
    <col min="10249" max="10249" width="16.7109375" style="158" customWidth="1"/>
    <col min="10250" max="10250" width="18.5703125" style="158" customWidth="1"/>
    <col min="10251" max="10496" width="9.140625" style="158"/>
    <col min="10497" max="10497" width="7.5703125" style="158" bestFit="1" customWidth="1"/>
    <col min="10498" max="10498" width="7" style="158" bestFit="1" customWidth="1"/>
    <col min="10499" max="10499" width="5.5703125" style="158" bestFit="1" customWidth="1"/>
    <col min="10500" max="10500" width="8.7109375" style="158" bestFit="1" customWidth="1"/>
    <col min="10501" max="10501" width="8.42578125" style="158" bestFit="1" customWidth="1"/>
    <col min="10502" max="10502" width="76.140625" style="158" customWidth="1"/>
    <col min="10503" max="10504" width="16.5703125" style="158" customWidth="1"/>
    <col min="10505" max="10505" width="16.7109375" style="158" customWidth="1"/>
    <col min="10506" max="10506" width="18.5703125" style="158" customWidth="1"/>
    <col min="10507" max="10752" width="9.140625" style="158"/>
    <col min="10753" max="10753" width="7.5703125" style="158" bestFit="1" customWidth="1"/>
    <col min="10754" max="10754" width="7" style="158" bestFit="1" customWidth="1"/>
    <col min="10755" max="10755" width="5.5703125" style="158" bestFit="1" customWidth="1"/>
    <col min="10756" max="10756" width="8.7109375" style="158" bestFit="1" customWidth="1"/>
    <col min="10757" max="10757" width="8.42578125" style="158" bestFit="1" customWidth="1"/>
    <col min="10758" max="10758" width="76.140625" style="158" customWidth="1"/>
    <col min="10759" max="10760" width="16.5703125" style="158" customWidth="1"/>
    <col min="10761" max="10761" width="16.7109375" style="158" customWidth="1"/>
    <col min="10762" max="10762" width="18.5703125" style="158" customWidth="1"/>
    <col min="10763" max="11008" width="9.140625" style="158"/>
    <col min="11009" max="11009" width="7.5703125" style="158" bestFit="1" customWidth="1"/>
    <col min="11010" max="11010" width="7" style="158" bestFit="1" customWidth="1"/>
    <col min="11011" max="11011" width="5.5703125" style="158" bestFit="1" customWidth="1"/>
    <col min="11012" max="11012" width="8.7109375" style="158" bestFit="1" customWidth="1"/>
    <col min="11013" max="11013" width="8.42578125" style="158" bestFit="1" customWidth="1"/>
    <col min="11014" max="11014" width="76.140625" style="158" customWidth="1"/>
    <col min="11015" max="11016" width="16.5703125" style="158" customWidth="1"/>
    <col min="11017" max="11017" width="16.7109375" style="158" customWidth="1"/>
    <col min="11018" max="11018" width="18.5703125" style="158" customWidth="1"/>
    <col min="11019" max="11264" width="9.140625" style="158"/>
    <col min="11265" max="11265" width="7.5703125" style="158" bestFit="1" customWidth="1"/>
    <col min="11266" max="11266" width="7" style="158" bestFit="1" customWidth="1"/>
    <col min="11267" max="11267" width="5.5703125" style="158" bestFit="1" customWidth="1"/>
    <col min="11268" max="11268" width="8.7109375" style="158" bestFit="1" customWidth="1"/>
    <col min="11269" max="11269" width="8.42578125" style="158" bestFit="1" customWidth="1"/>
    <col min="11270" max="11270" width="76.140625" style="158" customWidth="1"/>
    <col min="11271" max="11272" width="16.5703125" style="158" customWidth="1"/>
    <col min="11273" max="11273" width="16.7109375" style="158" customWidth="1"/>
    <col min="11274" max="11274" width="18.5703125" style="158" customWidth="1"/>
    <col min="11275" max="11520" width="9.140625" style="158"/>
    <col min="11521" max="11521" width="7.5703125" style="158" bestFit="1" customWidth="1"/>
    <col min="11522" max="11522" width="7" style="158" bestFit="1" customWidth="1"/>
    <col min="11523" max="11523" width="5.5703125" style="158" bestFit="1" customWidth="1"/>
    <col min="11524" max="11524" width="8.7109375" style="158" bestFit="1" customWidth="1"/>
    <col min="11525" max="11525" width="8.42578125" style="158" bestFit="1" customWidth="1"/>
    <col min="11526" max="11526" width="76.140625" style="158" customWidth="1"/>
    <col min="11527" max="11528" width="16.5703125" style="158" customWidth="1"/>
    <col min="11529" max="11529" width="16.7109375" style="158" customWidth="1"/>
    <col min="11530" max="11530" width="18.5703125" style="158" customWidth="1"/>
    <col min="11531" max="11776" width="9.140625" style="158"/>
    <col min="11777" max="11777" width="7.5703125" style="158" bestFit="1" customWidth="1"/>
    <col min="11778" max="11778" width="7" style="158" bestFit="1" customWidth="1"/>
    <col min="11779" max="11779" width="5.5703125" style="158" bestFit="1" customWidth="1"/>
    <col min="11780" max="11780" width="8.7109375" style="158" bestFit="1" customWidth="1"/>
    <col min="11781" max="11781" width="8.42578125" style="158" bestFit="1" customWidth="1"/>
    <col min="11782" max="11782" width="76.140625" style="158" customWidth="1"/>
    <col min="11783" max="11784" width="16.5703125" style="158" customWidth="1"/>
    <col min="11785" max="11785" width="16.7109375" style="158" customWidth="1"/>
    <col min="11786" max="11786" width="18.5703125" style="158" customWidth="1"/>
    <col min="11787" max="12032" width="9.140625" style="158"/>
    <col min="12033" max="12033" width="7.5703125" style="158" bestFit="1" customWidth="1"/>
    <col min="12034" max="12034" width="7" style="158" bestFit="1" customWidth="1"/>
    <col min="12035" max="12035" width="5.5703125" style="158" bestFit="1" customWidth="1"/>
    <col min="12036" max="12036" width="8.7109375" style="158" bestFit="1" customWidth="1"/>
    <col min="12037" max="12037" width="8.42578125" style="158" bestFit="1" customWidth="1"/>
    <col min="12038" max="12038" width="76.140625" style="158" customWidth="1"/>
    <col min="12039" max="12040" width="16.5703125" style="158" customWidth="1"/>
    <col min="12041" max="12041" width="16.7109375" style="158" customWidth="1"/>
    <col min="12042" max="12042" width="18.5703125" style="158" customWidth="1"/>
    <col min="12043" max="12288" width="9.140625" style="158"/>
    <col min="12289" max="12289" width="7.5703125" style="158" bestFit="1" customWidth="1"/>
    <col min="12290" max="12290" width="7" style="158" bestFit="1" customWidth="1"/>
    <col min="12291" max="12291" width="5.5703125" style="158" bestFit="1" customWidth="1"/>
    <col min="12292" max="12292" width="8.7109375" style="158" bestFit="1" customWidth="1"/>
    <col min="12293" max="12293" width="8.42578125" style="158" bestFit="1" customWidth="1"/>
    <col min="12294" max="12294" width="76.140625" style="158" customWidth="1"/>
    <col min="12295" max="12296" width="16.5703125" style="158" customWidth="1"/>
    <col min="12297" max="12297" width="16.7109375" style="158" customWidth="1"/>
    <col min="12298" max="12298" width="18.5703125" style="158" customWidth="1"/>
    <col min="12299" max="12544" width="9.140625" style="158"/>
    <col min="12545" max="12545" width="7.5703125" style="158" bestFit="1" customWidth="1"/>
    <col min="12546" max="12546" width="7" style="158" bestFit="1" customWidth="1"/>
    <col min="12547" max="12547" width="5.5703125" style="158" bestFit="1" customWidth="1"/>
    <col min="12548" max="12548" width="8.7109375" style="158" bestFit="1" customWidth="1"/>
    <col min="12549" max="12549" width="8.42578125" style="158" bestFit="1" customWidth="1"/>
    <col min="12550" max="12550" width="76.140625" style="158" customWidth="1"/>
    <col min="12551" max="12552" width="16.5703125" style="158" customWidth="1"/>
    <col min="12553" max="12553" width="16.7109375" style="158" customWidth="1"/>
    <col min="12554" max="12554" width="18.5703125" style="158" customWidth="1"/>
    <col min="12555" max="12800" width="9.140625" style="158"/>
    <col min="12801" max="12801" width="7.5703125" style="158" bestFit="1" customWidth="1"/>
    <col min="12802" max="12802" width="7" style="158" bestFit="1" customWidth="1"/>
    <col min="12803" max="12803" width="5.5703125" style="158" bestFit="1" customWidth="1"/>
    <col min="12804" max="12804" width="8.7109375" style="158" bestFit="1" customWidth="1"/>
    <col min="12805" max="12805" width="8.42578125" style="158" bestFit="1" customWidth="1"/>
    <col min="12806" max="12806" width="76.140625" style="158" customWidth="1"/>
    <col min="12807" max="12808" width="16.5703125" style="158" customWidth="1"/>
    <col min="12809" max="12809" width="16.7109375" style="158" customWidth="1"/>
    <col min="12810" max="12810" width="18.5703125" style="158" customWidth="1"/>
    <col min="12811" max="13056" width="9.140625" style="158"/>
    <col min="13057" max="13057" width="7.5703125" style="158" bestFit="1" customWidth="1"/>
    <col min="13058" max="13058" width="7" style="158" bestFit="1" customWidth="1"/>
    <col min="13059" max="13059" width="5.5703125" style="158" bestFit="1" customWidth="1"/>
    <col min="13060" max="13060" width="8.7109375" style="158" bestFit="1" customWidth="1"/>
    <col min="13061" max="13061" width="8.42578125" style="158" bestFit="1" customWidth="1"/>
    <col min="13062" max="13062" width="76.140625" style="158" customWidth="1"/>
    <col min="13063" max="13064" width="16.5703125" style="158" customWidth="1"/>
    <col min="13065" max="13065" width="16.7109375" style="158" customWidth="1"/>
    <col min="13066" max="13066" width="18.5703125" style="158" customWidth="1"/>
    <col min="13067" max="13312" width="9.140625" style="158"/>
    <col min="13313" max="13313" width="7.5703125" style="158" bestFit="1" customWidth="1"/>
    <col min="13314" max="13314" width="7" style="158" bestFit="1" customWidth="1"/>
    <col min="13315" max="13315" width="5.5703125" style="158" bestFit="1" customWidth="1"/>
    <col min="13316" max="13316" width="8.7109375" style="158" bestFit="1" customWidth="1"/>
    <col min="13317" max="13317" width="8.42578125" style="158" bestFit="1" customWidth="1"/>
    <col min="13318" max="13318" width="76.140625" style="158" customWidth="1"/>
    <col min="13319" max="13320" width="16.5703125" style="158" customWidth="1"/>
    <col min="13321" max="13321" width="16.7109375" style="158" customWidth="1"/>
    <col min="13322" max="13322" width="18.5703125" style="158" customWidth="1"/>
    <col min="13323" max="13568" width="9.140625" style="158"/>
    <col min="13569" max="13569" width="7.5703125" style="158" bestFit="1" customWidth="1"/>
    <col min="13570" max="13570" width="7" style="158" bestFit="1" customWidth="1"/>
    <col min="13571" max="13571" width="5.5703125" style="158" bestFit="1" customWidth="1"/>
    <col min="13572" max="13572" width="8.7109375" style="158" bestFit="1" customWidth="1"/>
    <col min="13573" max="13573" width="8.42578125" style="158" bestFit="1" customWidth="1"/>
    <col min="13574" max="13574" width="76.140625" style="158" customWidth="1"/>
    <col min="13575" max="13576" width="16.5703125" style="158" customWidth="1"/>
    <col min="13577" max="13577" width="16.7109375" style="158" customWidth="1"/>
    <col min="13578" max="13578" width="18.5703125" style="158" customWidth="1"/>
    <col min="13579" max="13824" width="9.140625" style="158"/>
    <col min="13825" max="13825" width="7.5703125" style="158" bestFit="1" customWidth="1"/>
    <col min="13826" max="13826" width="7" style="158" bestFit="1" customWidth="1"/>
    <col min="13827" max="13827" width="5.5703125" style="158" bestFit="1" customWidth="1"/>
    <col min="13828" max="13828" width="8.7109375" style="158" bestFit="1" customWidth="1"/>
    <col min="13829" max="13829" width="8.42578125" style="158" bestFit="1" customWidth="1"/>
    <col min="13830" max="13830" width="76.140625" style="158" customWidth="1"/>
    <col min="13831" max="13832" width="16.5703125" style="158" customWidth="1"/>
    <col min="13833" max="13833" width="16.7109375" style="158" customWidth="1"/>
    <col min="13834" max="13834" width="18.5703125" style="158" customWidth="1"/>
    <col min="13835" max="14080" width="9.140625" style="158"/>
    <col min="14081" max="14081" width="7.5703125" style="158" bestFit="1" customWidth="1"/>
    <col min="14082" max="14082" width="7" style="158" bestFit="1" customWidth="1"/>
    <col min="14083" max="14083" width="5.5703125" style="158" bestFit="1" customWidth="1"/>
    <col min="14084" max="14084" width="8.7109375" style="158" bestFit="1" customWidth="1"/>
    <col min="14085" max="14085" width="8.42578125" style="158" bestFit="1" customWidth="1"/>
    <col min="14086" max="14086" width="76.140625" style="158" customWidth="1"/>
    <col min="14087" max="14088" width="16.5703125" style="158" customWidth="1"/>
    <col min="14089" max="14089" width="16.7109375" style="158" customWidth="1"/>
    <col min="14090" max="14090" width="18.5703125" style="158" customWidth="1"/>
    <col min="14091" max="14336" width="9.140625" style="158"/>
    <col min="14337" max="14337" width="7.5703125" style="158" bestFit="1" customWidth="1"/>
    <col min="14338" max="14338" width="7" style="158" bestFit="1" customWidth="1"/>
    <col min="14339" max="14339" width="5.5703125" style="158" bestFit="1" customWidth="1"/>
    <col min="14340" max="14340" width="8.7109375" style="158" bestFit="1" customWidth="1"/>
    <col min="14341" max="14341" width="8.42578125" style="158" bestFit="1" customWidth="1"/>
    <col min="14342" max="14342" width="76.140625" style="158" customWidth="1"/>
    <col min="14343" max="14344" width="16.5703125" style="158" customWidth="1"/>
    <col min="14345" max="14345" width="16.7109375" style="158" customWidth="1"/>
    <col min="14346" max="14346" width="18.5703125" style="158" customWidth="1"/>
    <col min="14347" max="14592" width="9.140625" style="158"/>
    <col min="14593" max="14593" width="7.5703125" style="158" bestFit="1" customWidth="1"/>
    <col min="14594" max="14594" width="7" style="158" bestFit="1" customWidth="1"/>
    <col min="14595" max="14595" width="5.5703125" style="158" bestFit="1" customWidth="1"/>
    <col min="14596" max="14596" width="8.7109375" style="158" bestFit="1" customWidth="1"/>
    <col min="14597" max="14597" width="8.42578125" style="158" bestFit="1" customWidth="1"/>
    <col min="14598" max="14598" width="76.140625" style="158" customWidth="1"/>
    <col min="14599" max="14600" width="16.5703125" style="158" customWidth="1"/>
    <col min="14601" max="14601" width="16.7109375" style="158" customWidth="1"/>
    <col min="14602" max="14602" width="18.5703125" style="158" customWidth="1"/>
    <col min="14603" max="14848" width="9.140625" style="158"/>
    <col min="14849" max="14849" width="7.5703125" style="158" bestFit="1" customWidth="1"/>
    <col min="14850" max="14850" width="7" style="158" bestFit="1" customWidth="1"/>
    <col min="14851" max="14851" width="5.5703125" style="158" bestFit="1" customWidth="1"/>
    <col min="14852" max="14852" width="8.7109375" style="158" bestFit="1" customWidth="1"/>
    <col min="14853" max="14853" width="8.42578125" style="158" bestFit="1" customWidth="1"/>
    <col min="14854" max="14854" width="76.140625" style="158" customWidth="1"/>
    <col min="14855" max="14856" width="16.5703125" style="158" customWidth="1"/>
    <col min="14857" max="14857" width="16.7109375" style="158" customWidth="1"/>
    <col min="14858" max="14858" width="18.5703125" style="158" customWidth="1"/>
    <col min="14859" max="15104" width="9.140625" style="158"/>
    <col min="15105" max="15105" width="7.5703125" style="158" bestFit="1" customWidth="1"/>
    <col min="15106" max="15106" width="7" style="158" bestFit="1" customWidth="1"/>
    <col min="15107" max="15107" width="5.5703125" style="158" bestFit="1" customWidth="1"/>
    <col min="15108" max="15108" width="8.7109375" style="158" bestFit="1" customWidth="1"/>
    <col min="15109" max="15109" width="8.42578125" style="158" bestFit="1" customWidth="1"/>
    <col min="15110" max="15110" width="76.140625" style="158" customWidth="1"/>
    <col min="15111" max="15112" width="16.5703125" style="158" customWidth="1"/>
    <col min="15113" max="15113" width="16.7109375" style="158" customWidth="1"/>
    <col min="15114" max="15114" width="18.5703125" style="158" customWidth="1"/>
    <col min="15115" max="15360" width="9.140625" style="158"/>
    <col min="15361" max="15361" width="7.5703125" style="158" bestFit="1" customWidth="1"/>
    <col min="15362" max="15362" width="7" style="158" bestFit="1" customWidth="1"/>
    <col min="15363" max="15363" width="5.5703125" style="158" bestFit="1" customWidth="1"/>
    <col min="15364" max="15364" width="8.7109375" style="158" bestFit="1" customWidth="1"/>
    <col min="15365" max="15365" width="8.42578125" style="158" bestFit="1" customWidth="1"/>
    <col min="15366" max="15366" width="76.140625" style="158" customWidth="1"/>
    <col min="15367" max="15368" width="16.5703125" style="158" customWidth="1"/>
    <col min="15369" max="15369" width="16.7109375" style="158" customWidth="1"/>
    <col min="15370" max="15370" width="18.5703125" style="158" customWidth="1"/>
    <col min="15371" max="15616" width="9.140625" style="158"/>
    <col min="15617" max="15617" width="7.5703125" style="158" bestFit="1" customWidth="1"/>
    <col min="15618" max="15618" width="7" style="158" bestFit="1" customWidth="1"/>
    <col min="15619" max="15619" width="5.5703125" style="158" bestFit="1" customWidth="1"/>
    <col min="15620" max="15620" width="8.7109375" style="158" bestFit="1" customWidth="1"/>
    <col min="15621" max="15621" width="8.42578125" style="158" bestFit="1" customWidth="1"/>
    <col min="15622" max="15622" width="76.140625" style="158" customWidth="1"/>
    <col min="15623" max="15624" width="16.5703125" style="158" customWidth="1"/>
    <col min="15625" max="15625" width="16.7109375" style="158" customWidth="1"/>
    <col min="15626" max="15626" width="18.5703125" style="158" customWidth="1"/>
    <col min="15627" max="15872" width="9.140625" style="158"/>
    <col min="15873" max="15873" width="7.5703125" style="158" bestFit="1" customWidth="1"/>
    <col min="15874" max="15874" width="7" style="158" bestFit="1" customWidth="1"/>
    <col min="15875" max="15875" width="5.5703125" style="158" bestFit="1" customWidth="1"/>
    <col min="15876" max="15876" width="8.7109375" style="158" bestFit="1" customWidth="1"/>
    <col min="15877" max="15877" width="8.42578125" style="158" bestFit="1" customWidth="1"/>
    <col min="15878" max="15878" width="76.140625" style="158" customWidth="1"/>
    <col min="15879" max="15880" width="16.5703125" style="158" customWidth="1"/>
    <col min="15881" max="15881" width="16.7109375" style="158" customWidth="1"/>
    <col min="15882" max="15882" width="18.5703125" style="158" customWidth="1"/>
    <col min="15883" max="16128" width="9.140625" style="158"/>
    <col min="16129" max="16129" width="7.5703125" style="158" bestFit="1" customWidth="1"/>
    <col min="16130" max="16130" width="7" style="158" bestFit="1" customWidth="1"/>
    <col min="16131" max="16131" width="5.5703125" style="158" bestFit="1" customWidth="1"/>
    <col min="16132" max="16132" width="8.7109375" style="158" bestFit="1" customWidth="1"/>
    <col min="16133" max="16133" width="8.42578125" style="158" bestFit="1" customWidth="1"/>
    <col min="16134" max="16134" width="76.140625" style="158" customWidth="1"/>
    <col min="16135" max="16136" width="16.5703125" style="158" customWidth="1"/>
    <col min="16137" max="16137" width="16.7109375" style="158" customWidth="1"/>
    <col min="16138" max="16138" width="18.5703125" style="158" customWidth="1"/>
    <col min="16139" max="16384" width="9.140625" style="158"/>
  </cols>
  <sheetData>
    <row r="1" spans="1:14" ht="16.5" customHeight="1">
      <c r="A1" s="483" t="s">
        <v>367</v>
      </c>
      <c r="B1" s="483"/>
      <c r="C1" s="483"/>
      <c r="D1" s="483"/>
      <c r="E1" s="483"/>
      <c r="F1" s="483"/>
      <c r="G1" s="483"/>
      <c r="H1" s="483"/>
      <c r="I1" s="483"/>
      <c r="J1" s="483"/>
    </row>
    <row r="2" spans="1:14" ht="16.5" customHeight="1">
      <c r="A2" s="483" t="s">
        <v>0</v>
      </c>
      <c r="B2" s="483"/>
      <c r="C2" s="483"/>
      <c r="D2" s="483"/>
      <c r="E2" s="483"/>
      <c r="F2" s="483"/>
      <c r="G2" s="483"/>
      <c r="H2" s="483"/>
      <c r="I2" s="483"/>
      <c r="J2" s="483"/>
    </row>
    <row r="3" spans="1:14" ht="16.5" customHeight="1">
      <c r="A3" s="483" t="s">
        <v>1</v>
      </c>
      <c r="B3" s="483"/>
      <c r="C3" s="483"/>
      <c r="D3" s="483"/>
      <c r="E3" s="483"/>
      <c r="F3" s="483"/>
      <c r="G3" s="483"/>
      <c r="H3" s="483"/>
      <c r="I3" s="483"/>
      <c r="J3" s="483"/>
    </row>
    <row r="4" spans="1:14">
      <c r="A4" s="490"/>
      <c r="B4" s="490"/>
      <c r="C4" s="490"/>
      <c r="D4" s="490"/>
      <c r="E4" s="490"/>
      <c r="F4" s="490"/>
      <c r="G4" s="490"/>
      <c r="H4" s="490"/>
      <c r="I4" s="490"/>
      <c r="J4" s="490"/>
    </row>
    <row r="5" spans="1:14" ht="39" customHeight="1">
      <c r="A5" s="491" t="s">
        <v>523</v>
      </c>
      <c r="B5" s="492"/>
      <c r="C5" s="492"/>
      <c r="D5" s="492"/>
      <c r="E5" s="492"/>
      <c r="F5" s="492"/>
      <c r="G5" s="492"/>
      <c r="H5" s="492"/>
      <c r="I5" s="492"/>
      <c r="J5" s="492"/>
    </row>
    <row r="6" spans="1:14">
      <c r="F6" s="159"/>
      <c r="G6" s="159"/>
      <c r="H6" s="159"/>
      <c r="I6" s="159"/>
      <c r="J6" s="159"/>
    </row>
    <row r="7" spans="1:14" ht="16.5" customHeight="1">
      <c r="I7" s="493" t="s">
        <v>388</v>
      </c>
      <c r="J7" s="493"/>
    </row>
    <row r="8" spans="1:14" ht="42.75" customHeight="1">
      <c r="A8" s="485" t="s">
        <v>181</v>
      </c>
      <c r="B8" s="486"/>
      <c r="C8" s="487"/>
      <c r="D8" s="485" t="s">
        <v>2</v>
      </c>
      <c r="E8" s="487"/>
      <c r="F8" s="488" t="s">
        <v>3</v>
      </c>
      <c r="G8" s="485" t="s">
        <v>4</v>
      </c>
      <c r="H8" s="486"/>
      <c r="I8" s="486"/>
      <c r="J8" s="487"/>
    </row>
    <row r="9" spans="1:14" ht="27">
      <c r="A9" s="160" t="s">
        <v>182</v>
      </c>
      <c r="B9" s="160" t="s">
        <v>183</v>
      </c>
      <c r="C9" s="160" t="s">
        <v>184</v>
      </c>
      <c r="D9" s="160" t="s">
        <v>5</v>
      </c>
      <c r="E9" s="160" t="s">
        <v>6</v>
      </c>
      <c r="F9" s="489"/>
      <c r="G9" s="160" t="s">
        <v>7</v>
      </c>
      <c r="H9" s="160" t="s">
        <v>8</v>
      </c>
      <c r="I9" s="160" t="s">
        <v>9</v>
      </c>
      <c r="J9" s="160" t="s">
        <v>10</v>
      </c>
    </row>
    <row r="10" spans="1:14">
      <c r="A10" s="161"/>
      <c r="B10" s="161"/>
      <c r="C10" s="161"/>
      <c r="D10" s="161"/>
      <c r="E10" s="161"/>
      <c r="F10" s="175" t="s">
        <v>11</v>
      </c>
      <c r="G10" s="176">
        <f>+G12+G87+G104+G123+G158</f>
        <v>-1249950</v>
      </c>
      <c r="H10" s="176">
        <f>+H12+H87+H104+H123+H158</f>
        <v>-3953099.9999999995</v>
      </c>
      <c r="I10" s="176">
        <f>+I12+I87+I104+I123+I158</f>
        <v>-7137100</v>
      </c>
      <c r="J10" s="176">
        <f>+J12+J87+J104+J123+J158</f>
        <v>-7303900</v>
      </c>
      <c r="K10" s="300"/>
      <c r="L10" s="300"/>
      <c r="M10" s="300"/>
      <c r="N10" s="300"/>
    </row>
    <row r="11" spans="1:14">
      <c r="A11" s="161"/>
      <c r="B11" s="161"/>
      <c r="C11" s="161"/>
      <c r="D11" s="161"/>
      <c r="E11" s="161"/>
      <c r="F11" s="162" t="s">
        <v>12</v>
      </c>
      <c r="G11" s="163"/>
      <c r="H11" s="163"/>
      <c r="I11" s="163"/>
      <c r="J11" s="163"/>
    </row>
    <row r="12" spans="1:14" s="165" customFormat="1">
      <c r="A12" s="177" t="s">
        <v>185</v>
      </c>
      <c r="B12" s="164"/>
      <c r="C12" s="164"/>
      <c r="D12" s="164"/>
      <c r="E12" s="164"/>
      <c r="F12" s="177" t="s">
        <v>186</v>
      </c>
      <c r="G12" s="178">
        <f>+G14</f>
        <v>-1700000</v>
      </c>
      <c r="H12" s="178">
        <f t="shared" ref="H12:J12" si="0">+H14</f>
        <v>-5900000</v>
      </c>
      <c r="I12" s="178">
        <f t="shared" si="0"/>
        <v>-10300000</v>
      </c>
      <c r="J12" s="178">
        <f t="shared" si="0"/>
        <v>-10500000</v>
      </c>
    </row>
    <row r="13" spans="1:14" s="165" customFormat="1">
      <c r="A13" s="164"/>
      <c r="B13" s="164"/>
      <c r="C13" s="164"/>
      <c r="D13" s="164"/>
      <c r="E13" s="164"/>
      <c r="F13" s="164" t="s">
        <v>12</v>
      </c>
      <c r="G13" s="164"/>
      <c r="H13" s="164"/>
      <c r="I13" s="164"/>
      <c r="J13" s="164"/>
    </row>
    <row r="14" spans="1:14" s="165" customFormat="1">
      <c r="A14" s="164"/>
      <c r="B14" s="177" t="s">
        <v>187</v>
      </c>
      <c r="C14" s="164"/>
      <c r="D14" s="164"/>
      <c r="E14" s="164"/>
      <c r="F14" s="177" t="s">
        <v>188</v>
      </c>
      <c r="G14" s="178">
        <f>+G16</f>
        <v>-1700000</v>
      </c>
      <c r="H14" s="178">
        <f t="shared" ref="H14:J14" si="1">+H16</f>
        <v>-5900000</v>
      </c>
      <c r="I14" s="178">
        <f t="shared" si="1"/>
        <v>-10300000</v>
      </c>
      <c r="J14" s="178">
        <f t="shared" si="1"/>
        <v>-10500000</v>
      </c>
    </row>
    <row r="15" spans="1:14" s="165" customFormat="1">
      <c r="A15" s="164"/>
      <c r="B15" s="164"/>
      <c r="C15" s="164"/>
      <c r="D15" s="164"/>
      <c r="E15" s="164"/>
      <c r="F15" s="164" t="s">
        <v>12</v>
      </c>
      <c r="G15" s="164"/>
      <c r="H15" s="164"/>
      <c r="I15" s="164"/>
      <c r="J15" s="164"/>
    </row>
    <row r="16" spans="1:14" s="165" customFormat="1">
      <c r="A16" s="164"/>
      <c r="B16" s="164"/>
      <c r="C16" s="177" t="s">
        <v>189</v>
      </c>
      <c r="D16" s="164"/>
      <c r="E16" s="164"/>
      <c r="F16" s="177" t="s">
        <v>190</v>
      </c>
      <c r="G16" s="178">
        <f>+G18+G47</f>
        <v>-1700000</v>
      </c>
      <c r="H16" s="178">
        <f t="shared" ref="H16:J16" si="2">+H18+H47</f>
        <v>-5900000</v>
      </c>
      <c r="I16" s="178">
        <f t="shared" si="2"/>
        <v>-10300000</v>
      </c>
      <c r="J16" s="178">
        <f t="shared" si="2"/>
        <v>-10500000</v>
      </c>
    </row>
    <row r="17" spans="1:10" s="165" customFormat="1">
      <c r="A17" s="164"/>
      <c r="B17" s="164"/>
      <c r="C17" s="164"/>
      <c r="D17" s="164"/>
      <c r="E17" s="164"/>
      <c r="F17" s="164" t="s">
        <v>12</v>
      </c>
      <c r="G17" s="164"/>
      <c r="H17" s="164"/>
      <c r="I17" s="164"/>
      <c r="J17" s="164"/>
    </row>
    <row r="18" spans="1:10" s="165" customFormat="1">
      <c r="A18" s="164"/>
      <c r="B18" s="164"/>
      <c r="C18" s="164"/>
      <c r="D18" s="164" t="s">
        <v>29</v>
      </c>
      <c r="E18" s="164"/>
      <c r="F18" s="164" t="s">
        <v>30</v>
      </c>
      <c r="G18" s="166">
        <f>+G20+G29+G38</f>
        <v>0</v>
      </c>
      <c r="H18" s="166">
        <f t="shared" ref="H18:J18" si="3">+H20+H29+H38</f>
        <v>-1000000</v>
      </c>
      <c r="I18" s="166">
        <f t="shared" si="3"/>
        <v>-3000000</v>
      </c>
      <c r="J18" s="166">
        <f t="shared" si="3"/>
        <v>-3000000</v>
      </c>
    </row>
    <row r="19" spans="1:10" s="165" customFormat="1">
      <c r="A19" s="164"/>
      <c r="B19" s="164"/>
      <c r="C19" s="164"/>
      <c r="D19" s="164"/>
      <c r="E19" s="164"/>
      <c r="F19" s="164" t="s">
        <v>12</v>
      </c>
      <c r="G19" s="164"/>
      <c r="H19" s="164"/>
      <c r="I19" s="164"/>
      <c r="J19" s="164"/>
    </row>
    <row r="20" spans="1:10" s="165" customFormat="1" ht="33">
      <c r="A20" s="164"/>
      <c r="B20" s="164"/>
      <c r="C20" s="164"/>
      <c r="D20" s="164"/>
      <c r="E20" s="166" t="s">
        <v>33</v>
      </c>
      <c r="F20" s="167" t="s">
        <v>34</v>
      </c>
      <c r="G20" s="166">
        <f>+G24</f>
        <v>0</v>
      </c>
      <c r="H20" s="166">
        <f t="shared" ref="H20:J20" si="4">+H24</f>
        <v>0</v>
      </c>
      <c r="I20" s="166">
        <f t="shared" si="4"/>
        <v>-1000000</v>
      </c>
      <c r="J20" s="166">
        <f t="shared" si="4"/>
        <v>-1000000</v>
      </c>
    </row>
    <row r="21" spans="1:10" s="165" customFormat="1">
      <c r="A21" s="164"/>
      <c r="B21" s="164"/>
      <c r="C21" s="164"/>
      <c r="D21" s="164"/>
      <c r="E21" s="164"/>
      <c r="F21" s="168" t="s">
        <v>108</v>
      </c>
      <c r="G21" s="164"/>
      <c r="H21" s="164"/>
      <c r="I21" s="164"/>
      <c r="J21" s="164"/>
    </row>
    <row r="22" spans="1:10" s="165" customFormat="1" ht="33">
      <c r="A22" s="164"/>
      <c r="B22" s="164"/>
      <c r="C22" s="164"/>
      <c r="D22" s="164"/>
      <c r="E22" s="169"/>
      <c r="F22" s="170" t="s">
        <v>13</v>
      </c>
      <c r="G22" s="171">
        <f>+G20</f>
        <v>0</v>
      </c>
      <c r="H22" s="171">
        <f t="shared" ref="H22:J22" si="5">+H20</f>
        <v>0</v>
      </c>
      <c r="I22" s="171">
        <f t="shared" si="5"/>
        <v>-1000000</v>
      </c>
      <c r="J22" s="171">
        <f t="shared" si="5"/>
        <v>-1000000</v>
      </c>
    </row>
    <row r="23" spans="1:10" s="165" customFormat="1">
      <c r="A23" s="164"/>
      <c r="B23" s="164"/>
      <c r="C23" s="164"/>
      <c r="D23" s="164"/>
      <c r="E23" s="164"/>
      <c r="F23" s="168" t="s">
        <v>191</v>
      </c>
      <c r="G23" s="164"/>
      <c r="H23" s="164"/>
      <c r="I23" s="164"/>
      <c r="J23" s="164"/>
    </row>
    <row r="24" spans="1:10" s="165" customFormat="1">
      <c r="A24" s="164"/>
      <c r="B24" s="164"/>
      <c r="C24" s="164"/>
      <c r="D24" s="164"/>
      <c r="E24" s="172"/>
      <c r="F24" s="167" t="s">
        <v>11</v>
      </c>
      <c r="G24" s="166">
        <f>+G25</f>
        <v>0</v>
      </c>
      <c r="H24" s="166">
        <f t="shared" ref="H24:H27" si="6">+H25</f>
        <v>0</v>
      </c>
      <c r="I24" s="166">
        <f t="shared" ref="I24:I27" si="7">+I25</f>
        <v>-1000000</v>
      </c>
      <c r="J24" s="166">
        <f t="shared" ref="J24:J27" si="8">+J25</f>
        <v>-1000000</v>
      </c>
    </row>
    <row r="25" spans="1:10" s="165" customFormat="1">
      <c r="A25" s="164"/>
      <c r="B25" s="164"/>
      <c r="C25" s="164"/>
      <c r="D25" s="164"/>
      <c r="E25" s="172"/>
      <c r="F25" s="167" t="s">
        <v>192</v>
      </c>
      <c r="G25" s="166">
        <f>+G26</f>
        <v>0</v>
      </c>
      <c r="H25" s="166">
        <f t="shared" si="6"/>
        <v>0</v>
      </c>
      <c r="I25" s="166">
        <f t="shared" si="7"/>
        <v>-1000000</v>
      </c>
      <c r="J25" s="166">
        <f t="shared" si="8"/>
        <v>-1000000</v>
      </c>
    </row>
    <row r="26" spans="1:10" s="165" customFormat="1">
      <c r="A26" s="164"/>
      <c r="B26" s="164"/>
      <c r="C26" s="164"/>
      <c r="D26" s="164"/>
      <c r="E26" s="172"/>
      <c r="F26" s="167" t="s">
        <v>193</v>
      </c>
      <c r="G26" s="166">
        <f>+G27</f>
        <v>0</v>
      </c>
      <c r="H26" s="166">
        <f t="shared" si="6"/>
        <v>0</v>
      </c>
      <c r="I26" s="166">
        <f t="shared" si="7"/>
        <v>-1000000</v>
      </c>
      <c r="J26" s="166">
        <f t="shared" si="8"/>
        <v>-1000000</v>
      </c>
    </row>
    <row r="27" spans="1:10" s="165" customFormat="1">
      <c r="A27" s="164"/>
      <c r="B27" s="164"/>
      <c r="C27" s="164"/>
      <c r="D27" s="164"/>
      <c r="E27" s="172"/>
      <c r="F27" s="167" t="s">
        <v>194</v>
      </c>
      <c r="G27" s="166">
        <f>+G28</f>
        <v>0</v>
      </c>
      <c r="H27" s="166">
        <f t="shared" si="6"/>
        <v>0</v>
      </c>
      <c r="I27" s="166">
        <f t="shared" si="7"/>
        <v>-1000000</v>
      </c>
      <c r="J27" s="166">
        <f t="shared" si="8"/>
        <v>-1000000</v>
      </c>
    </row>
    <row r="28" spans="1:10" s="165" customFormat="1">
      <c r="A28" s="164"/>
      <c r="B28" s="164"/>
      <c r="C28" s="164"/>
      <c r="D28" s="164"/>
      <c r="E28" s="172"/>
      <c r="F28" s="167" t="s">
        <v>195</v>
      </c>
      <c r="G28" s="166">
        <f>+'10'!D36</f>
        <v>0</v>
      </c>
      <c r="H28" s="166">
        <f>+'10'!G36</f>
        <v>0</v>
      </c>
      <c r="I28" s="166">
        <f>+'10'!J36</f>
        <v>-1000000</v>
      </c>
      <c r="J28" s="166">
        <f>+'10'!M36</f>
        <v>-1000000</v>
      </c>
    </row>
    <row r="29" spans="1:10" s="165" customFormat="1" ht="33">
      <c r="A29" s="164"/>
      <c r="B29" s="164"/>
      <c r="C29" s="164"/>
      <c r="D29" s="164"/>
      <c r="E29" s="166" t="s">
        <v>37</v>
      </c>
      <c r="F29" s="167" t="s">
        <v>38</v>
      </c>
      <c r="G29" s="166">
        <f>+G33</f>
        <v>0</v>
      </c>
      <c r="H29" s="166">
        <f t="shared" ref="H29:J29" si="9">+H33</f>
        <v>-500000</v>
      </c>
      <c r="I29" s="166">
        <f t="shared" si="9"/>
        <v>-1000000</v>
      </c>
      <c r="J29" s="166">
        <f t="shared" si="9"/>
        <v>-1000000</v>
      </c>
    </row>
    <row r="30" spans="1:10" s="165" customFormat="1">
      <c r="A30" s="164"/>
      <c r="B30" s="164"/>
      <c r="C30" s="164"/>
      <c r="D30" s="164"/>
      <c r="E30" s="164"/>
      <c r="F30" s="168" t="s">
        <v>108</v>
      </c>
      <c r="G30" s="164"/>
      <c r="H30" s="164"/>
      <c r="I30" s="164"/>
      <c r="J30" s="164"/>
    </row>
    <row r="31" spans="1:10" s="165" customFormat="1" ht="33">
      <c r="A31" s="164"/>
      <c r="B31" s="164"/>
      <c r="C31" s="164"/>
      <c r="D31" s="164"/>
      <c r="E31" s="169"/>
      <c r="F31" s="170" t="s">
        <v>13</v>
      </c>
      <c r="G31" s="171">
        <f>+G29</f>
        <v>0</v>
      </c>
      <c r="H31" s="171">
        <f t="shared" ref="H31:J31" si="10">+H29</f>
        <v>-500000</v>
      </c>
      <c r="I31" s="171">
        <f t="shared" si="10"/>
        <v>-1000000</v>
      </c>
      <c r="J31" s="171">
        <f t="shared" si="10"/>
        <v>-1000000</v>
      </c>
    </row>
    <row r="32" spans="1:10" s="165" customFormat="1">
      <c r="A32" s="164"/>
      <c r="B32" s="164"/>
      <c r="C32" s="164"/>
      <c r="D32" s="164"/>
      <c r="E32" s="164"/>
      <c r="F32" s="168" t="s">
        <v>191</v>
      </c>
      <c r="G32" s="164"/>
      <c r="H32" s="164"/>
      <c r="I32" s="164"/>
      <c r="J32" s="164"/>
    </row>
    <row r="33" spans="1:10" s="165" customFormat="1">
      <c r="A33" s="164"/>
      <c r="B33" s="164"/>
      <c r="C33" s="164"/>
      <c r="D33" s="164"/>
      <c r="E33" s="172"/>
      <c r="F33" s="167" t="s">
        <v>11</v>
      </c>
      <c r="G33" s="166">
        <f>+G34</f>
        <v>0</v>
      </c>
      <c r="H33" s="166">
        <f t="shared" ref="H33:H36" si="11">+H34</f>
        <v>-500000</v>
      </c>
      <c r="I33" s="166">
        <f t="shared" ref="I33:I36" si="12">+I34</f>
        <v>-1000000</v>
      </c>
      <c r="J33" s="166">
        <f t="shared" ref="J33:J36" si="13">+J34</f>
        <v>-1000000</v>
      </c>
    </row>
    <row r="34" spans="1:10" s="165" customFormat="1">
      <c r="A34" s="164"/>
      <c r="B34" s="164"/>
      <c r="C34" s="164"/>
      <c r="D34" s="164"/>
      <c r="E34" s="172"/>
      <c r="F34" s="167" t="s">
        <v>192</v>
      </c>
      <c r="G34" s="166">
        <f>+G35</f>
        <v>0</v>
      </c>
      <c r="H34" s="166">
        <f t="shared" si="11"/>
        <v>-500000</v>
      </c>
      <c r="I34" s="166">
        <f t="shared" si="12"/>
        <v>-1000000</v>
      </c>
      <c r="J34" s="166">
        <f t="shared" si="13"/>
        <v>-1000000</v>
      </c>
    </row>
    <row r="35" spans="1:10" s="165" customFormat="1">
      <c r="A35" s="164"/>
      <c r="B35" s="164"/>
      <c r="C35" s="164"/>
      <c r="D35" s="164"/>
      <c r="E35" s="172"/>
      <c r="F35" s="167" t="s">
        <v>193</v>
      </c>
      <c r="G35" s="166">
        <f>+G36</f>
        <v>0</v>
      </c>
      <c r="H35" s="166">
        <f t="shared" si="11"/>
        <v>-500000</v>
      </c>
      <c r="I35" s="166">
        <f t="shared" si="12"/>
        <v>-1000000</v>
      </c>
      <c r="J35" s="166">
        <f t="shared" si="13"/>
        <v>-1000000</v>
      </c>
    </row>
    <row r="36" spans="1:10" s="165" customFormat="1">
      <c r="A36" s="164"/>
      <c r="B36" s="164"/>
      <c r="C36" s="164"/>
      <c r="D36" s="164"/>
      <c r="E36" s="172"/>
      <c r="F36" s="167" t="s">
        <v>194</v>
      </c>
      <c r="G36" s="166">
        <f>+G37</f>
        <v>0</v>
      </c>
      <c r="H36" s="166">
        <f t="shared" si="11"/>
        <v>-500000</v>
      </c>
      <c r="I36" s="166">
        <f t="shared" si="12"/>
        <v>-1000000</v>
      </c>
      <c r="J36" s="166">
        <f t="shared" si="13"/>
        <v>-1000000</v>
      </c>
    </row>
    <row r="37" spans="1:10" s="165" customFormat="1">
      <c r="A37" s="164"/>
      <c r="B37" s="164"/>
      <c r="C37" s="164"/>
      <c r="D37" s="164"/>
      <c r="E37" s="172"/>
      <c r="F37" s="167" t="s">
        <v>195</v>
      </c>
      <c r="G37" s="166">
        <f>+'10'!D42</f>
        <v>0</v>
      </c>
      <c r="H37" s="166">
        <f>+'10'!G42</f>
        <v>-500000</v>
      </c>
      <c r="I37" s="166">
        <f>+'10'!J42</f>
        <v>-1000000</v>
      </c>
      <c r="J37" s="166">
        <f>+'10'!M42</f>
        <v>-1000000</v>
      </c>
    </row>
    <row r="38" spans="1:10" s="165" customFormat="1" ht="33">
      <c r="A38" s="164"/>
      <c r="B38" s="164"/>
      <c r="C38" s="164"/>
      <c r="D38" s="164"/>
      <c r="E38" s="166" t="s">
        <v>40</v>
      </c>
      <c r="F38" s="167" t="s">
        <v>41</v>
      </c>
      <c r="G38" s="166">
        <f>+G42</f>
        <v>0</v>
      </c>
      <c r="H38" s="166">
        <f t="shared" ref="H38:J38" si="14">+H42</f>
        <v>-500000</v>
      </c>
      <c r="I38" s="166">
        <f t="shared" si="14"/>
        <v>-1000000</v>
      </c>
      <c r="J38" s="166">
        <f t="shared" si="14"/>
        <v>-1000000</v>
      </c>
    </row>
    <row r="39" spans="1:10" s="165" customFormat="1">
      <c r="A39" s="164"/>
      <c r="B39" s="164"/>
      <c r="C39" s="164"/>
      <c r="D39" s="164"/>
      <c r="E39" s="164"/>
      <c r="F39" s="168" t="s">
        <v>108</v>
      </c>
      <c r="G39" s="164"/>
      <c r="H39" s="164"/>
      <c r="I39" s="164"/>
      <c r="J39" s="164"/>
    </row>
    <row r="40" spans="1:10" s="165" customFormat="1" ht="33">
      <c r="A40" s="164"/>
      <c r="B40" s="164"/>
      <c r="C40" s="164"/>
      <c r="D40" s="164"/>
      <c r="E40" s="169"/>
      <c r="F40" s="170" t="s">
        <v>13</v>
      </c>
      <c r="G40" s="171">
        <f>+G38</f>
        <v>0</v>
      </c>
      <c r="H40" s="171">
        <f t="shared" ref="H40:J40" si="15">+H38</f>
        <v>-500000</v>
      </c>
      <c r="I40" s="171">
        <f t="shared" si="15"/>
        <v>-1000000</v>
      </c>
      <c r="J40" s="171">
        <f t="shared" si="15"/>
        <v>-1000000</v>
      </c>
    </row>
    <row r="41" spans="1:10" s="165" customFormat="1">
      <c r="A41" s="164"/>
      <c r="B41" s="164"/>
      <c r="C41" s="164"/>
      <c r="D41" s="164"/>
      <c r="E41" s="164"/>
      <c r="F41" s="168" t="s">
        <v>191</v>
      </c>
      <c r="G41" s="164"/>
      <c r="H41" s="164"/>
      <c r="I41" s="164"/>
      <c r="J41" s="164"/>
    </row>
    <row r="42" spans="1:10" s="165" customFormat="1">
      <c r="A42" s="164"/>
      <c r="B42" s="164"/>
      <c r="C42" s="164"/>
      <c r="D42" s="164"/>
      <c r="E42" s="172"/>
      <c r="F42" s="167" t="s">
        <v>11</v>
      </c>
      <c r="G42" s="166">
        <f>+G43</f>
        <v>0</v>
      </c>
      <c r="H42" s="166">
        <f t="shared" ref="H42:J45" si="16">+H43</f>
        <v>-500000</v>
      </c>
      <c r="I42" s="166">
        <f t="shared" si="16"/>
        <v>-1000000</v>
      </c>
      <c r="J42" s="166">
        <f t="shared" si="16"/>
        <v>-1000000</v>
      </c>
    </row>
    <row r="43" spans="1:10" s="165" customFormat="1">
      <c r="A43" s="164"/>
      <c r="B43" s="164"/>
      <c r="C43" s="164"/>
      <c r="D43" s="164"/>
      <c r="E43" s="172"/>
      <c r="F43" s="167" t="s">
        <v>192</v>
      </c>
      <c r="G43" s="166">
        <f>+G44</f>
        <v>0</v>
      </c>
      <c r="H43" s="166">
        <f t="shared" si="16"/>
        <v>-500000</v>
      </c>
      <c r="I43" s="166">
        <f t="shared" si="16"/>
        <v>-1000000</v>
      </c>
      <c r="J43" s="166">
        <f t="shared" si="16"/>
        <v>-1000000</v>
      </c>
    </row>
    <row r="44" spans="1:10" s="165" customFormat="1">
      <c r="A44" s="164"/>
      <c r="B44" s="164"/>
      <c r="C44" s="164"/>
      <c r="D44" s="164"/>
      <c r="E44" s="172"/>
      <c r="F44" s="167" t="s">
        <v>193</v>
      </c>
      <c r="G44" s="166">
        <f>+G45</f>
        <v>0</v>
      </c>
      <c r="H44" s="166">
        <f t="shared" si="16"/>
        <v>-500000</v>
      </c>
      <c r="I44" s="166">
        <f t="shared" si="16"/>
        <v>-1000000</v>
      </c>
      <c r="J44" s="166">
        <f t="shared" si="16"/>
        <v>-1000000</v>
      </c>
    </row>
    <row r="45" spans="1:10" s="165" customFormat="1">
      <c r="A45" s="164"/>
      <c r="B45" s="164"/>
      <c r="C45" s="164"/>
      <c r="D45" s="164"/>
      <c r="E45" s="172"/>
      <c r="F45" s="167" t="s">
        <v>194</v>
      </c>
      <c r="G45" s="166">
        <f>+G46</f>
        <v>0</v>
      </c>
      <c r="H45" s="166">
        <f t="shared" si="16"/>
        <v>-500000</v>
      </c>
      <c r="I45" s="166">
        <f t="shared" si="16"/>
        <v>-1000000</v>
      </c>
      <c r="J45" s="166">
        <f t="shared" si="16"/>
        <v>-1000000</v>
      </c>
    </row>
    <row r="46" spans="1:10" s="165" customFormat="1">
      <c r="A46" s="164"/>
      <c r="B46" s="164"/>
      <c r="C46" s="164"/>
      <c r="D46" s="164"/>
      <c r="E46" s="172"/>
      <c r="F46" s="167" t="s">
        <v>195</v>
      </c>
      <c r="G46" s="166">
        <f>+'10'!D48</f>
        <v>0</v>
      </c>
      <c r="H46" s="166">
        <f>+'10'!G48</f>
        <v>-500000</v>
      </c>
      <c r="I46" s="166">
        <f>+'10'!J48</f>
        <v>-1000000</v>
      </c>
      <c r="J46" s="166">
        <f>+'10'!M48</f>
        <v>-1000000</v>
      </c>
    </row>
    <row r="47" spans="1:10" s="165" customFormat="1">
      <c r="A47" s="164"/>
      <c r="B47" s="164"/>
      <c r="C47" s="164"/>
      <c r="D47" s="164" t="s">
        <v>43</v>
      </c>
      <c r="E47" s="166"/>
      <c r="F47" s="167" t="s">
        <v>44</v>
      </c>
      <c r="G47" s="166">
        <f>+G49+G58+G67+G78</f>
        <v>-1700000</v>
      </c>
      <c r="H47" s="166">
        <f t="shared" ref="H47:J47" si="17">+H49+H58+H67+H78</f>
        <v>-4900000</v>
      </c>
      <c r="I47" s="166">
        <f t="shared" si="17"/>
        <v>-7300000</v>
      </c>
      <c r="J47" s="166">
        <f t="shared" si="17"/>
        <v>-7500000</v>
      </c>
    </row>
    <row r="48" spans="1:10" s="165" customFormat="1">
      <c r="A48" s="164"/>
      <c r="B48" s="164"/>
      <c r="C48" s="164"/>
      <c r="D48" s="164"/>
      <c r="E48" s="164"/>
      <c r="F48" s="168" t="s">
        <v>12</v>
      </c>
      <c r="G48" s="164"/>
      <c r="H48" s="164"/>
      <c r="I48" s="164"/>
      <c r="J48" s="164"/>
    </row>
    <row r="49" spans="1:10" s="165" customFormat="1" ht="20.25" customHeight="1">
      <c r="A49" s="164"/>
      <c r="B49" s="164"/>
      <c r="C49" s="164"/>
      <c r="D49" s="164"/>
      <c r="E49" s="166" t="s">
        <v>51</v>
      </c>
      <c r="F49" s="167" t="s">
        <v>52</v>
      </c>
      <c r="G49" s="166">
        <f>+G53</f>
        <v>-200000</v>
      </c>
      <c r="H49" s="166">
        <f t="shared" ref="H49:J49" si="18">+H53</f>
        <v>-1100000</v>
      </c>
      <c r="I49" s="166">
        <f t="shared" si="18"/>
        <v>-2500000</v>
      </c>
      <c r="J49" s="166">
        <f t="shared" si="18"/>
        <v>-2500000</v>
      </c>
    </row>
    <row r="50" spans="1:10" s="165" customFormat="1">
      <c r="A50" s="164"/>
      <c r="B50" s="164"/>
      <c r="C50" s="164"/>
      <c r="D50" s="164"/>
      <c r="E50" s="164"/>
      <c r="F50" s="168" t="s">
        <v>108</v>
      </c>
      <c r="G50" s="164"/>
      <c r="H50" s="164"/>
      <c r="I50" s="164"/>
      <c r="J50" s="164"/>
    </row>
    <row r="51" spans="1:10" s="165" customFormat="1" ht="33">
      <c r="A51" s="164"/>
      <c r="B51" s="164"/>
      <c r="C51" s="164"/>
      <c r="D51" s="164"/>
      <c r="E51" s="169"/>
      <c r="F51" s="170" t="s">
        <v>13</v>
      </c>
      <c r="G51" s="171">
        <f>+G49</f>
        <v>-200000</v>
      </c>
      <c r="H51" s="171">
        <f t="shared" ref="H51:J51" si="19">+H49</f>
        <v>-1100000</v>
      </c>
      <c r="I51" s="171">
        <f t="shared" si="19"/>
        <v>-2500000</v>
      </c>
      <c r="J51" s="171">
        <f t="shared" si="19"/>
        <v>-2500000</v>
      </c>
    </row>
    <row r="52" spans="1:10" s="165" customFormat="1">
      <c r="A52" s="164"/>
      <c r="B52" s="164"/>
      <c r="C52" s="164"/>
      <c r="D52" s="164"/>
      <c r="E52" s="164"/>
      <c r="F52" s="168" t="s">
        <v>191</v>
      </c>
      <c r="G52" s="164"/>
      <c r="H52" s="164"/>
      <c r="I52" s="164"/>
      <c r="J52" s="164"/>
    </row>
    <row r="53" spans="1:10" s="165" customFormat="1">
      <c r="A53" s="164"/>
      <c r="B53" s="164"/>
      <c r="C53" s="164"/>
      <c r="D53" s="164"/>
      <c r="E53" s="172"/>
      <c r="F53" s="167" t="s">
        <v>11</v>
      </c>
      <c r="G53" s="166">
        <f t="shared" ref="G53:G55" si="20">+G54</f>
        <v>-200000</v>
      </c>
      <c r="H53" s="166">
        <f t="shared" ref="H53:H55" si="21">+H54</f>
        <v>-1100000</v>
      </c>
      <c r="I53" s="166">
        <f t="shared" ref="I53:I55" si="22">+I54</f>
        <v>-2500000</v>
      </c>
      <c r="J53" s="166">
        <f t="shared" ref="J53:J55" si="23">+J54</f>
        <v>-2500000</v>
      </c>
    </row>
    <row r="54" spans="1:10" s="165" customFormat="1">
      <c r="A54" s="164"/>
      <c r="B54" s="164"/>
      <c r="C54" s="164"/>
      <c r="D54" s="164"/>
      <c r="E54" s="172"/>
      <c r="F54" s="167" t="s">
        <v>196</v>
      </c>
      <c r="G54" s="166">
        <f t="shared" si="20"/>
        <v>-200000</v>
      </c>
      <c r="H54" s="166">
        <f t="shared" si="21"/>
        <v>-1100000</v>
      </c>
      <c r="I54" s="166">
        <f t="shared" si="22"/>
        <v>-2500000</v>
      </c>
      <c r="J54" s="166">
        <f t="shared" si="23"/>
        <v>-2500000</v>
      </c>
    </row>
    <row r="55" spans="1:10" s="165" customFormat="1">
      <c r="A55" s="164"/>
      <c r="B55" s="164"/>
      <c r="C55" s="164"/>
      <c r="D55" s="164"/>
      <c r="E55" s="172"/>
      <c r="F55" s="167" t="s">
        <v>197</v>
      </c>
      <c r="G55" s="166">
        <f t="shared" si="20"/>
        <v>-200000</v>
      </c>
      <c r="H55" s="166">
        <f t="shared" si="21"/>
        <v>-1100000</v>
      </c>
      <c r="I55" s="166">
        <f t="shared" si="22"/>
        <v>-2500000</v>
      </c>
      <c r="J55" s="166">
        <f t="shared" si="23"/>
        <v>-2500000</v>
      </c>
    </row>
    <row r="56" spans="1:10" s="165" customFormat="1">
      <c r="A56" s="164"/>
      <c r="B56" s="164"/>
      <c r="C56" s="164"/>
      <c r="D56" s="164"/>
      <c r="E56" s="172"/>
      <c r="F56" s="167" t="s">
        <v>198</v>
      </c>
      <c r="G56" s="166">
        <f>+G57</f>
        <v>-200000</v>
      </c>
      <c r="H56" s="166">
        <v>-1100000</v>
      </c>
      <c r="I56" s="166">
        <v>-2500000</v>
      </c>
      <c r="J56" s="166">
        <v>-2500000</v>
      </c>
    </row>
    <row r="57" spans="1:10" s="165" customFormat="1">
      <c r="A57" s="164"/>
      <c r="B57" s="164"/>
      <c r="C57" s="164"/>
      <c r="D57" s="164"/>
      <c r="E57" s="172"/>
      <c r="F57" s="167" t="s">
        <v>199</v>
      </c>
      <c r="G57" s="166">
        <f>+'12'!D19</f>
        <v>-200000</v>
      </c>
      <c r="H57" s="166">
        <f>+'12'!E19</f>
        <v>-1100000</v>
      </c>
      <c r="I57" s="166">
        <f>+'12'!F19</f>
        <v>-2500000</v>
      </c>
      <c r="J57" s="166">
        <f>+'12'!G19</f>
        <v>-2500000</v>
      </c>
    </row>
    <row r="58" spans="1:10" s="165" customFormat="1" ht="33">
      <c r="A58" s="164"/>
      <c r="B58" s="164"/>
      <c r="C58" s="164"/>
      <c r="D58" s="164"/>
      <c r="E58" s="166" t="s">
        <v>54</v>
      </c>
      <c r="F58" s="167" t="s">
        <v>200</v>
      </c>
      <c r="G58" s="166">
        <f>+G62</f>
        <v>0</v>
      </c>
      <c r="H58" s="166">
        <f t="shared" ref="H58:J58" si="24">+H62</f>
        <v>-300000</v>
      </c>
      <c r="I58" s="166">
        <f t="shared" si="24"/>
        <v>-800000</v>
      </c>
      <c r="J58" s="166">
        <f t="shared" si="24"/>
        <v>-1000000</v>
      </c>
    </row>
    <row r="59" spans="1:10" s="165" customFormat="1">
      <c r="A59" s="164"/>
      <c r="B59" s="164"/>
      <c r="C59" s="164"/>
      <c r="D59" s="164"/>
      <c r="E59" s="164"/>
      <c r="F59" s="168" t="s">
        <v>108</v>
      </c>
      <c r="G59" s="164"/>
      <c r="H59" s="164"/>
      <c r="I59" s="164"/>
      <c r="J59" s="164"/>
    </row>
    <row r="60" spans="1:10" s="165" customFormat="1" ht="33">
      <c r="A60" s="164"/>
      <c r="B60" s="164"/>
      <c r="C60" s="164"/>
      <c r="D60" s="164"/>
      <c r="E60" s="169"/>
      <c r="F60" s="170" t="s">
        <v>13</v>
      </c>
      <c r="G60" s="171">
        <f>+G58</f>
        <v>0</v>
      </c>
      <c r="H60" s="171">
        <f t="shared" ref="H60:J60" si="25">+H58</f>
        <v>-300000</v>
      </c>
      <c r="I60" s="171">
        <f t="shared" si="25"/>
        <v>-800000</v>
      </c>
      <c r="J60" s="171">
        <f t="shared" si="25"/>
        <v>-1000000</v>
      </c>
    </row>
    <row r="61" spans="1:10" s="165" customFormat="1">
      <c r="A61" s="164"/>
      <c r="B61" s="164"/>
      <c r="C61" s="164"/>
      <c r="D61" s="164"/>
      <c r="E61" s="164"/>
      <c r="F61" s="168" t="s">
        <v>191</v>
      </c>
      <c r="G61" s="164"/>
      <c r="H61" s="164"/>
      <c r="I61" s="164"/>
      <c r="J61" s="164"/>
    </row>
    <row r="62" spans="1:10" s="165" customFormat="1">
      <c r="A62" s="164"/>
      <c r="B62" s="164"/>
      <c r="C62" s="164"/>
      <c r="D62" s="164"/>
      <c r="E62" s="172"/>
      <c r="F62" s="167" t="s">
        <v>11</v>
      </c>
      <c r="G62" s="166">
        <f t="shared" ref="G62:G64" si="26">+G63</f>
        <v>0</v>
      </c>
      <c r="H62" s="166">
        <f t="shared" ref="H62:H65" si="27">+H63</f>
        <v>-300000</v>
      </c>
      <c r="I62" s="166">
        <f t="shared" ref="I62:I65" si="28">+I63</f>
        <v>-800000</v>
      </c>
      <c r="J62" s="166">
        <f t="shared" ref="J62:J65" si="29">+J63</f>
        <v>-1000000</v>
      </c>
    </row>
    <row r="63" spans="1:10" s="165" customFormat="1">
      <c r="A63" s="164"/>
      <c r="B63" s="164"/>
      <c r="C63" s="164"/>
      <c r="D63" s="164"/>
      <c r="E63" s="172"/>
      <c r="F63" s="167" t="s">
        <v>192</v>
      </c>
      <c r="G63" s="166">
        <f t="shared" si="26"/>
        <v>0</v>
      </c>
      <c r="H63" s="166">
        <f t="shared" si="27"/>
        <v>-300000</v>
      </c>
      <c r="I63" s="166">
        <f t="shared" si="28"/>
        <v>-800000</v>
      </c>
      <c r="J63" s="166">
        <f t="shared" si="29"/>
        <v>-1000000</v>
      </c>
    </row>
    <row r="64" spans="1:10" s="165" customFormat="1">
      <c r="A64" s="164"/>
      <c r="B64" s="164"/>
      <c r="C64" s="164"/>
      <c r="D64" s="164"/>
      <c r="E64" s="172"/>
      <c r="F64" s="167" t="s">
        <v>193</v>
      </c>
      <c r="G64" s="166">
        <f t="shared" si="26"/>
        <v>0</v>
      </c>
      <c r="H64" s="166">
        <f t="shared" si="27"/>
        <v>-300000</v>
      </c>
      <c r="I64" s="166">
        <f t="shared" si="28"/>
        <v>-800000</v>
      </c>
      <c r="J64" s="166">
        <f t="shared" si="29"/>
        <v>-1000000</v>
      </c>
    </row>
    <row r="65" spans="1:10" s="165" customFormat="1">
      <c r="A65" s="164"/>
      <c r="B65" s="164"/>
      <c r="C65" s="164"/>
      <c r="D65" s="164"/>
      <c r="E65" s="172"/>
      <c r="F65" s="167" t="s">
        <v>194</v>
      </c>
      <c r="G65" s="166">
        <f>+G66</f>
        <v>0</v>
      </c>
      <c r="H65" s="166">
        <f t="shared" si="27"/>
        <v>-300000</v>
      </c>
      <c r="I65" s="166">
        <f t="shared" si="28"/>
        <v>-800000</v>
      </c>
      <c r="J65" s="166">
        <f t="shared" si="29"/>
        <v>-1000000</v>
      </c>
    </row>
    <row r="66" spans="1:10" s="165" customFormat="1">
      <c r="A66" s="164"/>
      <c r="B66" s="164"/>
      <c r="C66" s="164"/>
      <c r="D66" s="164"/>
      <c r="E66" s="172"/>
      <c r="F66" s="167" t="s">
        <v>201</v>
      </c>
      <c r="G66" s="166">
        <f>+'10'!D28</f>
        <v>0</v>
      </c>
      <c r="H66" s="166">
        <f>+'10'!G28</f>
        <v>-300000</v>
      </c>
      <c r="I66" s="166">
        <f>+'10'!J28</f>
        <v>-800000</v>
      </c>
      <c r="J66" s="166">
        <f>+'10'!M28</f>
        <v>-1000000</v>
      </c>
    </row>
    <row r="67" spans="1:10" s="165" customFormat="1" ht="49.5">
      <c r="A67" s="164"/>
      <c r="B67" s="164"/>
      <c r="C67" s="164"/>
      <c r="D67" s="164"/>
      <c r="E67" s="166" t="s">
        <v>57</v>
      </c>
      <c r="F67" s="167" t="s">
        <v>58</v>
      </c>
      <c r="G67" s="166">
        <f>+G71</f>
        <v>0</v>
      </c>
      <c r="H67" s="166">
        <f t="shared" ref="H67:J67" si="30">+H71</f>
        <v>-500000</v>
      </c>
      <c r="I67" s="166">
        <f t="shared" si="30"/>
        <v>-1000000</v>
      </c>
      <c r="J67" s="166">
        <f t="shared" si="30"/>
        <v>-1000000</v>
      </c>
    </row>
    <row r="68" spans="1:10" s="165" customFormat="1">
      <c r="A68" s="164"/>
      <c r="B68" s="164"/>
      <c r="C68" s="164"/>
      <c r="D68" s="164"/>
      <c r="E68" s="164"/>
      <c r="F68" s="168" t="s">
        <v>108</v>
      </c>
      <c r="G68" s="164"/>
      <c r="H68" s="164"/>
      <c r="I68" s="164"/>
      <c r="J68" s="164"/>
    </row>
    <row r="69" spans="1:10" s="165" customFormat="1" ht="33">
      <c r="A69" s="164"/>
      <c r="B69" s="164"/>
      <c r="C69" s="164"/>
      <c r="D69" s="164"/>
      <c r="E69" s="169"/>
      <c r="F69" s="170" t="s">
        <v>13</v>
      </c>
      <c r="G69" s="171">
        <f>+G67</f>
        <v>0</v>
      </c>
      <c r="H69" s="171">
        <f t="shared" ref="H69:J69" si="31">+H67</f>
        <v>-500000</v>
      </c>
      <c r="I69" s="171">
        <f t="shared" si="31"/>
        <v>-1000000</v>
      </c>
      <c r="J69" s="171">
        <f t="shared" si="31"/>
        <v>-1000000</v>
      </c>
    </row>
    <row r="70" spans="1:10" s="165" customFormat="1">
      <c r="A70" s="164"/>
      <c r="B70" s="164"/>
      <c r="C70" s="164"/>
      <c r="D70" s="164"/>
      <c r="E70" s="164"/>
      <c r="F70" s="168" t="s">
        <v>191</v>
      </c>
      <c r="G70" s="164"/>
      <c r="H70" s="164"/>
      <c r="I70" s="164"/>
      <c r="J70" s="164"/>
    </row>
    <row r="71" spans="1:10" s="165" customFormat="1">
      <c r="A71" s="164"/>
      <c r="B71" s="164"/>
      <c r="C71" s="164"/>
      <c r="D71" s="164"/>
      <c r="E71" s="172"/>
      <c r="F71" s="167" t="s">
        <v>11</v>
      </c>
      <c r="G71" s="166">
        <f>+G72</f>
        <v>0</v>
      </c>
      <c r="H71" s="166">
        <f t="shared" ref="H71:J74" si="32">+H72</f>
        <v>-500000</v>
      </c>
      <c r="I71" s="166">
        <f t="shared" si="32"/>
        <v>-1000000</v>
      </c>
      <c r="J71" s="166">
        <f t="shared" si="32"/>
        <v>-1000000</v>
      </c>
    </row>
    <row r="72" spans="1:10" s="165" customFormat="1">
      <c r="A72" s="164"/>
      <c r="B72" s="164"/>
      <c r="C72" s="164"/>
      <c r="D72" s="164"/>
      <c r="E72" s="172"/>
      <c r="F72" s="167" t="s">
        <v>192</v>
      </c>
      <c r="G72" s="166">
        <f>+G73</f>
        <v>0</v>
      </c>
      <c r="H72" s="166">
        <f t="shared" si="32"/>
        <v>-500000</v>
      </c>
      <c r="I72" s="166">
        <f t="shared" si="32"/>
        <v>-1000000</v>
      </c>
      <c r="J72" s="166">
        <f t="shared" si="32"/>
        <v>-1000000</v>
      </c>
    </row>
    <row r="73" spans="1:10" s="165" customFormat="1">
      <c r="A73" s="164"/>
      <c r="B73" s="164"/>
      <c r="C73" s="164"/>
      <c r="D73" s="164"/>
      <c r="E73" s="172"/>
      <c r="F73" s="167" t="s">
        <v>193</v>
      </c>
      <c r="G73" s="166">
        <f>+G74+G76</f>
        <v>0</v>
      </c>
      <c r="H73" s="166">
        <f t="shared" ref="H73:J73" si="33">+H74+H76</f>
        <v>-500000</v>
      </c>
      <c r="I73" s="166">
        <f t="shared" si="33"/>
        <v>-1000000</v>
      </c>
      <c r="J73" s="166">
        <f t="shared" si="33"/>
        <v>-1000000</v>
      </c>
    </row>
    <row r="74" spans="1:10" s="165" customFormat="1">
      <c r="A74" s="164"/>
      <c r="B74" s="164"/>
      <c r="C74" s="164"/>
      <c r="D74" s="164"/>
      <c r="E74" s="172"/>
      <c r="F74" s="167" t="s">
        <v>194</v>
      </c>
      <c r="G74" s="166">
        <f>+G75</f>
        <v>0</v>
      </c>
      <c r="H74" s="166">
        <f t="shared" si="32"/>
        <v>-250000</v>
      </c>
      <c r="I74" s="166">
        <f t="shared" si="32"/>
        <v>-500000</v>
      </c>
      <c r="J74" s="166">
        <f t="shared" si="32"/>
        <v>-500000</v>
      </c>
    </row>
    <row r="75" spans="1:10" s="165" customFormat="1">
      <c r="A75" s="164"/>
      <c r="B75" s="164"/>
      <c r="C75" s="164"/>
      <c r="D75" s="164"/>
      <c r="E75" s="172"/>
      <c r="F75" s="167" t="s">
        <v>195</v>
      </c>
      <c r="G75" s="166">
        <f>+G76</f>
        <v>0</v>
      </c>
      <c r="H75" s="166">
        <f>+'11'!G30</f>
        <v>-250000</v>
      </c>
      <c r="I75" s="166">
        <f>+'11'!J30</f>
        <v>-500000</v>
      </c>
      <c r="J75" s="166">
        <f>+'11'!M30</f>
        <v>-500000</v>
      </c>
    </row>
    <row r="76" spans="1:10" s="165" customFormat="1">
      <c r="A76" s="164"/>
      <c r="B76" s="164"/>
      <c r="C76" s="164"/>
      <c r="D76" s="164"/>
      <c r="E76" s="164"/>
      <c r="F76" s="167" t="s">
        <v>202</v>
      </c>
      <c r="G76" s="166">
        <f>+G77</f>
        <v>0</v>
      </c>
      <c r="H76" s="166">
        <f t="shared" ref="H76:J76" si="34">+H77</f>
        <v>-250000</v>
      </c>
      <c r="I76" s="166">
        <f t="shared" si="34"/>
        <v>-500000</v>
      </c>
      <c r="J76" s="166">
        <f t="shared" si="34"/>
        <v>-500000</v>
      </c>
    </row>
    <row r="77" spans="1:10" s="165" customFormat="1">
      <c r="A77" s="164"/>
      <c r="B77" s="164"/>
      <c r="C77" s="164"/>
      <c r="D77" s="164"/>
      <c r="E77" s="164"/>
      <c r="F77" s="167" t="s">
        <v>203</v>
      </c>
      <c r="G77" s="166">
        <f>+'11'!D31</f>
        <v>0</v>
      </c>
      <c r="H77" s="166">
        <f>+'11'!G31</f>
        <v>-250000</v>
      </c>
      <c r="I77" s="166">
        <f>+'11'!J31</f>
        <v>-500000</v>
      </c>
      <c r="J77" s="166">
        <f>+'11'!M31</f>
        <v>-500000</v>
      </c>
    </row>
    <row r="78" spans="1:10" s="165" customFormat="1" ht="49.5">
      <c r="A78" s="164"/>
      <c r="B78" s="164"/>
      <c r="C78" s="164"/>
      <c r="D78" s="164"/>
      <c r="E78" s="166" t="s">
        <v>60</v>
      </c>
      <c r="F78" s="167" t="s">
        <v>61</v>
      </c>
      <c r="G78" s="166">
        <f>+G82</f>
        <v>-1500000</v>
      </c>
      <c r="H78" s="166">
        <f t="shared" ref="H78:J78" si="35">+H82</f>
        <v>-3000000</v>
      </c>
      <c r="I78" s="166">
        <f t="shared" si="35"/>
        <v>-3000000</v>
      </c>
      <c r="J78" s="166">
        <f t="shared" si="35"/>
        <v>-3000000</v>
      </c>
    </row>
    <row r="79" spans="1:10" s="165" customFormat="1">
      <c r="A79" s="164"/>
      <c r="B79" s="164"/>
      <c r="C79" s="164"/>
      <c r="D79" s="164"/>
      <c r="E79" s="164"/>
      <c r="F79" s="168" t="s">
        <v>108</v>
      </c>
      <c r="G79" s="164"/>
      <c r="H79" s="164"/>
      <c r="I79" s="164"/>
      <c r="J79" s="164"/>
    </row>
    <row r="80" spans="1:10" s="165" customFormat="1" ht="33">
      <c r="A80" s="164"/>
      <c r="B80" s="164"/>
      <c r="C80" s="164"/>
      <c r="D80" s="164"/>
      <c r="E80" s="169"/>
      <c r="F80" s="170" t="s">
        <v>13</v>
      </c>
      <c r="G80" s="171">
        <f>+G78</f>
        <v>-1500000</v>
      </c>
      <c r="H80" s="171">
        <f t="shared" ref="H80:J80" si="36">+H78</f>
        <v>-3000000</v>
      </c>
      <c r="I80" s="171">
        <f t="shared" si="36"/>
        <v>-3000000</v>
      </c>
      <c r="J80" s="171">
        <f t="shared" si="36"/>
        <v>-3000000</v>
      </c>
    </row>
    <row r="81" spans="1:10" s="165" customFormat="1">
      <c r="A81" s="164"/>
      <c r="B81" s="164"/>
      <c r="C81" s="164"/>
      <c r="D81" s="164"/>
      <c r="E81" s="164"/>
      <c r="F81" s="168" t="s">
        <v>191</v>
      </c>
      <c r="G81" s="164"/>
      <c r="H81" s="164"/>
      <c r="I81" s="164"/>
      <c r="J81" s="164"/>
    </row>
    <row r="82" spans="1:10" s="165" customFormat="1">
      <c r="A82" s="164"/>
      <c r="B82" s="164"/>
      <c r="C82" s="164"/>
      <c r="D82" s="164"/>
      <c r="E82" s="172"/>
      <c r="F82" s="167" t="s">
        <v>11</v>
      </c>
      <c r="G82" s="166">
        <f>+G83</f>
        <v>-1500000</v>
      </c>
      <c r="H82" s="166">
        <f t="shared" ref="H82:J85" si="37">+H83</f>
        <v>-3000000</v>
      </c>
      <c r="I82" s="166">
        <f t="shared" si="37"/>
        <v>-3000000</v>
      </c>
      <c r="J82" s="166">
        <f t="shared" si="37"/>
        <v>-3000000</v>
      </c>
    </row>
    <row r="83" spans="1:10" s="165" customFormat="1">
      <c r="A83" s="164"/>
      <c r="B83" s="164"/>
      <c r="C83" s="164"/>
      <c r="D83" s="164"/>
      <c r="E83" s="172"/>
      <c r="F83" s="167" t="s">
        <v>192</v>
      </c>
      <c r="G83" s="166">
        <f>+G84</f>
        <v>-1500000</v>
      </c>
      <c r="H83" s="166">
        <f t="shared" si="37"/>
        <v>-3000000</v>
      </c>
      <c r="I83" s="166">
        <f t="shared" si="37"/>
        <v>-3000000</v>
      </c>
      <c r="J83" s="166">
        <f t="shared" si="37"/>
        <v>-3000000</v>
      </c>
    </row>
    <row r="84" spans="1:10" s="165" customFormat="1">
      <c r="A84" s="164"/>
      <c r="B84" s="164"/>
      <c r="C84" s="164"/>
      <c r="D84" s="164"/>
      <c r="E84" s="172"/>
      <c r="F84" s="167" t="s">
        <v>193</v>
      </c>
      <c r="G84" s="166">
        <f>+G85</f>
        <v>-1500000</v>
      </c>
      <c r="H84" s="166">
        <f t="shared" si="37"/>
        <v>-3000000</v>
      </c>
      <c r="I84" s="166">
        <f t="shared" si="37"/>
        <v>-3000000</v>
      </c>
      <c r="J84" s="166">
        <f t="shared" si="37"/>
        <v>-3000000</v>
      </c>
    </row>
    <row r="85" spans="1:10" s="165" customFormat="1">
      <c r="A85" s="164"/>
      <c r="B85" s="164"/>
      <c r="C85" s="164"/>
      <c r="D85" s="164"/>
      <c r="E85" s="172"/>
      <c r="F85" s="167" t="s">
        <v>194</v>
      </c>
      <c r="G85" s="166">
        <f>+G86</f>
        <v>-1500000</v>
      </c>
      <c r="H85" s="166">
        <f t="shared" si="37"/>
        <v>-3000000</v>
      </c>
      <c r="I85" s="166">
        <f t="shared" si="37"/>
        <v>-3000000</v>
      </c>
      <c r="J85" s="166">
        <f t="shared" si="37"/>
        <v>-3000000</v>
      </c>
    </row>
    <row r="86" spans="1:10" s="165" customFormat="1">
      <c r="A86" s="164"/>
      <c r="B86" s="164"/>
      <c r="C86" s="164"/>
      <c r="D86" s="164"/>
      <c r="E86" s="172"/>
      <c r="F86" s="167" t="s">
        <v>195</v>
      </c>
      <c r="G86" s="166">
        <f>+'10'!D22</f>
        <v>-1500000</v>
      </c>
      <c r="H86" s="166">
        <f>+'10'!G22</f>
        <v>-3000000</v>
      </c>
      <c r="I86" s="166">
        <f>+'10'!J22</f>
        <v>-3000000</v>
      </c>
      <c r="J86" s="166">
        <f>+'10'!M22</f>
        <v>-3000000</v>
      </c>
    </row>
    <row r="87" spans="1:10" s="165" customFormat="1">
      <c r="A87" s="177" t="s">
        <v>187</v>
      </c>
      <c r="B87" s="164"/>
      <c r="C87" s="164"/>
      <c r="D87" s="164"/>
      <c r="E87" s="164"/>
      <c r="F87" s="177" t="s">
        <v>204</v>
      </c>
      <c r="G87" s="178">
        <f>+G89</f>
        <v>0</v>
      </c>
      <c r="H87" s="178">
        <f t="shared" ref="H87:J87" si="38">+H89</f>
        <v>0</v>
      </c>
      <c r="I87" s="178">
        <f t="shared" si="38"/>
        <v>-1000000</v>
      </c>
      <c r="J87" s="178">
        <f t="shared" si="38"/>
        <v>-1000000</v>
      </c>
    </row>
    <row r="88" spans="1:10" s="165" customFormat="1">
      <c r="A88" s="164"/>
      <c r="B88" s="164"/>
      <c r="C88" s="164"/>
      <c r="D88" s="164"/>
      <c r="E88" s="164"/>
      <c r="F88" s="173" t="s">
        <v>12</v>
      </c>
      <c r="G88" s="164"/>
      <c r="H88" s="164"/>
      <c r="I88" s="164"/>
      <c r="J88" s="164"/>
    </row>
    <row r="89" spans="1:10" s="165" customFormat="1">
      <c r="A89" s="164"/>
      <c r="B89" s="177" t="s">
        <v>189</v>
      </c>
      <c r="C89" s="164"/>
      <c r="D89" s="164"/>
      <c r="E89" s="164"/>
      <c r="F89" s="177" t="s">
        <v>205</v>
      </c>
      <c r="G89" s="178">
        <f>+G91</f>
        <v>0</v>
      </c>
      <c r="H89" s="178">
        <f t="shared" ref="H89:J89" si="39">+H91</f>
        <v>0</v>
      </c>
      <c r="I89" s="178">
        <f t="shared" si="39"/>
        <v>-1000000</v>
      </c>
      <c r="J89" s="178">
        <f t="shared" si="39"/>
        <v>-1000000</v>
      </c>
    </row>
    <row r="90" spans="1:10" s="165" customFormat="1">
      <c r="A90" s="164"/>
      <c r="B90" s="164"/>
      <c r="C90" s="164"/>
      <c r="D90" s="164"/>
      <c r="E90" s="164"/>
      <c r="F90" s="173" t="s">
        <v>12</v>
      </c>
      <c r="G90" s="164"/>
      <c r="H90" s="164"/>
      <c r="I90" s="164"/>
      <c r="J90" s="164"/>
    </row>
    <row r="91" spans="1:10" s="165" customFormat="1">
      <c r="A91" s="164"/>
      <c r="B91" s="164"/>
      <c r="C91" s="177" t="s">
        <v>189</v>
      </c>
      <c r="D91" s="164"/>
      <c r="E91" s="164"/>
      <c r="F91" s="177" t="s">
        <v>205</v>
      </c>
      <c r="G91" s="178">
        <f>+G93</f>
        <v>0</v>
      </c>
      <c r="H91" s="178">
        <f t="shared" ref="H91:J91" si="40">+H93</f>
        <v>0</v>
      </c>
      <c r="I91" s="178">
        <f t="shared" si="40"/>
        <v>-1000000</v>
      </c>
      <c r="J91" s="178">
        <f t="shared" si="40"/>
        <v>-1000000</v>
      </c>
    </row>
    <row r="92" spans="1:10" s="165" customFormat="1">
      <c r="A92" s="164"/>
      <c r="B92" s="164"/>
      <c r="C92" s="164"/>
      <c r="D92" s="164"/>
      <c r="E92" s="164"/>
      <c r="F92" s="173" t="s">
        <v>12</v>
      </c>
      <c r="G92" s="164"/>
      <c r="H92" s="164"/>
      <c r="I92" s="164"/>
      <c r="J92" s="164"/>
    </row>
    <row r="93" spans="1:10" s="165" customFormat="1">
      <c r="A93" s="164"/>
      <c r="B93" s="164"/>
      <c r="C93" s="164"/>
      <c r="D93" s="166" t="s">
        <v>14</v>
      </c>
      <c r="E93" s="166"/>
      <c r="F93" s="167" t="s">
        <v>16</v>
      </c>
      <c r="G93" s="166">
        <f>+G95</f>
        <v>0</v>
      </c>
      <c r="H93" s="166">
        <f t="shared" ref="H93:J93" si="41">+H95</f>
        <v>0</v>
      </c>
      <c r="I93" s="166">
        <f t="shared" si="41"/>
        <v>-1000000</v>
      </c>
      <c r="J93" s="166">
        <f t="shared" si="41"/>
        <v>-1000000</v>
      </c>
    </row>
    <row r="94" spans="1:10" s="165" customFormat="1">
      <c r="A94" s="164"/>
      <c r="B94" s="164"/>
      <c r="C94" s="164"/>
      <c r="D94" s="164"/>
      <c r="E94" s="164"/>
      <c r="F94" s="168" t="s">
        <v>12</v>
      </c>
      <c r="G94" s="164"/>
      <c r="H94" s="164"/>
      <c r="I94" s="164"/>
      <c r="J94" s="164"/>
    </row>
    <row r="95" spans="1:10" s="165" customFormat="1" ht="49.5">
      <c r="A95" s="164"/>
      <c r="B95" s="164"/>
      <c r="C95" s="164"/>
      <c r="D95" s="166"/>
      <c r="E95" s="166" t="s">
        <v>22</v>
      </c>
      <c r="F95" s="167" t="s">
        <v>24</v>
      </c>
      <c r="G95" s="166">
        <f>+G99</f>
        <v>0</v>
      </c>
      <c r="H95" s="166">
        <f t="shared" ref="H95:J95" si="42">+H99</f>
        <v>0</v>
      </c>
      <c r="I95" s="166">
        <f t="shared" si="42"/>
        <v>-1000000</v>
      </c>
      <c r="J95" s="166">
        <f t="shared" si="42"/>
        <v>-1000000</v>
      </c>
    </row>
    <row r="96" spans="1:10" s="165" customFormat="1">
      <c r="A96" s="164"/>
      <c r="B96" s="164"/>
      <c r="C96" s="164"/>
      <c r="D96" s="164"/>
      <c r="E96" s="164"/>
      <c r="F96" s="168" t="s">
        <v>108</v>
      </c>
      <c r="G96" s="164"/>
      <c r="H96" s="164"/>
      <c r="I96" s="164"/>
      <c r="J96" s="164"/>
    </row>
    <row r="97" spans="1:10" s="165" customFormat="1" ht="33">
      <c r="A97" s="164"/>
      <c r="B97" s="164"/>
      <c r="C97" s="174"/>
      <c r="D97" s="169"/>
      <c r="E97" s="169"/>
      <c r="F97" s="170" t="s">
        <v>13</v>
      </c>
      <c r="G97" s="171">
        <f>+G95</f>
        <v>0</v>
      </c>
      <c r="H97" s="171">
        <f t="shared" ref="H97:J97" si="43">+H95</f>
        <v>0</v>
      </c>
      <c r="I97" s="171">
        <f t="shared" si="43"/>
        <v>-1000000</v>
      </c>
      <c r="J97" s="171">
        <f t="shared" si="43"/>
        <v>-1000000</v>
      </c>
    </row>
    <row r="98" spans="1:10" s="165" customFormat="1">
      <c r="A98" s="164"/>
      <c r="B98" s="164"/>
      <c r="C98" s="164"/>
      <c r="D98" s="164"/>
      <c r="E98" s="164"/>
      <c r="F98" s="168" t="s">
        <v>191</v>
      </c>
      <c r="G98" s="164"/>
      <c r="H98" s="164"/>
      <c r="I98" s="164"/>
      <c r="J98" s="164"/>
    </row>
    <row r="99" spans="1:10" s="165" customFormat="1">
      <c r="A99" s="164"/>
      <c r="B99" s="164"/>
      <c r="C99" s="164"/>
      <c r="D99" s="172"/>
      <c r="E99" s="172"/>
      <c r="F99" s="167" t="s">
        <v>11</v>
      </c>
      <c r="G99" s="166">
        <f>+G100</f>
        <v>0</v>
      </c>
      <c r="H99" s="166">
        <f t="shared" ref="H99:J102" si="44">+H100</f>
        <v>0</v>
      </c>
      <c r="I99" s="166">
        <f t="shared" si="44"/>
        <v>-1000000</v>
      </c>
      <c r="J99" s="166">
        <f t="shared" si="44"/>
        <v>-1000000</v>
      </c>
    </row>
    <row r="100" spans="1:10" s="165" customFormat="1">
      <c r="A100" s="164"/>
      <c r="B100" s="164"/>
      <c r="C100" s="164"/>
      <c r="D100" s="172"/>
      <c r="E100" s="172"/>
      <c r="F100" s="167" t="s">
        <v>192</v>
      </c>
      <c r="G100" s="166">
        <f>+G101</f>
        <v>0</v>
      </c>
      <c r="H100" s="166">
        <f t="shared" si="44"/>
        <v>0</v>
      </c>
      <c r="I100" s="166">
        <f t="shared" si="44"/>
        <v>-1000000</v>
      </c>
      <c r="J100" s="166">
        <f t="shared" si="44"/>
        <v>-1000000</v>
      </c>
    </row>
    <row r="101" spans="1:10" s="165" customFormat="1">
      <c r="A101" s="164"/>
      <c r="B101" s="164"/>
      <c r="C101" s="164"/>
      <c r="D101" s="172"/>
      <c r="E101" s="172"/>
      <c r="F101" s="167" t="s">
        <v>193</v>
      </c>
      <c r="G101" s="166">
        <f>+G102</f>
        <v>0</v>
      </c>
      <c r="H101" s="166">
        <f t="shared" si="44"/>
        <v>0</v>
      </c>
      <c r="I101" s="166">
        <f t="shared" si="44"/>
        <v>-1000000</v>
      </c>
      <c r="J101" s="166">
        <f t="shared" si="44"/>
        <v>-1000000</v>
      </c>
    </row>
    <row r="102" spans="1:10" s="165" customFormat="1">
      <c r="A102" s="164"/>
      <c r="B102" s="164"/>
      <c r="C102" s="164"/>
      <c r="D102" s="172"/>
      <c r="E102" s="172"/>
      <c r="F102" s="167" t="s">
        <v>194</v>
      </c>
      <c r="G102" s="166">
        <f>+G103</f>
        <v>0</v>
      </c>
      <c r="H102" s="166">
        <f t="shared" si="44"/>
        <v>0</v>
      </c>
      <c r="I102" s="166">
        <f t="shared" si="44"/>
        <v>-1000000</v>
      </c>
      <c r="J102" s="166">
        <f t="shared" si="44"/>
        <v>-1000000</v>
      </c>
    </row>
    <row r="103" spans="1:10" s="165" customFormat="1">
      <c r="A103" s="164"/>
      <c r="B103" s="164"/>
      <c r="C103" s="164"/>
      <c r="D103" s="172"/>
      <c r="E103" s="172"/>
      <c r="F103" s="167" t="s">
        <v>195</v>
      </c>
      <c r="G103" s="166">
        <f>+'11'!D22</f>
        <v>0</v>
      </c>
      <c r="H103" s="166">
        <f>+'11'!G22</f>
        <v>0</v>
      </c>
      <c r="I103" s="166">
        <f>+'11'!J22</f>
        <v>-1000000</v>
      </c>
      <c r="J103" s="166">
        <f>+'11'!M22</f>
        <v>-1000000</v>
      </c>
    </row>
    <row r="104" spans="1:10" s="165" customFormat="1" ht="33">
      <c r="A104" s="177" t="s">
        <v>206</v>
      </c>
      <c r="B104" s="164"/>
      <c r="C104" s="164"/>
      <c r="D104" s="164"/>
      <c r="E104" s="164"/>
      <c r="F104" s="177" t="s">
        <v>207</v>
      </c>
      <c r="G104" s="178">
        <f>+G106</f>
        <v>0</v>
      </c>
      <c r="H104" s="178">
        <f>+H106</f>
        <v>-500000</v>
      </c>
      <c r="I104" s="178">
        <f t="shared" ref="I104:J104" si="45">+I106</f>
        <v>-1000000</v>
      </c>
      <c r="J104" s="178">
        <f t="shared" si="45"/>
        <v>-1500000</v>
      </c>
    </row>
    <row r="105" spans="1:10" s="165" customFormat="1">
      <c r="A105" s="164"/>
      <c r="B105" s="164"/>
      <c r="C105" s="164"/>
      <c r="D105" s="164"/>
      <c r="E105" s="164"/>
      <c r="F105" s="173" t="s">
        <v>12</v>
      </c>
      <c r="G105" s="164"/>
      <c r="H105" s="164"/>
      <c r="I105" s="164"/>
      <c r="J105" s="164"/>
    </row>
    <row r="106" spans="1:10" s="165" customFormat="1">
      <c r="A106" s="164"/>
      <c r="B106" s="177" t="s">
        <v>185</v>
      </c>
      <c r="C106" s="164"/>
      <c r="D106" s="164"/>
      <c r="E106" s="164"/>
      <c r="F106" s="177" t="s">
        <v>208</v>
      </c>
      <c r="G106" s="178">
        <f>+G108</f>
        <v>0</v>
      </c>
      <c r="H106" s="178">
        <f>+H108</f>
        <v>-500000</v>
      </c>
      <c r="I106" s="178">
        <f t="shared" ref="I106:J106" si="46">+I108</f>
        <v>-1000000</v>
      </c>
      <c r="J106" s="178">
        <f t="shared" si="46"/>
        <v>-1500000</v>
      </c>
    </row>
    <row r="107" spans="1:10" s="165" customFormat="1">
      <c r="A107" s="164"/>
      <c r="B107" s="164"/>
      <c r="C107" s="164"/>
      <c r="D107" s="164"/>
      <c r="E107" s="164"/>
      <c r="F107" s="173" t="s">
        <v>12</v>
      </c>
      <c r="G107" s="164"/>
      <c r="H107" s="164"/>
      <c r="I107" s="164"/>
      <c r="J107" s="164"/>
    </row>
    <row r="108" spans="1:10" s="165" customFormat="1">
      <c r="A108" s="164"/>
      <c r="B108" s="164"/>
      <c r="C108" s="177" t="s">
        <v>189</v>
      </c>
      <c r="D108" s="164"/>
      <c r="E108" s="164"/>
      <c r="F108" s="177" t="s">
        <v>208</v>
      </c>
      <c r="G108" s="178">
        <f>+G110</f>
        <v>0</v>
      </c>
      <c r="H108" s="178">
        <f>+H110</f>
        <v>-500000</v>
      </c>
      <c r="I108" s="178">
        <f t="shared" ref="I108:J108" si="47">+I110</f>
        <v>-1000000</v>
      </c>
      <c r="J108" s="178">
        <f t="shared" si="47"/>
        <v>-1500000</v>
      </c>
    </row>
    <row r="109" spans="1:10" s="165" customFormat="1">
      <c r="A109" s="164"/>
      <c r="B109" s="164"/>
      <c r="C109" s="164"/>
      <c r="D109" s="164"/>
      <c r="E109" s="164"/>
      <c r="F109" s="173" t="s">
        <v>12</v>
      </c>
      <c r="G109" s="164"/>
      <c r="H109" s="164"/>
      <c r="I109" s="164"/>
      <c r="J109" s="164"/>
    </row>
    <row r="110" spans="1:10" s="165" customFormat="1">
      <c r="A110" s="164"/>
      <c r="B110" s="164"/>
      <c r="C110" s="164"/>
      <c r="D110" s="166" t="s">
        <v>43</v>
      </c>
      <c r="E110" s="166"/>
      <c r="F110" s="167" t="s">
        <v>44</v>
      </c>
      <c r="G110" s="166">
        <f>+G112</f>
        <v>0</v>
      </c>
      <c r="H110" s="166">
        <f>+H112</f>
        <v>-500000</v>
      </c>
      <c r="I110" s="166">
        <f t="shared" ref="I110:J110" si="48">+I112</f>
        <v>-1000000</v>
      </c>
      <c r="J110" s="166">
        <f t="shared" si="48"/>
        <v>-1500000</v>
      </c>
    </row>
    <row r="111" spans="1:10" s="165" customFormat="1">
      <c r="A111" s="164"/>
      <c r="B111" s="164"/>
      <c r="C111" s="164"/>
      <c r="D111" s="164"/>
      <c r="E111" s="164"/>
      <c r="F111" s="168" t="s">
        <v>12</v>
      </c>
      <c r="G111" s="164"/>
      <c r="H111" s="164"/>
      <c r="I111" s="164"/>
      <c r="J111" s="164"/>
    </row>
    <row r="112" spans="1:10" s="165" customFormat="1">
      <c r="A112" s="164"/>
      <c r="B112" s="164"/>
      <c r="C112" s="164"/>
      <c r="D112" s="166"/>
      <c r="E112" s="166" t="s">
        <v>47</v>
      </c>
      <c r="F112" s="167" t="s">
        <v>48</v>
      </c>
      <c r="G112" s="166">
        <f>+G116</f>
        <v>0</v>
      </c>
      <c r="H112" s="166">
        <f>+H116</f>
        <v>-500000</v>
      </c>
      <c r="I112" s="166">
        <f t="shared" ref="I112:J112" si="49">+I116</f>
        <v>-1000000</v>
      </c>
      <c r="J112" s="166">
        <f t="shared" si="49"/>
        <v>-1500000</v>
      </c>
    </row>
    <row r="113" spans="1:10" s="165" customFormat="1">
      <c r="A113" s="164"/>
      <c r="B113" s="164"/>
      <c r="C113" s="164"/>
      <c r="D113" s="164"/>
      <c r="E113" s="164"/>
      <c r="F113" s="168" t="s">
        <v>108</v>
      </c>
      <c r="G113" s="164"/>
      <c r="H113" s="164"/>
      <c r="I113" s="164"/>
      <c r="J113" s="164"/>
    </row>
    <row r="114" spans="1:10" s="165" customFormat="1" ht="33">
      <c r="A114" s="164"/>
      <c r="B114" s="164"/>
      <c r="C114" s="174"/>
      <c r="D114" s="169"/>
      <c r="E114" s="169"/>
      <c r="F114" s="170" t="s">
        <v>13</v>
      </c>
      <c r="G114" s="171">
        <f>+G112</f>
        <v>0</v>
      </c>
      <c r="H114" s="171">
        <f>+H112</f>
        <v>-500000</v>
      </c>
      <c r="I114" s="171">
        <f t="shared" ref="I114:J114" si="50">+I112</f>
        <v>-1000000</v>
      </c>
      <c r="J114" s="171">
        <f t="shared" si="50"/>
        <v>-1500000</v>
      </c>
    </row>
    <row r="115" spans="1:10" s="165" customFormat="1">
      <c r="A115" s="164"/>
      <c r="B115" s="164"/>
      <c r="C115" s="164"/>
      <c r="D115" s="164"/>
      <c r="E115" s="164"/>
      <c r="F115" s="168" t="s">
        <v>191</v>
      </c>
      <c r="G115" s="164"/>
      <c r="H115" s="164"/>
      <c r="I115" s="164"/>
      <c r="J115" s="164"/>
    </row>
    <row r="116" spans="1:10" s="165" customFormat="1">
      <c r="A116" s="164"/>
      <c r="B116" s="164"/>
      <c r="C116" s="164"/>
      <c r="D116" s="172"/>
      <c r="E116" s="172"/>
      <c r="F116" s="167" t="s">
        <v>11</v>
      </c>
      <c r="G116" s="166">
        <f t="shared" ref="G116:G118" si="51">+G117</f>
        <v>0</v>
      </c>
      <c r="H116" s="166">
        <f t="shared" ref="H116:H118" si="52">+H117</f>
        <v>-500000</v>
      </c>
      <c r="I116" s="166">
        <f t="shared" ref="I116:I118" si="53">+I117</f>
        <v>-1000000</v>
      </c>
      <c r="J116" s="166">
        <f t="shared" ref="J116:J118" si="54">+J117</f>
        <v>-1500000</v>
      </c>
    </row>
    <row r="117" spans="1:10" s="165" customFormat="1">
      <c r="A117" s="164"/>
      <c r="B117" s="164"/>
      <c r="C117" s="164"/>
      <c r="D117" s="172"/>
      <c r="E117" s="172"/>
      <c r="F117" s="167" t="s">
        <v>196</v>
      </c>
      <c r="G117" s="166">
        <f t="shared" si="51"/>
        <v>0</v>
      </c>
      <c r="H117" s="166">
        <f t="shared" si="52"/>
        <v>-500000</v>
      </c>
      <c r="I117" s="166">
        <f t="shared" si="53"/>
        <v>-1000000</v>
      </c>
      <c r="J117" s="166">
        <f t="shared" si="54"/>
        <v>-1500000</v>
      </c>
    </row>
    <row r="118" spans="1:10" s="165" customFormat="1">
      <c r="A118" s="164"/>
      <c r="B118" s="164"/>
      <c r="C118" s="164"/>
      <c r="D118" s="172"/>
      <c r="E118" s="172"/>
      <c r="F118" s="167" t="s">
        <v>197</v>
      </c>
      <c r="G118" s="166">
        <f t="shared" si="51"/>
        <v>0</v>
      </c>
      <c r="H118" s="166">
        <f t="shared" si="52"/>
        <v>-500000</v>
      </c>
      <c r="I118" s="166">
        <f t="shared" si="53"/>
        <v>-1000000</v>
      </c>
      <c r="J118" s="166">
        <f t="shared" si="54"/>
        <v>-1500000</v>
      </c>
    </row>
    <row r="119" spans="1:10" s="165" customFormat="1">
      <c r="A119" s="164"/>
      <c r="B119" s="164"/>
      <c r="C119" s="164"/>
      <c r="D119" s="172"/>
      <c r="E119" s="172"/>
      <c r="F119" s="167" t="s">
        <v>198</v>
      </c>
      <c r="G119" s="166">
        <f>+G120</f>
        <v>0</v>
      </c>
      <c r="H119" s="166">
        <f t="shared" ref="H119:J119" si="55">+H120</f>
        <v>-500000</v>
      </c>
      <c r="I119" s="166">
        <f t="shared" si="55"/>
        <v>-1000000</v>
      </c>
      <c r="J119" s="166">
        <f t="shared" si="55"/>
        <v>-1500000</v>
      </c>
    </row>
    <row r="120" spans="1:10" s="165" customFormat="1">
      <c r="A120" s="164"/>
      <c r="B120" s="164"/>
      <c r="C120" s="164"/>
      <c r="D120" s="172"/>
      <c r="E120" s="172"/>
      <c r="F120" s="167" t="s">
        <v>199</v>
      </c>
      <c r="G120" s="166">
        <f>+'12'!D16</f>
        <v>0</v>
      </c>
      <c r="H120" s="166">
        <f>+'12'!E16</f>
        <v>-500000</v>
      </c>
      <c r="I120" s="166">
        <f>+'12'!F16</f>
        <v>-1000000</v>
      </c>
      <c r="J120" s="166">
        <f>+'12'!G16</f>
        <v>-1500000</v>
      </c>
    </row>
    <row r="121" spans="1:10" s="165" customFormat="1" ht="26.25" customHeight="1">
      <c r="A121" s="164"/>
      <c r="B121" s="164"/>
      <c r="C121" s="164"/>
      <c r="D121" s="172"/>
      <c r="E121" s="172"/>
      <c r="F121" s="170" t="s">
        <v>397</v>
      </c>
      <c r="G121" s="166"/>
      <c r="H121" s="166"/>
      <c r="I121" s="166"/>
      <c r="J121" s="166"/>
    </row>
    <row r="122" spans="1:10" s="165" customFormat="1">
      <c r="A122" s="164"/>
      <c r="B122" s="164"/>
      <c r="C122" s="164"/>
      <c r="D122" s="172"/>
      <c r="E122" s="172"/>
      <c r="F122" s="407" t="s">
        <v>12</v>
      </c>
      <c r="G122" s="166"/>
      <c r="H122" s="166"/>
      <c r="I122" s="166"/>
      <c r="J122" s="166"/>
    </row>
    <row r="123" spans="1:10" s="408" customFormat="1">
      <c r="A123" s="407" t="s">
        <v>405</v>
      </c>
      <c r="B123" s="177"/>
      <c r="C123" s="177"/>
      <c r="D123" s="177"/>
      <c r="E123" s="177"/>
      <c r="F123" s="407" t="s">
        <v>404</v>
      </c>
      <c r="G123" s="178">
        <f>+G125</f>
        <v>0</v>
      </c>
      <c r="H123" s="178">
        <f t="shared" ref="H123:J123" si="56">+H125</f>
        <v>313378.90000000002</v>
      </c>
      <c r="I123" s="178">
        <f t="shared" si="56"/>
        <v>1334198.6000000001</v>
      </c>
      <c r="J123" s="178">
        <f t="shared" si="56"/>
        <v>1726000</v>
      </c>
    </row>
    <row r="124" spans="1:10" s="408" customFormat="1">
      <c r="A124" s="177"/>
      <c r="B124" s="177"/>
      <c r="C124" s="177"/>
      <c r="D124" s="177"/>
      <c r="E124" s="177"/>
      <c r="F124" s="407" t="s">
        <v>12</v>
      </c>
      <c r="G124" s="177"/>
      <c r="H124" s="177"/>
      <c r="I124" s="177"/>
      <c r="J124" s="177"/>
    </row>
    <row r="125" spans="1:10" s="408" customFormat="1">
      <c r="A125" s="177"/>
      <c r="B125" s="407" t="s">
        <v>206</v>
      </c>
      <c r="C125" s="177"/>
      <c r="D125" s="177"/>
      <c r="E125" s="177"/>
      <c r="F125" s="407" t="s">
        <v>406</v>
      </c>
      <c r="G125" s="178">
        <f>+G127</f>
        <v>0</v>
      </c>
      <c r="H125" s="178">
        <f t="shared" ref="H125:J125" si="57">+H127</f>
        <v>313378.90000000002</v>
      </c>
      <c r="I125" s="178">
        <f t="shared" si="57"/>
        <v>1334198.6000000001</v>
      </c>
      <c r="J125" s="178">
        <f t="shared" si="57"/>
        <v>1726000</v>
      </c>
    </row>
    <row r="126" spans="1:10" s="408" customFormat="1">
      <c r="A126" s="177"/>
      <c r="B126" s="177"/>
      <c r="C126" s="177"/>
      <c r="D126" s="177"/>
      <c r="E126" s="177"/>
      <c r="F126" s="407" t="s">
        <v>12</v>
      </c>
      <c r="G126" s="177"/>
      <c r="H126" s="177"/>
      <c r="I126" s="177"/>
      <c r="J126" s="177"/>
    </row>
    <row r="127" spans="1:10" s="408" customFormat="1">
      <c r="A127" s="177"/>
      <c r="B127" s="407"/>
      <c r="C127" s="407" t="s">
        <v>407</v>
      </c>
      <c r="D127" s="177"/>
      <c r="E127" s="177"/>
      <c r="F127" s="407" t="s">
        <v>406</v>
      </c>
      <c r="G127" s="178">
        <f>+G130</f>
        <v>0</v>
      </c>
      <c r="H127" s="178">
        <f t="shared" ref="H127:J127" si="58">+H130</f>
        <v>313378.90000000002</v>
      </c>
      <c r="I127" s="178">
        <f t="shared" si="58"/>
        <v>1334198.6000000001</v>
      </c>
      <c r="J127" s="178">
        <f t="shared" si="58"/>
        <v>1726000</v>
      </c>
    </row>
    <row r="128" spans="1:10" s="408" customFormat="1">
      <c r="A128" s="177"/>
      <c r="B128" s="177"/>
      <c r="C128" s="177"/>
      <c r="D128" s="177"/>
      <c r="E128" s="177"/>
      <c r="F128" s="407" t="s">
        <v>12</v>
      </c>
      <c r="G128" s="177"/>
      <c r="H128" s="177"/>
      <c r="I128" s="177"/>
      <c r="J128" s="177"/>
    </row>
    <row r="129" spans="1:10" s="425" customFormat="1">
      <c r="A129" s="423"/>
      <c r="B129" s="423"/>
      <c r="C129" s="423"/>
      <c r="D129" s="423"/>
      <c r="E129" s="423"/>
      <c r="F129" s="422" t="s">
        <v>397</v>
      </c>
      <c r="G129" s="423"/>
      <c r="H129" s="424">
        <f>H130</f>
        <v>313378.90000000002</v>
      </c>
      <c r="I129" s="424">
        <f t="shared" ref="I129:J129" si="59">I130</f>
        <v>1334198.6000000001</v>
      </c>
      <c r="J129" s="424">
        <f t="shared" si="59"/>
        <v>1726000</v>
      </c>
    </row>
    <row r="130" spans="1:10" s="408" customFormat="1" ht="33">
      <c r="A130" s="177"/>
      <c r="B130" s="177"/>
      <c r="C130" s="177"/>
      <c r="D130" s="177">
        <v>1126</v>
      </c>
      <c r="E130" s="177"/>
      <c r="F130" s="407" t="s">
        <v>398</v>
      </c>
      <c r="G130" s="166">
        <f>+G132+G148+G156</f>
        <v>0</v>
      </c>
      <c r="H130" s="166">
        <f>+H132</f>
        <v>313378.90000000002</v>
      </c>
      <c r="I130" s="166">
        <f t="shared" ref="I130:J130" si="60">+I132</f>
        <v>1334198.6000000001</v>
      </c>
      <c r="J130" s="166">
        <f t="shared" si="60"/>
        <v>1726000</v>
      </c>
    </row>
    <row r="131" spans="1:10" s="408" customFormat="1">
      <c r="A131" s="177"/>
      <c r="B131" s="177"/>
      <c r="C131" s="177"/>
      <c r="D131" s="177"/>
      <c r="E131" s="177"/>
      <c r="F131" s="407" t="s">
        <v>12</v>
      </c>
      <c r="G131" s="177"/>
      <c r="H131" s="177"/>
      <c r="I131" s="177"/>
      <c r="J131" s="177"/>
    </row>
    <row r="132" spans="1:10" s="408" customFormat="1">
      <c r="A132" s="177"/>
      <c r="B132" s="177"/>
      <c r="C132" s="177"/>
      <c r="D132" s="177"/>
      <c r="E132" s="407">
        <v>31003</v>
      </c>
      <c r="F132" s="407" t="s">
        <v>401</v>
      </c>
      <c r="G132" s="166">
        <f>+G143</f>
        <v>0</v>
      </c>
      <c r="H132" s="166">
        <f>H134+H141+H151</f>
        <v>313378.90000000002</v>
      </c>
      <c r="I132" s="166">
        <f>I134+I141+I151</f>
        <v>1334198.6000000001</v>
      </c>
      <c r="J132" s="166">
        <f>J134+J141+J151</f>
        <v>1726000</v>
      </c>
    </row>
    <row r="133" spans="1:10" s="408" customFormat="1">
      <c r="A133" s="177"/>
      <c r="B133" s="177"/>
      <c r="C133" s="177"/>
      <c r="D133" s="177"/>
      <c r="E133" s="177"/>
      <c r="F133" s="409" t="s">
        <v>108</v>
      </c>
      <c r="G133" s="177"/>
      <c r="H133" s="177"/>
      <c r="I133" s="177"/>
      <c r="J133" s="177"/>
    </row>
    <row r="134" spans="1:10" s="408" customFormat="1">
      <c r="A134" s="177"/>
      <c r="B134" s="177"/>
      <c r="C134" s="177"/>
      <c r="D134" s="177"/>
      <c r="E134" s="177"/>
      <c r="F134" s="170" t="s">
        <v>397</v>
      </c>
      <c r="G134" s="177"/>
      <c r="H134" s="410">
        <v>202754.7</v>
      </c>
      <c r="I134" s="410">
        <v>729506</v>
      </c>
      <c r="J134" s="410">
        <v>729506</v>
      </c>
    </row>
    <row r="135" spans="1:10" s="408" customFormat="1">
      <c r="A135" s="177"/>
      <c r="B135" s="177"/>
      <c r="C135" s="177"/>
      <c r="D135" s="177"/>
      <c r="E135" s="177"/>
      <c r="F135" s="409" t="s">
        <v>191</v>
      </c>
      <c r="G135" s="177"/>
      <c r="H135" s="411"/>
      <c r="I135" s="411"/>
      <c r="J135" s="411"/>
    </row>
    <row r="136" spans="1:10" s="408" customFormat="1">
      <c r="A136" s="177"/>
      <c r="B136" s="177"/>
      <c r="C136" s="177"/>
      <c r="D136" s="177"/>
      <c r="E136" s="177"/>
      <c r="F136" s="167" t="s">
        <v>11</v>
      </c>
      <c r="G136" s="177"/>
      <c r="H136" s="410">
        <f>H137</f>
        <v>76528</v>
      </c>
      <c r="I136" s="410">
        <f t="shared" ref="I136:J136" si="61">I137</f>
        <v>298112</v>
      </c>
      <c r="J136" s="410">
        <f t="shared" si="61"/>
        <v>745280</v>
      </c>
    </row>
    <row r="137" spans="1:10" s="408" customFormat="1">
      <c r="A137" s="177"/>
      <c r="B137" s="177"/>
      <c r="C137" s="177"/>
      <c r="D137" s="177"/>
      <c r="E137" s="177"/>
      <c r="F137" s="167" t="s">
        <v>192</v>
      </c>
      <c r="G137" s="177"/>
      <c r="H137" s="410">
        <f>H138</f>
        <v>76528</v>
      </c>
      <c r="I137" s="410">
        <f t="shared" ref="I137:J137" si="62">I138</f>
        <v>298112</v>
      </c>
      <c r="J137" s="410">
        <f t="shared" si="62"/>
        <v>745280</v>
      </c>
    </row>
    <row r="138" spans="1:10" s="408" customFormat="1">
      <c r="A138" s="177"/>
      <c r="B138" s="177"/>
      <c r="C138" s="177"/>
      <c r="D138" s="177"/>
      <c r="E138" s="177"/>
      <c r="F138" s="167" t="s">
        <v>193</v>
      </c>
      <c r="G138" s="177"/>
      <c r="H138" s="410">
        <f>H139</f>
        <v>76528</v>
      </c>
      <c r="I138" s="410">
        <f t="shared" ref="I138:J138" si="63">I139</f>
        <v>298112</v>
      </c>
      <c r="J138" s="410">
        <f t="shared" si="63"/>
        <v>745280</v>
      </c>
    </row>
    <row r="139" spans="1:10" s="408" customFormat="1">
      <c r="A139" s="177"/>
      <c r="B139" s="177"/>
      <c r="C139" s="177"/>
      <c r="D139" s="177"/>
      <c r="E139" s="177"/>
      <c r="F139" s="167" t="s">
        <v>194</v>
      </c>
      <c r="G139" s="177"/>
      <c r="H139" s="410">
        <f>H140</f>
        <v>76528</v>
      </c>
      <c r="I139" s="410">
        <f t="shared" ref="I139:J139" si="64">I140</f>
        <v>298112</v>
      </c>
      <c r="J139" s="410">
        <f t="shared" si="64"/>
        <v>745280</v>
      </c>
    </row>
    <row r="140" spans="1:10" s="408" customFormat="1">
      <c r="A140" s="177"/>
      <c r="B140" s="177"/>
      <c r="C140" s="177"/>
      <c r="D140" s="177"/>
      <c r="E140" s="177"/>
      <c r="F140" s="407" t="s">
        <v>409</v>
      </c>
      <c r="G140" s="177"/>
      <c r="H140" s="166">
        <v>76528</v>
      </c>
      <c r="I140" s="166">
        <v>298112</v>
      </c>
      <c r="J140" s="166">
        <v>745280</v>
      </c>
    </row>
    <row r="141" spans="1:10" s="408" customFormat="1">
      <c r="A141" s="177"/>
      <c r="B141" s="177"/>
      <c r="C141" s="177"/>
      <c r="D141" s="177"/>
      <c r="E141" s="169"/>
      <c r="F141" s="170" t="s">
        <v>408</v>
      </c>
      <c r="G141" s="171">
        <f>+G132</f>
        <v>0</v>
      </c>
      <c r="H141" s="171">
        <f>H143</f>
        <v>110624.2</v>
      </c>
      <c r="I141" s="171">
        <f t="shared" ref="I141:J141" si="65">I143</f>
        <v>313125</v>
      </c>
      <c r="J141" s="171">
        <f t="shared" si="65"/>
        <v>704926.4</v>
      </c>
    </row>
    <row r="142" spans="1:10" s="408" customFormat="1">
      <c r="A142" s="177"/>
      <c r="B142" s="177"/>
      <c r="C142" s="177"/>
      <c r="D142" s="177"/>
      <c r="E142" s="177"/>
      <c r="F142" s="409" t="s">
        <v>191</v>
      </c>
      <c r="G142" s="177"/>
      <c r="H142" s="177"/>
      <c r="I142" s="177"/>
      <c r="J142" s="177"/>
    </row>
    <row r="143" spans="1:10" s="408" customFormat="1">
      <c r="A143" s="177"/>
      <c r="B143" s="177"/>
      <c r="C143" s="177"/>
      <c r="D143" s="177"/>
      <c r="E143" s="172"/>
      <c r="F143" s="167" t="s">
        <v>11</v>
      </c>
      <c r="G143" s="166">
        <f>+G144</f>
        <v>0</v>
      </c>
      <c r="H143" s="166">
        <f>+H144</f>
        <v>110624.2</v>
      </c>
      <c r="I143" s="166">
        <f t="shared" ref="I143:J143" si="66">+I144</f>
        <v>313125</v>
      </c>
      <c r="J143" s="166">
        <f t="shared" si="66"/>
        <v>704926.4</v>
      </c>
    </row>
    <row r="144" spans="1:10" s="408" customFormat="1">
      <c r="A144" s="177"/>
      <c r="B144" s="177"/>
      <c r="C144" s="177"/>
      <c r="D144" s="177"/>
      <c r="E144" s="172"/>
      <c r="F144" s="167" t="s">
        <v>192</v>
      </c>
      <c r="G144" s="166">
        <f>+G145</f>
        <v>0</v>
      </c>
      <c r="H144" s="166">
        <f>H145</f>
        <v>110624.2</v>
      </c>
      <c r="I144" s="166">
        <f t="shared" ref="I144:J144" si="67">I145</f>
        <v>313125</v>
      </c>
      <c r="J144" s="166">
        <f t="shared" si="67"/>
        <v>704926.4</v>
      </c>
    </row>
    <row r="145" spans="1:13" s="408" customFormat="1">
      <c r="A145" s="177"/>
      <c r="B145" s="177"/>
      <c r="C145" s="177"/>
      <c r="D145" s="177"/>
      <c r="E145" s="172"/>
      <c r="F145" s="167" t="s">
        <v>193</v>
      </c>
      <c r="G145" s="166">
        <f>+G146</f>
        <v>0</v>
      </c>
      <c r="H145" s="166">
        <f>H146+H149</f>
        <v>110624.2</v>
      </c>
      <c r="I145" s="166">
        <f t="shared" ref="I145:J145" si="68">I146+I149</f>
        <v>313125</v>
      </c>
      <c r="J145" s="166">
        <f t="shared" si="68"/>
        <v>704926.4</v>
      </c>
    </row>
    <row r="146" spans="1:13" s="408" customFormat="1">
      <c r="A146" s="177"/>
      <c r="B146" s="177"/>
      <c r="C146" s="177"/>
      <c r="D146" s="177"/>
      <c r="E146" s="172"/>
      <c r="F146" s="167" t="s">
        <v>194</v>
      </c>
      <c r="G146" s="166">
        <f>+G147</f>
        <v>0</v>
      </c>
      <c r="H146" s="166">
        <f>H147+H148</f>
        <v>81074.2</v>
      </c>
      <c r="I146" s="166">
        <f t="shared" ref="I146:J146" si="69">I147+I148</f>
        <v>276975</v>
      </c>
      <c r="J146" s="166">
        <f t="shared" si="69"/>
        <v>668776.4</v>
      </c>
    </row>
    <row r="147" spans="1:13" s="408" customFormat="1">
      <c r="A147" s="177"/>
      <c r="B147" s="177"/>
      <c r="C147" s="177"/>
      <c r="D147" s="177"/>
      <c r="E147" s="172"/>
      <c r="F147" s="407" t="s">
        <v>515</v>
      </c>
      <c r="G147" s="166">
        <f>+'10'!D158</f>
        <v>0</v>
      </c>
      <c r="H147" s="166">
        <v>20692.5</v>
      </c>
      <c r="I147" s="166">
        <v>82770</v>
      </c>
      <c r="J147" s="166">
        <v>206925</v>
      </c>
    </row>
    <row r="148" spans="1:13">
      <c r="A148" s="161"/>
      <c r="B148" s="161"/>
      <c r="C148" s="161"/>
      <c r="D148" s="161"/>
      <c r="E148" s="161"/>
      <c r="F148" s="407" t="s">
        <v>409</v>
      </c>
      <c r="G148" s="175"/>
      <c r="H148" s="166">
        <v>60381.7</v>
      </c>
      <c r="I148" s="166">
        <v>194205</v>
      </c>
      <c r="J148" s="166">
        <v>461851.4</v>
      </c>
      <c r="L148" s="419"/>
      <c r="M148" s="419"/>
    </row>
    <row r="149" spans="1:13">
      <c r="A149" s="161"/>
      <c r="B149" s="161"/>
      <c r="C149" s="161"/>
      <c r="D149" s="161"/>
      <c r="E149" s="161"/>
      <c r="F149" s="167" t="s">
        <v>516</v>
      </c>
      <c r="G149" s="175"/>
      <c r="H149" s="166">
        <f>+H150</f>
        <v>29550</v>
      </c>
      <c r="I149" s="166">
        <f t="shared" ref="I149:J149" si="70">+I150</f>
        <v>36150</v>
      </c>
      <c r="J149" s="166">
        <f t="shared" si="70"/>
        <v>36150</v>
      </c>
    </row>
    <row r="150" spans="1:13">
      <c r="A150" s="161"/>
      <c r="B150" s="161"/>
      <c r="C150" s="161"/>
      <c r="D150" s="161"/>
      <c r="E150" s="412"/>
      <c r="F150" s="407" t="s">
        <v>410</v>
      </c>
      <c r="G150" s="175"/>
      <c r="H150" s="166">
        <v>29550</v>
      </c>
      <c r="I150" s="166">
        <v>36150</v>
      </c>
      <c r="J150" s="166">
        <v>36150</v>
      </c>
    </row>
    <row r="151" spans="1:13">
      <c r="A151" s="161"/>
      <c r="B151" s="161"/>
      <c r="C151" s="161"/>
      <c r="D151" s="161"/>
      <c r="E151" s="161"/>
      <c r="F151" s="170" t="s">
        <v>353</v>
      </c>
      <c r="G151" s="175"/>
      <c r="H151" s="166">
        <f>+H153</f>
        <v>0</v>
      </c>
      <c r="I151" s="166">
        <f t="shared" ref="I151:J151" si="71">+I153</f>
        <v>291567.59999999998</v>
      </c>
      <c r="J151" s="166">
        <f t="shared" si="71"/>
        <v>291567.59999999998</v>
      </c>
    </row>
    <row r="152" spans="1:13">
      <c r="A152" s="161"/>
      <c r="B152" s="161"/>
      <c r="C152" s="161"/>
      <c r="D152" s="161"/>
      <c r="E152" s="161"/>
      <c r="F152" s="409" t="s">
        <v>191</v>
      </c>
      <c r="G152" s="175"/>
      <c r="H152" s="166"/>
      <c r="I152" s="166"/>
      <c r="J152" s="166"/>
    </row>
    <row r="153" spans="1:13">
      <c r="A153" s="161"/>
      <c r="B153" s="161"/>
      <c r="C153" s="161"/>
      <c r="D153" s="161"/>
      <c r="E153" s="161"/>
      <c r="F153" s="167" t="s">
        <v>11</v>
      </c>
      <c r="G153" s="175"/>
      <c r="H153" s="166">
        <f>+H154</f>
        <v>0</v>
      </c>
      <c r="I153" s="166">
        <f t="shared" ref="I153:J153" si="72">+I154</f>
        <v>291567.59999999998</v>
      </c>
      <c r="J153" s="166">
        <f t="shared" si="72"/>
        <v>291567.59999999998</v>
      </c>
    </row>
    <row r="154" spans="1:13">
      <c r="A154" s="161"/>
      <c r="B154" s="161"/>
      <c r="C154" s="161"/>
      <c r="D154" s="161"/>
      <c r="E154" s="161"/>
      <c r="F154" s="167" t="s">
        <v>192</v>
      </c>
      <c r="G154" s="175"/>
      <c r="H154" s="166">
        <f>+H155</f>
        <v>0</v>
      </c>
      <c r="I154" s="166">
        <f t="shared" ref="I154:J154" si="73">+I155</f>
        <v>291567.59999999998</v>
      </c>
      <c r="J154" s="166">
        <f t="shared" si="73"/>
        <v>291567.59999999998</v>
      </c>
    </row>
    <row r="155" spans="1:13">
      <c r="A155" s="161"/>
      <c r="B155" s="161"/>
      <c r="C155" s="161"/>
      <c r="D155" s="161"/>
      <c r="E155" s="161"/>
      <c r="F155" s="167" t="s">
        <v>193</v>
      </c>
      <c r="G155" s="175"/>
      <c r="H155" s="166">
        <f>+H156</f>
        <v>0</v>
      </c>
      <c r="I155" s="166">
        <f t="shared" ref="I155:J155" si="74">+I156</f>
        <v>291567.59999999998</v>
      </c>
      <c r="J155" s="166">
        <f t="shared" si="74"/>
        <v>291567.59999999998</v>
      </c>
    </row>
    <row r="156" spans="1:13">
      <c r="A156" s="161"/>
      <c r="B156" s="161"/>
      <c r="C156" s="161"/>
      <c r="D156" s="161"/>
      <c r="E156" s="161"/>
      <c r="F156" s="167" t="s">
        <v>194</v>
      </c>
      <c r="G156" s="175"/>
      <c r="H156" s="166">
        <f>+H157</f>
        <v>0</v>
      </c>
      <c r="I156" s="166">
        <f t="shared" ref="I156:J156" si="75">+I157</f>
        <v>291567.59999999998</v>
      </c>
      <c r="J156" s="166">
        <f t="shared" si="75"/>
        <v>291567.59999999998</v>
      </c>
    </row>
    <row r="157" spans="1:13">
      <c r="A157" s="161"/>
      <c r="B157" s="161"/>
      <c r="C157" s="161"/>
      <c r="D157" s="161"/>
      <c r="E157" s="161"/>
      <c r="F157" s="407" t="s">
        <v>409</v>
      </c>
      <c r="G157" s="175"/>
      <c r="H157" s="166"/>
      <c r="I157" s="166">
        <v>291567.59999999998</v>
      </c>
      <c r="J157" s="166">
        <v>291567.59999999998</v>
      </c>
    </row>
    <row r="158" spans="1:13" s="255" customFormat="1">
      <c r="A158" s="294" t="s">
        <v>357</v>
      </c>
      <c r="B158" s="295"/>
      <c r="C158" s="295"/>
      <c r="D158" s="295"/>
      <c r="E158" s="295"/>
      <c r="F158" s="294" t="s">
        <v>358</v>
      </c>
      <c r="G158" s="296">
        <f t="shared" ref="G158:I158" si="76">+G160</f>
        <v>450050</v>
      </c>
      <c r="H158" s="296">
        <f t="shared" si="76"/>
        <v>2133521.1</v>
      </c>
      <c r="I158" s="296">
        <f t="shared" si="76"/>
        <v>3828701.4</v>
      </c>
      <c r="J158" s="296">
        <f>J160</f>
        <v>3970100</v>
      </c>
    </row>
    <row r="159" spans="1:13" s="255" customFormat="1">
      <c r="A159" s="295"/>
      <c r="B159" s="295"/>
      <c r="C159" s="295"/>
      <c r="D159" s="295"/>
      <c r="E159" s="295"/>
      <c r="F159" s="295" t="s">
        <v>12</v>
      </c>
      <c r="G159" s="295"/>
      <c r="H159" s="295"/>
      <c r="I159" s="295"/>
      <c r="J159" s="295"/>
    </row>
    <row r="160" spans="1:13" s="255" customFormat="1">
      <c r="A160" s="295"/>
      <c r="B160" s="294" t="s">
        <v>189</v>
      </c>
      <c r="C160" s="295"/>
      <c r="D160" s="295"/>
      <c r="E160" s="295"/>
      <c r="F160" s="294" t="s">
        <v>359</v>
      </c>
      <c r="G160" s="296">
        <f t="shared" ref="G160:I160" si="77">+G162</f>
        <v>450050</v>
      </c>
      <c r="H160" s="296">
        <f t="shared" si="77"/>
        <v>2133521.1</v>
      </c>
      <c r="I160" s="296">
        <f t="shared" si="77"/>
        <v>3828701.4</v>
      </c>
      <c r="J160" s="296">
        <f>+J162</f>
        <v>3970100</v>
      </c>
    </row>
    <row r="161" spans="1:19" s="255" customFormat="1">
      <c r="A161" s="295"/>
      <c r="B161" s="295"/>
      <c r="C161" s="295"/>
      <c r="D161" s="295"/>
      <c r="E161" s="295"/>
      <c r="F161" s="295" t="s">
        <v>12</v>
      </c>
      <c r="G161" s="295"/>
      <c r="H161" s="295"/>
      <c r="I161" s="295"/>
      <c r="J161" s="295"/>
    </row>
    <row r="162" spans="1:19" s="255" customFormat="1">
      <c r="A162" s="295"/>
      <c r="B162" s="295"/>
      <c r="C162" s="294" t="s">
        <v>189</v>
      </c>
      <c r="D162" s="295"/>
      <c r="E162" s="295"/>
      <c r="F162" s="294" t="s">
        <v>355</v>
      </c>
      <c r="G162" s="296">
        <f t="shared" ref="G162:I162" si="78">+G165</f>
        <v>450050</v>
      </c>
      <c r="H162" s="296">
        <f t="shared" si="78"/>
        <v>2133521.1</v>
      </c>
      <c r="I162" s="296">
        <f t="shared" si="78"/>
        <v>3828701.4</v>
      </c>
      <c r="J162" s="296">
        <f>+J165</f>
        <v>3970100</v>
      </c>
    </row>
    <row r="163" spans="1:19" s="255" customFormat="1">
      <c r="A163" s="295"/>
      <c r="B163" s="295"/>
      <c r="C163" s="295"/>
      <c r="D163" s="295"/>
      <c r="E163" s="295"/>
      <c r="F163" s="295" t="s">
        <v>12</v>
      </c>
      <c r="G163" s="295"/>
      <c r="H163" s="295"/>
      <c r="I163" s="295"/>
      <c r="J163" s="295"/>
    </row>
    <row r="164" spans="1:19" s="255" customFormat="1">
      <c r="A164" s="295"/>
      <c r="B164" s="295"/>
      <c r="C164" s="295"/>
      <c r="D164" s="295"/>
      <c r="E164" s="295"/>
      <c r="F164" s="420" t="s">
        <v>353</v>
      </c>
      <c r="G164" s="421">
        <f>G169+G176</f>
        <v>450050</v>
      </c>
      <c r="H164" s="421">
        <f t="shared" ref="H164:J164" si="79">H169+H176</f>
        <v>2133521.1</v>
      </c>
      <c r="I164" s="421">
        <f t="shared" si="79"/>
        <v>3828701.4</v>
      </c>
      <c r="J164" s="421">
        <f t="shared" si="79"/>
        <v>3970100</v>
      </c>
    </row>
    <row r="165" spans="1:19" s="255" customFormat="1">
      <c r="A165" s="295"/>
      <c r="B165" s="295"/>
      <c r="C165" s="295"/>
      <c r="D165" s="295" t="s">
        <v>354</v>
      </c>
      <c r="E165" s="295"/>
      <c r="F165" s="295" t="s">
        <v>355</v>
      </c>
      <c r="G165" s="297">
        <f>G169+G176</f>
        <v>450050</v>
      </c>
      <c r="H165" s="297">
        <f t="shared" ref="H165:J165" si="80">H169+H176</f>
        <v>2133521.1</v>
      </c>
      <c r="I165" s="297">
        <f t="shared" si="80"/>
        <v>3828701.4</v>
      </c>
      <c r="J165" s="297">
        <f t="shared" si="80"/>
        <v>3970100</v>
      </c>
    </row>
    <row r="166" spans="1:19" s="255" customFormat="1">
      <c r="A166" s="295"/>
      <c r="B166" s="295"/>
      <c r="C166" s="295"/>
      <c r="D166" s="295"/>
      <c r="E166" s="295"/>
      <c r="F166" s="295" t="s">
        <v>12</v>
      </c>
      <c r="G166" s="297"/>
      <c r="H166" s="297"/>
      <c r="I166" s="297"/>
      <c r="J166" s="297"/>
    </row>
    <row r="167" spans="1:19" s="255" customFormat="1">
      <c r="A167" s="295"/>
      <c r="B167" s="295"/>
      <c r="C167" s="295"/>
      <c r="D167" s="295"/>
      <c r="E167" s="295" t="s">
        <v>356</v>
      </c>
      <c r="F167" s="295" t="s">
        <v>355</v>
      </c>
      <c r="G167" s="297">
        <f>G169</f>
        <v>450050</v>
      </c>
      <c r="H167" s="297">
        <f t="shared" ref="H167:J167" si="81">H169</f>
        <v>2446900</v>
      </c>
      <c r="I167" s="297">
        <f t="shared" si="81"/>
        <v>5162900</v>
      </c>
      <c r="J167" s="297">
        <f t="shared" si="81"/>
        <v>5696100</v>
      </c>
    </row>
    <row r="168" spans="1:19" s="255" customFormat="1">
      <c r="A168" s="295"/>
      <c r="B168" s="295"/>
      <c r="C168" s="295"/>
      <c r="D168" s="295"/>
      <c r="E168" s="295"/>
      <c r="F168" s="295" t="s">
        <v>12</v>
      </c>
      <c r="G168" s="297"/>
      <c r="H168" s="297"/>
      <c r="I168" s="297"/>
      <c r="J168" s="297"/>
    </row>
    <row r="169" spans="1:19" s="274" customFormat="1" ht="28.5" customHeight="1">
      <c r="A169" s="298"/>
      <c r="B169" s="298"/>
      <c r="C169" s="298"/>
      <c r="D169" s="298"/>
      <c r="E169" s="298"/>
      <c r="F169" s="298" t="s">
        <v>353</v>
      </c>
      <c r="G169" s="299">
        <f>G171</f>
        <v>450050</v>
      </c>
      <c r="H169" s="299">
        <f t="shared" ref="H169:J169" si="82">H171</f>
        <v>2446900</v>
      </c>
      <c r="I169" s="299">
        <f t="shared" si="82"/>
        <v>5162900</v>
      </c>
      <c r="J169" s="299">
        <f t="shared" si="82"/>
        <v>5696100</v>
      </c>
      <c r="K169" s="255"/>
      <c r="L169" s="255"/>
      <c r="M169" s="255"/>
      <c r="N169" s="255"/>
      <c r="O169" s="255"/>
      <c r="P169" s="255"/>
      <c r="Q169" s="255"/>
      <c r="R169" s="255"/>
      <c r="S169" s="255"/>
    </row>
    <row r="170" spans="1:19" s="276" customFormat="1" ht="33">
      <c r="A170" s="275"/>
      <c r="B170" s="275"/>
      <c r="C170" s="275"/>
      <c r="D170" s="275"/>
      <c r="E170" s="275"/>
      <c r="F170" s="298" t="s">
        <v>191</v>
      </c>
      <c r="G170" s="299"/>
      <c r="H170" s="299"/>
      <c r="I170" s="299"/>
      <c r="J170" s="299"/>
      <c r="K170" s="255"/>
      <c r="L170" s="255"/>
      <c r="M170" s="255"/>
      <c r="N170" s="255"/>
      <c r="O170" s="255"/>
      <c r="P170" s="255"/>
      <c r="Q170" s="255"/>
      <c r="R170" s="255"/>
      <c r="S170" s="255"/>
    </row>
    <row r="171" spans="1:19" s="276" customFormat="1">
      <c r="A171" s="275"/>
      <c r="B171" s="275"/>
      <c r="C171" s="275"/>
      <c r="D171" s="275"/>
      <c r="E171" s="275"/>
      <c r="F171" s="298" t="s">
        <v>11</v>
      </c>
      <c r="G171" s="299">
        <f>G172</f>
        <v>450050</v>
      </c>
      <c r="H171" s="299">
        <f t="shared" ref="H171:J171" si="83">H172</f>
        <v>2446900</v>
      </c>
      <c r="I171" s="299">
        <f t="shared" si="83"/>
        <v>5162900</v>
      </c>
      <c r="J171" s="299">
        <f t="shared" si="83"/>
        <v>5696100</v>
      </c>
      <c r="K171" s="255"/>
      <c r="L171" s="255"/>
      <c r="M171" s="255"/>
      <c r="N171" s="255"/>
      <c r="O171" s="255"/>
      <c r="P171" s="255"/>
      <c r="Q171" s="255"/>
      <c r="R171" s="255"/>
      <c r="S171" s="255"/>
    </row>
    <row r="172" spans="1:19" s="276" customFormat="1">
      <c r="A172" s="275"/>
      <c r="B172" s="275"/>
      <c r="C172" s="275"/>
      <c r="D172" s="275"/>
      <c r="E172" s="275"/>
      <c r="F172" s="298" t="s">
        <v>196</v>
      </c>
      <c r="G172" s="299">
        <f>G174</f>
        <v>450050</v>
      </c>
      <c r="H172" s="299">
        <f t="shared" ref="H172:J172" si="84">H174</f>
        <v>2446900</v>
      </c>
      <c r="I172" s="299">
        <f t="shared" si="84"/>
        <v>5162900</v>
      </c>
      <c r="J172" s="299">
        <f t="shared" si="84"/>
        <v>5696100</v>
      </c>
      <c r="K172" s="255"/>
      <c r="L172" s="255"/>
      <c r="M172" s="255"/>
      <c r="N172" s="255"/>
      <c r="O172" s="255"/>
      <c r="P172" s="255"/>
      <c r="Q172" s="255"/>
      <c r="R172" s="255"/>
      <c r="S172" s="255"/>
    </row>
    <row r="173" spans="1:19" s="276" customFormat="1">
      <c r="A173" s="275"/>
      <c r="B173" s="275"/>
      <c r="C173" s="275"/>
      <c r="D173" s="275"/>
      <c r="E173" s="275"/>
      <c r="F173" s="298" t="s">
        <v>368</v>
      </c>
      <c r="G173" s="299">
        <f>G174</f>
        <v>450050</v>
      </c>
      <c r="H173" s="299">
        <f t="shared" ref="H173:J173" si="85">H174</f>
        <v>2446900</v>
      </c>
      <c r="I173" s="299">
        <f t="shared" si="85"/>
        <v>5162900</v>
      </c>
      <c r="J173" s="299">
        <f t="shared" si="85"/>
        <v>5696100</v>
      </c>
      <c r="K173" s="255"/>
      <c r="L173" s="255"/>
      <c r="M173" s="255"/>
      <c r="N173" s="255"/>
      <c r="O173" s="255"/>
      <c r="P173" s="255"/>
      <c r="Q173" s="255"/>
      <c r="R173" s="255"/>
      <c r="S173" s="255"/>
    </row>
    <row r="174" spans="1:19" s="276" customFormat="1">
      <c r="A174" s="275"/>
      <c r="B174" s="275"/>
      <c r="C174" s="275"/>
      <c r="D174" s="275"/>
      <c r="E174" s="275"/>
      <c r="F174" s="298" t="s">
        <v>369</v>
      </c>
      <c r="G174" s="299">
        <f>'8'!D108</f>
        <v>450050</v>
      </c>
      <c r="H174" s="299">
        <f>'8'!E108</f>
        <v>2446900</v>
      </c>
      <c r="I174" s="299">
        <f>'8'!F108</f>
        <v>5162900</v>
      </c>
      <c r="J174" s="299">
        <f>'8'!G108</f>
        <v>5696100</v>
      </c>
      <c r="K174" s="255"/>
      <c r="L174" s="255"/>
      <c r="M174" s="255"/>
      <c r="N174" s="255"/>
      <c r="O174" s="255"/>
      <c r="P174" s="255"/>
      <c r="Q174" s="255"/>
      <c r="R174" s="255"/>
      <c r="S174" s="255"/>
    </row>
    <row r="175" spans="1:19" s="255" customFormat="1">
      <c r="A175" s="295"/>
      <c r="B175" s="295"/>
      <c r="C175" s="295"/>
      <c r="D175" s="295"/>
      <c r="E175" s="295" t="s">
        <v>356</v>
      </c>
      <c r="F175" s="295" t="s">
        <v>355</v>
      </c>
      <c r="G175" s="297">
        <f t="shared" ref="G175:I175" si="86">+G176</f>
        <v>0</v>
      </c>
      <c r="H175" s="297">
        <f t="shared" si="86"/>
        <v>-313378.90000000002</v>
      </c>
      <c r="I175" s="297">
        <f t="shared" si="86"/>
        <v>-1334198.6000000001</v>
      </c>
      <c r="J175" s="297">
        <f>+J176</f>
        <v>-1726000</v>
      </c>
    </row>
    <row r="176" spans="1:19" s="274" customFormat="1" ht="28.5" customHeight="1">
      <c r="A176" s="298"/>
      <c r="B176" s="298"/>
      <c r="C176" s="298"/>
      <c r="D176" s="298"/>
      <c r="E176" s="298"/>
      <c r="F176" s="298" t="s">
        <v>353</v>
      </c>
      <c r="G176" s="299">
        <f>G178</f>
        <v>0</v>
      </c>
      <c r="H176" s="299">
        <f t="shared" ref="H176:J176" si="87">H178</f>
        <v>-313378.90000000002</v>
      </c>
      <c r="I176" s="299">
        <f t="shared" si="87"/>
        <v>-1334198.6000000001</v>
      </c>
      <c r="J176" s="299">
        <f t="shared" si="87"/>
        <v>-1726000</v>
      </c>
      <c r="K176" s="255"/>
      <c r="L176" s="255"/>
      <c r="M176" s="255"/>
      <c r="N176" s="255"/>
      <c r="O176" s="255"/>
      <c r="P176" s="255"/>
      <c r="Q176" s="255"/>
      <c r="R176" s="255"/>
      <c r="S176" s="255"/>
    </row>
    <row r="177" spans="1:19" s="276" customFormat="1" ht="33">
      <c r="A177" s="275"/>
      <c r="B177" s="275"/>
      <c r="C177" s="275"/>
      <c r="D177" s="275"/>
      <c r="E177" s="275"/>
      <c r="F177" s="298" t="s">
        <v>191</v>
      </c>
      <c r="G177" s="299"/>
      <c r="H177" s="299"/>
      <c r="I177" s="299"/>
      <c r="J177" s="299"/>
      <c r="K177" s="255"/>
      <c r="L177" s="255"/>
      <c r="M177" s="255"/>
      <c r="N177" s="255"/>
      <c r="O177" s="255"/>
      <c r="P177" s="255"/>
      <c r="Q177" s="255"/>
      <c r="R177" s="255"/>
      <c r="S177" s="255"/>
    </row>
    <row r="178" spans="1:19" s="276" customFormat="1">
      <c r="A178" s="275"/>
      <c r="B178" s="275"/>
      <c r="C178" s="275"/>
      <c r="D178" s="275"/>
      <c r="E178" s="275"/>
      <c r="F178" s="298" t="s">
        <v>11</v>
      </c>
      <c r="G178" s="299">
        <f>G179</f>
        <v>0</v>
      </c>
      <c r="H178" s="299">
        <f t="shared" ref="H178:J178" si="88">H179</f>
        <v>-313378.90000000002</v>
      </c>
      <c r="I178" s="299">
        <f t="shared" si="88"/>
        <v>-1334198.6000000001</v>
      </c>
      <c r="J178" s="299">
        <f t="shared" si="88"/>
        <v>-1726000</v>
      </c>
      <c r="K178" s="255"/>
      <c r="L178" s="255"/>
      <c r="M178" s="255"/>
      <c r="N178" s="255"/>
      <c r="O178" s="255"/>
      <c r="P178" s="255"/>
      <c r="Q178" s="255"/>
      <c r="R178" s="255"/>
      <c r="S178" s="255"/>
    </row>
    <row r="179" spans="1:19" s="276" customFormat="1">
      <c r="A179" s="275"/>
      <c r="B179" s="275"/>
      <c r="C179" s="275"/>
      <c r="D179" s="275"/>
      <c r="E179" s="275"/>
      <c r="F179" s="298" t="s">
        <v>196</v>
      </c>
      <c r="G179" s="299">
        <f>G180</f>
        <v>0</v>
      </c>
      <c r="H179" s="299">
        <f t="shared" ref="H179:J179" si="89">H180</f>
        <v>-313378.90000000002</v>
      </c>
      <c r="I179" s="299">
        <f t="shared" si="89"/>
        <v>-1334198.6000000001</v>
      </c>
      <c r="J179" s="299">
        <f t="shared" si="89"/>
        <v>-1726000</v>
      </c>
      <c r="K179" s="255"/>
      <c r="L179" s="255"/>
      <c r="M179" s="255"/>
      <c r="N179" s="255"/>
      <c r="O179" s="255"/>
      <c r="P179" s="255"/>
      <c r="Q179" s="255"/>
      <c r="R179" s="255"/>
      <c r="S179" s="255"/>
    </row>
    <row r="180" spans="1:19" s="276" customFormat="1">
      <c r="A180" s="275"/>
      <c r="B180" s="275"/>
      <c r="C180" s="275"/>
      <c r="D180" s="275"/>
      <c r="E180" s="275"/>
      <c r="F180" s="298" t="s">
        <v>368</v>
      </c>
      <c r="G180" s="299">
        <f>'9'!G181</f>
        <v>0</v>
      </c>
      <c r="H180" s="299">
        <f>'9'!H181</f>
        <v>-313378.90000000002</v>
      </c>
      <c r="I180" s="299">
        <f>'9'!I181</f>
        <v>-1334198.6000000001</v>
      </c>
      <c r="J180" s="299">
        <f>'9'!J181</f>
        <v>-1726000</v>
      </c>
      <c r="K180" s="255"/>
      <c r="L180" s="255"/>
      <c r="M180" s="255"/>
      <c r="N180" s="255"/>
      <c r="O180" s="255"/>
      <c r="P180" s="255"/>
      <c r="Q180" s="255"/>
      <c r="R180" s="255"/>
      <c r="S180" s="255"/>
    </row>
    <row r="181" spans="1:19" s="276" customFormat="1">
      <c r="A181" s="275"/>
      <c r="B181" s="275"/>
      <c r="C181" s="275"/>
      <c r="D181" s="275"/>
      <c r="E181" s="275"/>
      <c r="F181" s="298" t="s">
        <v>369</v>
      </c>
      <c r="G181" s="166">
        <v>0</v>
      </c>
      <c r="H181" s="166">
        <f>-313378.9</f>
        <v>-313378.90000000002</v>
      </c>
      <c r="I181" s="166">
        <f>-1334198.6</f>
        <v>-1334198.6000000001</v>
      </c>
      <c r="J181" s="166">
        <f>-1726000</f>
        <v>-1726000</v>
      </c>
      <c r="K181" s="255"/>
      <c r="L181" s="255"/>
      <c r="M181" s="255"/>
      <c r="N181" s="255"/>
      <c r="O181" s="255"/>
      <c r="P181" s="255"/>
      <c r="Q181" s="255"/>
      <c r="R181" s="255"/>
      <c r="S181" s="255"/>
    </row>
  </sheetData>
  <mergeCells count="10">
    <mergeCell ref="A8:C8"/>
    <mergeCell ref="D8:E8"/>
    <mergeCell ref="F8:F9"/>
    <mergeCell ref="G8:J8"/>
    <mergeCell ref="A1:J1"/>
    <mergeCell ref="A2:J2"/>
    <mergeCell ref="A3:J3"/>
    <mergeCell ref="A4:J4"/>
    <mergeCell ref="A5:J5"/>
    <mergeCell ref="I7:J7"/>
  </mergeCells>
  <pageMargins left="0.19685039370078741" right="0.19685039370078741" top="0.31496062992125984" bottom="0.35433070866141736" header="0.15748031496062992" footer="0.15748031496062992"/>
  <pageSetup paperSize="9" scale="7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8"/>
  <sheetViews>
    <sheetView view="pageBreakPreview" topLeftCell="A4" zoomScale="80" zoomScaleNormal="85" zoomScaleSheetLayoutView="80" workbookViewId="0">
      <selection activeCell="J6" sqref="J6"/>
    </sheetView>
  </sheetViews>
  <sheetFormatPr defaultColWidth="9.140625" defaultRowHeight="13.5"/>
  <cols>
    <col min="1" max="1" width="8.7109375" style="45" customWidth="1"/>
    <col min="2" max="2" width="11.7109375" style="46" customWidth="1"/>
    <col min="3" max="3" width="58" style="47" customWidth="1"/>
    <col min="4" max="4" width="16.140625" style="48" bestFit="1" customWidth="1"/>
    <col min="5" max="5" width="15.85546875" style="48" bestFit="1" customWidth="1"/>
    <col min="6" max="6" width="14.140625" style="48" bestFit="1" customWidth="1"/>
    <col min="7" max="8" width="15.5703125" style="10" bestFit="1" customWidth="1"/>
    <col min="9" max="9" width="15.42578125" style="10" bestFit="1" customWidth="1"/>
    <col min="10" max="11" width="15.7109375" style="10" bestFit="1" customWidth="1"/>
    <col min="12" max="12" width="15.42578125" style="10" bestFit="1" customWidth="1"/>
    <col min="13" max="14" width="15.7109375" style="10" bestFit="1" customWidth="1"/>
    <col min="15" max="15" width="15.42578125" style="10" bestFit="1" customWidth="1"/>
    <col min="16" max="16" width="15.5703125" style="10" customWidth="1"/>
    <col min="17" max="17" width="19.140625" style="10" bestFit="1" customWidth="1"/>
    <col min="18" max="18" width="20" style="10" bestFit="1" customWidth="1"/>
    <col min="19" max="19" width="20.28515625" style="10" bestFit="1" customWidth="1"/>
    <col min="20" max="16384" width="9.140625" style="10"/>
  </cols>
  <sheetData>
    <row r="1" spans="1:16" s="2" customFormat="1">
      <c r="O1" s="2" t="s">
        <v>381</v>
      </c>
    </row>
    <row r="2" spans="1:16" s="5" customFormat="1" ht="16.5">
      <c r="A2" s="3"/>
      <c r="B2" s="3"/>
      <c r="C2" s="3"/>
      <c r="D2" s="4"/>
      <c r="E2" s="4"/>
      <c r="O2" s="6" t="s">
        <v>62</v>
      </c>
    </row>
    <row r="3" spans="1:16" s="5" customFormat="1" ht="15.75" customHeight="1">
      <c r="A3" s="3"/>
      <c r="B3" s="3"/>
      <c r="C3" s="3"/>
      <c r="D3" s="7"/>
      <c r="E3" s="8"/>
      <c r="O3" s="9" t="s">
        <v>63</v>
      </c>
    </row>
    <row r="4" spans="1:16" s="5" customFormat="1" ht="15.75" customHeight="1">
      <c r="A4" s="3"/>
      <c r="B4" s="3"/>
      <c r="C4" s="3"/>
      <c r="D4" s="7"/>
      <c r="E4" s="8"/>
      <c r="F4" s="9"/>
    </row>
    <row r="5" spans="1:16" ht="64.5" customHeight="1">
      <c r="A5" s="494" t="s">
        <v>101</v>
      </c>
      <c r="B5" s="494"/>
      <c r="C5" s="494"/>
      <c r="D5" s="494"/>
      <c r="E5" s="494"/>
      <c r="F5" s="494"/>
      <c r="G5" s="494"/>
      <c r="H5" s="494"/>
      <c r="I5" s="494"/>
      <c r="J5" s="494"/>
      <c r="K5" s="494"/>
      <c r="L5" s="494"/>
      <c r="M5" s="494"/>
      <c r="N5" s="494"/>
      <c r="O5" s="494"/>
    </row>
    <row r="6" spans="1:16" ht="18" customHeight="1">
      <c r="A6" s="11"/>
      <c r="B6" s="12"/>
      <c r="C6" s="13"/>
      <c r="D6" s="14"/>
      <c r="E6" s="495"/>
      <c r="F6" s="495"/>
      <c r="O6" s="15" t="s">
        <v>388</v>
      </c>
    </row>
    <row r="7" spans="1:16" ht="36" customHeight="1">
      <c r="A7" s="497" t="s">
        <v>64</v>
      </c>
      <c r="B7" s="497"/>
      <c r="C7" s="498" t="s">
        <v>65</v>
      </c>
      <c r="D7" s="460" t="s">
        <v>364</v>
      </c>
      <c r="E7" s="461"/>
      <c r="F7" s="461"/>
      <c r="G7" s="461"/>
      <c r="H7" s="461"/>
      <c r="I7" s="461"/>
      <c r="J7" s="461"/>
      <c r="K7" s="461"/>
      <c r="L7" s="461"/>
      <c r="M7" s="461"/>
      <c r="N7" s="461"/>
      <c r="O7" s="462"/>
    </row>
    <row r="8" spans="1:16" s="18" customFormat="1" ht="29.25" customHeight="1">
      <c r="A8" s="497"/>
      <c r="B8" s="497"/>
      <c r="C8" s="498"/>
      <c r="D8" s="496" t="s">
        <v>7</v>
      </c>
      <c r="E8" s="459"/>
      <c r="F8" s="459"/>
      <c r="G8" s="459" t="s">
        <v>8</v>
      </c>
      <c r="H8" s="459"/>
      <c r="I8" s="459"/>
      <c r="J8" s="459" t="s">
        <v>66</v>
      </c>
      <c r="K8" s="459"/>
      <c r="L8" s="459"/>
      <c r="M8" s="459" t="s">
        <v>67</v>
      </c>
      <c r="N8" s="459"/>
      <c r="O8" s="459"/>
      <c r="P8" s="17"/>
    </row>
    <row r="9" spans="1:16" s="20" customFormat="1" ht="19.5" customHeight="1">
      <c r="A9" s="497" t="s">
        <v>68</v>
      </c>
      <c r="B9" s="497" t="s">
        <v>69</v>
      </c>
      <c r="C9" s="498"/>
      <c r="D9" s="456" t="s">
        <v>70</v>
      </c>
      <c r="E9" s="455" t="s">
        <v>71</v>
      </c>
      <c r="F9" s="456"/>
      <c r="G9" s="454" t="s">
        <v>70</v>
      </c>
      <c r="H9" s="455" t="s">
        <v>71</v>
      </c>
      <c r="I9" s="456"/>
      <c r="J9" s="454" t="s">
        <v>70</v>
      </c>
      <c r="K9" s="455" t="s">
        <v>71</v>
      </c>
      <c r="L9" s="456"/>
      <c r="M9" s="454" t="s">
        <v>70</v>
      </c>
      <c r="N9" s="455" t="s">
        <v>71</v>
      </c>
      <c r="O9" s="456"/>
      <c r="P9" s="19"/>
    </row>
    <row r="10" spans="1:16" s="20" customFormat="1" ht="31.5" customHeight="1">
      <c r="A10" s="497"/>
      <c r="B10" s="497"/>
      <c r="C10" s="498"/>
      <c r="D10" s="456"/>
      <c r="E10" s="21" t="s">
        <v>72</v>
      </c>
      <c r="F10" s="21" t="s">
        <v>73</v>
      </c>
      <c r="G10" s="454"/>
      <c r="H10" s="21" t="s">
        <v>72</v>
      </c>
      <c r="I10" s="21" t="s">
        <v>73</v>
      </c>
      <c r="J10" s="454"/>
      <c r="K10" s="21" t="s">
        <v>72</v>
      </c>
      <c r="L10" s="21" t="s">
        <v>73</v>
      </c>
      <c r="M10" s="454"/>
      <c r="N10" s="21" t="s">
        <v>72</v>
      </c>
      <c r="O10" s="21" t="s">
        <v>73</v>
      </c>
      <c r="P10" s="19"/>
    </row>
    <row r="11" spans="1:16" s="20" customFormat="1" ht="33">
      <c r="A11" s="22"/>
      <c r="B11" s="23"/>
      <c r="C11" s="24" t="s">
        <v>74</v>
      </c>
      <c r="D11" s="25">
        <f>+E11+F11</f>
        <v>-1500000</v>
      </c>
      <c r="E11" s="25">
        <f>+E13</f>
        <v>-1249950</v>
      </c>
      <c r="F11" s="25">
        <f>+F13</f>
        <v>-250050.00000000003</v>
      </c>
      <c r="G11" s="25">
        <f>+H11+I11</f>
        <v>-4300000</v>
      </c>
      <c r="H11" s="25">
        <f>+H13</f>
        <v>-3536100</v>
      </c>
      <c r="I11" s="25">
        <f>+I13</f>
        <v>-763900</v>
      </c>
      <c r="J11" s="25">
        <f>+K11+L11</f>
        <v>-6800000</v>
      </c>
      <c r="K11" s="25">
        <f>+K13</f>
        <v>-5469100</v>
      </c>
      <c r="L11" s="25">
        <f>+L13</f>
        <v>-1330900</v>
      </c>
      <c r="M11" s="25">
        <f>+N11+O11</f>
        <v>-7000000</v>
      </c>
      <c r="N11" s="25">
        <f>+N13</f>
        <v>-5635900</v>
      </c>
      <c r="O11" s="25">
        <f>+O13</f>
        <v>-1364100</v>
      </c>
      <c r="P11" s="26"/>
    </row>
    <row r="12" spans="1:16" s="20" customFormat="1" ht="20.25" hidden="1">
      <c r="A12" s="27"/>
      <c r="B12" s="28"/>
      <c r="C12" s="29" t="s">
        <v>75</v>
      </c>
      <c r="D12" s="30">
        <v>0</v>
      </c>
      <c r="E12" s="30">
        <v>0</v>
      </c>
      <c r="F12" s="30">
        <v>0</v>
      </c>
      <c r="G12" s="30">
        <v>0</v>
      </c>
      <c r="H12" s="30">
        <v>0</v>
      </c>
      <c r="I12" s="30">
        <v>0</v>
      </c>
      <c r="J12" s="30">
        <v>0</v>
      </c>
      <c r="K12" s="30">
        <v>0</v>
      </c>
      <c r="L12" s="30">
        <v>0</v>
      </c>
      <c r="M12" s="30">
        <v>0</v>
      </c>
      <c r="N12" s="30">
        <v>0</v>
      </c>
      <c r="O12" s="30">
        <v>0</v>
      </c>
      <c r="P12" s="26"/>
    </row>
    <row r="13" spans="1:16" s="20" customFormat="1" ht="20.25">
      <c r="A13" s="27"/>
      <c r="B13" s="28"/>
      <c r="C13" s="29" t="s">
        <v>76</v>
      </c>
      <c r="D13" s="30">
        <f>+E13+F13</f>
        <v>-1500000</v>
      </c>
      <c r="E13" s="30">
        <f>+E21+E27+E35+E41+E47</f>
        <v>-1249950</v>
      </c>
      <c r="F13" s="30">
        <f>+F21+F27+F35+F41+F47</f>
        <v>-250050.00000000003</v>
      </c>
      <c r="G13" s="30">
        <f>+H13+I13</f>
        <v>-4300000</v>
      </c>
      <c r="H13" s="30">
        <f>+H21+H27+H35+H41+H47</f>
        <v>-3536100</v>
      </c>
      <c r="I13" s="30">
        <f>+I21+I27+I35+I41+I47</f>
        <v>-763900</v>
      </c>
      <c r="J13" s="30">
        <f>+K13+L13</f>
        <v>-6800000</v>
      </c>
      <c r="K13" s="30">
        <f>+K21+K27+K35+K41+K47</f>
        <v>-5469100</v>
      </c>
      <c r="L13" s="30">
        <f>+L21+L27+L35+L41+L47</f>
        <v>-1330900</v>
      </c>
      <c r="M13" s="30">
        <f>+N13+O13</f>
        <v>-7000000</v>
      </c>
      <c r="N13" s="30">
        <f>+N21+N27+N35+N41+N47</f>
        <v>-5635900</v>
      </c>
      <c r="O13" s="30">
        <f>+O21+O27+O35+O41+O47</f>
        <v>-1364100</v>
      </c>
      <c r="P13" s="26"/>
    </row>
    <row r="14" spans="1:16" s="20" customFormat="1" ht="49.5">
      <c r="A14" s="27"/>
      <c r="B14" s="28"/>
      <c r="C14" s="31" t="s">
        <v>77</v>
      </c>
      <c r="D14" s="32">
        <f>+E14+F14</f>
        <v>-1500000</v>
      </c>
      <c r="E14" s="32">
        <f>+E15+E29</f>
        <v>-1249950</v>
      </c>
      <c r="F14" s="32">
        <f>+F15+F29</f>
        <v>-250050.00000000003</v>
      </c>
      <c r="G14" s="32">
        <f>+H14+I14</f>
        <v>-4300000</v>
      </c>
      <c r="H14" s="32">
        <f>+H15+H29</f>
        <v>-3536100</v>
      </c>
      <c r="I14" s="32">
        <f>+I15+I29</f>
        <v>-763900</v>
      </c>
      <c r="J14" s="32">
        <f>+K14+L14</f>
        <v>-6800000</v>
      </c>
      <c r="K14" s="32">
        <f>+K15+K29</f>
        <v>-5469100</v>
      </c>
      <c r="L14" s="32">
        <f>+L15+L29</f>
        <v>-1330900</v>
      </c>
      <c r="M14" s="32">
        <f>+N14+O14</f>
        <v>-7000000</v>
      </c>
      <c r="N14" s="32">
        <f>+N15+N29</f>
        <v>-5635900</v>
      </c>
      <c r="O14" s="32">
        <f>+O15+O29</f>
        <v>-1364100</v>
      </c>
      <c r="P14" s="33"/>
    </row>
    <row r="15" spans="1:16" s="20" customFormat="1" ht="17.25">
      <c r="A15" s="34">
        <v>1157</v>
      </c>
      <c r="B15" s="28"/>
      <c r="C15" s="35" t="s">
        <v>78</v>
      </c>
      <c r="D15" s="32">
        <f>+E15+F15</f>
        <v>-1500000</v>
      </c>
      <c r="E15" s="32">
        <f>+E17+E23</f>
        <v>-1249950</v>
      </c>
      <c r="F15" s="32">
        <f>+F17+F23</f>
        <v>-250050.00000000003</v>
      </c>
      <c r="G15" s="32">
        <f>+H15+I15</f>
        <v>-3300000</v>
      </c>
      <c r="H15" s="32">
        <f>+H17+H23</f>
        <v>-2750100</v>
      </c>
      <c r="I15" s="32">
        <f>+I17+I23</f>
        <v>-549900</v>
      </c>
      <c r="J15" s="32">
        <f>+K15+L15</f>
        <v>-3800000</v>
      </c>
      <c r="K15" s="32">
        <f>+K17+K23</f>
        <v>-3167100</v>
      </c>
      <c r="L15" s="32">
        <f>+L17+L23</f>
        <v>-632900</v>
      </c>
      <c r="M15" s="32">
        <f>+N15+O15</f>
        <v>-4000000</v>
      </c>
      <c r="N15" s="32">
        <f>+N17+N23</f>
        <v>-3333900</v>
      </c>
      <c r="O15" s="32">
        <f>+O17+O23</f>
        <v>-666100</v>
      </c>
      <c r="P15" s="33"/>
    </row>
    <row r="16" spans="1:16" s="20" customFormat="1" ht="17.25">
      <c r="A16" s="27"/>
      <c r="B16" s="28"/>
      <c r="C16" s="36" t="s">
        <v>79</v>
      </c>
      <c r="D16" s="32"/>
      <c r="E16" s="32"/>
      <c r="F16" s="32"/>
      <c r="G16" s="32"/>
      <c r="H16" s="32"/>
      <c r="I16" s="32"/>
      <c r="J16" s="32"/>
      <c r="K16" s="32"/>
      <c r="L16" s="32"/>
      <c r="M16" s="32"/>
      <c r="N16" s="32"/>
      <c r="O16" s="32"/>
      <c r="P16" s="33"/>
    </row>
    <row r="17" spans="1:16" s="20" customFormat="1" ht="82.5">
      <c r="A17" s="27"/>
      <c r="B17" s="37">
        <v>12021</v>
      </c>
      <c r="C17" s="35" t="s">
        <v>80</v>
      </c>
      <c r="D17" s="38">
        <f>+E17+F17</f>
        <v>-1500000</v>
      </c>
      <c r="E17" s="38">
        <f>+E21</f>
        <v>-1249950</v>
      </c>
      <c r="F17" s="38">
        <f>+F21</f>
        <v>-250050.00000000003</v>
      </c>
      <c r="G17" s="38">
        <f>+H17+I17</f>
        <v>-3000000</v>
      </c>
      <c r="H17" s="38">
        <f>+H21</f>
        <v>-2499900</v>
      </c>
      <c r="I17" s="38">
        <f>+I21</f>
        <v>-500100.00000000006</v>
      </c>
      <c r="J17" s="38">
        <f>+K17+L17</f>
        <v>-3000000</v>
      </c>
      <c r="K17" s="38">
        <f>+K21</f>
        <v>-2499900</v>
      </c>
      <c r="L17" s="38">
        <f>+L21</f>
        <v>-500100.00000000006</v>
      </c>
      <c r="M17" s="38">
        <f>+N17+O17</f>
        <v>-3000000</v>
      </c>
      <c r="N17" s="38">
        <f>+N21</f>
        <v>-2499900</v>
      </c>
      <c r="O17" s="38">
        <f>+O21</f>
        <v>-500100.00000000006</v>
      </c>
      <c r="P17" s="33"/>
    </row>
    <row r="18" spans="1:16" s="20" customFormat="1" ht="17.25">
      <c r="A18" s="27"/>
      <c r="B18" s="28"/>
      <c r="C18" s="36" t="s">
        <v>81</v>
      </c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3"/>
    </row>
    <row r="19" spans="1:16" s="20" customFormat="1" ht="33">
      <c r="A19" s="27"/>
      <c r="B19" s="28"/>
      <c r="C19" s="40" t="s">
        <v>82</v>
      </c>
      <c r="D19" s="41">
        <f>+D17</f>
        <v>-1500000</v>
      </c>
      <c r="E19" s="41">
        <f t="shared" ref="E19:F19" si="0">+E17</f>
        <v>-1249950</v>
      </c>
      <c r="F19" s="41">
        <f t="shared" si="0"/>
        <v>-250050.00000000003</v>
      </c>
      <c r="G19" s="41">
        <f>+G17</f>
        <v>-3000000</v>
      </c>
      <c r="H19" s="41">
        <f t="shared" ref="H19:I19" si="1">+H17</f>
        <v>-2499900</v>
      </c>
      <c r="I19" s="41">
        <f t="shared" si="1"/>
        <v>-500100.00000000006</v>
      </c>
      <c r="J19" s="41">
        <f>+J17</f>
        <v>-3000000</v>
      </c>
      <c r="K19" s="41">
        <f t="shared" ref="K19:L19" si="2">+K17</f>
        <v>-2499900</v>
      </c>
      <c r="L19" s="41">
        <f t="shared" si="2"/>
        <v>-500100.00000000006</v>
      </c>
      <c r="M19" s="41">
        <f>+M17</f>
        <v>-3000000</v>
      </c>
      <c r="N19" s="41">
        <f t="shared" ref="N19:O19" si="3">+N17</f>
        <v>-2499900</v>
      </c>
      <c r="O19" s="41">
        <f t="shared" si="3"/>
        <v>-500100.00000000006</v>
      </c>
      <c r="P19" s="33"/>
    </row>
    <row r="20" spans="1:16" s="20" customFormat="1" ht="27">
      <c r="A20" s="27"/>
      <c r="B20" s="28"/>
      <c r="C20" s="36" t="s">
        <v>83</v>
      </c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  <c r="O20" s="39"/>
      <c r="P20" s="33"/>
    </row>
    <row r="21" spans="1:16" s="20" customFormat="1" ht="17.25">
      <c r="A21" s="27"/>
      <c r="B21" s="28"/>
      <c r="C21" s="35" t="s">
        <v>84</v>
      </c>
      <c r="D21" s="30">
        <f>+E21+F21</f>
        <v>-1500000</v>
      </c>
      <c r="E21" s="30">
        <f>+E22</f>
        <v>-1249950</v>
      </c>
      <c r="F21" s="30">
        <f>+F22</f>
        <v>-250050.00000000003</v>
      </c>
      <c r="G21" s="30">
        <f>+H21+I21</f>
        <v>-3000000</v>
      </c>
      <c r="H21" s="30">
        <f>+H22</f>
        <v>-2499900</v>
      </c>
      <c r="I21" s="30">
        <f>+I22</f>
        <v>-500100.00000000006</v>
      </c>
      <c r="J21" s="30">
        <f>+K21+L21</f>
        <v>-3000000</v>
      </c>
      <c r="K21" s="30">
        <f>+K22</f>
        <v>-2499900</v>
      </c>
      <c r="L21" s="30">
        <f>+L22</f>
        <v>-500100.00000000006</v>
      </c>
      <c r="M21" s="30">
        <f>+N21+O21</f>
        <v>-3000000</v>
      </c>
      <c r="N21" s="30">
        <f>+N22</f>
        <v>-2499900</v>
      </c>
      <c r="O21" s="30">
        <f>+O22</f>
        <v>-500100.00000000006</v>
      </c>
      <c r="P21" s="33"/>
    </row>
    <row r="22" spans="1:16" s="20" customFormat="1" ht="17.25">
      <c r="A22" s="27"/>
      <c r="B22" s="28"/>
      <c r="C22" s="42" t="s">
        <v>85</v>
      </c>
      <c r="D22" s="32">
        <v>-1500000</v>
      </c>
      <c r="E22" s="32">
        <v>-1249950</v>
      </c>
      <c r="F22" s="32">
        <v>-250050.00000000003</v>
      </c>
      <c r="G22" s="32">
        <v>-3000000</v>
      </c>
      <c r="H22" s="32">
        <v>-2499900</v>
      </c>
      <c r="I22" s="32">
        <v>-500100.00000000006</v>
      </c>
      <c r="J22" s="32">
        <v>-3000000</v>
      </c>
      <c r="K22" s="32">
        <v>-2499900</v>
      </c>
      <c r="L22" s="32">
        <v>-500100.00000000006</v>
      </c>
      <c r="M22" s="32">
        <v>-3000000</v>
      </c>
      <c r="N22" s="32">
        <v>-2499900</v>
      </c>
      <c r="O22" s="32">
        <v>-500100.00000000006</v>
      </c>
      <c r="P22" s="33"/>
    </row>
    <row r="23" spans="1:16" s="20" customFormat="1" ht="49.5">
      <c r="A23" s="27"/>
      <c r="B23" s="37">
        <v>12017</v>
      </c>
      <c r="C23" s="35" t="s">
        <v>86</v>
      </c>
      <c r="D23" s="38">
        <f>+E23+F23</f>
        <v>0</v>
      </c>
      <c r="E23" s="38">
        <f>+E27</f>
        <v>0</v>
      </c>
      <c r="F23" s="38">
        <f>+F27</f>
        <v>0</v>
      </c>
      <c r="G23" s="38">
        <f>+H23+I23</f>
        <v>-300000</v>
      </c>
      <c r="H23" s="38">
        <f>+H27</f>
        <v>-250200</v>
      </c>
      <c r="I23" s="38">
        <f>+I27</f>
        <v>-49800</v>
      </c>
      <c r="J23" s="38">
        <f>+K23+L23</f>
        <v>-800000</v>
      </c>
      <c r="K23" s="38">
        <f>+K27</f>
        <v>-667200</v>
      </c>
      <c r="L23" s="38">
        <f>+L27</f>
        <v>-132800</v>
      </c>
      <c r="M23" s="38">
        <f>+N23+O23</f>
        <v>-1000000</v>
      </c>
      <c r="N23" s="38">
        <f>+N27</f>
        <v>-834000</v>
      </c>
      <c r="O23" s="38">
        <f>+O27</f>
        <v>-166000</v>
      </c>
      <c r="P23" s="33"/>
    </row>
    <row r="24" spans="1:16" s="20" customFormat="1" ht="17.25">
      <c r="A24" s="27"/>
      <c r="B24" s="28"/>
      <c r="C24" s="36" t="s">
        <v>81</v>
      </c>
      <c r="D24" s="39"/>
      <c r="E24" s="39"/>
      <c r="F24" s="39"/>
      <c r="G24" s="39"/>
      <c r="H24" s="39"/>
      <c r="I24" s="39"/>
      <c r="J24" s="39"/>
      <c r="K24" s="39"/>
      <c r="L24" s="39"/>
      <c r="M24" s="39"/>
      <c r="N24" s="39"/>
      <c r="O24" s="39"/>
      <c r="P24" s="33"/>
    </row>
    <row r="25" spans="1:16" s="20" customFormat="1" ht="33">
      <c r="A25" s="27"/>
      <c r="B25" s="28"/>
      <c r="C25" s="40" t="s">
        <v>82</v>
      </c>
      <c r="D25" s="41">
        <f>+D23</f>
        <v>0</v>
      </c>
      <c r="E25" s="41">
        <f t="shared" ref="E25:F25" si="4">+E23</f>
        <v>0</v>
      </c>
      <c r="F25" s="41">
        <f t="shared" si="4"/>
        <v>0</v>
      </c>
      <c r="G25" s="41">
        <f>+G23</f>
        <v>-300000</v>
      </c>
      <c r="H25" s="41">
        <f t="shared" ref="H25:I25" si="5">+H23</f>
        <v>-250200</v>
      </c>
      <c r="I25" s="41">
        <f t="shared" si="5"/>
        <v>-49800</v>
      </c>
      <c r="J25" s="41">
        <f>+J23</f>
        <v>-800000</v>
      </c>
      <c r="K25" s="41">
        <f t="shared" ref="K25:L25" si="6">+K23</f>
        <v>-667200</v>
      </c>
      <c r="L25" s="41">
        <f t="shared" si="6"/>
        <v>-132800</v>
      </c>
      <c r="M25" s="41">
        <f>+M23</f>
        <v>-1000000</v>
      </c>
      <c r="N25" s="41">
        <f t="shared" ref="N25:O25" si="7">+N23</f>
        <v>-834000</v>
      </c>
      <c r="O25" s="41">
        <f t="shared" si="7"/>
        <v>-166000</v>
      </c>
      <c r="P25" s="33"/>
    </row>
    <row r="26" spans="1:16" s="20" customFormat="1" ht="27">
      <c r="A26" s="27"/>
      <c r="B26" s="28"/>
      <c r="C26" s="36" t="s">
        <v>83</v>
      </c>
      <c r="D26" s="39"/>
      <c r="E26" s="39"/>
      <c r="F26" s="39"/>
      <c r="G26" s="39"/>
      <c r="H26" s="39"/>
      <c r="I26" s="39"/>
      <c r="J26" s="39"/>
      <c r="K26" s="39"/>
      <c r="L26" s="39"/>
      <c r="M26" s="39"/>
      <c r="N26" s="39"/>
      <c r="O26" s="39"/>
      <c r="P26" s="33"/>
    </row>
    <row r="27" spans="1:16" s="20" customFormat="1" ht="17.25">
      <c r="A27" s="27"/>
      <c r="B27" s="28"/>
      <c r="C27" s="35" t="s">
        <v>84</v>
      </c>
      <c r="D27" s="30">
        <f>+E27+F27</f>
        <v>0</v>
      </c>
      <c r="E27" s="30">
        <f>+E28</f>
        <v>0</v>
      </c>
      <c r="F27" s="30">
        <f>+F28</f>
        <v>0</v>
      </c>
      <c r="G27" s="30">
        <f>+H27+I27</f>
        <v>-300000</v>
      </c>
      <c r="H27" s="30">
        <f>+H28</f>
        <v>-250200</v>
      </c>
      <c r="I27" s="30">
        <f>+I28</f>
        <v>-49800</v>
      </c>
      <c r="J27" s="30">
        <f>+K27+L27</f>
        <v>-800000</v>
      </c>
      <c r="K27" s="30">
        <f>+K28</f>
        <v>-667200</v>
      </c>
      <c r="L27" s="30">
        <f>+L28</f>
        <v>-132800</v>
      </c>
      <c r="M27" s="30">
        <f>+N27+O27</f>
        <v>-1000000</v>
      </c>
      <c r="N27" s="30">
        <f>+N28</f>
        <v>-834000</v>
      </c>
      <c r="O27" s="30">
        <f>+O28</f>
        <v>-166000</v>
      </c>
      <c r="P27" s="33"/>
    </row>
    <row r="28" spans="1:16" s="20" customFormat="1" ht="17.25">
      <c r="A28" s="27"/>
      <c r="B28" s="28"/>
      <c r="C28" s="42" t="s">
        <v>87</v>
      </c>
      <c r="D28" s="32">
        <v>0</v>
      </c>
      <c r="E28" s="32">
        <v>0</v>
      </c>
      <c r="F28" s="32">
        <v>0</v>
      </c>
      <c r="G28" s="32">
        <v>-300000</v>
      </c>
      <c r="H28" s="32">
        <v>-250200</v>
      </c>
      <c r="I28" s="32">
        <v>-49800</v>
      </c>
      <c r="J28" s="32">
        <v>-800000</v>
      </c>
      <c r="K28" s="32">
        <v>-667200</v>
      </c>
      <c r="L28" s="32">
        <v>-132800</v>
      </c>
      <c r="M28" s="32">
        <v>-1000000</v>
      </c>
      <c r="N28" s="32">
        <v>-834000</v>
      </c>
      <c r="O28" s="32">
        <v>-166000</v>
      </c>
      <c r="P28" s="33"/>
    </row>
    <row r="29" spans="1:16" s="20" customFormat="1" ht="17.25">
      <c r="A29" s="34">
        <v>1049</v>
      </c>
      <c r="B29" s="28"/>
      <c r="C29" s="35" t="s">
        <v>88</v>
      </c>
      <c r="D29" s="30">
        <v>0</v>
      </c>
      <c r="E29" s="30">
        <v>0</v>
      </c>
      <c r="F29" s="30">
        <v>0</v>
      </c>
      <c r="G29" s="30">
        <v>-1000000</v>
      </c>
      <c r="H29" s="30">
        <v>-786000</v>
      </c>
      <c r="I29" s="30">
        <v>-214000</v>
      </c>
      <c r="J29" s="30">
        <v>-3000000</v>
      </c>
      <c r="K29" s="30">
        <v>-2302000</v>
      </c>
      <c r="L29" s="30">
        <v>-698000</v>
      </c>
      <c r="M29" s="30">
        <v>-3000000</v>
      </c>
      <c r="N29" s="30">
        <v>-2302000</v>
      </c>
      <c r="O29" s="30">
        <v>-698000</v>
      </c>
      <c r="P29" s="43"/>
    </row>
    <row r="30" spans="1:16" s="20" customFormat="1" ht="17.25">
      <c r="A30" s="27"/>
      <c r="B30" s="28"/>
      <c r="C30" s="36" t="s">
        <v>79</v>
      </c>
      <c r="D30" s="32"/>
      <c r="E30" s="32"/>
      <c r="F30" s="32"/>
      <c r="G30" s="32"/>
      <c r="H30" s="32"/>
      <c r="I30" s="32"/>
      <c r="J30" s="32"/>
      <c r="K30" s="32"/>
      <c r="L30" s="32"/>
      <c r="M30" s="32"/>
      <c r="N30" s="32"/>
      <c r="O30" s="32"/>
      <c r="P30" s="33"/>
    </row>
    <row r="31" spans="1:16" s="20" customFormat="1" ht="49.5">
      <c r="A31" s="27"/>
      <c r="B31" s="37">
        <v>21006</v>
      </c>
      <c r="C31" s="31" t="s">
        <v>89</v>
      </c>
      <c r="D31" s="38">
        <f>+E31+F31</f>
        <v>0</v>
      </c>
      <c r="E31" s="38">
        <f>+E35</f>
        <v>0</v>
      </c>
      <c r="F31" s="38">
        <f>+F35</f>
        <v>0</v>
      </c>
      <c r="G31" s="38">
        <f>+H31+I31</f>
        <v>0</v>
      </c>
      <c r="H31" s="38">
        <f>+H35</f>
        <v>0</v>
      </c>
      <c r="I31" s="38">
        <f>+I35</f>
        <v>0</v>
      </c>
      <c r="J31" s="38">
        <f>+K31+L31</f>
        <v>-1000000</v>
      </c>
      <c r="K31" s="38">
        <f>+K35</f>
        <v>-730000</v>
      </c>
      <c r="L31" s="38">
        <f>+L35</f>
        <v>-270000</v>
      </c>
      <c r="M31" s="38">
        <f>+N31+O31</f>
        <v>-1000000</v>
      </c>
      <c r="N31" s="38">
        <f>+N35</f>
        <v>-730000</v>
      </c>
      <c r="O31" s="38">
        <f>+O35</f>
        <v>-270000</v>
      </c>
      <c r="P31" s="33"/>
    </row>
    <row r="32" spans="1:16" s="20" customFormat="1" ht="17.25">
      <c r="A32" s="27"/>
      <c r="B32" s="28"/>
      <c r="C32" s="36" t="s">
        <v>81</v>
      </c>
      <c r="D32" s="39"/>
      <c r="E32" s="39"/>
      <c r="F32" s="39"/>
      <c r="G32" s="39"/>
      <c r="H32" s="39"/>
      <c r="I32" s="39"/>
      <c r="J32" s="39"/>
      <c r="K32" s="39"/>
      <c r="L32" s="39"/>
      <c r="M32" s="39"/>
      <c r="N32" s="39"/>
      <c r="O32" s="39"/>
      <c r="P32" s="33"/>
    </row>
    <row r="33" spans="1:16" s="20" customFormat="1" ht="33">
      <c r="A33" s="27"/>
      <c r="B33" s="28"/>
      <c r="C33" s="40" t="s">
        <v>82</v>
      </c>
      <c r="D33" s="41">
        <f>+D31</f>
        <v>0</v>
      </c>
      <c r="E33" s="41">
        <f t="shared" ref="E33:F33" si="8">+E31</f>
        <v>0</v>
      </c>
      <c r="F33" s="41">
        <f t="shared" si="8"/>
        <v>0</v>
      </c>
      <c r="G33" s="41">
        <f>+G31</f>
        <v>0</v>
      </c>
      <c r="H33" s="41">
        <f t="shared" ref="H33:I33" si="9">+H31</f>
        <v>0</v>
      </c>
      <c r="I33" s="41">
        <f t="shared" si="9"/>
        <v>0</v>
      </c>
      <c r="J33" s="41">
        <f>+J31</f>
        <v>-1000000</v>
      </c>
      <c r="K33" s="41">
        <f t="shared" ref="K33:L33" si="10">+K31</f>
        <v>-730000</v>
      </c>
      <c r="L33" s="41">
        <f t="shared" si="10"/>
        <v>-270000</v>
      </c>
      <c r="M33" s="41">
        <f>+M31</f>
        <v>-1000000</v>
      </c>
      <c r="N33" s="41">
        <f t="shared" ref="N33:O33" si="11">+N31</f>
        <v>-730000</v>
      </c>
      <c r="O33" s="41">
        <f t="shared" si="11"/>
        <v>-270000</v>
      </c>
      <c r="P33" s="33"/>
    </row>
    <row r="34" spans="1:16" s="20" customFormat="1" ht="27">
      <c r="A34" s="27"/>
      <c r="B34" s="28"/>
      <c r="C34" s="36" t="s">
        <v>83</v>
      </c>
      <c r="D34" s="39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33"/>
    </row>
    <row r="35" spans="1:16" s="20" customFormat="1" ht="17.25">
      <c r="A35" s="27"/>
      <c r="B35" s="28"/>
      <c r="C35" s="35" t="s">
        <v>84</v>
      </c>
      <c r="D35" s="30">
        <f>+E35+F35</f>
        <v>0</v>
      </c>
      <c r="E35" s="30">
        <f>+E36</f>
        <v>0</v>
      </c>
      <c r="F35" s="30">
        <f>+F36</f>
        <v>0</v>
      </c>
      <c r="G35" s="30">
        <f>+H35+I35</f>
        <v>0</v>
      </c>
      <c r="H35" s="30">
        <f>+H36</f>
        <v>0</v>
      </c>
      <c r="I35" s="30">
        <f>+I36</f>
        <v>0</v>
      </c>
      <c r="J35" s="30">
        <f>+K35+L35</f>
        <v>-1000000</v>
      </c>
      <c r="K35" s="30">
        <f>+K36</f>
        <v>-730000</v>
      </c>
      <c r="L35" s="30">
        <f>+L36</f>
        <v>-270000</v>
      </c>
      <c r="M35" s="30">
        <f>+N35+O35</f>
        <v>-1000000</v>
      </c>
      <c r="N35" s="30">
        <f>+N36</f>
        <v>-730000</v>
      </c>
      <c r="O35" s="30">
        <f>+O36</f>
        <v>-270000</v>
      </c>
      <c r="P35" s="33"/>
    </row>
    <row r="36" spans="1:16" s="20" customFormat="1" ht="17.25">
      <c r="A36" s="27"/>
      <c r="B36" s="28"/>
      <c r="C36" s="42" t="s">
        <v>85</v>
      </c>
      <c r="D36" s="32">
        <v>0</v>
      </c>
      <c r="E36" s="32">
        <v>0</v>
      </c>
      <c r="F36" s="32">
        <v>0</v>
      </c>
      <c r="G36" s="32">
        <v>0</v>
      </c>
      <c r="H36" s="32">
        <v>0</v>
      </c>
      <c r="I36" s="32">
        <v>0</v>
      </c>
      <c r="J36" s="32">
        <v>-1000000</v>
      </c>
      <c r="K36" s="32">
        <v>-730000</v>
      </c>
      <c r="L36" s="32">
        <v>-270000</v>
      </c>
      <c r="M36" s="32">
        <v>-1000000</v>
      </c>
      <c r="N36" s="32">
        <v>-730000</v>
      </c>
      <c r="O36" s="32">
        <v>-270000</v>
      </c>
      <c r="P36" s="33"/>
    </row>
    <row r="37" spans="1:16" s="20" customFormat="1" ht="49.5">
      <c r="A37" s="27"/>
      <c r="B37" s="37">
        <v>21009</v>
      </c>
      <c r="C37" s="31" t="s">
        <v>90</v>
      </c>
      <c r="D37" s="38">
        <f>+E37+F37</f>
        <v>0</v>
      </c>
      <c r="E37" s="38">
        <f>+E41</f>
        <v>0</v>
      </c>
      <c r="F37" s="38">
        <f>+F41</f>
        <v>0</v>
      </c>
      <c r="G37" s="38">
        <f>+H37+I37</f>
        <v>-500000</v>
      </c>
      <c r="H37" s="38">
        <f>+H41</f>
        <v>-414000</v>
      </c>
      <c r="I37" s="38">
        <f>+I41</f>
        <v>-86000</v>
      </c>
      <c r="J37" s="38">
        <f>+K37+L37</f>
        <v>-1000000</v>
      </c>
      <c r="K37" s="38">
        <f>+K41</f>
        <v>-828000</v>
      </c>
      <c r="L37" s="38">
        <f>+L41</f>
        <v>-172000</v>
      </c>
      <c r="M37" s="38">
        <f>+N37+O37</f>
        <v>-1000000</v>
      </c>
      <c r="N37" s="38">
        <f>+N41</f>
        <v>-828000</v>
      </c>
      <c r="O37" s="38">
        <f>+O41</f>
        <v>-172000</v>
      </c>
      <c r="P37" s="33"/>
    </row>
    <row r="38" spans="1:16" s="20" customFormat="1" ht="17.25">
      <c r="A38" s="27"/>
      <c r="B38" s="28"/>
      <c r="C38" s="36" t="s">
        <v>81</v>
      </c>
      <c r="D38" s="39"/>
      <c r="E38" s="39"/>
      <c r="F38" s="39"/>
      <c r="G38" s="39"/>
      <c r="H38" s="39"/>
      <c r="I38" s="39"/>
      <c r="J38" s="39"/>
      <c r="K38" s="39"/>
      <c r="L38" s="39"/>
      <c r="M38" s="39"/>
      <c r="N38" s="39"/>
      <c r="O38" s="39"/>
      <c r="P38" s="33"/>
    </row>
    <row r="39" spans="1:16" s="20" customFormat="1" ht="33">
      <c r="A39" s="27"/>
      <c r="B39" s="28"/>
      <c r="C39" s="40" t="s">
        <v>82</v>
      </c>
      <c r="D39" s="41">
        <f>+D37</f>
        <v>0</v>
      </c>
      <c r="E39" s="41">
        <f t="shared" ref="E39:F39" si="12">+E37</f>
        <v>0</v>
      </c>
      <c r="F39" s="41">
        <f t="shared" si="12"/>
        <v>0</v>
      </c>
      <c r="G39" s="41">
        <f>+G37</f>
        <v>-500000</v>
      </c>
      <c r="H39" s="41">
        <f t="shared" ref="H39:I39" si="13">+H37</f>
        <v>-414000</v>
      </c>
      <c r="I39" s="41">
        <f t="shared" si="13"/>
        <v>-86000</v>
      </c>
      <c r="J39" s="41">
        <f>+J37</f>
        <v>-1000000</v>
      </c>
      <c r="K39" s="41">
        <f t="shared" ref="K39:L39" si="14">+K37</f>
        <v>-828000</v>
      </c>
      <c r="L39" s="41">
        <f t="shared" si="14"/>
        <v>-172000</v>
      </c>
      <c r="M39" s="41">
        <f>+M37</f>
        <v>-1000000</v>
      </c>
      <c r="N39" s="41">
        <f t="shared" ref="N39:O39" si="15">+N37</f>
        <v>-828000</v>
      </c>
      <c r="O39" s="41">
        <f t="shared" si="15"/>
        <v>-172000</v>
      </c>
      <c r="P39" s="33"/>
    </row>
    <row r="40" spans="1:16" s="20" customFormat="1" ht="27">
      <c r="A40" s="27"/>
      <c r="B40" s="28"/>
      <c r="C40" s="36" t="s">
        <v>83</v>
      </c>
      <c r="D40" s="39"/>
      <c r="E40" s="39"/>
      <c r="F40" s="39"/>
      <c r="G40" s="39"/>
      <c r="H40" s="39"/>
      <c r="I40" s="39"/>
      <c r="J40" s="39"/>
      <c r="K40" s="39"/>
      <c r="L40" s="39"/>
      <c r="M40" s="39"/>
      <c r="N40" s="39"/>
      <c r="O40" s="39"/>
      <c r="P40" s="33"/>
    </row>
    <row r="41" spans="1:16" s="20" customFormat="1" ht="17.25">
      <c r="A41" s="27"/>
      <c r="B41" s="28"/>
      <c r="C41" s="35" t="s">
        <v>84</v>
      </c>
      <c r="D41" s="30">
        <f>+E41+F41</f>
        <v>0</v>
      </c>
      <c r="E41" s="30">
        <f>+E42</f>
        <v>0</v>
      </c>
      <c r="F41" s="30">
        <f>+F42</f>
        <v>0</v>
      </c>
      <c r="G41" s="30">
        <f>+H41+I41</f>
        <v>-500000</v>
      </c>
      <c r="H41" s="30">
        <f>+H42</f>
        <v>-414000</v>
      </c>
      <c r="I41" s="30">
        <f>+I42</f>
        <v>-86000</v>
      </c>
      <c r="J41" s="30">
        <f>+K41+L41</f>
        <v>-1000000</v>
      </c>
      <c r="K41" s="30">
        <f>+K42</f>
        <v>-828000</v>
      </c>
      <c r="L41" s="30">
        <f>+L42</f>
        <v>-172000</v>
      </c>
      <c r="M41" s="30">
        <f>+N41+O41</f>
        <v>-1000000</v>
      </c>
      <c r="N41" s="30">
        <f>+N42</f>
        <v>-828000</v>
      </c>
      <c r="O41" s="30">
        <f>+O42</f>
        <v>-172000</v>
      </c>
      <c r="P41" s="33"/>
    </row>
    <row r="42" spans="1:16" s="20" customFormat="1" ht="17.25">
      <c r="A42" s="27"/>
      <c r="B42" s="28"/>
      <c r="C42" s="42" t="s">
        <v>85</v>
      </c>
      <c r="D42" s="30">
        <f>+E42+F42</f>
        <v>0</v>
      </c>
      <c r="E42" s="32">
        <v>0</v>
      </c>
      <c r="F42" s="32">
        <v>0</v>
      </c>
      <c r="G42" s="30">
        <f>+H42+I42</f>
        <v>-500000</v>
      </c>
      <c r="H42" s="32">
        <v>-414000</v>
      </c>
      <c r="I42" s="32">
        <v>-86000</v>
      </c>
      <c r="J42" s="30">
        <f>+K42+L42</f>
        <v>-1000000</v>
      </c>
      <c r="K42" s="32">
        <v>-828000</v>
      </c>
      <c r="L42" s="32">
        <v>-172000</v>
      </c>
      <c r="M42" s="30">
        <f>+N42+O42</f>
        <v>-1000000</v>
      </c>
      <c r="N42" s="32">
        <v>-828000</v>
      </c>
      <c r="O42" s="32">
        <v>-172000</v>
      </c>
      <c r="P42" s="33"/>
    </row>
    <row r="43" spans="1:16" s="20" customFormat="1" ht="49.5">
      <c r="A43" s="27"/>
      <c r="B43" s="37">
        <v>21011</v>
      </c>
      <c r="C43" s="31" t="s">
        <v>91</v>
      </c>
      <c r="D43" s="38">
        <f>+E43+F43</f>
        <v>0</v>
      </c>
      <c r="E43" s="38">
        <f>+E47</f>
        <v>0</v>
      </c>
      <c r="F43" s="38">
        <f>+F47</f>
        <v>0</v>
      </c>
      <c r="G43" s="38">
        <f>+H43+I43</f>
        <v>-500000</v>
      </c>
      <c r="H43" s="38">
        <f>+H47</f>
        <v>-372000</v>
      </c>
      <c r="I43" s="38">
        <f>+I47</f>
        <v>-128000</v>
      </c>
      <c r="J43" s="38">
        <f>+K43+L43</f>
        <v>-1000000</v>
      </c>
      <c r="K43" s="38">
        <f>+K47</f>
        <v>-744000</v>
      </c>
      <c r="L43" s="38">
        <f>+L47</f>
        <v>-256000</v>
      </c>
      <c r="M43" s="38">
        <f>+N43+O43</f>
        <v>-1000000</v>
      </c>
      <c r="N43" s="38">
        <f>+N47</f>
        <v>-744000</v>
      </c>
      <c r="O43" s="38">
        <f>+O47</f>
        <v>-256000</v>
      </c>
      <c r="P43" s="33"/>
    </row>
    <row r="44" spans="1:16" s="20" customFormat="1" ht="17.25">
      <c r="A44" s="27"/>
      <c r="B44" s="28"/>
      <c r="C44" s="36" t="s">
        <v>81</v>
      </c>
      <c r="D44" s="39"/>
      <c r="E44" s="39"/>
      <c r="F44" s="39"/>
      <c r="G44" s="39"/>
      <c r="H44" s="39"/>
      <c r="I44" s="39"/>
      <c r="J44" s="39"/>
      <c r="K44" s="39"/>
      <c r="L44" s="39"/>
      <c r="M44" s="39"/>
      <c r="N44" s="39"/>
      <c r="O44" s="39"/>
      <c r="P44" s="33"/>
    </row>
    <row r="45" spans="1:16" s="20" customFormat="1" ht="33">
      <c r="A45" s="27"/>
      <c r="B45" s="28"/>
      <c r="C45" s="40" t="s">
        <v>82</v>
      </c>
      <c r="D45" s="41">
        <f>+D43</f>
        <v>0</v>
      </c>
      <c r="E45" s="41">
        <f t="shared" ref="E45:F45" si="16">+E43</f>
        <v>0</v>
      </c>
      <c r="F45" s="41">
        <f t="shared" si="16"/>
        <v>0</v>
      </c>
      <c r="G45" s="41">
        <f>+G43</f>
        <v>-500000</v>
      </c>
      <c r="H45" s="41">
        <f t="shared" ref="H45:I45" si="17">+H43</f>
        <v>-372000</v>
      </c>
      <c r="I45" s="41">
        <f t="shared" si="17"/>
        <v>-128000</v>
      </c>
      <c r="J45" s="41">
        <f>+J43</f>
        <v>-1000000</v>
      </c>
      <c r="K45" s="41">
        <f t="shared" ref="K45:L45" si="18">+K43</f>
        <v>-744000</v>
      </c>
      <c r="L45" s="41">
        <f t="shared" si="18"/>
        <v>-256000</v>
      </c>
      <c r="M45" s="41">
        <f>+M43</f>
        <v>-1000000</v>
      </c>
      <c r="N45" s="41">
        <f t="shared" ref="N45:O45" si="19">+N43</f>
        <v>-744000</v>
      </c>
      <c r="O45" s="41">
        <f t="shared" si="19"/>
        <v>-256000</v>
      </c>
      <c r="P45" s="33"/>
    </row>
    <row r="46" spans="1:16" s="20" customFormat="1" ht="27">
      <c r="A46" s="27"/>
      <c r="B46" s="28"/>
      <c r="C46" s="36" t="s">
        <v>83</v>
      </c>
      <c r="D46" s="39"/>
      <c r="E46" s="39"/>
      <c r="F46" s="39"/>
      <c r="G46" s="39"/>
      <c r="H46" s="39"/>
      <c r="I46" s="39"/>
      <c r="J46" s="39"/>
      <c r="K46" s="39"/>
      <c r="L46" s="39"/>
      <c r="M46" s="39"/>
      <c r="N46" s="39"/>
      <c r="O46" s="39"/>
      <c r="P46" s="33"/>
    </row>
    <row r="47" spans="1:16" s="20" customFormat="1" ht="17.25">
      <c r="A47" s="27"/>
      <c r="B47" s="28"/>
      <c r="C47" s="35" t="s">
        <v>84</v>
      </c>
      <c r="D47" s="30">
        <f>+E47+F47</f>
        <v>0</v>
      </c>
      <c r="E47" s="30">
        <f>+E48</f>
        <v>0</v>
      </c>
      <c r="F47" s="30">
        <f>+F48</f>
        <v>0</v>
      </c>
      <c r="G47" s="30">
        <f>+H47+I47</f>
        <v>-500000</v>
      </c>
      <c r="H47" s="30">
        <f>+H48</f>
        <v>-372000</v>
      </c>
      <c r="I47" s="30">
        <f>+I48</f>
        <v>-128000</v>
      </c>
      <c r="J47" s="30">
        <f>+K47+L47</f>
        <v>-1000000</v>
      </c>
      <c r="K47" s="30">
        <f>+K48</f>
        <v>-744000</v>
      </c>
      <c r="L47" s="30">
        <f>+L48</f>
        <v>-256000</v>
      </c>
      <c r="M47" s="30">
        <f>+N47+O47</f>
        <v>-1000000</v>
      </c>
      <c r="N47" s="30">
        <f>+N48</f>
        <v>-744000</v>
      </c>
      <c r="O47" s="30">
        <f>+O48</f>
        <v>-256000</v>
      </c>
      <c r="P47" s="33"/>
    </row>
    <row r="48" spans="1:16" s="20" customFormat="1" ht="17.25">
      <c r="A48" s="27"/>
      <c r="B48" s="28"/>
      <c r="C48" s="44" t="s">
        <v>85</v>
      </c>
      <c r="D48" s="30">
        <f>+E48+F48</f>
        <v>0</v>
      </c>
      <c r="E48" s="32">
        <v>0</v>
      </c>
      <c r="F48" s="32">
        <v>0</v>
      </c>
      <c r="G48" s="30">
        <f>+H48+I48</f>
        <v>-500000</v>
      </c>
      <c r="H48" s="32">
        <v>-372000</v>
      </c>
      <c r="I48" s="32">
        <v>-128000</v>
      </c>
      <c r="J48" s="30">
        <f>+K48+L48</f>
        <v>-1000000</v>
      </c>
      <c r="K48" s="32">
        <v>-744000</v>
      </c>
      <c r="L48" s="32">
        <v>-256000</v>
      </c>
      <c r="M48" s="30">
        <f>+N48+O48</f>
        <v>-1000000</v>
      </c>
      <c r="N48" s="32">
        <v>-744000</v>
      </c>
      <c r="O48" s="32">
        <v>-256000</v>
      </c>
      <c r="P48" s="33"/>
    </row>
  </sheetData>
  <mergeCells count="19">
    <mergeCell ref="A9:A10"/>
    <mergeCell ref="B9:B10"/>
    <mergeCell ref="A7:B8"/>
    <mergeCell ref="C7:C10"/>
    <mergeCell ref="D7:O7"/>
    <mergeCell ref="M9:M10"/>
    <mergeCell ref="N9:O9"/>
    <mergeCell ref="D9:D10"/>
    <mergeCell ref="E9:F9"/>
    <mergeCell ref="G9:G10"/>
    <mergeCell ref="H9:I9"/>
    <mergeCell ref="J9:J10"/>
    <mergeCell ref="K9:L9"/>
    <mergeCell ref="A5:O5"/>
    <mergeCell ref="E6:F6"/>
    <mergeCell ref="D8:F8"/>
    <mergeCell ref="G8:I8"/>
    <mergeCell ref="J8:L8"/>
    <mergeCell ref="M8:O8"/>
  </mergeCells>
  <printOptions horizontalCentered="1"/>
  <pageMargins left="0" right="0" top="0" bottom="0.35433070866141736" header="0" footer="0"/>
  <pageSetup scale="50" firstPageNumber="1034" fitToWidth="0" fitToHeight="0" orientation="landscape" useFirstPageNumber="1" horizontalDpi="300" verticalDpi="300" r:id="rId1"/>
  <headerFooter>
    <oddFooter>&amp;C&amp;P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1"/>
  <sheetViews>
    <sheetView view="pageBreakPreview" zoomScale="80" zoomScaleNormal="85" zoomScaleSheetLayoutView="80" workbookViewId="0">
      <selection activeCell="E14" sqref="E14"/>
    </sheetView>
  </sheetViews>
  <sheetFormatPr defaultColWidth="9.140625" defaultRowHeight="13.5"/>
  <cols>
    <col min="1" max="1" width="8.7109375" style="45" customWidth="1"/>
    <col min="2" max="2" width="11.7109375" style="46" customWidth="1"/>
    <col min="3" max="3" width="58" style="47" customWidth="1"/>
    <col min="4" max="4" width="16.140625" style="48" bestFit="1" customWidth="1"/>
    <col min="5" max="5" width="15.85546875" style="48" bestFit="1" customWidth="1"/>
    <col min="6" max="6" width="14.140625" style="48" bestFit="1" customWidth="1"/>
    <col min="7" max="8" width="15.5703125" style="10" bestFit="1" customWidth="1"/>
    <col min="9" max="9" width="15.42578125" style="10" bestFit="1" customWidth="1"/>
    <col min="10" max="11" width="15.7109375" style="10" bestFit="1" customWidth="1"/>
    <col min="12" max="12" width="15.42578125" style="10" bestFit="1" customWidth="1"/>
    <col min="13" max="14" width="15.7109375" style="10" bestFit="1" customWidth="1"/>
    <col min="15" max="15" width="15.42578125" style="10" bestFit="1" customWidth="1"/>
    <col min="16" max="16" width="9.140625" style="10"/>
    <col min="17" max="17" width="14.42578125" style="10" bestFit="1" customWidth="1"/>
    <col min="18" max="18" width="13.140625" style="10" bestFit="1" customWidth="1"/>
    <col min="19" max="16384" width="9.140625" style="10"/>
  </cols>
  <sheetData>
    <row r="1" spans="1:15" s="2" customFormat="1">
      <c r="O1" s="2" t="s">
        <v>382</v>
      </c>
    </row>
    <row r="2" spans="1:15" s="5" customFormat="1" ht="16.5">
      <c r="A2" s="3"/>
      <c r="B2" s="3"/>
      <c r="C2" s="3"/>
      <c r="D2" s="4"/>
      <c r="E2" s="4"/>
      <c r="O2" s="6" t="s">
        <v>62</v>
      </c>
    </row>
    <row r="3" spans="1:15" s="5" customFormat="1" ht="15.75" customHeight="1">
      <c r="A3" s="3"/>
      <c r="B3" s="3"/>
      <c r="C3" s="3"/>
      <c r="D3" s="7"/>
      <c r="E3" s="8"/>
      <c r="O3" s="9" t="s">
        <v>63</v>
      </c>
    </row>
    <row r="4" spans="1:15" s="5" customFormat="1" ht="15.75" customHeight="1">
      <c r="A4" s="3"/>
      <c r="B4" s="3"/>
      <c r="C4" s="3"/>
      <c r="D4" s="7"/>
      <c r="E4" s="8"/>
      <c r="F4" s="9"/>
    </row>
    <row r="5" spans="1:15" ht="64.5" customHeight="1">
      <c r="A5" s="494" t="s">
        <v>102</v>
      </c>
      <c r="B5" s="494"/>
      <c r="C5" s="494"/>
      <c r="D5" s="494"/>
      <c r="E5" s="494"/>
      <c r="F5" s="494"/>
      <c r="G5" s="494"/>
      <c r="H5" s="494"/>
      <c r="I5" s="494"/>
      <c r="J5" s="494"/>
      <c r="K5" s="494"/>
      <c r="L5" s="494"/>
      <c r="M5" s="494"/>
      <c r="N5" s="494"/>
      <c r="O5" s="494"/>
    </row>
    <row r="6" spans="1:15" ht="18" customHeight="1">
      <c r="A6" s="11"/>
      <c r="B6" s="12"/>
      <c r="C6" s="13"/>
      <c r="D6" s="14"/>
      <c r="E6" s="495"/>
      <c r="F6" s="495"/>
      <c r="O6" s="15" t="s">
        <v>388</v>
      </c>
    </row>
    <row r="7" spans="1:15" ht="37.5" customHeight="1">
      <c r="A7" s="502" t="s">
        <v>64</v>
      </c>
      <c r="B7" s="503"/>
      <c r="C7" s="497" t="s">
        <v>65</v>
      </c>
      <c r="D7" s="460" t="s">
        <v>364</v>
      </c>
      <c r="E7" s="461"/>
      <c r="F7" s="461"/>
      <c r="G7" s="461"/>
      <c r="H7" s="461"/>
      <c r="I7" s="461"/>
      <c r="J7" s="461"/>
      <c r="K7" s="461"/>
      <c r="L7" s="461"/>
      <c r="M7" s="461"/>
      <c r="N7" s="461"/>
      <c r="O7" s="462"/>
    </row>
    <row r="8" spans="1:15" s="49" customFormat="1" ht="30" customHeight="1">
      <c r="A8" s="504"/>
      <c r="B8" s="505"/>
      <c r="C8" s="497"/>
      <c r="D8" s="499" t="s">
        <v>7</v>
      </c>
      <c r="E8" s="500"/>
      <c r="F8" s="496"/>
      <c r="G8" s="499" t="s">
        <v>92</v>
      </c>
      <c r="H8" s="500"/>
      <c r="I8" s="496"/>
      <c r="J8" s="499" t="s">
        <v>66</v>
      </c>
      <c r="K8" s="500"/>
      <c r="L8" s="496"/>
      <c r="M8" s="499" t="s">
        <v>67</v>
      </c>
      <c r="N8" s="500"/>
      <c r="O8" s="496"/>
    </row>
    <row r="9" spans="1:15" s="49" customFormat="1" ht="19.5" customHeight="1">
      <c r="A9" s="497" t="s">
        <v>68</v>
      </c>
      <c r="B9" s="497" t="s">
        <v>93</v>
      </c>
      <c r="C9" s="497"/>
      <c r="D9" s="454" t="s">
        <v>70</v>
      </c>
      <c r="E9" s="454" t="s">
        <v>71</v>
      </c>
      <c r="F9" s="454"/>
      <c r="G9" s="454" t="s">
        <v>70</v>
      </c>
      <c r="H9" s="454" t="s">
        <v>71</v>
      </c>
      <c r="I9" s="454"/>
      <c r="J9" s="454" t="s">
        <v>70</v>
      </c>
      <c r="K9" s="454" t="s">
        <v>71</v>
      </c>
      <c r="L9" s="454"/>
      <c r="M9" s="454" t="s">
        <v>70</v>
      </c>
      <c r="N9" s="454" t="s">
        <v>71</v>
      </c>
      <c r="O9" s="454"/>
    </row>
    <row r="10" spans="1:15" s="49" customFormat="1" ht="27">
      <c r="A10" s="497"/>
      <c r="B10" s="497"/>
      <c r="C10" s="497"/>
      <c r="D10" s="454"/>
      <c r="E10" s="21" t="s">
        <v>94</v>
      </c>
      <c r="F10" s="21" t="s">
        <v>95</v>
      </c>
      <c r="G10" s="454"/>
      <c r="H10" s="21" t="s">
        <v>94</v>
      </c>
      <c r="I10" s="21" t="s">
        <v>95</v>
      </c>
      <c r="J10" s="454"/>
      <c r="K10" s="21" t="s">
        <v>94</v>
      </c>
      <c r="L10" s="21" t="s">
        <v>95</v>
      </c>
      <c r="M10" s="454"/>
      <c r="N10" s="21" t="s">
        <v>94</v>
      </c>
      <c r="O10" s="21" t="s">
        <v>95</v>
      </c>
    </row>
    <row r="11" spans="1:15" s="49" customFormat="1" ht="28.5" customHeight="1">
      <c r="A11" s="501"/>
      <c r="B11" s="501"/>
      <c r="C11" s="16" t="s">
        <v>74</v>
      </c>
      <c r="D11" s="38">
        <v>0</v>
      </c>
      <c r="E11" s="38">
        <v>0</v>
      </c>
      <c r="F11" s="38">
        <v>0</v>
      </c>
      <c r="G11" s="38">
        <v>-500000</v>
      </c>
      <c r="H11" s="38">
        <v>-417000</v>
      </c>
      <c r="I11" s="38">
        <v>-83000</v>
      </c>
      <c r="J11" s="38">
        <v>-2000000</v>
      </c>
      <c r="K11" s="38">
        <v>-1668000</v>
      </c>
      <c r="L11" s="38">
        <v>-332000</v>
      </c>
      <c r="M11" s="38">
        <v>-2000000</v>
      </c>
      <c r="N11" s="38">
        <v>-1668000</v>
      </c>
      <c r="O11" s="38">
        <v>-332000</v>
      </c>
    </row>
    <row r="12" spans="1:15" s="49" customFormat="1" ht="29.25" hidden="1" customHeight="1">
      <c r="A12" s="501"/>
      <c r="B12" s="501"/>
      <c r="C12" s="50" t="s">
        <v>75</v>
      </c>
      <c r="D12" s="38">
        <v>0</v>
      </c>
      <c r="E12" s="38">
        <v>0</v>
      </c>
      <c r="F12" s="38">
        <v>0</v>
      </c>
      <c r="G12" s="38">
        <v>0</v>
      </c>
      <c r="H12" s="38">
        <v>0</v>
      </c>
      <c r="I12" s="38">
        <v>0</v>
      </c>
      <c r="J12" s="38">
        <v>0</v>
      </c>
      <c r="K12" s="38">
        <v>0</v>
      </c>
      <c r="L12" s="38">
        <v>0</v>
      </c>
      <c r="M12" s="38">
        <v>0</v>
      </c>
      <c r="N12" s="38">
        <v>0</v>
      </c>
      <c r="O12" s="38">
        <v>0</v>
      </c>
    </row>
    <row r="13" spans="1:15" s="49" customFormat="1" ht="32.25" customHeight="1">
      <c r="A13" s="501"/>
      <c r="B13" s="501"/>
      <c r="C13" s="50" t="s">
        <v>76</v>
      </c>
      <c r="D13" s="38">
        <v>0</v>
      </c>
      <c r="E13" s="38">
        <v>0</v>
      </c>
      <c r="F13" s="38">
        <v>0</v>
      </c>
      <c r="G13" s="38">
        <v>-500000</v>
      </c>
      <c r="H13" s="38">
        <v>-417000</v>
      </c>
      <c r="I13" s="38">
        <v>-83000</v>
      </c>
      <c r="J13" s="38">
        <v>-2000000</v>
      </c>
      <c r="K13" s="38">
        <v>-1668000</v>
      </c>
      <c r="L13" s="38">
        <v>-332000</v>
      </c>
      <c r="M13" s="38">
        <v>-2000000</v>
      </c>
      <c r="N13" s="38">
        <v>-1668000</v>
      </c>
      <c r="O13" s="38">
        <v>-332000</v>
      </c>
    </row>
    <row r="14" spans="1:15" s="49" customFormat="1" ht="45.75" customHeight="1">
      <c r="A14" s="51"/>
      <c r="B14" s="28"/>
      <c r="C14" s="51" t="s">
        <v>77</v>
      </c>
      <c r="D14" s="30">
        <v>0</v>
      </c>
      <c r="E14" s="30">
        <v>0</v>
      </c>
      <c r="F14" s="30">
        <v>0</v>
      </c>
      <c r="G14" s="30">
        <v>-500000</v>
      </c>
      <c r="H14" s="30">
        <v>-417000</v>
      </c>
      <c r="I14" s="30">
        <v>-83000</v>
      </c>
      <c r="J14" s="30">
        <v>-2000000</v>
      </c>
      <c r="K14" s="30">
        <v>-1668000</v>
      </c>
      <c r="L14" s="30">
        <v>-332000</v>
      </c>
      <c r="M14" s="30">
        <v>-2000000</v>
      </c>
      <c r="N14" s="30">
        <v>-1668000</v>
      </c>
      <c r="O14" s="30">
        <v>-332000</v>
      </c>
    </row>
    <row r="15" spans="1:15" s="49" customFormat="1" ht="45" customHeight="1">
      <c r="A15" s="37">
        <v>1040</v>
      </c>
      <c r="B15" s="28"/>
      <c r="C15" s="51" t="s">
        <v>96</v>
      </c>
      <c r="D15" s="30">
        <v>0</v>
      </c>
      <c r="E15" s="30">
        <v>0</v>
      </c>
      <c r="F15" s="30">
        <v>0</v>
      </c>
      <c r="G15" s="30">
        <v>0</v>
      </c>
      <c r="H15" s="30">
        <v>0</v>
      </c>
      <c r="I15" s="30">
        <v>0</v>
      </c>
      <c r="J15" s="30">
        <v>-1000000</v>
      </c>
      <c r="K15" s="30">
        <v>-834000</v>
      </c>
      <c r="L15" s="30">
        <v>-166000</v>
      </c>
      <c r="M15" s="30">
        <v>-1000000</v>
      </c>
      <c r="N15" s="30">
        <v>-834000</v>
      </c>
      <c r="O15" s="30">
        <v>-166000</v>
      </c>
    </row>
    <row r="16" spans="1:15" s="49" customFormat="1" ht="20.25" customHeight="1">
      <c r="A16" s="51"/>
      <c r="B16" s="28"/>
      <c r="C16" s="52" t="s">
        <v>79</v>
      </c>
      <c r="D16" s="53"/>
      <c r="E16" s="53"/>
      <c r="F16" s="53"/>
      <c r="G16" s="53"/>
      <c r="H16" s="53"/>
      <c r="I16" s="53"/>
      <c r="J16" s="53"/>
      <c r="K16" s="53"/>
      <c r="L16" s="53"/>
      <c r="M16" s="53"/>
      <c r="N16" s="53"/>
      <c r="O16" s="53"/>
    </row>
    <row r="17" spans="1:15" s="49" customFormat="1" ht="49.5">
      <c r="A17" s="51"/>
      <c r="B17" s="37">
        <v>32006</v>
      </c>
      <c r="C17" s="51" t="s">
        <v>97</v>
      </c>
      <c r="D17" s="30">
        <v>0</v>
      </c>
      <c r="E17" s="30">
        <v>0</v>
      </c>
      <c r="F17" s="30">
        <v>0</v>
      </c>
      <c r="G17" s="30">
        <v>0</v>
      </c>
      <c r="H17" s="30">
        <v>0</v>
      </c>
      <c r="I17" s="30">
        <v>0</v>
      </c>
      <c r="J17" s="30">
        <v>-1000000</v>
      </c>
      <c r="K17" s="30">
        <v>-834000</v>
      </c>
      <c r="L17" s="30">
        <v>-166000</v>
      </c>
      <c r="M17" s="30">
        <v>-1000000</v>
      </c>
      <c r="N17" s="30">
        <v>-834000</v>
      </c>
      <c r="O17" s="30">
        <v>-166000</v>
      </c>
    </row>
    <row r="18" spans="1:15" s="49" customFormat="1" ht="20.25" customHeight="1">
      <c r="A18" s="51"/>
      <c r="B18" s="28"/>
      <c r="C18" s="52" t="s">
        <v>81</v>
      </c>
      <c r="D18" s="53"/>
      <c r="E18" s="53"/>
      <c r="F18" s="53"/>
      <c r="G18" s="53"/>
      <c r="H18" s="53"/>
      <c r="I18" s="53"/>
      <c r="J18" s="53"/>
      <c r="K18" s="53"/>
      <c r="L18" s="53"/>
      <c r="M18" s="53"/>
      <c r="N18" s="53"/>
      <c r="O18" s="53"/>
    </row>
    <row r="19" spans="1:15" s="49" customFormat="1" ht="33">
      <c r="A19" s="51"/>
      <c r="B19" s="28"/>
      <c r="C19" s="54" t="s">
        <v>98</v>
      </c>
      <c r="D19" s="55">
        <v>0</v>
      </c>
      <c r="E19" s="55">
        <v>0</v>
      </c>
      <c r="F19" s="55">
        <v>0</v>
      </c>
      <c r="G19" s="55">
        <v>0</v>
      </c>
      <c r="H19" s="55">
        <v>0</v>
      </c>
      <c r="I19" s="55">
        <v>0</v>
      </c>
      <c r="J19" s="55">
        <v>-1000000</v>
      </c>
      <c r="K19" s="55">
        <v>-834000</v>
      </c>
      <c r="L19" s="55">
        <v>-166000</v>
      </c>
      <c r="M19" s="55">
        <v>-1000000</v>
      </c>
      <c r="N19" s="55">
        <v>-834000</v>
      </c>
      <c r="O19" s="55">
        <v>-166000</v>
      </c>
    </row>
    <row r="20" spans="1:15" s="49" customFormat="1" ht="27">
      <c r="A20" s="51"/>
      <c r="B20" s="28"/>
      <c r="C20" s="52" t="s">
        <v>83</v>
      </c>
      <c r="D20" s="53"/>
      <c r="E20" s="53"/>
      <c r="F20" s="53"/>
      <c r="G20" s="53"/>
      <c r="H20" s="53"/>
      <c r="I20" s="53"/>
      <c r="J20" s="53"/>
      <c r="K20" s="53"/>
      <c r="L20" s="53"/>
      <c r="M20" s="53"/>
      <c r="N20" s="53"/>
      <c r="O20" s="53"/>
    </row>
    <row r="21" spans="1:15" s="49" customFormat="1" ht="20.25" customHeight="1">
      <c r="A21" s="51"/>
      <c r="B21" s="28"/>
      <c r="C21" s="51" t="s">
        <v>84</v>
      </c>
      <c r="D21" s="30">
        <v>0</v>
      </c>
      <c r="E21" s="30">
        <v>0</v>
      </c>
      <c r="F21" s="30">
        <v>0</v>
      </c>
      <c r="G21" s="30">
        <v>0</v>
      </c>
      <c r="H21" s="30">
        <v>0</v>
      </c>
      <c r="I21" s="30">
        <v>0</v>
      </c>
      <c r="J21" s="30">
        <v>-1000000</v>
      </c>
      <c r="K21" s="30">
        <v>-834000</v>
      </c>
      <c r="L21" s="30">
        <v>-166000</v>
      </c>
      <c r="M21" s="30">
        <v>-1000000</v>
      </c>
      <c r="N21" s="30">
        <v>-834000</v>
      </c>
      <c r="O21" s="30">
        <v>-166000</v>
      </c>
    </row>
    <row r="22" spans="1:15" s="49" customFormat="1" ht="20.25" customHeight="1">
      <c r="A22" s="51"/>
      <c r="B22" s="28"/>
      <c r="C22" s="44" t="s">
        <v>85</v>
      </c>
      <c r="D22" s="30">
        <v>0</v>
      </c>
      <c r="E22" s="32">
        <v>0</v>
      </c>
      <c r="F22" s="32">
        <v>0</v>
      </c>
      <c r="G22" s="30">
        <v>0</v>
      </c>
      <c r="H22" s="32">
        <v>0</v>
      </c>
      <c r="I22" s="32">
        <v>0</v>
      </c>
      <c r="J22" s="30">
        <v>-1000000</v>
      </c>
      <c r="K22" s="30">
        <v>-834000</v>
      </c>
      <c r="L22" s="30">
        <v>-166000</v>
      </c>
      <c r="M22" s="30">
        <v>-1000000</v>
      </c>
      <c r="N22" s="32">
        <v>-834000</v>
      </c>
      <c r="O22" s="32">
        <v>-166000</v>
      </c>
    </row>
    <row r="23" spans="1:15" s="49" customFormat="1" ht="20.25" customHeight="1">
      <c r="A23" s="37">
        <v>1157</v>
      </c>
      <c r="B23" s="28"/>
      <c r="C23" s="51" t="s">
        <v>78</v>
      </c>
      <c r="D23" s="30">
        <v>0</v>
      </c>
      <c r="E23" s="30">
        <v>0</v>
      </c>
      <c r="F23" s="30">
        <v>0</v>
      </c>
      <c r="G23" s="30">
        <v>-500000</v>
      </c>
      <c r="H23" s="30">
        <v>-417000</v>
      </c>
      <c r="I23" s="30">
        <v>-83000</v>
      </c>
      <c r="J23" s="30">
        <v>-1000000</v>
      </c>
      <c r="K23" s="30">
        <v>-834000</v>
      </c>
      <c r="L23" s="30">
        <v>-166000</v>
      </c>
      <c r="M23" s="30">
        <v>-1000000</v>
      </c>
      <c r="N23" s="30">
        <v>-834000</v>
      </c>
      <c r="O23" s="30">
        <v>-166000</v>
      </c>
    </row>
    <row r="24" spans="1:15" s="49" customFormat="1" ht="20.25" customHeight="1">
      <c r="A24" s="51"/>
      <c r="B24" s="28"/>
      <c r="C24" s="52" t="s">
        <v>79</v>
      </c>
      <c r="D24" s="39"/>
      <c r="E24" s="39"/>
      <c r="F24" s="39"/>
      <c r="G24" s="39"/>
      <c r="H24" s="39"/>
      <c r="I24" s="39"/>
      <c r="J24" s="39"/>
      <c r="K24" s="39"/>
      <c r="L24" s="39"/>
      <c r="M24" s="39"/>
      <c r="N24" s="39"/>
      <c r="O24" s="39"/>
    </row>
    <row r="25" spans="1:15" s="49" customFormat="1" ht="66">
      <c r="A25" s="51"/>
      <c r="B25" s="37">
        <v>12018</v>
      </c>
      <c r="C25" s="51" t="s">
        <v>99</v>
      </c>
      <c r="D25" s="30">
        <v>0</v>
      </c>
      <c r="E25" s="30">
        <v>0</v>
      </c>
      <c r="F25" s="30">
        <v>0</v>
      </c>
      <c r="G25" s="30">
        <v>-500000</v>
      </c>
      <c r="H25" s="30">
        <v>-417000</v>
      </c>
      <c r="I25" s="30">
        <v>-83000</v>
      </c>
      <c r="J25" s="30">
        <v>-1000000</v>
      </c>
      <c r="K25" s="30">
        <v>-834000</v>
      </c>
      <c r="L25" s="30">
        <v>-166000</v>
      </c>
      <c r="M25" s="30">
        <v>-1000000</v>
      </c>
      <c r="N25" s="30">
        <v>-834000</v>
      </c>
      <c r="O25" s="30">
        <v>-166000</v>
      </c>
    </row>
    <row r="26" spans="1:15" s="49" customFormat="1" ht="16.5">
      <c r="A26" s="51"/>
      <c r="B26" s="28"/>
      <c r="C26" s="52" t="s">
        <v>81</v>
      </c>
      <c r="D26" s="53"/>
      <c r="E26" s="53"/>
      <c r="F26" s="53"/>
      <c r="G26" s="53"/>
      <c r="H26" s="53"/>
      <c r="I26" s="53"/>
      <c r="J26" s="53"/>
      <c r="K26" s="53"/>
      <c r="L26" s="53"/>
      <c r="M26" s="53"/>
      <c r="N26" s="53"/>
      <c r="O26" s="53"/>
    </row>
    <row r="27" spans="1:15" s="49" customFormat="1" ht="33">
      <c r="A27" s="51"/>
      <c r="B27" s="28"/>
      <c r="C27" s="54" t="s">
        <v>98</v>
      </c>
      <c r="D27" s="55">
        <v>0</v>
      </c>
      <c r="E27" s="55">
        <v>0</v>
      </c>
      <c r="F27" s="55">
        <v>0</v>
      </c>
      <c r="G27" s="55">
        <v>-500000</v>
      </c>
      <c r="H27" s="55">
        <v>-417000</v>
      </c>
      <c r="I27" s="55">
        <v>-83000</v>
      </c>
      <c r="J27" s="55">
        <v>-1000000</v>
      </c>
      <c r="K27" s="55">
        <v>-834000</v>
      </c>
      <c r="L27" s="55">
        <v>-166000</v>
      </c>
      <c r="M27" s="55">
        <v>-1000000</v>
      </c>
      <c r="N27" s="55">
        <v>-834000</v>
      </c>
      <c r="O27" s="55">
        <v>-166000</v>
      </c>
    </row>
    <row r="28" spans="1:15" s="49" customFormat="1" ht="27">
      <c r="A28" s="51"/>
      <c r="B28" s="28"/>
      <c r="C28" s="52" t="s">
        <v>83</v>
      </c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</row>
    <row r="29" spans="1:15" s="49" customFormat="1" ht="16.5">
      <c r="A29" s="51"/>
      <c r="B29" s="28"/>
      <c r="C29" s="51" t="s">
        <v>84</v>
      </c>
      <c r="D29" s="30">
        <v>0</v>
      </c>
      <c r="E29" s="30">
        <v>0</v>
      </c>
      <c r="F29" s="30">
        <v>0</v>
      </c>
      <c r="G29" s="30">
        <v>-500000</v>
      </c>
      <c r="H29" s="30">
        <v>-417000</v>
      </c>
      <c r="I29" s="30">
        <v>-83000</v>
      </c>
      <c r="J29" s="30">
        <v>-1000000</v>
      </c>
      <c r="K29" s="30">
        <v>-834000</v>
      </c>
      <c r="L29" s="30">
        <v>-166000</v>
      </c>
      <c r="M29" s="30">
        <v>-1000000</v>
      </c>
      <c r="N29" s="30">
        <v>-834000</v>
      </c>
      <c r="O29" s="30">
        <v>-166000</v>
      </c>
    </row>
    <row r="30" spans="1:15" s="49" customFormat="1" ht="16.5">
      <c r="A30" s="51"/>
      <c r="B30" s="28"/>
      <c r="C30" s="44" t="s">
        <v>85</v>
      </c>
      <c r="D30" s="30">
        <v>0</v>
      </c>
      <c r="E30" s="32">
        <v>0</v>
      </c>
      <c r="F30" s="32">
        <v>0</v>
      </c>
      <c r="G30" s="30">
        <v>-250000</v>
      </c>
      <c r="H30" s="32">
        <v>-208500</v>
      </c>
      <c r="I30" s="32">
        <v>-41500</v>
      </c>
      <c r="J30" s="30">
        <v>-500000</v>
      </c>
      <c r="K30" s="32">
        <v>-417000</v>
      </c>
      <c r="L30" s="32">
        <v>-83000</v>
      </c>
      <c r="M30" s="30">
        <v>-500000</v>
      </c>
      <c r="N30" s="32">
        <v>-417000</v>
      </c>
      <c r="O30" s="32">
        <v>-83000</v>
      </c>
    </row>
    <row r="31" spans="1:15" s="49" customFormat="1" ht="20.25" customHeight="1">
      <c r="A31" s="51"/>
      <c r="B31" s="28"/>
      <c r="C31" s="44" t="s">
        <v>100</v>
      </c>
      <c r="D31" s="30">
        <v>0</v>
      </c>
      <c r="E31" s="32">
        <v>0</v>
      </c>
      <c r="F31" s="32">
        <v>0</v>
      </c>
      <c r="G31" s="30">
        <v>-250000</v>
      </c>
      <c r="H31" s="32">
        <v>-208500</v>
      </c>
      <c r="I31" s="32">
        <v>-41500</v>
      </c>
      <c r="J31" s="30">
        <v>-500000</v>
      </c>
      <c r="K31" s="32">
        <v>-417000</v>
      </c>
      <c r="L31" s="32">
        <v>-83000</v>
      </c>
      <c r="M31" s="30">
        <v>-500000</v>
      </c>
      <c r="N31" s="32">
        <v>-417000</v>
      </c>
      <c r="O31" s="32">
        <v>-83000</v>
      </c>
    </row>
  </sheetData>
  <mergeCells count="21">
    <mergeCell ref="A11:A13"/>
    <mergeCell ref="B11:B13"/>
    <mergeCell ref="D9:D10"/>
    <mergeCell ref="E9:F9"/>
    <mergeCell ref="G9:G10"/>
    <mergeCell ref="C7:C10"/>
    <mergeCell ref="A7:B8"/>
    <mergeCell ref="A9:A10"/>
    <mergeCell ref="B9:B10"/>
    <mergeCell ref="D7:O7"/>
    <mergeCell ref="M9:M10"/>
    <mergeCell ref="N9:O9"/>
    <mergeCell ref="H9:I9"/>
    <mergeCell ref="J9:J10"/>
    <mergeCell ref="K9:L9"/>
    <mergeCell ref="A5:O5"/>
    <mergeCell ref="E6:F6"/>
    <mergeCell ref="D8:F8"/>
    <mergeCell ref="G8:I8"/>
    <mergeCell ref="J8:L8"/>
    <mergeCell ref="M8:O8"/>
  </mergeCells>
  <printOptions horizontalCentered="1"/>
  <pageMargins left="0" right="0" top="0" bottom="0.35433070866141736" header="0" footer="0"/>
  <pageSetup scale="50" firstPageNumber="1034" fitToWidth="0" fitToHeight="0" orientation="landscape" useFirstPageNumber="1" horizontalDpi="300" verticalDpi="300" r:id="rId1"/>
  <headerFooter>
    <oddFooter>&amp;C&amp;P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view="pageBreakPreview" zoomScaleNormal="115" zoomScaleSheetLayoutView="100" workbookViewId="0">
      <selection activeCell="A5" sqref="A5:G5"/>
    </sheetView>
  </sheetViews>
  <sheetFormatPr defaultRowHeight="13.5"/>
  <cols>
    <col min="1" max="1" width="9.5703125" style="57" customWidth="1"/>
    <col min="2" max="2" width="13" style="57" customWidth="1"/>
    <col min="3" max="3" width="60.28515625" style="57" customWidth="1"/>
    <col min="4" max="4" width="14.85546875" style="57" customWidth="1"/>
    <col min="5" max="5" width="16" style="57" customWidth="1"/>
    <col min="6" max="7" width="19" style="57" customWidth="1"/>
    <col min="8" max="8" width="16.42578125" style="57" customWidth="1"/>
    <col min="9" max="9" width="20.28515625" style="57" customWidth="1"/>
    <col min="10" max="10" width="24.140625" style="57" customWidth="1"/>
    <col min="11" max="11" width="14.42578125" style="57" customWidth="1"/>
    <col min="12" max="12" width="17.5703125" style="57" customWidth="1"/>
    <col min="13" max="254" width="9.140625" style="57"/>
    <col min="255" max="255" width="5" style="57" customWidth="1"/>
    <col min="256" max="256" width="4.7109375" style="57" customWidth="1"/>
    <col min="257" max="257" width="5" style="57" customWidth="1"/>
    <col min="258" max="258" width="19.7109375" style="57" customWidth="1"/>
    <col min="259" max="259" width="49.85546875" style="57" customWidth="1"/>
    <col min="260" max="260" width="14.5703125" style="57" customWidth="1"/>
    <col min="261" max="261" width="13.7109375" style="57" customWidth="1"/>
    <col min="262" max="262" width="13.42578125" style="57" customWidth="1"/>
    <col min="263" max="263" width="15.42578125" style="57" customWidth="1"/>
    <col min="264" max="265" width="10.28515625" style="57" bestFit="1" customWidth="1"/>
    <col min="266" max="510" width="9.140625" style="57"/>
    <col min="511" max="511" width="5" style="57" customWidth="1"/>
    <col min="512" max="512" width="4.7109375" style="57" customWidth="1"/>
    <col min="513" max="513" width="5" style="57" customWidth="1"/>
    <col min="514" max="514" width="19.7109375" style="57" customWidth="1"/>
    <col min="515" max="515" width="49.85546875" style="57" customWidth="1"/>
    <col min="516" max="516" width="14.5703125" style="57" customWidth="1"/>
    <col min="517" max="517" width="13.7109375" style="57" customWidth="1"/>
    <col min="518" max="518" width="13.42578125" style="57" customWidth="1"/>
    <col min="519" max="519" width="15.42578125" style="57" customWidth="1"/>
    <col min="520" max="521" width="10.28515625" style="57" bestFit="1" customWidth="1"/>
    <col min="522" max="766" width="9.140625" style="57"/>
    <col min="767" max="767" width="5" style="57" customWidth="1"/>
    <col min="768" max="768" width="4.7109375" style="57" customWidth="1"/>
    <col min="769" max="769" width="5" style="57" customWidth="1"/>
    <col min="770" max="770" width="19.7109375" style="57" customWidth="1"/>
    <col min="771" max="771" width="49.85546875" style="57" customWidth="1"/>
    <col min="772" max="772" width="14.5703125" style="57" customWidth="1"/>
    <col min="773" max="773" width="13.7109375" style="57" customWidth="1"/>
    <col min="774" max="774" width="13.42578125" style="57" customWidth="1"/>
    <col min="775" max="775" width="15.42578125" style="57" customWidth="1"/>
    <col min="776" max="777" width="10.28515625" style="57" bestFit="1" customWidth="1"/>
    <col min="778" max="1022" width="9.140625" style="57"/>
    <col min="1023" max="1023" width="5" style="57" customWidth="1"/>
    <col min="1024" max="1024" width="4.7109375" style="57" customWidth="1"/>
    <col min="1025" max="1025" width="5" style="57" customWidth="1"/>
    <col min="1026" max="1026" width="19.7109375" style="57" customWidth="1"/>
    <col min="1027" max="1027" width="49.85546875" style="57" customWidth="1"/>
    <col min="1028" max="1028" width="14.5703125" style="57" customWidth="1"/>
    <col min="1029" max="1029" width="13.7109375" style="57" customWidth="1"/>
    <col min="1030" max="1030" width="13.42578125" style="57" customWidth="1"/>
    <col min="1031" max="1031" width="15.42578125" style="57" customWidth="1"/>
    <col min="1032" max="1033" width="10.28515625" style="57" bestFit="1" customWidth="1"/>
    <col min="1034" max="1278" width="9.140625" style="57"/>
    <col min="1279" max="1279" width="5" style="57" customWidth="1"/>
    <col min="1280" max="1280" width="4.7109375" style="57" customWidth="1"/>
    <col min="1281" max="1281" width="5" style="57" customWidth="1"/>
    <col min="1282" max="1282" width="19.7109375" style="57" customWidth="1"/>
    <col min="1283" max="1283" width="49.85546875" style="57" customWidth="1"/>
    <col min="1284" max="1284" width="14.5703125" style="57" customWidth="1"/>
    <col min="1285" max="1285" width="13.7109375" style="57" customWidth="1"/>
    <col min="1286" max="1286" width="13.42578125" style="57" customWidth="1"/>
    <col min="1287" max="1287" width="15.42578125" style="57" customWidth="1"/>
    <col min="1288" max="1289" width="10.28515625" style="57" bestFit="1" customWidth="1"/>
    <col min="1290" max="1534" width="9.140625" style="57"/>
    <col min="1535" max="1535" width="5" style="57" customWidth="1"/>
    <col min="1536" max="1536" width="4.7109375" style="57" customWidth="1"/>
    <col min="1537" max="1537" width="5" style="57" customWidth="1"/>
    <col min="1538" max="1538" width="19.7109375" style="57" customWidth="1"/>
    <col min="1539" max="1539" width="49.85546875" style="57" customWidth="1"/>
    <col min="1540" max="1540" width="14.5703125" style="57" customWidth="1"/>
    <col min="1541" max="1541" width="13.7109375" style="57" customWidth="1"/>
    <col min="1542" max="1542" width="13.42578125" style="57" customWidth="1"/>
    <col min="1543" max="1543" width="15.42578125" style="57" customWidth="1"/>
    <col min="1544" max="1545" width="10.28515625" style="57" bestFit="1" customWidth="1"/>
    <col min="1546" max="1790" width="9.140625" style="57"/>
    <col min="1791" max="1791" width="5" style="57" customWidth="1"/>
    <col min="1792" max="1792" width="4.7109375" style="57" customWidth="1"/>
    <col min="1793" max="1793" width="5" style="57" customWidth="1"/>
    <col min="1794" max="1794" width="19.7109375" style="57" customWidth="1"/>
    <col min="1795" max="1795" width="49.85546875" style="57" customWidth="1"/>
    <col min="1796" max="1796" width="14.5703125" style="57" customWidth="1"/>
    <col min="1797" max="1797" width="13.7109375" style="57" customWidth="1"/>
    <col min="1798" max="1798" width="13.42578125" style="57" customWidth="1"/>
    <col min="1799" max="1799" width="15.42578125" style="57" customWidth="1"/>
    <col min="1800" max="1801" width="10.28515625" style="57" bestFit="1" customWidth="1"/>
    <col min="1802" max="2046" width="9.140625" style="57"/>
    <col min="2047" max="2047" width="5" style="57" customWidth="1"/>
    <col min="2048" max="2048" width="4.7109375" style="57" customWidth="1"/>
    <col min="2049" max="2049" width="5" style="57" customWidth="1"/>
    <col min="2050" max="2050" width="19.7109375" style="57" customWidth="1"/>
    <col min="2051" max="2051" width="49.85546875" style="57" customWidth="1"/>
    <col min="2052" max="2052" width="14.5703125" style="57" customWidth="1"/>
    <col min="2053" max="2053" width="13.7109375" style="57" customWidth="1"/>
    <col min="2054" max="2054" width="13.42578125" style="57" customWidth="1"/>
    <col min="2055" max="2055" width="15.42578125" style="57" customWidth="1"/>
    <col min="2056" max="2057" width="10.28515625" style="57" bestFit="1" customWidth="1"/>
    <col min="2058" max="2302" width="9.140625" style="57"/>
    <col min="2303" max="2303" width="5" style="57" customWidth="1"/>
    <col min="2304" max="2304" width="4.7109375" style="57" customWidth="1"/>
    <col min="2305" max="2305" width="5" style="57" customWidth="1"/>
    <col min="2306" max="2306" width="19.7109375" style="57" customWidth="1"/>
    <col min="2307" max="2307" width="49.85546875" style="57" customWidth="1"/>
    <col min="2308" max="2308" width="14.5703125" style="57" customWidth="1"/>
    <col min="2309" max="2309" width="13.7109375" style="57" customWidth="1"/>
    <col min="2310" max="2310" width="13.42578125" style="57" customWidth="1"/>
    <col min="2311" max="2311" width="15.42578125" style="57" customWidth="1"/>
    <col min="2312" max="2313" width="10.28515625" style="57" bestFit="1" customWidth="1"/>
    <col min="2314" max="2558" width="9.140625" style="57"/>
    <col min="2559" max="2559" width="5" style="57" customWidth="1"/>
    <col min="2560" max="2560" width="4.7109375" style="57" customWidth="1"/>
    <col min="2561" max="2561" width="5" style="57" customWidth="1"/>
    <col min="2562" max="2562" width="19.7109375" style="57" customWidth="1"/>
    <col min="2563" max="2563" width="49.85546875" style="57" customWidth="1"/>
    <col min="2564" max="2564" width="14.5703125" style="57" customWidth="1"/>
    <col min="2565" max="2565" width="13.7109375" style="57" customWidth="1"/>
    <col min="2566" max="2566" width="13.42578125" style="57" customWidth="1"/>
    <col min="2567" max="2567" width="15.42578125" style="57" customWidth="1"/>
    <col min="2568" max="2569" width="10.28515625" style="57" bestFit="1" customWidth="1"/>
    <col min="2570" max="2814" width="9.140625" style="57"/>
    <col min="2815" max="2815" width="5" style="57" customWidth="1"/>
    <col min="2816" max="2816" width="4.7109375" style="57" customWidth="1"/>
    <col min="2817" max="2817" width="5" style="57" customWidth="1"/>
    <col min="2818" max="2818" width="19.7109375" style="57" customWidth="1"/>
    <col min="2819" max="2819" width="49.85546875" style="57" customWidth="1"/>
    <col min="2820" max="2820" width="14.5703125" style="57" customWidth="1"/>
    <col min="2821" max="2821" width="13.7109375" style="57" customWidth="1"/>
    <col min="2822" max="2822" width="13.42578125" style="57" customWidth="1"/>
    <col min="2823" max="2823" width="15.42578125" style="57" customWidth="1"/>
    <col min="2824" max="2825" width="10.28515625" style="57" bestFit="1" customWidth="1"/>
    <col min="2826" max="3070" width="9.140625" style="57"/>
    <col min="3071" max="3071" width="5" style="57" customWidth="1"/>
    <col min="3072" max="3072" width="4.7109375" style="57" customWidth="1"/>
    <col min="3073" max="3073" width="5" style="57" customWidth="1"/>
    <col min="3074" max="3074" width="19.7109375" style="57" customWidth="1"/>
    <col min="3075" max="3075" width="49.85546875" style="57" customWidth="1"/>
    <col min="3076" max="3076" width="14.5703125" style="57" customWidth="1"/>
    <col min="3077" max="3077" width="13.7109375" style="57" customWidth="1"/>
    <col min="3078" max="3078" width="13.42578125" style="57" customWidth="1"/>
    <col min="3079" max="3079" width="15.42578125" style="57" customWidth="1"/>
    <col min="3080" max="3081" width="10.28515625" style="57" bestFit="1" customWidth="1"/>
    <col min="3082" max="3326" width="9.140625" style="57"/>
    <col min="3327" max="3327" width="5" style="57" customWidth="1"/>
    <col min="3328" max="3328" width="4.7109375" style="57" customWidth="1"/>
    <col min="3329" max="3329" width="5" style="57" customWidth="1"/>
    <col min="3330" max="3330" width="19.7109375" style="57" customWidth="1"/>
    <col min="3331" max="3331" width="49.85546875" style="57" customWidth="1"/>
    <col min="3332" max="3332" width="14.5703125" style="57" customWidth="1"/>
    <col min="3333" max="3333" width="13.7109375" style="57" customWidth="1"/>
    <col min="3334" max="3334" width="13.42578125" style="57" customWidth="1"/>
    <col min="3335" max="3335" width="15.42578125" style="57" customWidth="1"/>
    <col min="3336" max="3337" width="10.28515625" style="57" bestFit="1" customWidth="1"/>
    <col min="3338" max="3582" width="9.140625" style="57"/>
    <col min="3583" max="3583" width="5" style="57" customWidth="1"/>
    <col min="3584" max="3584" width="4.7109375" style="57" customWidth="1"/>
    <col min="3585" max="3585" width="5" style="57" customWidth="1"/>
    <col min="3586" max="3586" width="19.7109375" style="57" customWidth="1"/>
    <col min="3587" max="3587" width="49.85546875" style="57" customWidth="1"/>
    <col min="3588" max="3588" width="14.5703125" style="57" customWidth="1"/>
    <col min="3589" max="3589" width="13.7109375" style="57" customWidth="1"/>
    <col min="3590" max="3590" width="13.42578125" style="57" customWidth="1"/>
    <col min="3591" max="3591" width="15.42578125" style="57" customWidth="1"/>
    <col min="3592" max="3593" width="10.28515625" style="57" bestFit="1" customWidth="1"/>
    <col min="3594" max="3838" width="9.140625" style="57"/>
    <col min="3839" max="3839" width="5" style="57" customWidth="1"/>
    <col min="3840" max="3840" width="4.7109375" style="57" customWidth="1"/>
    <col min="3841" max="3841" width="5" style="57" customWidth="1"/>
    <col min="3842" max="3842" width="19.7109375" style="57" customWidth="1"/>
    <col min="3843" max="3843" width="49.85546875" style="57" customWidth="1"/>
    <col min="3844" max="3844" width="14.5703125" style="57" customWidth="1"/>
    <col min="3845" max="3845" width="13.7109375" style="57" customWidth="1"/>
    <col min="3846" max="3846" width="13.42578125" style="57" customWidth="1"/>
    <col min="3847" max="3847" width="15.42578125" style="57" customWidth="1"/>
    <col min="3848" max="3849" width="10.28515625" style="57" bestFit="1" customWidth="1"/>
    <col min="3850" max="4094" width="9.140625" style="57"/>
    <col min="4095" max="4095" width="5" style="57" customWidth="1"/>
    <col min="4096" max="4096" width="4.7109375" style="57" customWidth="1"/>
    <col min="4097" max="4097" width="5" style="57" customWidth="1"/>
    <col min="4098" max="4098" width="19.7109375" style="57" customWidth="1"/>
    <col min="4099" max="4099" width="49.85546875" style="57" customWidth="1"/>
    <col min="4100" max="4100" width="14.5703125" style="57" customWidth="1"/>
    <col min="4101" max="4101" width="13.7109375" style="57" customWidth="1"/>
    <col min="4102" max="4102" width="13.42578125" style="57" customWidth="1"/>
    <col min="4103" max="4103" width="15.42578125" style="57" customWidth="1"/>
    <col min="4104" max="4105" width="10.28515625" style="57" bestFit="1" customWidth="1"/>
    <col min="4106" max="4350" width="9.140625" style="57"/>
    <col min="4351" max="4351" width="5" style="57" customWidth="1"/>
    <col min="4352" max="4352" width="4.7109375" style="57" customWidth="1"/>
    <col min="4353" max="4353" width="5" style="57" customWidth="1"/>
    <col min="4354" max="4354" width="19.7109375" style="57" customWidth="1"/>
    <col min="4355" max="4355" width="49.85546875" style="57" customWidth="1"/>
    <col min="4356" max="4356" width="14.5703125" style="57" customWidth="1"/>
    <col min="4357" max="4357" width="13.7109375" style="57" customWidth="1"/>
    <col min="4358" max="4358" width="13.42578125" style="57" customWidth="1"/>
    <col min="4359" max="4359" width="15.42578125" style="57" customWidth="1"/>
    <col min="4360" max="4361" width="10.28515625" style="57" bestFit="1" customWidth="1"/>
    <col min="4362" max="4606" width="9.140625" style="57"/>
    <col min="4607" max="4607" width="5" style="57" customWidth="1"/>
    <col min="4608" max="4608" width="4.7109375" style="57" customWidth="1"/>
    <col min="4609" max="4609" width="5" style="57" customWidth="1"/>
    <col min="4610" max="4610" width="19.7109375" style="57" customWidth="1"/>
    <col min="4611" max="4611" width="49.85546875" style="57" customWidth="1"/>
    <col min="4612" max="4612" width="14.5703125" style="57" customWidth="1"/>
    <col min="4613" max="4613" width="13.7109375" style="57" customWidth="1"/>
    <col min="4614" max="4614" width="13.42578125" style="57" customWidth="1"/>
    <col min="4615" max="4615" width="15.42578125" style="57" customWidth="1"/>
    <col min="4616" max="4617" width="10.28515625" style="57" bestFit="1" customWidth="1"/>
    <col min="4618" max="4862" width="9.140625" style="57"/>
    <col min="4863" max="4863" width="5" style="57" customWidth="1"/>
    <col min="4864" max="4864" width="4.7109375" style="57" customWidth="1"/>
    <col min="4865" max="4865" width="5" style="57" customWidth="1"/>
    <col min="4866" max="4866" width="19.7109375" style="57" customWidth="1"/>
    <col min="4867" max="4867" width="49.85546875" style="57" customWidth="1"/>
    <col min="4868" max="4868" width="14.5703125" style="57" customWidth="1"/>
    <col min="4869" max="4869" width="13.7109375" style="57" customWidth="1"/>
    <col min="4870" max="4870" width="13.42578125" style="57" customWidth="1"/>
    <col min="4871" max="4871" width="15.42578125" style="57" customWidth="1"/>
    <col min="4872" max="4873" width="10.28515625" style="57" bestFit="1" customWidth="1"/>
    <col min="4874" max="5118" width="9.140625" style="57"/>
    <col min="5119" max="5119" width="5" style="57" customWidth="1"/>
    <col min="5120" max="5120" width="4.7109375" style="57" customWidth="1"/>
    <col min="5121" max="5121" width="5" style="57" customWidth="1"/>
    <col min="5122" max="5122" width="19.7109375" style="57" customWidth="1"/>
    <col min="5123" max="5123" width="49.85546875" style="57" customWidth="1"/>
    <col min="5124" max="5124" width="14.5703125" style="57" customWidth="1"/>
    <col min="5125" max="5125" width="13.7109375" style="57" customWidth="1"/>
    <col min="5126" max="5126" width="13.42578125" style="57" customWidth="1"/>
    <col min="5127" max="5127" width="15.42578125" style="57" customWidth="1"/>
    <col min="5128" max="5129" width="10.28515625" style="57" bestFit="1" customWidth="1"/>
    <col min="5130" max="5374" width="9.140625" style="57"/>
    <col min="5375" max="5375" width="5" style="57" customWidth="1"/>
    <col min="5376" max="5376" width="4.7109375" style="57" customWidth="1"/>
    <col min="5377" max="5377" width="5" style="57" customWidth="1"/>
    <col min="5378" max="5378" width="19.7109375" style="57" customWidth="1"/>
    <col min="5379" max="5379" width="49.85546875" style="57" customWidth="1"/>
    <col min="5380" max="5380" width="14.5703125" style="57" customWidth="1"/>
    <col min="5381" max="5381" width="13.7109375" style="57" customWidth="1"/>
    <col min="5382" max="5382" width="13.42578125" style="57" customWidth="1"/>
    <col min="5383" max="5383" width="15.42578125" style="57" customWidth="1"/>
    <col min="5384" max="5385" width="10.28515625" style="57" bestFit="1" customWidth="1"/>
    <col min="5386" max="5630" width="9.140625" style="57"/>
    <col min="5631" max="5631" width="5" style="57" customWidth="1"/>
    <col min="5632" max="5632" width="4.7109375" style="57" customWidth="1"/>
    <col min="5633" max="5633" width="5" style="57" customWidth="1"/>
    <col min="5634" max="5634" width="19.7109375" style="57" customWidth="1"/>
    <col min="5635" max="5635" width="49.85546875" style="57" customWidth="1"/>
    <col min="5636" max="5636" width="14.5703125" style="57" customWidth="1"/>
    <col min="5637" max="5637" width="13.7109375" style="57" customWidth="1"/>
    <col min="5638" max="5638" width="13.42578125" style="57" customWidth="1"/>
    <col min="5639" max="5639" width="15.42578125" style="57" customWidth="1"/>
    <col min="5640" max="5641" width="10.28515625" style="57" bestFit="1" customWidth="1"/>
    <col min="5642" max="5886" width="9.140625" style="57"/>
    <col min="5887" max="5887" width="5" style="57" customWidth="1"/>
    <col min="5888" max="5888" width="4.7109375" style="57" customWidth="1"/>
    <col min="5889" max="5889" width="5" style="57" customWidth="1"/>
    <col min="5890" max="5890" width="19.7109375" style="57" customWidth="1"/>
    <col min="5891" max="5891" width="49.85546875" style="57" customWidth="1"/>
    <col min="5892" max="5892" width="14.5703125" style="57" customWidth="1"/>
    <col min="5893" max="5893" width="13.7109375" style="57" customWidth="1"/>
    <col min="5894" max="5894" width="13.42578125" style="57" customWidth="1"/>
    <col min="5895" max="5895" width="15.42578125" style="57" customWidth="1"/>
    <col min="5896" max="5897" width="10.28515625" style="57" bestFit="1" customWidth="1"/>
    <col min="5898" max="6142" width="9.140625" style="57"/>
    <col min="6143" max="6143" width="5" style="57" customWidth="1"/>
    <col min="6144" max="6144" width="4.7109375" style="57" customWidth="1"/>
    <col min="6145" max="6145" width="5" style="57" customWidth="1"/>
    <col min="6146" max="6146" width="19.7109375" style="57" customWidth="1"/>
    <col min="6147" max="6147" width="49.85546875" style="57" customWidth="1"/>
    <col min="6148" max="6148" width="14.5703125" style="57" customWidth="1"/>
    <col min="6149" max="6149" width="13.7109375" style="57" customWidth="1"/>
    <col min="6150" max="6150" width="13.42578125" style="57" customWidth="1"/>
    <col min="6151" max="6151" width="15.42578125" style="57" customWidth="1"/>
    <col min="6152" max="6153" width="10.28515625" style="57" bestFit="1" customWidth="1"/>
    <col min="6154" max="6398" width="9.140625" style="57"/>
    <col min="6399" max="6399" width="5" style="57" customWidth="1"/>
    <col min="6400" max="6400" width="4.7109375" style="57" customWidth="1"/>
    <col min="6401" max="6401" width="5" style="57" customWidth="1"/>
    <col min="6402" max="6402" width="19.7109375" style="57" customWidth="1"/>
    <col min="6403" max="6403" width="49.85546875" style="57" customWidth="1"/>
    <col min="6404" max="6404" width="14.5703125" style="57" customWidth="1"/>
    <col min="6405" max="6405" width="13.7109375" style="57" customWidth="1"/>
    <col min="6406" max="6406" width="13.42578125" style="57" customWidth="1"/>
    <col min="6407" max="6407" width="15.42578125" style="57" customWidth="1"/>
    <col min="6408" max="6409" width="10.28515625" style="57" bestFit="1" customWidth="1"/>
    <col min="6410" max="6654" width="9.140625" style="57"/>
    <col min="6655" max="6655" width="5" style="57" customWidth="1"/>
    <col min="6656" max="6656" width="4.7109375" style="57" customWidth="1"/>
    <col min="6657" max="6657" width="5" style="57" customWidth="1"/>
    <col min="6658" max="6658" width="19.7109375" style="57" customWidth="1"/>
    <col min="6659" max="6659" width="49.85546875" style="57" customWidth="1"/>
    <col min="6660" max="6660" width="14.5703125" style="57" customWidth="1"/>
    <col min="6661" max="6661" width="13.7109375" style="57" customWidth="1"/>
    <col min="6662" max="6662" width="13.42578125" style="57" customWidth="1"/>
    <col min="6663" max="6663" width="15.42578125" style="57" customWidth="1"/>
    <col min="6664" max="6665" width="10.28515625" style="57" bestFit="1" customWidth="1"/>
    <col min="6666" max="6910" width="9.140625" style="57"/>
    <col min="6911" max="6911" width="5" style="57" customWidth="1"/>
    <col min="6912" max="6912" width="4.7109375" style="57" customWidth="1"/>
    <col min="6913" max="6913" width="5" style="57" customWidth="1"/>
    <col min="6914" max="6914" width="19.7109375" style="57" customWidth="1"/>
    <col min="6915" max="6915" width="49.85546875" style="57" customWidth="1"/>
    <col min="6916" max="6916" width="14.5703125" style="57" customWidth="1"/>
    <col min="6917" max="6917" width="13.7109375" style="57" customWidth="1"/>
    <col min="6918" max="6918" width="13.42578125" style="57" customWidth="1"/>
    <col min="6919" max="6919" width="15.42578125" style="57" customWidth="1"/>
    <col min="6920" max="6921" width="10.28515625" style="57" bestFit="1" customWidth="1"/>
    <col min="6922" max="7166" width="9.140625" style="57"/>
    <col min="7167" max="7167" width="5" style="57" customWidth="1"/>
    <col min="7168" max="7168" width="4.7109375" style="57" customWidth="1"/>
    <col min="7169" max="7169" width="5" style="57" customWidth="1"/>
    <col min="7170" max="7170" width="19.7109375" style="57" customWidth="1"/>
    <col min="7171" max="7171" width="49.85546875" style="57" customWidth="1"/>
    <col min="7172" max="7172" width="14.5703125" style="57" customWidth="1"/>
    <col min="7173" max="7173" width="13.7109375" style="57" customWidth="1"/>
    <col min="7174" max="7174" width="13.42578125" style="57" customWidth="1"/>
    <col min="7175" max="7175" width="15.42578125" style="57" customWidth="1"/>
    <col min="7176" max="7177" width="10.28515625" style="57" bestFit="1" customWidth="1"/>
    <col min="7178" max="7422" width="9.140625" style="57"/>
    <col min="7423" max="7423" width="5" style="57" customWidth="1"/>
    <col min="7424" max="7424" width="4.7109375" style="57" customWidth="1"/>
    <col min="7425" max="7425" width="5" style="57" customWidth="1"/>
    <col min="7426" max="7426" width="19.7109375" style="57" customWidth="1"/>
    <col min="7427" max="7427" width="49.85546875" style="57" customWidth="1"/>
    <col min="7428" max="7428" width="14.5703125" style="57" customWidth="1"/>
    <col min="7429" max="7429" width="13.7109375" style="57" customWidth="1"/>
    <col min="7430" max="7430" width="13.42578125" style="57" customWidth="1"/>
    <col min="7431" max="7431" width="15.42578125" style="57" customWidth="1"/>
    <col min="7432" max="7433" width="10.28515625" style="57" bestFit="1" customWidth="1"/>
    <col min="7434" max="7678" width="9.140625" style="57"/>
    <col min="7679" max="7679" width="5" style="57" customWidth="1"/>
    <col min="7680" max="7680" width="4.7109375" style="57" customWidth="1"/>
    <col min="7681" max="7681" width="5" style="57" customWidth="1"/>
    <col min="7682" max="7682" width="19.7109375" style="57" customWidth="1"/>
    <col min="7683" max="7683" width="49.85546875" style="57" customWidth="1"/>
    <col min="7684" max="7684" width="14.5703125" style="57" customWidth="1"/>
    <col min="7685" max="7685" width="13.7109375" style="57" customWidth="1"/>
    <col min="7686" max="7686" width="13.42578125" style="57" customWidth="1"/>
    <col min="7687" max="7687" width="15.42578125" style="57" customWidth="1"/>
    <col min="7688" max="7689" width="10.28515625" style="57" bestFit="1" customWidth="1"/>
    <col min="7690" max="7934" width="9.140625" style="57"/>
    <col min="7935" max="7935" width="5" style="57" customWidth="1"/>
    <col min="7936" max="7936" width="4.7109375" style="57" customWidth="1"/>
    <col min="7937" max="7937" width="5" style="57" customWidth="1"/>
    <col min="7938" max="7938" width="19.7109375" style="57" customWidth="1"/>
    <col min="7939" max="7939" width="49.85546875" style="57" customWidth="1"/>
    <col min="7940" max="7940" width="14.5703125" style="57" customWidth="1"/>
    <col min="7941" max="7941" width="13.7109375" style="57" customWidth="1"/>
    <col min="7942" max="7942" width="13.42578125" style="57" customWidth="1"/>
    <col min="7943" max="7943" width="15.42578125" style="57" customWidth="1"/>
    <col min="7944" max="7945" width="10.28515625" style="57" bestFit="1" customWidth="1"/>
    <col min="7946" max="8190" width="9.140625" style="57"/>
    <col min="8191" max="8191" width="5" style="57" customWidth="1"/>
    <col min="8192" max="8192" width="4.7109375" style="57" customWidth="1"/>
    <col min="8193" max="8193" width="5" style="57" customWidth="1"/>
    <col min="8194" max="8194" width="19.7109375" style="57" customWidth="1"/>
    <col min="8195" max="8195" width="49.85546875" style="57" customWidth="1"/>
    <col min="8196" max="8196" width="14.5703125" style="57" customWidth="1"/>
    <col min="8197" max="8197" width="13.7109375" style="57" customWidth="1"/>
    <col min="8198" max="8198" width="13.42578125" style="57" customWidth="1"/>
    <col min="8199" max="8199" width="15.42578125" style="57" customWidth="1"/>
    <col min="8200" max="8201" width="10.28515625" style="57" bestFit="1" customWidth="1"/>
    <col min="8202" max="8446" width="9.140625" style="57"/>
    <col min="8447" max="8447" width="5" style="57" customWidth="1"/>
    <col min="8448" max="8448" width="4.7109375" style="57" customWidth="1"/>
    <col min="8449" max="8449" width="5" style="57" customWidth="1"/>
    <col min="8450" max="8450" width="19.7109375" style="57" customWidth="1"/>
    <col min="8451" max="8451" width="49.85546875" style="57" customWidth="1"/>
    <col min="8452" max="8452" width="14.5703125" style="57" customWidth="1"/>
    <col min="8453" max="8453" width="13.7109375" style="57" customWidth="1"/>
    <col min="8454" max="8454" width="13.42578125" style="57" customWidth="1"/>
    <col min="8455" max="8455" width="15.42578125" style="57" customWidth="1"/>
    <col min="8456" max="8457" width="10.28515625" style="57" bestFit="1" customWidth="1"/>
    <col min="8458" max="8702" width="9.140625" style="57"/>
    <col min="8703" max="8703" width="5" style="57" customWidth="1"/>
    <col min="8704" max="8704" width="4.7109375" style="57" customWidth="1"/>
    <col min="8705" max="8705" width="5" style="57" customWidth="1"/>
    <col min="8706" max="8706" width="19.7109375" style="57" customWidth="1"/>
    <col min="8707" max="8707" width="49.85546875" style="57" customWidth="1"/>
    <col min="8708" max="8708" width="14.5703125" style="57" customWidth="1"/>
    <col min="8709" max="8709" width="13.7109375" style="57" customWidth="1"/>
    <col min="8710" max="8710" width="13.42578125" style="57" customWidth="1"/>
    <col min="8711" max="8711" width="15.42578125" style="57" customWidth="1"/>
    <col min="8712" max="8713" width="10.28515625" style="57" bestFit="1" customWidth="1"/>
    <col min="8714" max="8958" width="9.140625" style="57"/>
    <col min="8959" max="8959" width="5" style="57" customWidth="1"/>
    <col min="8960" max="8960" width="4.7109375" style="57" customWidth="1"/>
    <col min="8961" max="8961" width="5" style="57" customWidth="1"/>
    <col min="8962" max="8962" width="19.7109375" style="57" customWidth="1"/>
    <col min="8963" max="8963" width="49.85546875" style="57" customWidth="1"/>
    <col min="8964" max="8964" width="14.5703125" style="57" customWidth="1"/>
    <col min="8965" max="8965" width="13.7109375" style="57" customWidth="1"/>
    <col min="8966" max="8966" width="13.42578125" style="57" customWidth="1"/>
    <col min="8967" max="8967" width="15.42578125" style="57" customWidth="1"/>
    <col min="8968" max="8969" width="10.28515625" style="57" bestFit="1" customWidth="1"/>
    <col min="8970" max="9214" width="9.140625" style="57"/>
    <col min="9215" max="9215" width="5" style="57" customWidth="1"/>
    <col min="9216" max="9216" width="4.7109375" style="57" customWidth="1"/>
    <col min="9217" max="9217" width="5" style="57" customWidth="1"/>
    <col min="9218" max="9218" width="19.7109375" style="57" customWidth="1"/>
    <col min="9219" max="9219" width="49.85546875" style="57" customWidth="1"/>
    <col min="9220" max="9220" width="14.5703125" style="57" customWidth="1"/>
    <col min="9221" max="9221" width="13.7109375" style="57" customWidth="1"/>
    <col min="9222" max="9222" width="13.42578125" style="57" customWidth="1"/>
    <col min="9223" max="9223" width="15.42578125" style="57" customWidth="1"/>
    <col min="9224" max="9225" width="10.28515625" style="57" bestFit="1" customWidth="1"/>
    <col min="9226" max="9470" width="9.140625" style="57"/>
    <col min="9471" max="9471" width="5" style="57" customWidth="1"/>
    <col min="9472" max="9472" width="4.7109375" style="57" customWidth="1"/>
    <col min="9473" max="9473" width="5" style="57" customWidth="1"/>
    <col min="9474" max="9474" width="19.7109375" style="57" customWidth="1"/>
    <col min="9475" max="9475" width="49.85546875" style="57" customWidth="1"/>
    <col min="9476" max="9476" width="14.5703125" style="57" customWidth="1"/>
    <col min="9477" max="9477" width="13.7109375" style="57" customWidth="1"/>
    <col min="9478" max="9478" width="13.42578125" style="57" customWidth="1"/>
    <col min="9479" max="9479" width="15.42578125" style="57" customWidth="1"/>
    <col min="9480" max="9481" width="10.28515625" style="57" bestFit="1" customWidth="1"/>
    <col min="9482" max="9726" width="9.140625" style="57"/>
    <col min="9727" max="9727" width="5" style="57" customWidth="1"/>
    <col min="9728" max="9728" width="4.7109375" style="57" customWidth="1"/>
    <col min="9729" max="9729" width="5" style="57" customWidth="1"/>
    <col min="9730" max="9730" width="19.7109375" style="57" customWidth="1"/>
    <col min="9731" max="9731" width="49.85546875" style="57" customWidth="1"/>
    <col min="9732" max="9732" width="14.5703125" style="57" customWidth="1"/>
    <col min="9733" max="9733" width="13.7109375" style="57" customWidth="1"/>
    <col min="9734" max="9734" width="13.42578125" style="57" customWidth="1"/>
    <col min="9735" max="9735" width="15.42578125" style="57" customWidth="1"/>
    <col min="9736" max="9737" width="10.28515625" style="57" bestFit="1" customWidth="1"/>
    <col min="9738" max="9982" width="9.140625" style="57"/>
    <col min="9983" max="9983" width="5" style="57" customWidth="1"/>
    <col min="9984" max="9984" width="4.7109375" style="57" customWidth="1"/>
    <col min="9985" max="9985" width="5" style="57" customWidth="1"/>
    <col min="9986" max="9986" width="19.7109375" style="57" customWidth="1"/>
    <col min="9987" max="9987" width="49.85546875" style="57" customWidth="1"/>
    <col min="9988" max="9988" width="14.5703125" style="57" customWidth="1"/>
    <col min="9989" max="9989" width="13.7109375" style="57" customWidth="1"/>
    <col min="9990" max="9990" width="13.42578125" style="57" customWidth="1"/>
    <col min="9991" max="9991" width="15.42578125" style="57" customWidth="1"/>
    <col min="9992" max="9993" width="10.28515625" style="57" bestFit="1" customWidth="1"/>
    <col min="9994" max="10238" width="9.140625" style="57"/>
    <col min="10239" max="10239" width="5" style="57" customWidth="1"/>
    <col min="10240" max="10240" width="4.7109375" style="57" customWidth="1"/>
    <col min="10241" max="10241" width="5" style="57" customWidth="1"/>
    <col min="10242" max="10242" width="19.7109375" style="57" customWidth="1"/>
    <col min="10243" max="10243" width="49.85546875" style="57" customWidth="1"/>
    <col min="10244" max="10244" width="14.5703125" style="57" customWidth="1"/>
    <col min="10245" max="10245" width="13.7109375" style="57" customWidth="1"/>
    <col min="10246" max="10246" width="13.42578125" style="57" customWidth="1"/>
    <col min="10247" max="10247" width="15.42578125" style="57" customWidth="1"/>
    <col min="10248" max="10249" width="10.28515625" style="57" bestFit="1" customWidth="1"/>
    <col min="10250" max="10494" width="9.140625" style="57"/>
    <col min="10495" max="10495" width="5" style="57" customWidth="1"/>
    <col min="10496" max="10496" width="4.7109375" style="57" customWidth="1"/>
    <col min="10497" max="10497" width="5" style="57" customWidth="1"/>
    <col min="10498" max="10498" width="19.7109375" style="57" customWidth="1"/>
    <col min="10499" max="10499" width="49.85546875" style="57" customWidth="1"/>
    <col min="10500" max="10500" width="14.5703125" style="57" customWidth="1"/>
    <col min="10501" max="10501" width="13.7109375" style="57" customWidth="1"/>
    <col min="10502" max="10502" width="13.42578125" style="57" customWidth="1"/>
    <col min="10503" max="10503" width="15.42578125" style="57" customWidth="1"/>
    <col min="10504" max="10505" width="10.28515625" style="57" bestFit="1" customWidth="1"/>
    <col min="10506" max="10750" width="9.140625" style="57"/>
    <col min="10751" max="10751" width="5" style="57" customWidth="1"/>
    <col min="10752" max="10752" width="4.7109375" style="57" customWidth="1"/>
    <col min="10753" max="10753" width="5" style="57" customWidth="1"/>
    <col min="10754" max="10754" width="19.7109375" style="57" customWidth="1"/>
    <col min="10755" max="10755" width="49.85546875" style="57" customWidth="1"/>
    <col min="10756" max="10756" width="14.5703125" style="57" customWidth="1"/>
    <col min="10757" max="10757" width="13.7109375" style="57" customWidth="1"/>
    <col min="10758" max="10758" width="13.42578125" style="57" customWidth="1"/>
    <col min="10759" max="10759" width="15.42578125" style="57" customWidth="1"/>
    <col min="10760" max="10761" width="10.28515625" style="57" bestFit="1" customWidth="1"/>
    <col min="10762" max="11006" width="9.140625" style="57"/>
    <col min="11007" max="11007" width="5" style="57" customWidth="1"/>
    <col min="11008" max="11008" width="4.7109375" style="57" customWidth="1"/>
    <col min="11009" max="11009" width="5" style="57" customWidth="1"/>
    <col min="11010" max="11010" width="19.7109375" style="57" customWidth="1"/>
    <col min="11011" max="11011" width="49.85546875" style="57" customWidth="1"/>
    <col min="11012" max="11012" width="14.5703125" style="57" customWidth="1"/>
    <col min="11013" max="11013" width="13.7109375" style="57" customWidth="1"/>
    <col min="11014" max="11014" width="13.42578125" style="57" customWidth="1"/>
    <col min="11015" max="11015" width="15.42578125" style="57" customWidth="1"/>
    <col min="11016" max="11017" width="10.28515625" style="57" bestFit="1" customWidth="1"/>
    <col min="11018" max="11262" width="9.140625" style="57"/>
    <col min="11263" max="11263" width="5" style="57" customWidth="1"/>
    <col min="11264" max="11264" width="4.7109375" style="57" customWidth="1"/>
    <col min="11265" max="11265" width="5" style="57" customWidth="1"/>
    <col min="11266" max="11266" width="19.7109375" style="57" customWidth="1"/>
    <col min="11267" max="11267" width="49.85546875" style="57" customWidth="1"/>
    <col min="11268" max="11268" width="14.5703125" style="57" customWidth="1"/>
    <col min="11269" max="11269" width="13.7109375" style="57" customWidth="1"/>
    <col min="11270" max="11270" width="13.42578125" style="57" customWidth="1"/>
    <col min="11271" max="11271" width="15.42578125" style="57" customWidth="1"/>
    <col min="11272" max="11273" width="10.28515625" style="57" bestFit="1" customWidth="1"/>
    <col min="11274" max="11518" width="9.140625" style="57"/>
    <col min="11519" max="11519" width="5" style="57" customWidth="1"/>
    <col min="11520" max="11520" width="4.7109375" style="57" customWidth="1"/>
    <col min="11521" max="11521" width="5" style="57" customWidth="1"/>
    <col min="11522" max="11522" width="19.7109375" style="57" customWidth="1"/>
    <col min="11523" max="11523" width="49.85546875" style="57" customWidth="1"/>
    <col min="11524" max="11524" width="14.5703125" style="57" customWidth="1"/>
    <col min="11525" max="11525" width="13.7109375" style="57" customWidth="1"/>
    <col min="11526" max="11526" width="13.42578125" style="57" customWidth="1"/>
    <col min="11527" max="11527" width="15.42578125" style="57" customWidth="1"/>
    <col min="11528" max="11529" width="10.28515625" style="57" bestFit="1" customWidth="1"/>
    <col min="11530" max="11774" width="9.140625" style="57"/>
    <col min="11775" max="11775" width="5" style="57" customWidth="1"/>
    <col min="11776" max="11776" width="4.7109375" style="57" customWidth="1"/>
    <col min="11777" max="11777" width="5" style="57" customWidth="1"/>
    <col min="11778" max="11778" width="19.7109375" style="57" customWidth="1"/>
    <col min="11779" max="11779" width="49.85546875" style="57" customWidth="1"/>
    <col min="11780" max="11780" width="14.5703125" style="57" customWidth="1"/>
    <col min="11781" max="11781" width="13.7109375" style="57" customWidth="1"/>
    <col min="11782" max="11782" width="13.42578125" style="57" customWidth="1"/>
    <col min="11783" max="11783" width="15.42578125" style="57" customWidth="1"/>
    <col min="11784" max="11785" width="10.28515625" style="57" bestFit="1" customWidth="1"/>
    <col min="11786" max="12030" width="9.140625" style="57"/>
    <col min="12031" max="12031" width="5" style="57" customWidth="1"/>
    <col min="12032" max="12032" width="4.7109375" style="57" customWidth="1"/>
    <col min="12033" max="12033" width="5" style="57" customWidth="1"/>
    <col min="12034" max="12034" width="19.7109375" style="57" customWidth="1"/>
    <col min="12035" max="12035" width="49.85546875" style="57" customWidth="1"/>
    <col min="12036" max="12036" width="14.5703125" style="57" customWidth="1"/>
    <col min="12037" max="12037" width="13.7109375" style="57" customWidth="1"/>
    <col min="12038" max="12038" width="13.42578125" style="57" customWidth="1"/>
    <col min="12039" max="12039" width="15.42578125" style="57" customWidth="1"/>
    <col min="12040" max="12041" width="10.28515625" style="57" bestFit="1" customWidth="1"/>
    <col min="12042" max="12286" width="9.140625" style="57"/>
    <col min="12287" max="12287" width="5" style="57" customWidth="1"/>
    <col min="12288" max="12288" width="4.7109375" style="57" customWidth="1"/>
    <col min="12289" max="12289" width="5" style="57" customWidth="1"/>
    <col min="12290" max="12290" width="19.7109375" style="57" customWidth="1"/>
    <col min="12291" max="12291" width="49.85546875" style="57" customWidth="1"/>
    <col min="12292" max="12292" width="14.5703125" style="57" customWidth="1"/>
    <col min="12293" max="12293" width="13.7109375" style="57" customWidth="1"/>
    <col min="12294" max="12294" width="13.42578125" style="57" customWidth="1"/>
    <col min="12295" max="12295" width="15.42578125" style="57" customWidth="1"/>
    <col min="12296" max="12297" width="10.28515625" style="57" bestFit="1" customWidth="1"/>
    <col min="12298" max="12542" width="9.140625" style="57"/>
    <col min="12543" max="12543" width="5" style="57" customWidth="1"/>
    <col min="12544" max="12544" width="4.7109375" style="57" customWidth="1"/>
    <col min="12545" max="12545" width="5" style="57" customWidth="1"/>
    <col min="12546" max="12546" width="19.7109375" style="57" customWidth="1"/>
    <col min="12547" max="12547" width="49.85546875" style="57" customWidth="1"/>
    <col min="12548" max="12548" width="14.5703125" style="57" customWidth="1"/>
    <col min="12549" max="12549" width="13.7109375" style="57" customWidth="1"/>
    <col min="12550" max="12550" width="13.42578125" style="57" customWidth="1"/>
    <col min="12551" max="12551" width="15.42578125" style="57" customWidth="1"/>
    <col min="12552" max="12553" width="10.28515625" style="57" bestFit="1" customWidth="1"/>
    <col min="12554" max="12798" width="9.140625" style="57"/>
    <col min="12799" max="12799" width="5" style="57" customWidth="1"/>
    <col min="12800" max="12800" width="4.7109375" style="57" customWidth="1"/>
    <col min="12801" max="12801" width="5" style="57" customWidth="1"/>
    <col min="12802" max="12802" width="19.7109375" style="57" customWidth="1"/>
    <col min="12803" max="12803" width="49.85546875" style="57" customWidth="1"/>
    <col min="12804" max="12804" width="14.5703125" style="57" customWidth="1"/>
    <col min="12805" max="12805" width="13.7109375" style="57" customWidth="1"/>
    <col min="12806" max="12806" width="13.42578125" style="57" customWidth="1"/>
    <col min="12807" max="12807" width="15.42578125" style="57" customWidth="1"/>
    <col min="12808" max="12809" width="10.28515625" style="57" bestFit="1" customWidth="1"/>
    <col min="12810" max="13054" width="9.140625" style="57"/>
    <col min="13055" max="13055" width="5" style="57" customWidth="1"/>
    <col min="13056" max="13056" width="4.7109375" style="57" customWidth="1"/>
    <col min="13057" max="13057" width="5" style="57" customWidth="1"/>
    <col min="13058" max="13058" width="19.7109375" style="57" customWidth="1"/>
    <col min="13059" max="13059" width="49.85546875" style="57" customWidth="1"/>
    <col min="13060" max="13060" width="14.5703125" style="57" customWidth="1"/>
    <col min="13061" max="13061" width="13.7109375" style="57" customWidth="1"/>
    <col min="13062" max="13062" width="13.42578125" style="57" customWidth="1"/>
    <col min="13063" max="13063" width="15.42578125" style="57" customWidth="1"/>
    <col min="13064" max="13065" width="10.28515625" style="57" bestFit="1" customWidth="1"/>
    <col min="13066" max="13310" width="9.140625" style="57"/>
    <col min="13311" max="13311" width="5" style="57" customWidth="1"/>
    <col min="13312" max="13312" width="4.7109375" style="57" customWidth="1"/>
    <col min="13313" max="13313" width="5" style="57" customWidth="1"/>
    <col min="13314" max="13314" width="19.7109375" style="57" customWidth="1"/>
    <col min="13315" max="13315" width="49.85546875" style="57" customWidth="1"/>
    <col min="13316" max="13316" width="14.5703125" style="57" customWidth="1"/>
    <col min="13317" max="13317" width="13.7109375" style="57" customWidth="1"/>
    <col min="13318" max="13318" width="13.42578125" style="57" customWidth="1"/>
    <col min="13319" max="13319" width="15.42578125" style="57" customWidth="1"/>
    <col min="13320" max="13321" width="10.28515625" style="57" bestFit="1" customWidth="1"/>
    <col min="13322" max="13566" width="9.140625" style="57"/>
    <col min="13567" max="13567" width="5" style="57" customWidth="1"/>
    <col min="13568" max="13568" width="4.7109375" style="57" customWidth="1"/>
    <col min="13569" max="13569" width="5" style="57" customWidth="1"/>
    <col min="13570" max="13570" width="19.7109375" style="57" customWidth="1"/>
    <col min="13571" max="13571" width="49.85546875" style="57" customWidth="1"/>
    <col min="13572" max="13572" width="14.5703125" style="57" customWidth="1"/>
    <col min="13573" max="13573" width="13.7109375" style="57" customWidth="1"/>
    <col min="13574" max="13574" width="13.42578125" style="57" customWidth="1"/>
    <col min="13575" max="13575" width="15.42578125" style="57" customWidth="1"/>
    <col min="13576" max="13577" width="10.28515625" style="57" bestFit="1" customWidth="1"/>
    <col min="13578" max="13822" width="9.140625" style="57"/>
    <col min="13823" max="13823" width="5" style="57" customWidth="1"/>
    <col min="13824" max="13824" width="4.7109375" style="57" customWidth="1"/>
    <col min="13825" max="13825" width="5" style="57" customWidth="1"/>
    <col min="13826" max="13826" width="19.7109375" style="57" customWidth="1"/>
    <col min="13827" max="13827" width="49.85546875" style="57" customWidth="1"/>
    <col min="13828" max="13828" width="14.5703125" style="57" customWidth="1"/>
    <col min="13829" max="13829" width="13.7109375" style="57" customWidth="1"/>
    <col min="13830" max="13830" width="13.42578125" style="57" customWidth="1"/>
    <col min="13831" max="13831" width="15.42578125" style="57" customWidth="1"/>
    <col min="13832" max="13833" width="10.28515625" style="57" bestFit="1" customWidth="1"/>
    <col min="13834" max="14078" width="9.140625" style="57"/>
    <col min="14079" max="14079" width="5" style="57" customWidth="1"/>
    <col min="14080" max="14080" width="4.7109375" style="57" customWidth="1"/>
    <col min="14081" max="14081" width="5" style="57" customWidth="1"/>
    <col min="14082" max="14082" width="19.7109375" style="57" customWidth="1"/>
    <col min="14083" max="14083" width="49.85546875" style="57" customWidth="1"/>
    <col min="14084" max="14084" width="14.5703125" style="57" customWidth="1"/>
    <col min="14085" max="14085" width="13.7109375" style="57" customWidth="1"/>
    <col min="14086" max="14086" width="13.42578125" style="57" customWidth="1"/>
    <col min="14087" max="14087" width="15.42578125" style="57" customWidth="1"/>
    <col min="14088" max="14089" width="10.28515625" style="57" bestFit="1" customWidth="1"/>
    <col min="14090" max="14334" width="9.140625" style="57"/>
    <col min="14335" max="14335" width="5" style="57" customWidth="1"/>
    <col min="14336" max="14336" width="4.7109375" style="57" customWidth="1"/>
    <col min="14337" max="14337" width="5" style="57" customWidth="1"/>
    <col min="14338" max="14338" width="19.7109375" style="57" customWidth="1"/>
    <col min="14339" max="14339" width="49.85546875" style="57" customWidth="1"/>
    <col min="14340" max="14340" width="14.5703125" style="57" customWidth="1"/>
    <col min="14341" max="14341" width="13.7109375" style="57" customWidth="1"/>
    <col min="14342" max="14342" width="13.42578125" style="57" customWidth="1"/>
    <col min="14343" max="14343" width="15.42578125" style="57" customWidth="1"/>
    <col min="14344" max="14345" width="10.28515625" style="57" bestFit="1" customWidth="1"/>
    <col min="14346" max="14590" width="9.140625" style="57"/>
    <col min="14591" max="14591" width="5" style="57" customWidth="1"/>
    <col min="14592" max="14592" width="4.7109375" style="57" customWidth="1"/>
    <col min="14593" max="14593" width="5" style="57" customWidth="1"/>
    <col min="14594" max="14594" width="19.7109375" style="57" customWidth="1"/>
    <col min="14595" max="14595" width="49.85546875" style="57" customWidth="1"/>
    <col min="14596" max="14596" width="14.5703125" style="57" customWidth="1"/>
    <col min="14597" max="14597" width="13.7109375" style="57" customWidth="1"/>
    <col min="14598" max="14598" width="13.42578125" style="57" customWidth="1"/>
    <col min="14599" max="14599" width="15.42578125" style="57" customWidth="1"/>
    <col min="14600" max="14601" width="10.28515625" style="57" bestFit="1" customWidth="1"/>
    <col min="14602" max="14846" width="9.140625" style="57"/>
    <col min="14847" max="14847" width="5" style="57" customWidth="1"/>
    <col min="14848" max="14848" width="4.7109375" style="57" customWidth="1"/>
    <col min="14849" max="14849" width="5" style="57" customWidth="1"/>
    <col min="14850" max="14850" width="19.7109375" style="57" customWidth="1"/>
    <col min="14851" max="14851" width="49.85546875" style="57" customWidth="1"/>
    <col min="14852" max="14852" width="14.5703125" style="57" customWidth="1"/>
    <col min="14853" max="14853" width="13.7109375" style="57" customWidth="1"/>
    <col min="14854" max="14854" width="13.42578125" style="57" customWidth="1"/>
    <col min="14855" max="14855" width="15.42578125" style="57" customWidth="1"/>
    <col min="14856" max="14857" width="10.28515625" style="57" bestFit="1" customWidth="1"/>
    <col min="14858" max="15102" width="9.140625" style="57"/>
    <col min="15103" max="15103" width="5" style="57" customWidth="1"/>
    <col min="15104" max="15104" width="4.7109375" style="57" customWidth="1"/>
    <col min="15105" max="15105" width="5" style="57" customWidth="1"/>
    <col min="15106" max="15106" width="19.7109375" style="57" customWidth="1"/>
    <col min="15107" max="15107" width="49.85546875" style="57" customWidth="1"/>
    <col min="15108" max="15108" width="14.5703125" style="57" customWidth="1"/>
    <col min="15109" max="15109" width="13.7109375" style="57" customWidth="1"/>
    <col min="15110" max="15110" width="13.42578125" style="57" customWidth="1"/>
    <col min="15111" max="15111" width="15.42578125" style="57" customWidth="1"/>
    <col min="15112" max="15113" width="10.28515625" style="57" bestFit="1" customWidth="1"/>
    <col min="15114" max="15358" width="9.140625" style="57"/>
    <col min="15359" max="15359" width="5" style="57" customWidth="1"/>
    <col min="15360" max="15360" width="4.7109375" style="57" customWidth="1"/>
    <col min="15361" max="15361" width="5" style="57" customWidth="1"/>
    <col min="15362" max="15362" width="19.7109375" style="57" customWidth="1"/>
    <col min="15363" max="15363" width="49.85546875" style="57" customWidth="1"/>
    <col min="15364" max="15364" width="14.5703125" style="57" customWidth="1"/>
    <col min="15365" max="15365" width="13.7109375" style="57" customWidth="1"/>
    <col min="15366" max="15366" width="13.42578125" style="57" customWidth="1"/>
    <col min="15367" max="15367" width="15.42578125" style="57" customWidth="1"/>
    <col min="15368" max="15369" width="10.28515625" style="57" bestFit="1" customWidth="1"/>
    <col min="15370" max="15614" width="9.140625" style="57"/>
    <col min="15615" max="15615" width="5" style="57" customWidth="1"/>
    <col min="15616" max="15616" width="4.7109375" style="57" customWidth="1"/>
    <col min="15617" max="15617" width="5" style="57" customWidth="1"/>
    <col min="15618" max="15618" width="19.7109375" style="57" customWidth="1"/>
    <col min="15619" max="15619" width="49.85546875" style="57" customWidth="1"/>
    <col min="15620" max="15620" width="14.5703125" style="57" customWidth="1"/>
    <col min="15621" max="15621" width="13.7109375" style="57" customWidth="1"/>
    <col min="15622" max="15622" width="13.42578125" style="57" customWidth="1"/>
    <col min="15623" max="15623" width="15.42578125" style="57" customWidth="1"/>
    <col min="15624" max="15625" width="10.28515625" style="57" bestFit="1" customWidth="1"/>
    <col min="15626" max="15870" width="9.140625" style="57"/>
    <col min="15871" max="15871" width="5" style="57" customWidth="1"/>
    <col min="15872" max="15872" width="4.7109375" style="57" customWidth="1"/>
    <col min="15873" max="15873" width="5" style="57" customWidth="1"/>
    <col min="15874" max="15874" width="19.7109375" style="57" customWidth="1"/>
    <col min="15875" max="15875" width="49.85546875" style="57" customWidth="1"/>
    <col min="15876" max="15876" width="14.5703125" style="57" customWidth="1"/>
    <col min="15877" max="15877" width="13.7109375" style="57" customWidth="1"/>
    <col min="15878" max="15878" width="13.42578125" style="57" customWidth="1"/>
    <col min="15879" max="15879" width="15.42578125" style="57" customWidth="1"/>
    <col min="15880" max="15881" width="10.28515625" style="57" bestFit="1" customWidth="1"/>
    <col min="15882" max="16126" width="9.140625" style="57"/>
    <col min="16127" max="16127" width="5" style="57" customWidth="1"/>
    <col min="16128" max="16128" width="4.7109375" style="57" customWidth="1"/>
    <col min="16129" max="16129" width="5" style="57" customWidth="1"/>
    <col min="16130" max="16130" width="19.7109375" style="57" customWidth="1"/>
    <col min="16131" max="16131" width="49.85546875" style="57" customWidth="1"/>
    <col min="16132" max="16132" width="14.5703125" style="57" customWidth="1"/>
    <col min="16133" max="16133" width="13.7109375" style="57" customWidth="1"/>
    <col min="16134" max="16134" width="13.42578125" style="57" customWidth="1"/>
    <col min="16135" max="16135" width="15.42578125" style="57" customWidth="1"/>
    <col min="16136" max="16137" width="10.28515625" style="57" bestFit="1" customWidth="1"/>
    <col min="16138" max="16384" width="9.140625" style="57"/>
  </cols>
  <sheetData>
    <row r="1" spans="1:10" s="1" customFormat="1" ht="14.25" customHeight="1">
      <c r="B1" s="64"/>
      <c r="C1" s="64"/>
      <c r="D1" s="64"/>
      <c r="E1" s="64"/>
      <c r="F1" s="64"/>
      <c r="G1" s="65" t="s">
        <v>383</v>
      </c>
      <c r="H1" s="64"/>
    </row>
    <row r="2" spans="1:10" s="1" customFormat="1" ht="15" customHeight="1">
      <c r="B2" s="64"/>
      <c r="C2" s="64"/>
      <c r="D2" s="64"/>
      <c r="E2" s="64"/>
      <c r="F2" s="64"/>
      <c r="G2" s="65" t="s">
        <v>0</v>
      </c>
      <c r="H2" s="64"/>
    </row>
    <row r="3" spans="1:10" s="1" customFormat="1" ht="17.25" customHeight="1">
      <c r="B3" s="64"/>
      <c r="C3" s="64"/>
      <c r="D3" s="64"/>
      <c r="E3" s="64"/>
      <c r="F3" s="64"/>
      <c r="G3" s="65" t="s">
        <v>1</v>
      </c>
      <c r="H3" s="64"/>
    </row>
    <row r="4" spans="1:10" s="1" customFormat="1" ht="17.25">
      <c r="A4" s="56"/>
      <c r="B4" s="56"/>
      <c r="C4" s="56"/>
      <c r="D4" s="56"/>
      <c r="E4" s="56"/>
      <c r="F4" s="56"/>
      <c r="G4" s="56"/>
      <c r="H4" s="56"/>
    </row>
    <row r="5" spans="1:10" ht="57" customHeight="1">
      <c r="A5" s="509" t="s">
        <v>391</v>
      </c>
      <c r="B5" s="509"/>
      <c r="C5" s="509"/>
      <c r="D5" s="509"/>
      <c r="E5" s="509"/>
      <c r="F5" s="509"/>
      <c r="G5" s="509"/>
    </row>
    <row r="6" spans="1:10">
      <c r="A6" s="66"/>
      <c r="B6" s="66"/>
      <c r="C6" s="66"/>
      <c r="D6" s="66"/>
      <c r="E6" s="66"/>
      <c r="F6" s="66"/>
      <c r="G6" s="66"/>
    </row>
    <row r="7" spans="1:10">
      <c r="A7" s="67"/>
      <c r="B7" s="67"/>
      <c r="C7" s="67"/>
      <c r="D7" s="67"/>
      <c r="E7" s="67"/>
      <c r="F7" s="67"/>
      <c r="G7" s="58" t="s">
        <v>388</v>
      </c>
    </row>
    <row r="8" spans="1:10" s="59" customFormat="1" ht="39" customHeight="1">
      <c r="A8" s="510" t="s">
        <v>64</v>
      </c>
      <c r="B8" s="511"/>
      <c r="C8" s="467" t="s">
        <v>103</v>
      </c>
      <c r="D8" s="512" t="s">
        <v>364</v>
      </c>
      <c r="E8" s="512"/>
      <c r="F8" s="512"/>
      <c r="G8" s="512"/>
    </row>
    <row r="9" spans="1:10" s="59" customFormat="1" ht="31.5" customHeight="1">
      <c r="A9" s="68" t="s">
        <v>68</v>
      </c>
      <c r="B9" s="68" t="s">
        <v>105</v>
      </c>
      <c r="C9" s="467"/>
      <c r="D9" s="197" t="s">
        <v>7</v>
      </c>
      <c r="E9" s="197" t="s">
        <v>8</v>
      </c>
      <c r="F9" s="197" t="s">
        <v>66</v>
      </c>
      <c r="G9" s="198" t="s">
        <v>104</v>
      </c>
    </row>
    <row r="10" spans="1:10" ht="24.75" customHeight="1">
      <c r="A10" s="256"/>
      <c r="B10" s="256"/>
      <c r="C10" s="257" t="s">
        <v>106</v>
      </c>
      <c r="D10" s="258">
        <f>+D12</f>
        <v>-200000</v>
      </c>
      <c r="E10" s="258">
        <f t="shared" ref="E10:G10" si="0">+E12</f>
        <v>-1600000</v>
      </c>
      <c r="F10" s="258">
        <f t="shared" si="0"/>
        <v>-3500000</v>
      </c>
      <c r="G10" s="258">
        <f t="shared" si="0"/>
        <v>-4000000</v>
      </c>
      <c r="H10" s="268"/>
      <c r="J10" s="60"/>
    </row>
    <row r="11" spans="1:10" ht="18" customHeight="1">
      <c r="A11" s="506" t="s">
        <v>12</v>
      </c>
      <c r="B11" s="506"/>
      <c r="C11" s="506"/>
      <c r="D11" s="506"/>
      <c r="E11" s="506"/>
      <c r="F11" s="506"/>
      <c r="G11" s="506"/>
    </row>
    <row r="12" spans="1:10" ht="22.5" customHeight="1">
      <c r="A12" s="507" t="s">
        <v>107</v>
      </c>
      <c r="B12" s="507"/>
      <c r="C12" s="507"/>
      <c r="D12" s="259">
        <f>+D13</f>
        <v>-200000</v>
      </c>
      <c r="E12" s="259">
        <f t="shared" ref="E12:G13" si="1">+E13</f>
        <v>-1600000</v>
      </c>
      <c r="F12" s="259">
        <f t="shared" si="1"/>
        <v>-3500000</v>
      </c>
      <c r="G12" s="259">
        <f t="shared" si="1"/>
        <v>-4000000</v>
      </c>
    </row>
    <row r="13" spans="1:10" ht="21.75" customHeight="1">
      <c r="A13" s="508" t="s">
        <v>13</v>
      </c>
      <c r="B13" s="508"/>
      <c r="C13" s="508"/>
      <c r="D13" s="258">
        <f>+D14</f>
        <v>-200000</v>
      </c>
      <c r="E13" s="258">
        <f t="shared" si="1"/>
        <v>-1600000</v>
      </c>
      <c r="F13" s="258">
        <f t="shared" si="1"/>
        <v>-3500000</v>
      </c>
      <c r="G13" s="258">
        <f t="shared" si="1"/>
        <v>-4000000</v>
      </c>
    </row>
    <row r="14" spans="1:10" ht="18" customHeight="1">
      <c r="A14" s="61" t="s">
        <v>43</v>
      </c>
      <c r="B14" s="61"/>
      <c r="C14" s="61" t="s">
        <v>44</v>
      </c>
      <c r="D14" s="260">
        <f>+D16+D19</f>
        <v>-200000</v>
      </c>
      <c r="E14" s="260">
        <f t="shared" ref="E14:G14" si="2">+E16+E19</f>
        <v>-1600000</v>
      </c>
      <c r="F14" s="260">
        <f t="shared" si="2"/>
        <v>-3500000</v>
      </c>
      <c r="G14" s="260">
        <f t="shared" si="2"/>
        <v>-4000000</v>
      </c>
    </row>
    <row r="15" spans="1:10" ht="20.25" customHeight="1">
      <c r="A15" s="61"/>
      <c r="B15" s="61"/>
      <c r="C15" s="270" t="s">
        <v>12</v>
      </c>
      <c r="D15" s="261"/>
      <c r="E15" s="261"/>
      <c r="F15" s="261"/>
      <c r="G15" s="61"/>
    </row>
    <row r="16" spans="1:10" ht="31.5" customHeight="1">
      <c r="A16" s="61"/>
      <c r="B16" s="61" t="s">
        <v>47</v>
      </c>
      <c r="C16" s="61" t="s">
        <v>48</v>
      </c>
      <c r="D16" s="260">
        <v>0</v>
      </c>
      <c r="E16" s="260">
        <v>-500000</v>
      </c>
      <c r="F16" s="260">
        <v>-1000000</v>
      </c>
      <c r="G16" s="260">
        <v>-1500000</v>
      </c>
    </row>
    <row r="17" spans="1:7" ht="22.5" customHeight="1">
      <c r="A17" s="61"/>
      <c r="B17" s="61"/>
      <c r="C17" s="270" t="s">
        <v>108</v>
      </c>
      <c r="D17" s="62"/>
      <c r="E17" s="62"/>
      <c r="F17" s="62"/>
      <c r="G17" s="61"/>
    </row>
    <row r="18" spans="1:7" ht="32.25" customHeight="1">
      <c r="A18" s="61"/>
      <c r="B18" s="61"/>
      <c r="C18" s="223" t="s">
        <v>13</v>
      </c>
      <c r="D18" s="262">
        <v>0</v>
      </c>
      <c r="E18" s="262">
        <v>-500000</v>
      </c>
      <c r="F18" s="262">
        <v>-1000000</v>
      </c>
      <c r="G18" s="262">
        <v>-1500000</v>
      </c>
    </row>
    <row r="19" spans="1:7" ht="33" customHeight="1">
      <c r="A19" s="61"/>
      <c r="B19" s="61" t="s">
        <v>51</v>
      </c>
      <c r="C19" s="61" t="s">
        <v>52</v>
      </c>
      <c r="D19" s="260">
        <v>-200000</v>
      </c>
      <c r="E19" s="260">
        <v>-1100000</v>
      </c>
      <c r="F19" s="260">
        <v>-2500000</v>
      </c>
      <c r="G19" s="260">
        <v>-2500000</v>
      </c>
    </row>
    <row r="20" spans="1:7" ht="19.5" customHeight="1">
      <c r="A20" s="61"/>
      <c r="B20" s="61"/>
      <c r="C20" s="270" t="s">
        <v>108</v>
      </c>
      <c r="D20" s="62"/>
      <c r="E20" s="62"/>
      <c r="F20" s="62"/>
      <c r="G20" s="61"/>
    </row>
    <row r="21" spans="1:7" ht="33" customHeight="1">
      <c r="A21" s="61"/>
      <c r="B21" s="61"/>
      <c r="C21" s="223" t="s">
        <v>13</v>
      </c>
      <c r="D21" s="262">
        <v>-200000</v>
      </c>
      <c r="E21" s="262">
        <v>-1100000</v>
      </c>
      <c r="F21" s="262">
        <v>-2500000</v>
      </c>
      <c r="G21" s="262">
        <v>-2500000</v>
      </c>
    </row>
    <row r="22" spans="1:7">
      <c r="D22" s="63"/>
      <c r="E22" s="63"/>
      <c r="F22" s="63"/>
      <c r="G22" s="63"/>
    </row>
  </sheetData>
  <mergeCells count="7">
    <mergeCell ref="A11:G11"/>
    <mergeCell ref="A12:C12"/>
    <mergeCell ref="A13:C13"/>
    <mergeCell ref="A5:G5"/>
    <mergeCell ref="A8:B8"/>
    <mergeCell ref="C8:C9"/>
    <mergeCell ref="D8:G8"/>
  </mergeCells>
  <pageMargins left="0.7" right="0.7" top="0.75" bottom="0.75" header="0.3" footer="0.3"/>
  <pageSetup paperSize="9" scale="86" orientation="landscape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9"/>
  <sheetViews>
    <sheetView view="pageBreakPreview" topLeftCell="A103" zoomScaleNormal="115" zoomScaleSheetLayoutView="100" workbookViewId="0">
      <selection activeCell="A11" sqref="A11"/>
    </sheetView>
  </sheetViews>
  <sheetFormatPr defaultRowHeight="12.75"/>
  <cols>
    <col min="1" max="1" width="28.5703125" style="181" customWidth="1"/>
    <col min="2" max="2" width="47.5703125" style="181" customWidth="1"/>
    <col min="3" max="6" width="15.28515625" style="182" customWidth="1"/>
    <col min="7" max="7" width="9.140625" style="181"/>
    <col min="8" max="8" width="10.5703125" style="181" bestFit="1" customWidth="1"/>
    <col min="9" max="9" width="12.140625" style="181" customWidth="1"/>
    <col min="10" max="10" width="11.42578125" style="181" bestFit="1" customWidth="1"/>
    <col min="11" max="256" width="9.140625" style="181"/>
    <col min="257" max="257" width="28.5703125" style="181" customWidth="1"/>
    <col min="258" max="258" width="47.5703125" style="181" customWidth="1"/>
    <col min="259" max="262" width="15.28515625" style="181" customWidth="1"/>
    <col min="263" max="264" width="9.140625" style="181"/>
    <col min="265" max="265" width="12.140625" style="181" customWidth="1"/>
    <col min="266" max="512" width="9.140625" style="181"/>
    <col min="513" max="513" width="28.5703125" style="181" customWidth="1"/>
    <col min="514" max="514" width="47.5703125" style="181" customWidth="1"/>
    <col min="515" max="518" width="15.28515625" style="181" customWidth="1"/>
    <col min="519" max="520" width="9.140625" style="181"/>
    <col min="521" max="521" width="12.140625" style="181" customWidth="1"/>
    <col min="522" max="768" width="9.140625" style="181"/>
    <col min="769" max="769" width="28.5703125" style="181" customWidth="1"/>
    <col min="770" max="770" width="47.5703125" style="181" customWidth="1"/>
    <col min="771" max="774" width="15.28515625" style="181" customWidth="1"/>
    <col min="775" max="776" width="9.140625" style="181"/>
    <col min="777" max="777" width="12.140625" style="181" customWidth="1"/>
    <col min="778" max="1024" width="9.140625" style="181"/>
    <col min="1025" max="1025" width="28.5703125" style="181" customWidth="1"/>
    <col min="1026" max="1026" width="47.5703125" style="181" customWidth="1"/>
    <col min="1027" max="1030" width="15.28515625" style="181" customWidth="1"/>
    <col min="1031" max="1032" width="9.140625" style="181"/>
    <col min="1033" max="1033" width="12.140625" style="181" customWidth="1"/>
    <col min="1034" max="1280" width="9.140625" style="181"/>
    <col min="1281" max="1281" width="28.5703125" style="181" customWidth="1"/>
    <col min="1282" max="1282" width="47.5703125" style="181" customWidth="1"/>
    <col min="1283" max="1286" width="15.28515625" style="181" customWidth="1"/>
    <col min="1287" max="1288" width="9.140625" style="181"/>
    <col min="1289" max="1289" width="12.140625" style="181" customWidth="1"/>
    <col min="1290" max="1536" width="9.140625" style="181"/>
    <col min="1537" max="1537" width="28.5703125" style="181" customWidth="1"/>
    <col min="1538" max="1538" width="47.5703125" style="181" customWidth="1"/>
    <col min="1539" max="1542" width="15.28515625" style="181" customWidth="1"/>
    <col min="1543" max="1544" width="9.140625" style="181"/>
    <col min="1545" max="1545" width="12.140625" style="181" customWidth="1"/>
    <col min="1546" max="1792" width="9.140625" style="181"/>
    <col min="1793" max="1793" width="28.5703125" style="181" customWidth="1"/>
    <col min="1794" max="1794" width="47.5703125" style="181" customWidth="1"/>
    <col min="1795" max="1798" width="15.28515625" style="181" customWidth="1"/>
    <col min="1799" max="1800" width="9.140625" style="181"/>
    <col min="1801" max="1801" width="12.140625" style="181" customWidth="1"/>
    <col min="1802" max="2048" width="9.140625" style="181"/>
    <col min="2049" max="2049" width="28.5703125" style="181" customWidth="1"/>
    <col min="2050" max="2050" width="47.5703125" style="181" customWidth="1"/>
    <col min="2051" max="2054" width="15.28515625" style="181" customWidth="1"/>
    <col min="2055" max="2056" width="9.140625" style="181"/>
    <col min="2057" max="2057" width="12.140625" style="181" customWidth="1"/>
    <col min="2058" max="2304" width="9.140625" style="181"/>
    <col min="2305" max="2305" width="28.5703125" style="181" customWidth="1"/>
    <col min="2306" max="2306" width="47.5703125" style="181" customWidth="1"/>
    <col min="2307" max="2310" width="15.28515625" style="181" customWidth="1"/>
    <col min="2311" max="2312" width="9.140625" style="181"/>
    <col min="2313" max="2313" width="12.140625" style="181" customWidth="1"/>
    <col min="2314" max="2560" width="9.140625" style="181"/>
    <col min="2561" max="2561" width="28.5703125" style="181" customWidth="1"/>
    <col min="2562" max="2562" width="47.5703125" style="181" customWidth="1"/>
    <col min="2563" max="2566" width="15.28515625" style="181" customWidth="1"/>
    <col min="2567" max="2568" width="9.140625" style="181"/>
    <col min="2569" max="2569" width="12.140625" style="181" customWidth="1"/>
    <col min="2570" max="2816" width="9.140625" style="181"/>
    <col min="2817" max="2817" width="28.5703125" style="181" customWidth="1"/>
    <col min="2818" max="2818" width="47.5703125" style="181" customWidth="1"/>
    <col min="2819" max="2822" width="15.28515625" style="181" customWidth="1"/>
    <col min="2823" max="2824" width="9.140625" style="181"/>
    <col min="2825" max="2825" width="12.140625" style="181" customWidth="1"/>
    <col min="2826" max="3072" width="9.140625" style="181"/>
    <col min="3073" max="3073" width="28.5703125" style="181" customWidth="1"/>
    <col min="3074" max="3074" width="47.5703125" style="181" customWidth="1"/>
    <col min="3075" max="3078" width="15.28515625" style="181" customWidth="1"/>
    <col min="3079" max="3080" width="9.140625" style="181"/>
    <col min="3081" max="3081" width="12.140625" style="181" customWidth="1"/>
    <col min="3082" max="3328" width="9.140625" style="181"/>
    <col min="3329" max="3329" width="28.5703125" style="181" customWidth="1"/>
    <col min="3330" max="3330" width="47.5703125" style="181" customWidth="1"/>
    <col min="3331" max="3334" width="15.28515625" style="181" customWidth="1"/>
    <col min="3335" max="3336" width="9.140625" style="181"/>
    <col min="3337" max="3337" width="12.140625" style="181" customWidth="1"/>
    <col min="3338" max="3584" width="9.140625" style="181"/>
    <col min="3585" max="3585" width="28.5703125" style="181" customWidth="1"/>
    <col min="3586" max="3586" width="47.5703125" style="181" customWidth="1"/>
    <col min="3587" max="3590" width="15.28515625" style="181" customWidth="1"/>
    <col min="3591" max="3592" width="9.140625" style="181"/>
    <col min="3593" max="3593" width="12.140625" style="181" customWidth="1"/>
    <col min="3594" max="3840" width="9.140625" style="181"/>
    <col min="3841" max="3841" width="28.5703125" style="181" customWidth="1"/>
    <col min="3842" max="3842" width="47.5703125" style="181" customWidth="1"/>
    <col min="3843" max="3846" width="15.28515625" style="181" customWidth="1"/>
    <col min="3847" max="3848" width="9.140625" style="181"/>
    <col min="3849" max="3849" width="12.140625" style="181" customWidth="1"/>
    <col min="3850" max="4096" width="9.140625" style="181"/>
    <col min="4097" max="4097" width="28.5703125" style="181" customWidth="1"/>
    <col min="4098" max="4098" width="47.5703125" style="181" customWidth="1"/>
    <col min="4099" max="4102" width="15.28515625" style="181" customWidth="1"/>
    <col min="4103" max="4104" width="9.140625" style="181"/>
    <col min="4105" max="4105" width="12.140625" style="181" customWidth="1"/>
    <col min="4106" max="4352" width="9.140625" style="181"/>
    <col min="4353" max="4353" width="28.5703125" style="181" customWidth="1"/>
    <col min="4354" max="4354" width="47.5703125" style="181" customWidth="1"/>
    <col min="4355" max="4358" width="15.28515625" style="181" customWidth="1"/>
    <col min="4359" max="4360" width="9.140625" style="181"/>
    <col min="4361" max="4361" width="12.140625" style="181" customWidth="1"/>
    <col min="4362" max="4608" width="9.140625" style="181"/>
    <col min="4609" max="4609" width="28.5703125" style="181" customWidth="1"/>
    <col min="4610" max="4610" width="47.5703125" style="181" customWidth="1"/>
    <col min="4611" max="4614" width="15.28515625" style="181" customWidth="1"/>
    <col min="4615" max="4616" width="9.140625" style="181"/>
    <col min="4617" max="4617" width="12.140625" style="181" customWidth="1"/>
    <col min="4618" max="4864" width="9.140625" style="181"/>
    <col min="4865" max="4865" width="28.5703125" style="181" customWidth="1"/>
    <col min="4866" max="4866" width="47.5703125" style="181" customWidth="1"/>
    <col min="4867" max="4870" width="15.28515625" style="181" customWidth="1"/>
    <col min="4871" max="4872" width="9.140625" style="181"/>
    <col min="4873" max="4873" width="12.140625" style="181" customWidth="1"/>
    <col min="4874" max="5120" width="9.140625" style="181"/>
    <col min="5121" max="5121" width="28.5703125" style="181" customWidth="1"/>
    <col min="5122" max="5122" width="47.5703125" style="181" customWidth="1"/>
    <col min="5123" max="5126" width="15.28515625" style="181" customWidth="1"/>
    <col min="5127" max="5128" width="9.140625" style="181"/>
    <col min="5129" max="5129" width="12.140625" style="181" customWidth="1"/>
    <col min="5130" max="5376" width="9.140625" style="181"/>
    <col min="5377" max="5377" width="28.5703125" style="181" customWidth="1"/>
    <col min="5378" max="5378" width="47.5703125" style="181" customWidth="1"/>
    <col min="5379" max="5382" width="15.28515625" style="181" customWidth="1"/>
    <col min="5383" max="5384" width="9.140625" style="181"/>
    <col min="5385" max="5385" width="12.140625" style="181" customWidth="1"/>
    <col min="5386" max="5632" width="9.140625" style="181"/>
    <col min="5633" max="5633" width="28.5703125" style="181" customWidth="1"/>
    <col min="5634" max="5634" width="47.5703125" style="181" customWidth="1"/>
    <col min="5635" max="5638" width="15.28515625" style="181" customWidth="1"/>
    <col min="5639" max="5640" width="9.140625" style="181"/>
    <col min="5641" max="5641" width="12.140625" style="181" customWidth="1"/>
    <col min="5642" max="5888" width="9.140625" style="181"/>
    <col min="5889" max="5889" width="28.5703125" style="181" customWidth="1"/>
    <col min="5890" max="5890" width="47.5703125" style="181" customWidth="1"/>
    <col min="5891" max="5894" width="15.28515625" style="181" customWidth="1"/>
    <col min="5895" max="5896" width="9.140625" style="181"/>
    <col min="5897" max="5897" width="12.140625" style="181" customWidth="1"/>
    <col min="5898" max="6144" width="9.140625" style="181"/>
    <col min="6145" max="6145" width="28.5703125" style="181" customWidth="1"/>
    <col min="6146" max="6146" width="47.5703125" style="181" customWidth="1"/>
    <col min="6147" max="6150" width="15.28515625" style="181" customWidth="1"/>
    <col min="6151" max="6152" width="9.140625" style="181"/>
    <col min="6153" max="6153" width="12.140625" style="181" customWidth="1"/>
    <col min="6154" max="6400" width="9.140625" style="181"/>
    <col min="6401" max="6401" width="28.5703125" style="181" customWidth="1"/>
    <col min="6402" max="6402" width="47.5703125" style="181" customWidth="1"/>
    <col min="6403" max="6406" width="15.28515625" style="181" customWidth="1"/>
    <col min="6407" max="6408" width="9.140625" style="181"/>
    <col min="6409" max="6409" width="12.140625" style="181" customWidth="1"/>
    <col min="6410" max="6656" width="9.140625" style="181"/>
    <col min="6657" max="6657" width="28.5703125" style="181" customWidth="1"/>
    <col min="6658" max="6658" width="47.5703125" style="181" customWidth="1"/>
    <col min="6659" max="6662" width="15.28515625" style="181" customWidth="1"/>
    <col min="6663" max="6664" width="9.140625" style="181"/>
    <col min="6665" max="6665" width="12.140625" style="181" customWidth="1"/>
    <col min="6666" max="6912" width="9.140625" style="181"/>
    <col min="6913" max="6913" width="28.5703125" style="181" customWidth="1"/>
    <col min="6914" max="6914" width="47.5703125" style="181" customWidth="1"/>
    <col min="6915" max="6918" width="15.28515625" style="181" customWidth="1"/>
    <col min="6919" max="6920" width="9.140625" style="181"/>
    <col min="6921" max="6921" width="12.140625" style="181" customWidth="1"/>
    <col min="6922" max="7168" width="9.140625" style="181"/>
    <col min="7169" max="7169" width="28.5703125" style="181" customWidth="1"/>
    <col min="7170" max="7170" width="47.5703125" style="181" customWidth="1"/>
    <col min="7171" max="7174" width="15.28515625" style="181" customWidth="1"/>
    <col min="7175" max="7176" width="9.140625" style="181"/>
    <col min="7177" max="7177" width="12.140625" style="181" customWidth="1"/>
    <col min="7178" max="7424" width="9.140625" style="181"/>
    <col min="7425" max="7425" width="28.5703125" style="181" customWidth="1"/>
    <col min="7426" max="7426" width="47.5703125" style="181" customWidth="1"/>
    <col min="7427" max="7430" width="15.28515625" style="181" customWidth="1"/>
    <col min="7431" max="7432" width="9.140625" style="181"/>
    <col min="7433" max="7433" width="12.140625" style="181" customWidth="1"/>
    <col min="7434" max="7680" width="9.140625" style="181"/>
    <col min="7681" max="7681" width="28.5703125" style="181" customWidth="1"/>
    <col min="7682" max="7682" width="47.5703125" style="181" customWidth="1"/>
    <col min="7683" max="7686" width="15.28515625" style="181" customWidth="1"/>
    <col min="7687" max="7688" width="9.140625" style="181"/>
    <col min="7689" max="7689" width="12.140625" style="181" customWidth="1"/>
    <col min="7690" max="7936" width="9.140625" style="181"/>
    <col min="7937" max="7937" width="28.5703125" style="181" customWidth="1"/>
    <col min="7938" max="7938" width="47.5703125" style="181" customWidth="1"/>
    <col min="7939" max="7942" width="15.28515625" style="181" customWidth="1"/>
    <col min="7943" max="7944" width="9.140625" style="181"/>
    <col min="7945" max="7945" width="12.140625" style="181" customWidth="1"/>
    <col min="7946" max="8192" width="9.140625" style="181"/>
    <col min="8193" max="8193" width="28.5703125" style="181" customWidth="1"/>
    <col min="8194" max="8194" width="47.5703125" style="181" customWidth="1"/>
    <col min="8195" max="8198" width="15.28515625" style="181" customWidth="1"/>
    <col min="8199" max="8200" width="9.140625" style="181"/>
    <col min="8201" max="8201" width="12.140625" style="181" customWidth="1"/>
    <col min="8202" max="8448" width="9.140625" style="181"/>
    <col min="8449" max="8449" width="28.5703125" style="181" customWidth="1"/>
    <col min="8450" max="8450" width="47.5703125" style="181" customWidth="1"/>
    <col min="8451" max="8454" width="15.28515625" style="181" customWidth="1"/>
    <col min="8455" max="8456" width="9.140625" style="181"/>
    <col min="8457" max="8457" width="12.140625" style="181" customWidth="1"/>
    <col min="8458" max="8704" width="9.140625" style="181"/>
    <col min="8705" max="8705" width="28.5703125" style="181" customWidth="1"/>
    <col min="8706" max="8706" width="47.5703125" style="181" customWidth="1"/>
    <col min="8707" max="8710" width="15.28515625" style="181" customWidth="1"/>
    <col min="8711" max="8712" width="9.140625" style="181"/>
    <col min="8713" max="8713" width="12.140625" style="181" customWidth="1"/>
    <col min="8714" max="8960" width="9.140625" style="181"/>
    <col min="8961" max="8961" width="28.5703125" style="181" customWidth="1"/>
    <col min="8962" max="8962" width="47.5703125" style="181" customWidth="1"/>
    <col min="8963" max="8966" width="15.28515625" style="181" customWidth="1"/>
    <col min="8967" max="8968" width="9.140625" style="181"/>
    <col min="8969" max="8969" width="12.140625" style="181" customWidth="1"/>
    <col min="8970" max="9216" width="9.140625" style="181"/>
    <col min="9217" max="9217" width="28.5703125" style="181" customWidth="1"/>
    <col min="9218" max="9218" width="47.5703125" style="181" customWidth="1"/>
    <col min="9219" max="9222" width="15.28515625" style="181" customWidth="1"/>
    <col min="9223" max="9224" width="9.140625" style="181"/>
    <col min="9225" max="9225" width="12.140625" style="181" customWidth="1"/>
    <col min="9226" max="9472" width="9.140625" style="181"/>
    <col min="9473" max="9473" width="28.5703125" style="181" customWidth="1"/>
    <col min="9474" max="9474" width="47.5703125" style="181" customWidth="1"/>
    <col min="9475" max="9478" width="15.28515625" style="181" customWidth="1"/>
    <col min="9479" max="9480" width="9.140625" style="181"/>
    <col min="9481" max="9481" width="12.140625" style="181" customWidth="1"/>
    <col min="9482" max="9728" width="9.140625" style="181"/>
    <col min="9729" max="9729" width="28.5703125" style="181" customWidth="1"/>
    <col min="9730" max="9730" width="47.5703125" style="181" customWidth="1"/>
    <col min="9731" max="9734" width="15.28515625" style="181" customWidth="1"/>
    <col min="9735" max="9736" width="9.140625" style="181"/>
    <col min="9737" max="9737" width="12.140625" style="181" customWidth="1"/>
    <col min="9738" max="9984" width="9.140625" style="181"/>
    <col min="9985" max="9985" width="28.5703125" style="181" customWidth="1"/>
    <col min="9986" max="9986" width="47.5703125" style="181" customWidth="1"/>
    <col min="9987" max="9990" width="15.28515625" style="181" customWidth="1"/>
    <col min="9991" max="9992" width="9.140625" style="181"/>
    <col min="9993" max="9993" width="12.140625" style="181" customWidth="1"/>
    <col min="9994" max="10240" width="9.140625" style="181"/>
    <col min="10241" max="10241" width="28.5703125" style="181" customWidth="1"/>
    <col min="10242" max="10242" width="47.5703125" style="181" customWidth="1"/>
    <col min="10243" max="10246" width="15.28515625" style="181" customWidth="1"/>
    <col min="10247" max="10248" width="9.140625" style="181"/>
    <col min="10249" max="10249" width="12.140625" style="181" customWidth="1"/>
    <col min="10250" max="10496" width="9.140625" style="181"/>
    <col min="10497" max="10497" width="28.5703125" style="181" customWidth="1"/>
    <col min="10498" max="10498" width="47.5703125" style="181" customWidth="1"/>
    <col min="10499" max="10502" width="15.28515625" style="181" customWidth="1"/>
    <col min="10503" max="10504" width="9.140625" style="181"/>
    <col min="10505" max="10505" width="12.140625" style="181" customWidth="1"/>
    <col min="10506" max="10752" width="9.140625" style="181"/>
    <col min="10753" max="10753" width="28.5703125" style="181" customWidth="1"/>
    <col min="10754" max="10754" width="47.5703125" style="181" customWidth="1"/>
    <col min="10755" max="10758" width="15.28515625" style="181" customWidth="1"/>
    <col min="10759" max="10760" width="9.140625" style="181"/>
    <col min="10761" max="10761" width="12.140625" style="181" customWidth="1"/>
    <col min="10762" max="11008" width="9.140625" style="181"/>
    <col min="11009" max="11009" width="28.5703125" style="181" customWidth="1"/>
    <col min="11010" max="11010" width="47.5703125" style="181" customWidth="1"/>
    <col min="11011" max="11014" width="15.28515625" style="181" customWidth="1"/>
    <col min="11015" max="11016" width="9.140625" style="181"/>
    <col min="11017" max="11017" width="12.140625" style="181" customWidth="1"/>
    <col min="11018" max="11264" width="9.140625" style="181"/>
    <col min="11265" max="11265" width="28.5703125" style="181" customWidth="1"/>
    <col min="11266" max="11266" width="47.5703125" style="181" customWidth="1"/>
    <col min="11267" max="11270" width="15.28515625" style="181" customWidth="1"/>
    <col min="11271" max="11272" width="9.140625" style="181"/>
    <col min="11273" max="11273" width="12.140625" style="181" customWidth="1"/>
    <col min="11274" max="11520" width="9.140625" style="181"/>
    <col min="11521" max="11521" width="28.5703125" style="181" customWidth="1"/>
    <col min="11522" max="11522" width="47.5703125" style="181" customWidth="1"/>
    <col min="11523" max="11526" width="15.28515625" style="181" customWidth="1"/>
    <col min="11527" max="11528" width="9.140625" style="181"/>
    <col min="11529" max="11529" width="12.140625" style="181" customWidth="1"/>
    <col min="11530" max="11776" width="9.140625" style="181"/>
    <col min="11777" max="11777" width="28.5703125" style="181" customWidth="1"/>
    <col min="11778" max="11778" width="47.5703125" style="181" customWidth="1"/>
    <col min="11779" max="11782" width="15.28515625" style="181" customWidth="1"/>
    <col min="11783" max="11784" width="9.140625" style="181"/>
    <col min="11785" max="11785" width="12.140625" style="181" customWidth="1"/>
    <col min="11786" max="12032" width="9.140625" style="181"/>
    <col min="12033" max="12033" width="28.5703125" style="181" customWidth="1"/>
    <col min="12034" max="12034" width="47.5703125" style="181" customWidth="1"/>
    <col min="12035" max="12038" width="15.28515625" style="181" customWidth="1"/>
    <col min="12039" max="12040" width="9.140625" style="181"/>
    <col min="12041" max="12041" width="12.140625" style="181" customWidth="1"/>
    <col min="12042" max="12288" width="9.140625" style="181"/>
    <col min="12289" max="12289" width="28.5703125" style="181" customWidth="1"/>
    <col min="12290" max="12290" width="47.5703125" style="181" customWidth="1"/>
    <col min="12291" max="12294" width="15.28515625" style="181" customWidth="1"/>
    <col min="12295" max="12296" width="9.140625" style="181"/>
    <col min="12297" max="12297" width="12.140625" style="181" customWidth="1"/>
    <col min="12298" max="12544" width="9.140625" style="181"/>
    <col min="12545" max="12545" width="28.5703125" style="181" customWidth="1"/>
    <col min="12546" max="12546" width="47.5703125" style="181" customWidth="1"/>
    <col min="12547" max="12550" width="15.28515625" style="181" customWidth="1"/>
    <col min="12551" max="12552" width="9.140625" style="181"/>
    <col min="12553" max="12553" width="12.140625" style="181" customWidth="1"/>
    <col min="12554" max="12800" width="9.140625" style="181"/>
    <col min="12801" max="12801" width="28.5703125" style="181" customWidth="1"/>
    <col min="12802" max="12802" width="47.5703125" style="181" customWidth="1"/>
    <col min="12803" max="12806" width="15.28515625" style="181" customWidth="1"/>
    <col min="12807" max="12808" width="9.140625" style="181"/>
    <col min="12809" max="12809" width="12.140625" style="181" customWidth="1"/>
    <col min="12810" max="13056" width="9.140625" style="181"/>
    <col min="13057" max="13057" width="28.5703125" style="181" customWidth="1"/>
    <col min="13058" max="13058" width="47.5703125" style="181" customWidth="1"/>
    <col min="13059" max="13062" width="15.28515625" style="181" customWidth="1"/>
    <col min="13063" max="13064" width="9.140625" style="181"/>
    <col min="13065" max="13065" width="12.140625" style="181" customWidth="1"/>
    <col min="13066" max="13312" width="9.140625" style="181"/>
    <col min="13313" max="13313" width="28.5703125" style="181" customWidth="1"/>
    <col min="13314" max="13314" width="47.5703125" style="181" customWidth="1"/>
    <col min="13315" max="13318" width="15.28515625" style="181" customWidth="1"/>
    <col min="13319" max="13320" width="9.140625" style="181"/>
    <col min="13321" max="13321" width="12.140625" style="181" customWidth="1"/>
    <col min="13322" max="13568" width="9.140625" style="181"/>
    <col min="13569" max="13569" width="28.5703125" style="181" customWidth="1"/>
    <col min="13570" max="13570" width="47.5703125" style="181" customWidth="1"/>
    <col min="13571" max="13574" width="15.28515625" style="181" customWidth="1"/>
    <col min="13575" max="13576" width="9.140625" style="181"/>
    <col min="13577" max="13577" width="12.140625" style="181" customWidth="1"/>
    <col min="13578" max="13824" width="9.140625" style="181"/>
    <col min="13825" max="13825" width="28.5703125" style="181" customWidth="1"/>
    <col min="13826" max="13826" width="47.5703125" style="181" customWidth="1"/>
    <col min="13827" max="13830" width="15.28515625" style="181" customWidth="1"/>
    <col min="13831" max="13832" width="9.140625" style="181"/>
    <col min="13833" max="13833" width="12.140625" style="181" customWidth="1"/>
    <col min="13834" max="14080" width="9.140625" style="181"/>
    <col min="14081" max="14081" width="28.5703125" style="181" customWidth="1"/>
    <col min="14082" max="14082" width="47.5703125" style="181" customWidth="1"/>
    <col min="14083" max="14086" width="15.28515625" style="181" customWidth="1"/>
    <col min="14087" max="14088" width="9.140625" style="181"/>
    <col min="14089" max="14089" width="12.140625" style="181" customWidth="1"/>
    <col min="14090" max="14336" width="9.140625" style="181"/>
    <col min="14337" max="14337" width="28.5703125" style="181" customWidth="1"/>
    <col min="14338" max="14338" width="47.5703125" style="181" customWidth="1"/>
    <col min="14339" max="14342" width="15.28515625" style="181" customWidth="1"/>
    <col min="14343" max="14344" width="9.140625" style="181"/>
    <col min="14345" max="14345" width="12.140625" style="181" customWidth="1"/>
    <col min="14346" max="14592" width="9.140625" style="181"/>
    <col min="14593" max="14593" width="28.5703125" style="181" customWidth="1"/>
    <col min="14594" max="14594" width="47.5703125" style="181" customWidth="1"/>
    <col min="14595" max="14598" width="15.28515625" style="181" customWidth="1"/>
    <col min="14599" max="14600" width="9.140625" style="181"/>
    <col min="14601" max="14601" width="12.140625" style="181" customWidth="1"/>
    <col min="14602" max="14848" width="9.140625" style="181"/>
    <col min="14849" max="14849" width="28.5703125" style="181" customWidth="1"/>
    <col min="14850" max="14850" width="47.5703125" style="181" customWidth="1"/>
    <col min="14851" max="14854" width="15.28515625" style="181" customWidth="1"/>
    <col min="14855" max="14856" width="9.140625" style="181"/>
    <col min="14857" max="14857" width="12.140625" style="181" customWidth="1"/>
    <col min="14858" max="15104" width="9.140625" style="181"/>
    <col min="15105" max="15105" width="28.5703125" style="181" customWidth="1"/>
    <col min="15106" max="15106" width="47.5703125" style="181" customWidth="1"/>
    <col min="15107" max="15110" width="15.28515625" style="181" customWidth="1"/>
    <col min="15111" max="15112" width="9.140625" style="181"/>
    <col min="15113" max="15113" width="12.140625" style="181" customWidth="1"/>
    <col min="15114" max="15360" width="9.140625" style="181"/>
    <col min="15361" max="15361" width="28.5703125" style="181" customWidth="1"/>
    <col min="15362" max="15362" width="47.5703125" style="181" customWidth="1"/>
    <col min="15363" max="15366" width="15.28515625" style="181" customWidth="1"/>
    <col min="15367" max="15368" width="9.140625" style="181"/>
    <col min="15369" max="15369" width="12.140625" style="181" customWidth="1"/>
    <col min="15370" max="15616" width="9.140625" style="181"/>
    <col min="15617" max="15617" width="28.5703125" style="181" customWidth="1"/>
    <col min="15618" max="15618" width="47.5703125" style="181" customWidth="1"/>
    <col min="15619" max="15622" width="15.28515625" style="181" customWidth="1"/>
    <col min="15623" max="15624" width="9.140625" style="181"/>
    <col min="15625" max="15625" width="12.140625" style="181" customWidth="1"/>
    <col min="15626" max="15872" width="9.140625" style="181"/>
    <col min="15873" max="15873" width="28.5703125" style="181" customWidth="1"/>
    <col min="15874" max="15874" width="47.5703125" style="181" customWidth="1"/>
    <col min="15875" max="15878" width="15.28515625" style="181" customWidth="1"/>
    <col min="15879" max="15880" width="9.140625" style="181"/>
    <col min="15881" max="15881" width="12.140625" style="181" customWidth="1"/>
    <col min="15882" max="16128" width="9.140625" style="181"/>
    <col min="16129" max="16129" width="28.5703125" style="181" customWidth="1"/>
    <col min="16130" max="16130" width="47.5703125" style="181" customWidth="1"/>
    <col min="16131" max="16134" width="15.28515625" style="181" customWidth="1"/>
    <col min="16135" max="16136" width="9.140625" style="181"/>
    <col min="16137" max="16137" width="12.140625" style="181" customWidth="1"/>
    <col min="16138" max="16384" width="9.140625" style="181"/>
  </cols>
  <sheetData>
    <row r="1" spans="1:13" ht="13.5">
      <c r="B1" s="179"/>
      <c r="C1" s="179"/>
      <c r="D1" s="179"/>
      <c r="E1" s="179"/>
      <c r="F1" s="180" t="s">
        <v>384</v>
      </c>
      <c r="G1" s="179"/>
      <c r="H1" s="179"/>
      <c r="I1" s="179"/>
      <c r="J1" s="179"/>
    </row>
    <row r="2" spans="1:13" ht="13.5" customHeight="1">
      <c r="B2" s="179"/>
      <c r="C2" s="179"/>
      <c r="D2" s="179"/>
      <c r="E2" s="179"/>
      <c r="F2" s="180" t="s">
        <v>0</v>
      </c>
      <c r="G2" s="179"/>
      <c r="H2" s="179"/>
      <c r="I2" s="179"/>
      <c r="J2" s="179"/>
    </row>
    <row r="3" spans="1:13" ht="13.5" customHeight="1">
      <c r="B3" s="179"/>
      <c r="C3" s="179"/>
      <c r="D3" s="179"/>
      <c r="E3" s="179"/>
      <c r="F3" s="180" t="s">
        <v>1</v>
      </c>
      <c r="G3" s="179"/>
      <c r="H3" s="179"/>
      <c r="I3" s="179"/>
      <c r="J3" s="179"/>
    </row>
    <row r="4" spans="1:13" ht="80.099999999999994" customHeight="1">
      <c r="A4" s="513" t="s">
        <v>524</v>
      </c>
      <c r="B4" s="513"/>
      <c r="C4" s="513"/>
      <c r="D4" s="513"/>
      <c r="E4" s="513"/>
      <c r="F4" s="514"/>
      <c r="H4" s="183"/>
      <c r="I4" s="183"/>
      <c r="J4" s="183"/>
      <c r="K4" s="183"/>
      <c r="L4" s="183"/>
      <c r="M4" s="183"/>
    </row>
    <row r="5" spans="1:13">
      <c r="F5" s="304" t="s">
        <v>393</v>
      </c>
    </row>
    <row r="6" spans="1:13" ht="20.25">
      <c r="A6" s="523" t="s">
        <v>209</v>
      </c>
      <c r="B6" s="523"/>
      <c r="C6" s="523"/>
      <c r="D6" s="523"/>
      <c r="E6" s="523"/>
      <c r="F6" s="523"/>
    </row>
    <row r="7" spans="1:13">
      <c r="A7" s="519" t="s">
        <v>210</v>
      </c>
      <c r="B7" s="519"/>
      <c r="C7" s="519"/>
      <c r="D7" s="519"/>
      <c r="E7" s="519"/>
      <c r="F7" s="519"/>
    </row>
    <row r="9" spans="1:13">
      <c r="A9" s="184" t="s">
        <v>211</v>
      </c>
      <c r="B9" s="185" t="s">
        <v>212</v>
      </c>
      <c r="C9" s="186"/>
      <c r="D9" s="186"/>
      <c r="E9" s="186"/>
      <c r="F9" s="186"/>
    </row>
    <row r="10" spans="1:13">
      <c r="A10" s="187" t="s">
        <v>213</v>
      </c>
      <c r="B10" s="188" t="s">
        <v>214</v>
      </c>
      <c r="C10" s="189"/>
      <c r="D10" s="189"/>
      <c r="E10" s="189"/>
      <c r="F10" s="189"/>
    </row>
    <row r="12" spans="1:13">
      <c r="A12" s="519" t="s">
        <v>215</v>
      </c>
      <c r="B12" s="519"/>
      <c r="C12" s="519"/>
      <c r="D12" s="519"/>
      <c r="E12" s="519"/>
      <c r="F12" s="519"/>
    </row>
    <row r="13" spans="1:13">
      <c r="C13" s="301"/>
      <c r="D13" s="301"/>
      <c r="E13" s="301"/>
      <c r="F13" s="301"/>
    </row>
    <row r="14" spans="1:13" ht="30" customHeight="1">
      <c r="A14" s="184" t="s">
        <v>216</v>
      </c>
      <c r="B14" s="187" t="s">
        <v>213</v>
      </c>
      <c r="C14" s="520" t="s">
        <v>364</v>
      </c>
      <c r="D14" s="520"/>
      <c r="E14" s="520"/>
      <c r="F14" s="520"/>
    </row>
    <row r="15" spans="1:13">
      <c r="A15" s="184" t="s">
        <v>217</v>
      </c>
      <c r="B15" s="187" t="s">
        <v>218</v>
      </c>
      <c r="C15" s="190" t="s">
        <v>219</v>
      </c>
      <c r="D15" s="190" t="s">
        <v>220</v>
      </c>
      <c r="E15" s="190" t="s">
        <v>221</v>
      </c>
      <c r="F15" s="190" t="s">
        <v>222</v>
      </c>
    </row>
    <row r="16" spans="1:13" ht="38.25">
      <c r="A16" s="184" t="s">
        <v>223</v>
      </c>
      <c r="B16" s="187" t="s">
        <v>224</v>
      </c>
      <c r="C16" s="184"/>
      <c r="D16" s="184"/>
      <c r="E16" s="184"/>
      <c r="F16" s="184"/>
    </row>
    <row r="17" spans="1:6" ht="25.5">
      <c r="A17" s="184" t="s">
        <v>225</v>
      </c>
      <c r="B17" s="187" t="s">
        <v>226</v>
      </c>
      <c r="C17" s="184"/>
      <c r="D17" s="184"/>
      <c r="E17" s="184"/>
      <c r="F17" s="184"/>
    </row>
    <row r="18" spans="1:6" ht="25.5">
      <c r="A18" s="184" t="s">
        <v>227</v>
      </c>
      <c r="B18" s="187" t="s">
        <v>228</v>
      </c>
      <c r="C18" s="184"/>
      <c r="D18" s="184"/>
      <c r="E18" s="184"/>
      <c r="F18" s="184"/>
    </row>
    <row r="19" spans="1:6" ht="25.5">
      <c r="A19" s="184" t="s">
        <v>229</v>
      </c>
      <c r="B19" s="187" t="s">
        <v>230</v>
      </c>
      <c r="C19" s="184"/>
      <c r="D19" s="184"/>
      <c r="E19" s="184"/>
      <c r="F19" s="184"/>
    </row>
    <row r="20" spans="1:6">
      <c r="A20" s="520" t="s">
        <v>231</v>
      </c>
      <c r="B20" s="520"/>
      <c r="C20" s="184"/>
      <c r="D20" s="184"/>
      <c r="E20" s="184"/>
      <c r="F20" s="184"/>
    </row>
    <row r="21" spans="1:6">
      <c r="A21" s="521" t="s">
        <v>232</v>
      </c>
      <c r="B21" s="521"/>
      <c r="C21" s="191" t="s">
        <v>233</v>
      </c>
      <c r="D21" s="191" t="s">
        <v>233</v>
      </c>
      <c r="E21" s="191"/>
      <c r="F21" s="191"/>
    </row>
    <row r="22" spans="1:6">
      <c r="A22" s="521" t="s">
        <v>234</v>
      </c>
      <c r="B22" s="521"/>
      <c r="C22" s="191" t="s">
        <v>233</v>
      </c>
      <c r="D22" s="191" t="s">
        <v>233</v>
      </c>
      <c r="E22" s="191"/>
      <c r="F22" s="191"/>
    </row>
    <row r="23" spans="1:6">
      <c r="A23" s="521" t="s">
        <v>235</v>
      </c>
      <c r="B23" s="521"/>
      <c r="C23" s="191" t="s">
        <v>233</v>
      </c>
      <c r="D23" s="191" t="s">
        <v>233</v>
      </c>
      <c r="E23" s="191"/>
      <c r="F23" s="191"/>
    </row>
    <row r="24" spans="1:6">
      <c r="A24" s="521" t="s">
        <v>236</v>
      </c>
      <c r="B24" s="521"/>
      <c r="C24" s="191" t="s">
        <v>233</v>
      </c>
      <c r="D24" s="191" t="s">
        <v>233</v>
      </c>
      <c r="E24" s="191"/>
      <c r="F24" s="191"/>
    </row>
    <row r="25" spans="1:6">
      <c r="A25" s="521" t="s">
        <v>237</v>
      </c>
      <c r="B25" s="521"/>
      <c r="C25" s="191" t="s">
        <v>233</v>
      </c>
      <c r="D25" s="191" t="s">
        <v>233</v>
      </c>
      <c r="E25" s="191"/>
      <c r="F25" s="191"/>
    </row>
    <row r="26" spans="1:6">
      <c r="A26" s="521" t="s">
        <v>238</v>
      </c>
      <c r="B26" s="521"/>
      <c r="C26" s="191" t="s">
        <v>233</v>
      </c>
      <c r="D26" s="191" t="s">
        <v>233</v>
      </c>
      <c r="E26" s="191"/>
      <c r="F26" s="191"/>
    </row>
    <row r="27" spans="1:6">
      <c r="A27" s="522" t="s">
        <v>239</v>
      </c>
      <c r="B27" s="522"/>
      <c r="C27" s="193">
        <v>0</v>
      </c>
      <c r="D27" s="193">
        <v>0</v>
      </c>
      <c r="E27" s="193">
        <v>-1000000</v>
      </c>
      <c r="F27" s="193">
        <v>-1000000</v>
      </c>
    </row>
    <row r="30" spans="1:6">
      <c r="A30" s="184" t="s">
        <v>211</v>
      </c>
      <c r="B30" s="185" t="s">
        <v>212</v>
      </c>
      <c r="C30" s="186"/>
      <c r="D30" s="186"/>
      <c r="E30" s="186"/>
      <c r="F30" s="186"/>
    </row>
    <row r="31" spans="1:6">
      <c r="A31" s="187" t="s">
        <v>240</v>
      </c>
      <c r="B31" s="188" t="s">
        <v>241</v>
      </c>
      <c r="C31" s="189"/>
      <c r="D31" s="189"/>
      <c r="E31" s="189"/>
      <c r="F31" s="189"/>
    </row>
    <row r="33" spans="1:6">
      <c r="A33" s="519" t="s">
        <v>215</v>
      </c>
      <c r="B33" s="519"/>
      <c r="C33" s="519"/>
      <c r="D33" s="519"/>
      <c r="E33" s="519"/>
      <c r="F33" s="519"/>
    </row>
    <row r="35" spans="1:6" ht="33.75" customHeight="1">
      <c r="A35" s="184" t="s">
        <v>216</v>
      </c>
      <c r="B35" s="187" t="s">
        <v>240</v>
      </c>
      <c r="C35" s="520" t="s">
        <v>364</v>
      </c>
      <c r="D35" s="520"/>
      <c r="E35" s="520"/>
      <c r="F35" s="520"/>
    </row>
    <row r="36" spans="1:6">
      <c r="A36" s="184" t="s">
        <v>217</v>
      </c>
      <c r="B36" s="187" t="s">
        <v>242</v>
      </c>
      <c r="C36" s="190" t="s">
        <v>219</v>
      </c>
      <c r="D36" s="190" t="s">
        <v>220</v>
      </c>
      <c r="E36" s="190" t="s">
        <v>221</v>
      </c>
      <c r="F36" s="190" t="s">
        <v>222</v>
      </c>
    </row>
    <row r="37" spans="1:6" ht="38.25">
      <c r="A37" s="184" t="s">
        <v>223</v>
      </c>
      <c r="B37" s="187" t="s">
        <v>243</v>
      </c>
      <c r="C37" s="184"/>
      <c r="D37" s="184"/>
      <c r="E37" s="184"/>
      <c r="F37" s="184"/>
    </row>
    <row r="38" spans="1:6">
      <c r="A38" s="184" t="s">
        <v>225</v>
      </c>
      <c r="B38" s="187" t="s">
        <v>244</v>
      </c>
      <c r="C38" s="184"/>
      <c r="D38" s="184"/>
      <c r="E38" s="184"/>
      <c r="F38" s="184"/>
    </row>
    <row r="39" spans="1:6" ht="25.5">
      <c r="A39" s="184" t="s">
        <v>227</v>
      </c>
      <c r="B39" s="187" t="s">
        <v>245</v>
      </c>
      <c r="C39" s="184"/>
      <c r="D39" s="184"/>
      <c r="E39" s="184"/>
      <c r="F39" s="184"/>
    </row>
    <row r="40" spans="1:6" ht="25.5">
      <c r="A40" s="184" t="s">
        <v>229</v>
      </c>
      <c r="B40" s="187" t="s">
        <v>246</v>
      </c>
      <c r="C40" s="184"/>
      <c r="D40" s="184"/>
      <c r="E40" s="184"/>
      <c r="F40" s="184"/>
    </row>
    <row r="41" spans="1:6">
      <c r="A41" s="520" t="s">
        <v>231</v>
      </c>
      <c r="B41" s="520"/>
      <c r="C41" s="184"/>
      <c r="D41" s="184"/>
      <c r="E41" s="184"/>
      <c r="F41" s="184"/>
    </row>
    <row r="42" spans="1:6">
      <c r="A42" s="521" t="s">
        <v>247</v>
      </c>
      <c r="B42" s="521"/>
      <c r="C42" s="191"/>
      <c r="D42" s="191"/>
      <c r="E42" s="191"/>
      <c r="F42" s="191"/>
    </row>
    <row r="43" spans="1:6">
      <c r="A43" s="522" t="s">
        <v>239</v>
      </c>
      <c r="B43" s="522"/>
      <c r="C43" s="193">
        <v>0</v>
      </c>
      <c r="D43" s="193">
        <v>0</v>
      </c>
      <c r="E43" s="193">
        <v>-1000000</v>
      </c>
      <c r="F43" s="193">
        <v>-1000000</v>
      </c>
    </row>
    <row r="44" spans="1:6" s="194" customFormat="1">
      <c r="C44" s="195"/>
      <c r="D44" s="195"/>
      <c r="E44" s="195"/>
      <c r="F44" s="195"/>
    </row>
    <row r="45" spans="1:6" ht="30.75" customHeight="1">
      <c r="A45" s="184" t="s">
        <v>216</v>
      </c>
      <c r="B45" s="187" t="s">
        <v>240</v>
      </c>
      <c r="C45" s="520" t="s">
        <v>364</v>
      </c>
      <c r="D45" s="520"/>
      <c r="E45" s="520"/>
      <c r="F45" s="520"/>
    </row>
    <row r="46" spans="1:6">
      <c r="A46" s="184" t="s">
        <v>217</v>
      </c>
      <c r="B46" s="187" t="s">
        <v>248</v>
      </c>
      <c r="C46" s="190" t="s">
        <v>219</v>
      </c>
      <c r="D46" s="190" t="s">
        <v>220</v>
      </c>
      <c r="E46" s="190" t="s">
        <v>221</v>
      </c>
      <c r="F46" s="190" t="s">
        <v>222</v>
      </c>
    </row>
    <row r="47" spans="1:6" ht="38.25">
      <c r="A47" s="184" t="s">
        <v>223</v>
      </c>
      <c r="B47" s="187" t="s">
        <v>249</v>
      </c>
      <c r="C47" s="184"/>
      <c r="D47" s="184"/>
      <c r="E47" s="184"/>
      <c r="F47" s="184"/>
    </row>
    <row r="48" spans="1:6" ht="25.5">
      <c r="A48" s="184" t="s">
        <v>225</v>
      </c>
      <c r="B48" s="187" t="s">
        <v>250</v>
      </c>
      <c r="C48" s="184"/>
      <c r="D48" s="184"/>
      <c r="E48" s="184"/>
      <c r="F48" s="184"/>
    </row>
    <row r="49" spans="1:6" ht="25.5">
      <c r="A49" s="184" t="s">
        <v>227</v>
      </c>
      <c r="B49" s="187" t="s">
        <v>245</v>
      </c>
      <c r="C49" s="184"/>
      <c r="D49" s="184"/>
      <c r="E49" s="184"/>
      <c r="F49" s="184"/>
    </row>
    <row r="50" spans="1:6" ht="25.5">
      <c r="A50" s="184" t="s">
        <v>229</v>
      </c>
      <c r="B50" s="187" t="s">
        <v>246</v>
      </c>
      <c r="C50" s="184"/>
      <c r="D50" s="184"/>
      <c r="E50" s="184"/>
      <c r="F50" s="184"/>
    </row>
    <row r="51" spans="1:6">
      <c r="A51" s="520" t="s">
        <v>231</v>
      </c>
      <c r="B51" s="520"/>
      <c r="C51" s="184"/>
      <c r="D51" s="184"/>
      <c r="E51" s="184"/>
      <c r="F51" s="184"/>
    </row>
    <row r="52" spans="1:6">
      <c r="A52" s="521" t="s">
        <v>251</v>
      </c>
      <c r="B52" s="521"/>
      <c r="C52" s="191"/>
      <c r="D52" s="191"/>
      <c r="E52" s="191"/>
      <c r="F52" s="191"/>
    </row>
    <row r="53" spans="1:6">
      <c r="A53" s="522" t="s">
        <v>239</v>
      </c>
      <c r="B53" s="522"/>
      <c r="C53" s="193">
        <v>0</v>
      </c>
      <c r="D53" s="193">
        <v>-500000</v>
      </c>
      <c r="E53" s="193">
        <v>-1000000</v>
      </c>
      <c r="F53" s="193">
        <v>-1000000</v>
      </c>
    </row>
    <row r="54" spans="1:6" s="194" customFormat="1">
      <c r="C54" s="195"/>
      <c r="D54" s="195"/>
      <c r="E54" s="195"/>
      <c r="F54" s="195"/>
    </row>
    <row r="55" spans="1:6" ht="27" customHeight="1">
      <c r="A55" s="184" t="s">
        <v>216</v>
      </c>
      <c r="B55" s="187" t="s">
        <v>240</v>
      </c>
      <c r="C55" s="520" t="s">
        <v>364</v>
      </c>
      <c r="D55" s="520"/>
      <c r="E55" s="520"/>
      <c r="F55" s="520"/>
    </row>
    <row r="56" spans="1:6">
      <c r="A56" s="184" t="s">
        <v>217</v>
      </c>
      <c r="B56" s="187" t="s">
        <v>252</v>
      </c>
      <c r="C56" s="190" t="s">
        <v>219</v>
      </c>
      <c r="D56" s="190" t="s">
        <v>220</v>
      </c>
      <c r="E56" s="190" t="s">
        <v>221</v>
      </c>
      <c r="F56" s="190" t="s">
        <v>222</v>
      </c>
    </row>
    <row r="57" spans="1:6" ht="38.25">
      <c r="A57" s="184" t="s">
        <v>223</v>
      </c>
      <c r="B57" s="187" t="s">
        <v>253</v>
      </c>
      <c r="C57" s="184"/>
      <c r="D57" s="184"/>
      <c r="E57" s="184"/>
      <c r="F57" s="184"/>
    </row>
    <row r="58" spans="1:6" ht="25.5">
      <c r="A58" s="184" t="s">
        <v>225</v>
      </c>
      <c r="B58" s="187" t="s">
        <v>254</v>
      </c>
      <c r="C58" s="184"/>
      <c r="D58" s="184"/>
      <c r="E58" s="184"/>
      <c r="F58" s="184"/>
    </row>
    <row r="59" spans="1:6" ht="25.5">
      <c r="A59" s="184" t="s">
        <v>227</v>
      </c>
      <c r="B59" s="187" t="s">
        <v>245</v>
      </c>
      <c r="C59" s="184"/>
      <c r="D59" s="184"/>
      <c r="E59" s="184"/>
      <c r="F59" s="184"/>
    </row>
    <row r="60" spans="1:6" ht="25.5">
      <c r="A60" s="184" t="s">
        <v>229</v>
      </c>
      <c r="B60" s="187" t="s">
        <v>246</v>
      </c>
      <c r="C60" s="184"/>
      <c r="D60" s="184"/>
      <c r="E60" s="184"/>
      <c r="F60" s="184"/>
    </row>
    <row r="61" spans="1:6">
      <c r="A61" s="520" t="s">
        <v>231</v>
      </c>
      <c r="B61" s="520"/>
      <c r="C61" s="184"/>
      <c r="D61" s="184"/>
      <c r="E61" s="184"/>
      <c r="F61" s="184"/>
    </row>
    <row r="62" spans="1:6">
      <c r="A62" s="521" t="s">
        <v>255</v>
      </c>
      <c r="B62" s="521"/>
      <c r="C62" s="191"/>
      <c r="D62" s="191"/>
      <c r="E62" s="191"/>
      <c r="F62" s="191"/>
    </row>
    <row r="63" spans="1:6">
      <c r="A63" s="521" t="s">
        <v>256</v>
      </c>
      <c r="B63" s="521"/>
      <c r="C63" s="191"/>
      <c r="D63" s="191"/>
      <c r="E63" s="191"/>
      <c r="F63" s="191"/>
    </row>
    <row r="64" spans="1:6">
      <c r="A64" s="521" t="s">
        <v>257</v>
      </c>
      <c r="B64" s="521"/>
      <c r="C64" s="191"/>
      <c r="D64" s="191"/>
      <c r="E64" s="191"/>
      <c r="F64" s="191"/>
    </row>
    <row r="65" spans="1:6">
      <c r="A65" s="522" t="s">
        <v>239</v>
      </c>
      <c r="B65" s="522"/>
      <c r="C65" s="193">
        <v>0</v>
      </c>
      <c r="D65" s="193">
        <v>-500000</v>
      </c>
      <c r="E65" s="193">
        <v>-1000000</v>
      </c>
      <c r="F65" s="193">
        <v>-1000000</v>
      </c>
    </row>
    <row r="66" spans="1:6" ht="12" customHeight="1"/>
    <row r="68" spans="1:6">
      <c r="A68" s="184" t="s">
        <v>211</v>
      </c>
      <c r="B68" s="185" t="s">
        <v>212</v>
      </c>
      <c r="C68" s="186"/>
      <c r="D68" s="186"/>
      <c r="E68" s="186"/>
      <c r="F68" s="186"/>
    </row>
    <row r="69" spans="1:6">
      <c r="A69" s="187" t="s">
        <v>258</v>
      </c>
      <c r="B69" s="188" t="s">
        <v>259</v>
      </c>
      <c r="C69" s="189"/>
      <c r="D69" s="189"/>
      <c r="E69" s="189"/>
      <c r="F69" s="189"/>
    </row>
    <row r="71" spans="1:6">
      <c r="A71" s="519" t="s">
        <v>215</v>
      </c>
      <c r="B71" s="519"/>
      <c r="C71" s="519"/>
      <c r="D71" s="519"/>
      <c r="E71" s="519"/>
      <c r="F71" s="519"/>
    </row>
    <row r="73" spans="1:6" ht="27" customHeight="1">
      <c r="A73" s="184" t="s">
        <v>216</v>
      </c>
      <c r="B73" s="187" t="s">
        <v>258</v>
      </c>
      <c r="C73" s="520" t="s">
        <v>364</v>
      </c>
      <c r="D73" s="520"/>
      <c r="E73" s="520"/>
      <c r="F73" s="520"/>
    </row>
    <row r="74" spans="1:6">
      <c r="A74" s="184" t="s">
        <v>217</v>
      </c>
      <c r="B74" s="187" t="s">
        <v>260</v>
      </c>
      <c r="C74" s="190" t="s">
        <v>219</v>
      </c>
      <c r="D74" s="190" t="s">
        <v>220</v>
      </c>
      <c r="E74" s="190" t="s">
        <v>221</v>
      </c>
      <c r="F74" s="190" t="s">
        <v>222</v>
      </c>
    </row>
    <row r="75" spans="1:6" ht="25.5">
      <c r="A75" s="184" t="s">
        <v>223</v>
      </c>
      <c r="B75" s="187" t="s">
        <v>261</v>
      </c>
      <c r="C75" s="184"/>
      <c r="D75" s="184"/>
      <c r="E75" s="184"/>
      <c r="F75" s="184"/>
    </row>
    <row r="76" spans="1:6" ht="38.25">
      <c r="A76" s="184" t="s">
        <v>225</v>
      </c>
      <c r="B76" s="187" t="s">
        <v>262</v>
      </c>
      <c r="C76" s="184"/>
      <c r="D76" s="184"/>
      <c r="E76" s="184"/>
      <c r="F76" s="184"/>
    </row>
    <row r="77" spans="1:6">
      <c r="A77" s="184" t="s">
        <v>227</v>
      </c>
      <c r="B77" s="187" t="s">
        <v>263</v>
      </c>
      <c r="C77" s="184"/>
      <c r="D77" s="184"/>
      <c r="E77" s="184"/>
      <c r="F77" s="184"/>
    </row>
    <row r="78" spans="1:6" ht="25.5">
      <c r="A78" s="184" t="s">
        <v>264</v>
      </c>
      <c r="B78" s="187" t="s">
        <v>265</v>
      </c>
      <c r="C78" s="184"/>
      <c r="D78" s="184"/>
      <c r="E78" s="184"/>
      <c r="F78" s="184"/>
    </row>
    <row r="79" spans="1:6">
      <c r="A79" s="520" t="s">
        <v>231</v>
      </c>
      <c r="B79" s="520"/>
      <c r="C79" s="184"/>
      <c r="D79" s="184"/>
      <c r="E79" s="184"/>
      <c r="F79" s="184"/>
    </row>
    <row r="80" spans="1:6">
      <c r="A80" s="521" t="s">
        <v>266</v>
      </c>
      <c r="B80" s="521"/>
      <c r="C80" s="191"/>
      <c r="D80" s="191"/>
      <c r="E80" s="191"/>
      <c r="F80" s="191"/>
    </row>
    <row r="81" spans="1:6">
      <c r="A81" s="521" t="s">
        <v>267</v>
      </c>
      <c r="B81" s="521"/>
      <c r="C81" s="191"/>
      <c r="D81" s="191"/>
      <c r="E81" s="191"/>
      <c r="F81" s="191"/>
    </row>
    <row r="82" spans="1:6">
      <c r="A82" s="522" t="s">
        <v>239</v>
      </c>
      <c r="B82" s="522"/>
      <c r="C82" s="193">
        <v>0</v>
      </c>
      <c r="D82" s="193">
        <v>-500000</v>
      </c>
      <c r="E82" s="193">
        <v>-1000000</v>
      </c>
      <c r="F82" s="193">
        <v>-1500000</v>
      </c>
    </row>
    <row r="83" spans="1:6" s="194" customFormat="1">
      <c r="C83" s="195"/>
      <c r="D83" s="195"/>
      <c r="E83" s="195"/>
      <c r="F83" s="195"/>
    </row>
    <row r="84" spans="1:6" ht="27" customHeight="1">
      <c r="A84" s="184" t="s">
        <v>216</v>
      </c>
      <c r="B84" s="187" t="s">
        <v>258</v>
      </c>
      <c r="C84" s="520" t="s">
        <v>364</v>
      </c>
      <c r="D84" s="520"/>
      <c r="E84" s="520"/>
      <c r="F84" s="520"/>
    </row>
    <row r="85" spans="1:6">
      <c r="A85" s="184" t="s">
        <v>217</v>
      </c>
      <c r="B85" s="187" t="s">
        <v>268</v>
      </c>
      <c r="C85" s="190" t="s">
        <v>219</v>
      </c>
      <c r="D85" s="190" t="s">
        <v>220</v>
      </c>
      <c r="E85" s="190" t="s">
        <v>221</v>
      </c>
      <c r="F85" s="190" t="s">
        <v>222</v>
      </c>
    </row>
    <row r="86" spans="1:6" ht="25.5">
      <c r="A86" s="184" t="s">
        <v>223</v>
      </c>
      <c r="B86" s="187" t="s">
        <v>269</v>
      </c>
      <c r="C86" s="184"/>
      <c r="D86" s="184"/>
      <c r="E86" s="184"/>
      <c r="F86" s="184"/>
    </row>
    <row r="87" spans="1:6" ht="38.25">
      <c r="A87" s="184" t="s">
        <v>225</v>
      </c>
      <c r="B87" s="187" t="s">
        <v>270</v>
      </c>
      <c r="C87" s="184"/>
      <c r="D87" s="184"/>
      <c r="E87" s="184"/>
      <c r="F87" s="184"/>
    </row>
    <row r="88" spans="1:6">
      <c r="A88" s="184" t="s">
        <v>227</v>
      </c>
      <c r="B88" s="187" t="s">
        <v>263</v>
      </c>
      <c r="C88" s="184"/>
      <c r="D88" s="184"/>
      <c r="E88" s="184"/>
      <c r="F88" s="184"/>
    </row>
    <row r="89" spans="1:6" ht="25.5">
      <c r="A89" s="184" t="s">
        <v>264</v>
      </c>
      <c r="B89" s="187" t="s">
        <v>265</v>
      </c>
      <c r="C89" s="184"/>
      <c r="D89" s="184"/>
      <c r="E89" s="184"/>
      <c r="F89" s="184"/>
    </row>
    <row r="90" spans="1:6">
      <c r="A90" s="520" t="s">
        <v>231</v>
      </c>
      <c r="B90" s="520"/>
      <c r="C90" s="184"/>
      <c r="D90" s="184"/>
      <c r="E90" s="184"/>
      <c r="F90" s="184"/>
    </row>
    <row r="91" spans="1:6">
      <c r="A91" s="521" t="s">
        <v>271</v>
      </c>
      <c r="B91" s="521"/>
      <c r="C91" s="191"/>
      <c r="D91" s="191"/>
      <c r="E91" s="191"/>
      <c r="F91" s="191"/>
    </row>
    <row r="92" spans="1:6">
      <c r="A92" s="521" t="s">
        <v>272</v>
      </c>
      <c r="B92" s="521"/>
      <c r="C92" s="191"/>
      <c r="D92" s="191"/>
      <c r="E92" s="191"/>
      <c r="F92" s="191"/>
    </row>
    <row r="93" spans="1:6">
      <c r="A93" s="521" t="s">
        <v>273</v>
      </c>
      <c r="B93" s="521"/>
      <c r="C93" s="191"/>
      <c r="D93" s="191"/>
      <c r="E93" s="191"/>
      <c r="F93" s="191"/>
    </row>
    <row r="94" spans="1:6">
      <c r="A94" s="521" t="s">
        <v>274</v>
      </c>
      <c r="B94" s="521"/>
      <c r="C94" s="191"/>
      <c r="D94" s="191"/>
      <c r="E94" s="191"/>
      <c r="F94" s="191"/>
    </row>
    <row r="95" spans="1:6">
      <c r="A95" s="521" t="s">
        <v>275</v>
      </c>
      <c r="B95" s="521"/>
      <c r="C95" s="191"/>
      <c r="D95" s="191"/>
      <c r="E95" s="191"/>
      <c r="F95" s="191"/>
    </row>
    <row r="96" spans="1:6">
      <c r="A96" s="522" t="s">
        <v>239</v>
      </c>
      <c r="B96" s="522"/>
      <c r="C96" s="193">
        <v>-200000</v>
      </c>
      <c r="D96" s="193">
        <v>-1100000</v>
      </c>
      <c r="E96" s="193">
        <v>-2500000</v>
      </c>
      <c r="F96" s="193">
        <v>-2500000</v>
      </c>
    </row>
    <row r="97" spans="1:6" s="194" customFormat="1">
      <c r="C97" s="195"/>
      <c r="D97" s="195"/>
      <c r="E97" s="195"/>
      <c r="F97" s="195"/>
    </row>
    <row r="98" spans="1:6" ht="32.25" customHeight="1">
      <c r="A98" s="184" t="s">
        <v>216</v>
      </c>
      <c r="B98" s="187" t="s">
        <v>258</v>
      </c>
      <c r="C98" s="520" t="s">
        <v>364</v>
      </c>
      <c r="D98" s="520"/>
      <c r="E98" s="520"/>
      <c r="F98" s="520"/>
    </row>
    <row r="99" spans="1:6">
      <c r="A99" s="184" t="s">
        <v>217</v>
      </c>
      <c r="B99" s="187" t="s">
        <v>276</v>
      </c>
      <c r="C99" s="190" t="s">
        <v>219</v>
      </c>
      <c r="D99" s="190" t="s">
        <v>220</v>
      </c>
      <c r="E99" s="190" t="s">
        <v>221</v>
      </c>
      <c r="F99" s="190" t="s">
        <v>222</v>
      </c>
    </row>
    <row r="100" spans="1:6" ht="38.25">
      <c r="A100" s="184" t="s">
        <v>223</v>
      </c>
      <c r="B100" s="187" t="s">
        <v>277</v>
      </c>
      <c r="C100" s="184"/>
      <c r="D100" s="184"/>
      <c r="E100" s="184"/>
      <c r="F100" s="184"/>
    </row>
    <row r="101" spans="1:6" ht="38.25">
      <c r="A101" s="184" t="s">
        <v>225</v>
      </c>
      <c r="B101" s="187" t="s">
        <v>278</v>
      </c>
      <c r="C101" s="184"/>
      <c r="D101" s="184"/>
      <c r="E101" s="184"/>
      <c r="F101" s="184"/>
    </row>
    <row r="102" spans="1:6">
      <c r="A102" s="184" t="s">
        <v>227</v>
      </c>
      <c r="B102" s="187" t="s">
        <v>263</v>
      </c>
      <c r="C102" s="184"/>
      <c r="D102" s="184"/>
      <c r="E102" s="184"/>
      <c r="F102" s="184"/>
    </row>
    <row r="103" spans="1:6" ht="25.5">
      <c r="A103" s="184" t="s">
        <v>264</v>
      </c>
      <c r="B103" s="187" t="s">
        <v>279</v>
      </c>
      <c r="C103" s="184"/>
      <c r="D103" s="184"/>
      <c r="E103" s="184"/>
      <c r="F103" s="184"/>
    </row>
    <row r="104" spans="1:6">
      <c r="A104" s="520" t="s">
        <v>231</v>
      </c>
      <c r="B104" s="520"/>
      <c r="C104" s="184"/>
      <c r="D104" s="184"/>
      <c r="E104" s="184"/>
      <c r="F104" s="184"/>
    </row>
    <row r="105" spans="1:6">
      <c r="A105" s="521" t="s">
        <v>280</v>
      </c>
      <c r="B105" s="521"/>
      <c r="C105" s="191">
        <v>0</v>
      </c>
      <c r="D105" s="269">
        <v>-1</v>
      </c>
      <c r="E105" s="269">
        <v>-1</v>
      </c>
      <c r="F105" s="269">
        <v>-1</v>
      </c>
    </row>
    <row r="106" spans="1:6">
      <c r="A106" s="521" t="s">
        <v>281</v>
      </c>
      <c r="B106" s="521"/>
      <c r="C106" s="191">
        <v>0</v>
      </c>
      <c r="D106" s="269">
        <v>-1</v>
      </c>
      <c r="E106" s="269">
        <v>-1</v>
      </c>
      <c r="F106" s="269">
        <v>-1</v>
      </c>
    </row>
    <row r="107" spans="1:6">
      <c r="A107" s="521" t="s">
        <v>282</v>
      </c>
      <c r="B107" s="521"/>
      <c r="C107" s="191">
        <v>0</v>
      </c>
      <c r="D107" s="269">
        <v>0</v>
      </c>
      <c r="E107" s="269">
        <v>-1</v>
      </c>
      <c r="F107" s="269">
        <v>-1</v>
      </c>
    </row>
    <row r="108" spans="1:6">
      <c r="A108" s="521" t="s">
        <v>283</v>
      </c>
      <c r="B108" s="521"/>
      <c r="C108" s="191">
        <v>0</v>
      </c>
      <c r="D108" s="269">
        <v>-30</v>
      </c>
      <c r="E108" s="269">
        <v>-70</v>
      </c>
      <c r="F108" s="269">
        <v>-80</v>
      </c>
    </row>
    <row r="109" spans="1:6">
      <c r="A109" s="521" t="s">
        <v>284</v>
      </c>
      <c r="B109" s="521"/>
      <c r="C109" s="191">
        <v>0</v>
      </c>
      <c r="D109" s="271">
        <v>-0.45</v>
      </c>
      <c r="E109" s="269">
        <v>-1</v>
      </c>
      <c r="F109" s="269">
        <v>-1</v>
      </c>
    </row>
    <row r="110" spans="1:6">
      <c r="A110" s="521" t="s">
        <v>285</v>
      </c>
      <c r="B110" s="521"/>
      <c r="C110" s="191">
        <v>0</v>
      </c>
      <c r="D110" s="271">
        <v>-0.44</v>
      </c>
      <c r="E110" s="193">
        <v>-1.5</v>
      </c>
      <c r="F110" s="193">
        <v>-1.7</v>
      </c>
    </row>
    <row r="111" spans="1:6">
      <c r="A111" s="521" t="s">
        <v>286</v>
      </c>
      <c r="B111" s="521"/>
      <c r="C111" s="191">
        <v>0</v>
      </c>
      <c r="D111" s="271">
        <v>-2.64</v>
      </c>
      <c r="E111" s="193">
        <v>-10.7</v>
      </c>
      <c r="F111" s="193">
        <v>-12.3</v>
      </c>
    </row>
    <row r="112" spans="1:6">
      <c r="A112" s="522" t="s">
        <v>239</v>
      </c>
      <c r="B112" s="522"/>
      <c r="C112" s="193">
        <v>0</v>
      </c>
      <c r="D112" s="193">
        <v>-300000</v>
      </c>
      <c r="E112" s="193">
        <v>-800000</v>
      </c>
      <c r="F112" s="193">
        <v>-1000000</v>
      </c>
    </row>
    <row r="113" spans="1:6" s="194" customFormat="1">
      <c r="C113" s="195"/>
      <c r="D113" s="195"/>
      <c r="E113" s="195"/>
      <c r="F113" s="195"/>
    </row>
    <row r="114" spans="1:6" ht="28.5" customHeight="1">
      <c r="A114" s="184" t="s">
        <v>216</v>
      </c>
      <c r="B114" s="187" t="s">
        <v>258</v>
      </c>
      <c r="C114" s="520" t="s">
        <v>364</v>
      </c>
      <c r="D114" s="520"/>
      <c r="E114" s="520"/>
      <c r="F114" s="520"/>
    </row>
    <row r="115" spans="1:6">
      <c r="A115" s="184" t="s">
        <v>217</v>
      </c>
      <c r="B115" s="187" t="s">
        <v>287</v>
      </c>
      <c r="C115" s="190" t="s">
        <v>219</v>
      </c>
      <c r="D115" s="190" t="s">
        <v>220</v>
      </c>
      <c r="E115" s="190" t="s">
        <v>221</v>
      </c>
      <c r="F115" s="190" t="s">
        <v>222</v>
      </c>
    </row>
    <row r="116" spans="1:6" ht="38.25">
      <c r="A116" s="184" t="s">
        <v>223</v>
      </c>
      <c r="B116" s="187" t="s">
        <v>288</v>
      </c>
      <c r="C116" s="184"/>
      <c r="D116" s="184"/>
      <c r="E116" s="184"/>
      <c r="F116" s="184"/>
    </row>
    <row r="117" spans="1:6" ht="38.25">
      <c r="A117" s="184" t="s">
        <v>225</v>
      </c>
      <c r="B117" s="187" t="s">
        <v>289</v>
      </c>
      <c r="C117" s="184"/>
      <c r="D117" s="184"/>
      <c r="E117" s="184"/>
      <c r="F117" s="184"/>
    </row>
    <row r="118" spans="1:6">
      <c r="A118" s="184" t="s">
        <v>227</v>
      </c>
      <c r="B118" s="187" t="s">
        <v>263</v>
      </c>
      <c r="C118" s="184"/>
      <c r="D118" s="184"/>
      <c r="E118" s="184"/>
      <c r="F118" s="184"/>
    </row>
    <row r="119" spans="1:6" ht="25.5">
      <c r="A119" s="184" t="s">
        <v>264</v>
      </c>
      <c r="B119" s="187" t="s">
        <v>279</v>
      </c>
      <c r="C119" s="184"/>
      <c r="D119" s="184"/>
      <c r="E119" s="184"/>
      <c r="F119" s="184"/>
    </row>
    <row r="120" spans="1:6">
      <c r="A120" s="520" t="s">
        <v>231</v>
      </c>
      <c r="B120" s="520"/>
      <c r="C120" s="184"/>
      <c r="D120" s="184"/>
      <c r="E120" s="184"/>
      <c r="F120" s="184"/>
    </row>
    <row r="121" spans="1:6">
      <c r="A121" s="521" t="s">
        <v>290</v>
      </c>
      <c r="B121" s="521"/>
      <c r="C121" s="191">
        <v>0</v>
      </c>
      <c r="D121" s="191">
        <v>0</v>
      </c>
      <c r="E121" s="269">
        <v>-1</v>
      </c>
      <c r="F121" s="269">
        <v>-1</v>
      </c>
    </row>
    <row r="122" spans="1:6">
      <c r="A122" s="521" t="s">
        <v>291</v>
      </c>
      <c r="B122" s="521"/>
      <c r="C122" s="191">
        <v>0</v>
      </c>
      <c r="D122" s="191">
        <v>0</v>
      </c>
      <c r="E122" s="269">
        <v>-1</v>
      </c>
      <c r="F122" s="269">
        <v>-1</v>
      </c>
    </row>
    <row r="123" spans="1:6">
      <c r="A123" s="521" t="s">
        <v>292</v>
      </c>
      <c r="B123" s="521"/>
      <c r="C123" s="191">
        <v>0</v>
      </c>
      <c r="D123" s="191">
        <v>0</v>
      </c>
      <c r="E123" s="269">
        <v>-1</v>
      </c>
      <c r="F123" s="269">
        <v>-1</v>
      </c>
    </row>
    <row r="124" spans="1:6" ht="27.75" customHeight="1">
      <c r="A124" s="521" t="s">
        <v>293</v>
      </c>
      <c r="B124" s="521"/>
      <c r="C124" s="191">
        <v>0</v>
      </c>
      <c r="D124" s="269">
        <v>0</v>
      </c>
      <c r="E124" s="269">
        <v>0</v>
      </c>
      <c r="F124" s="269">
        <v>0</v>
      </c>
    </row>
    <row r="125" spans="1:6">
      <c r="A125" s="521" t="s">
        <v>294</v>
      </c>
      <c r="B125" s="521"/>
      <c r="C125" s="191">
        <v>0</v>
      </c>
      <c r="D125" s="269">
        <v>-520</v>
      </c>
      <c r="E125" s="272">
        <v>-1690</v>
      </c>
      <c r="F125" s="272">
        <v>-1690</v>
      </c>
    </row>
    <row r="126" spans="1:6">
      <c r="A126" s="521" t="s">
        <v>295</v>
      </c>
      <c r="B126" s="521"/>
      <c r="C126" s="191">
        <v>0</v>
      </c>
      <c r="D126" s="271">
        <v>-0.23</v>
      </c>
      <c r="E126" s="193">
        <v>-0.5</v>
      </c>
      <c r="F126" s="193">
        <v>-0.5</v>
      </c>
    </row>
    <row r="127" spans="1:6">
      <c r="A127" s="521" t="s">
        <v>296</v>
      </c>
      <c r="B127" s="521"/>
      <c r="C127" s="191">
        <v>0</v>
      </c>
      <c r="D127" s="271">
        <v>-0.47</v>
      </c>
      <c r="E127" s="269">
        <v>-1</v>
      </c>
      <c r="F127" s="269">
        <v>-1</v>
      </c>
    </row>
    <row r="128" spans="1:6">
      <c r="A128" s="521" t="s">
        <v>286</v>
      </c>
      <c r="B128" s="521"/>
      <c r="C128" s="191">
        <v>0</v>
      </c>
      <c r="D128" s="271">
        <v>-10.9</v>
      </c>
      <c r="E128" s="269">
        <v>-16</v>
      </c>
      <c r="F128" s="269">
        <v>-16</v>
      </c>
    </row>
    <row r="129" spans="1:6">
      <c r="A129" s="522" t="s">
        <v>239</v>
      </c>
      <c r="B129" s="522"/>
      <c r="C129" s="193">
        <v>0</v>
      </c>
      <c r="D129" s="193">
        <v>-500000</v>
      </c>
      <c r="E129" s="193">
        <v>-1000000</v>
      </c>
      <c r="F129" s="193">
        <v>-1000000</v>
      </c>
    </row>
    <row r="130" spans="1:6" s="194" customFormat="1">
      <c r="C130" s="195"/>
      <c r="D130" s="195"/>
      <c r="E130" s="195"/>
      <c r="F130" s="195"/>
    </row>
    <row r="131" spans="1:6" ht="30" customHeight="1">
      <c r="A131" s="184" t="s">
        <v>216</v>
      </c>
      <c r="B131" s="187" t="s">
        <v>258</v>
      </c>
      <c r="C131" s="520" t="s">
        <v>364</v>
      </c>
      <c r="D131" s="520"/>
      <c r="E131" s="520"/>
      <c r="F131" s="520"/>
    </row>
    <row r="132" spans="1:6">
      <c r="A132" s="184" t="s">
        <v>217</v>
      </c>
      <c r="B132" s="187" t="s">
        <v>297</v>
      </c>
      <c r="C132" s="190" t="s">
        <v>219</v>
      </c>
      <c r="D132" s="190" t="s">
        <v>220</v>
      </c>
      <c r="E132" s="190" t="s">
        <v>221</v>
      </c>
      <c r="F132" s="190" t="s">
        <v>222</v>
      </c>
    </row>
    <row r="133" spans="1:6" ht="51">
      <c r="A133" s="184" t="s">
        <v>223</v>
      </c>
      <c r="B133" s="187" t="s">
        <v>298</v>
      </c>
      <c r="C133" s="184"/>
      <c r="D133" s="184"/>
      <c r="E133" s="184"/>
      <c r="F133" s="184"/>
    </row>
    <row r="134" spans="1:6" ht="25.5">
      <c r="A134" s="184" t="s">
        <v>225</v>
      </c>
      <c r="B134" s="187" t="s">
        <v>299</v>
      </c>
      <c r="C134" s="184"/>
      <c r="D134" s="184"/>
      <c r="E134" s="184"/>
      <c r="F134" s="184"/>
    </row>
    <row r="135" spans="1:6">
      <c r="A135" s="184" t="s">
        <v>227</v>
      </c>
      <c r="B135" s="187" t="s">
        <v>263</v>
      </c>
      <c r="C135" s="184"/>
      <c r="D135" s="184"/>
      <c r="E135" s="184"/>
      <c r="F135" s="184"/>
    </row>
    <row r="136" spans="1:6" ht="25.5">
      <c r="A136" s="184" t="s">
        <v>264</v>
      </c>
      <c r="B136" s="187" t="s">
        <v>300</v>
      </c>
      <c r="C136" s="184"/>
      <c r="D136" s="184"/>
      <c r="E136" s="184"/>
      <c r="F136" s="184"/>
    </row>
    <row r="137" spans="1:6">
      <c r="A137" s="520" t="s">
        <v>231</v>
      </c>
      <c r="B137" s="520"/>
      <c r="C137" s="184"/>
      <c r="D137" s="184"/>
      <c r="E137" s="184"/>
      <c r="F137" s="184"/>
    </row>
    <row r="138" spans="1:6">
      <c r="A138" s="521" t="s">
        <v>301</v>
      </c>
      <c r="B138" s="521"/>
      <c r="C138" s="191"/>
      <c r="D138" s="191"/>
      <c r="E138" s="191"/>
      <c r="F138" s="191"/>
    </row>
    <row r="139" spans="1:6">
      <c r="A139" s="521" t="s">
        <v>302</v>
      </c>
      <c r="B139" s="521"/>
      <c r="C139" s="191"/>
      <c r="D139" s="191"/>
      <c r="E139" s="191"/>
      <c r="F139" s="191"/>
    </row>
    <row r="140" spans="1:6">
      <c r="A140" s="522" t="s">
        <v>239</v>
      </c>
      <c r="B140" s="522"/>
      <c r="C140" s="193">
        <v>-1500000</v>
      </c>
      <c r="D140" s="193">
        <v>-3000000</v>
      </c>
      <c r="E140" s="193">
        <v>-3000000</v>
      </c>
      <c r="F140" s="193">
        <v>-3000000</v>
      </c>
    </row>
    <row r="142" spans="1:6" s="201" customFormat="1" ht="12.75" customHeight="1"/>
    <row r="143" spans="1:6" s="391" customFormat="1" ht="14.25" customHeight="1">
      <c r="F143" s="334" t="s">
        <v>418</v>
      </c>
    </row>
    <row r="144" spans="1:6" s="391" customFormat="1" ht="15">
      <c r="A144" s="524" t="s">
        <v>411</v>
      </c>
      <c r="B144" s="524"/>
      <c r="C144" s="524"/>
      <c r="D144" s="524"/>
      <c r="E144" s="524"/>
      <c r="F144" s="524"/>
    </row>
    <row r="145" spans="1:7" s="391" customFormat="1" ht="12.75" customHeight="1">
      <c r="A145" s="525" t="s">
        <v>210</v>
      </c>
      <c r="B145" s="525"/>
      <c r="C145" s="525"/>
      <c r="D145" s="525"/>
      <c r="E145" s="525"/>
      <c r="F145" s="525"/>
      <c r="G145" s="400"/>
    </row>
    <row r="146" spans="1:7" s="391" customFormat="1" ht="15">
      <c r="A146" s="401"/>
      <c r="B146" s="402"/>
      <c r="C146" s="525"/>
      <c r="D146" s="525"/>
      <c r="E146" s="525"/>
      <c r="F146" s="401"/>
    </row>
    <row r="147" spans="1:7" s="391" customFormat="1" ht="15">
      <c r="A147" s="392" t="s">
        <v>211</v>
      </c>
      <c r="B147" s="529" t="s">
        <v>212</v>
      </c>
      <c r="C147" s="529"/>
      <c r="D147" s="529"/>
      <c r="E147" s="529"/>
      <c r="F147" s="529"/>
    </row>
    <row r="148" spans="1:7" s="391" customFormat="1" ht="15">
      <c r="A148" s="393" t="s">
        <v>419</v>
      </c>
      <c r="B148" s="530" t="s">
        <v>412</v>
      </c>
      <c r="C148" s="530"/>
      <c r="D148" s="530"/>
      <c r="E148" s="530"/>
      <c r="F148" s="530"/>
    </row>
    <row r="149" spans="1:7" s="391" customFormat="1" ht="15">
      <c r="A149" s="394"/>
      <c r="B149" s="394"/>
      <c r="C149" s="394"/>
      <c r="D149" s="394"/>
      <c r="E149" s="394"/>
      <c r="F149" s="394"/>
    </row>
    <row r="150" spans="1:7" s="391" customFormat="1" ht="15">
      <c r="A150" s="529" t="s">
        <v>215</v>
      </c>
      <c r="B150" s="529"/>
      <c r="C150" s="529"/>
      <c r="D150" s="529"/>
      <c r="E150" s="529"/>
      <c r="F150" s="529"/>
    </row>
    <row r="151" spans="1:7" s="391" customFormat="1" ht="15">
      <c r="A151" s="394"/>
      <c r="B151" s="394"/>
      <c r="C151" s="394"/>
      <c r="D151" s="394"/>
      <c r="E151" s="394"/>
      <c r="F151" s="394"/>
    </row>
    <row r="152" spans="1:7" s="391" customFormat="1" ht="15">
      <c r="A152" s="395" t="s">
        <v>216</v>
      </c>
      <c r="B152" s="395" t="s">
        <v>419</v>
      </c>
      <c r="C152" s="395" t="s">
        <v>420</v>
      </c>
      <c r="D152" s="395"/>
      <c r="E152" s="395"/>
      <c r="F152" s="395"/>
    </row>
    <row r="153" spans="1:7" s="391" customFormat="1" ht="27">
      <c r="A153" s="395" t="s">
        <v>217</v>
      </c>
      <c r="B153" s="395">
        <v>31003</v>
      </c>
      <c r="C153" s="395" t="s">
        <v>219</v>
      </c>
      <c r="D153" s="395" t="s">
        <v>220</v>
      </c>
      <c r="E153" s="395" t="s">
        <v>221</v>
      </c>
      <c r="F153" s="395" t="s">
        <v>222</v>
      </c>
    </row>
    <row r="154" spans="1:7" s="391" customFormat="1" ht="27">
      <c r="A154" s="395" t="s">
        <v>223</v>
      </c>
      <c r="B154" s="395" t="s">
        <v>413</v>
      </c>
      <c r="C154" s="395"/>
      <c r="D154" s="395"/>
      <c r="E154" s="395"/>
      <c r="F154" s="395"/>
    </row>
    <row r="155" spans="1:7" s="391" customFormat="1" ht="54">
      <c r="A155" s="395" t="s">
        <v>225</v>
      </c>
      <c r="B155" s="395" t="s">
        <v>414</v>
      </c>
      <c r="C155" s="395"/>
      <c r="D155" s="395"/>
      <c r="E155" s="395"/>
      <c r="F155" s="395"/>
    </row>
    <row r="156" spans="1:7" s="391" customFormat="1" ht="27">
      <c r="A156" s="395" t="s">
        <v>227</v>
      </c>
      <c r="B156" s="223" t="s">
        <v>415</v>
      </c>
      <c r="C156" s="395"/>
      <c r="D156" s="395"/>
      <c r="E156" s="395"/>
      <c r="F156" s="395"/>
    </row>
    <row r="157" spans="1:7" s="391" customFormat="1" ht="27">
      <c r="A157" s="395" t="s">
        <v>421</v>
      </c>
      <c r="B157" s="395" t="s">
        <v>422</v>
      </c>
      <c r="C157" s="395"/>
      <c r="D157" s="395"/>
      <c r="E157" s="395"/>
      <c r="F157" s="395"/>
    </row>
    <row r="158" spans="1:7" s="391" customFormat="1" ht="15">
      <c r="A158" s="484" t="s">
        <v>231</v>
      </c>
      <c r="B158" s="484"/>
      <c r="C158" s="395"/>
      <c r="D158" s="395"/>
      <c r="E158" s="395"/>
      <c r="F158" s="395"/>
    </row>
    <row r="159" spans="1:7" s="391" customFormat="1" ht="15" customHeight="1">
      <c r="A159" s="527" t="s">
        <v>416</v>
      </c>
      <c r="B159" s="528"/>
      <c r="C159" s="395"/>
      <c r="D159" s="209">
        <v>8</v>
      </c>
      <c r="E159" s="209">
        <v>8</v>
      </c>
      <c r="F159" s="209">
        <v>8</v>
      </c>
    </row>
    <row r="160" spans="1:7" ht="13.5">
      <c r="A160" s="527" t="s">
        <v>417</v>
      </c>
      <c r="B160" s="528"/>
      <c r="C160" s="336"/>
      <c r="D160" s="254">
        <v>313378.90000000002</v>
      </c>
      <c r="E160" s="254">
        <v>1334198.6000000001</v>
      </c>
      <c r="F160" s="254">
        <v>1726000</v>
      </c>
    </row>
    <row r="161" spans="1:6">
      <c r="C161" s="335"/>
      <c r="D161" s="335"/>
      <c r="E161" s="335"/>
      <c r="F161" s="335"/>
    </row>
    <row r="163" spans="1:6">
      <c r="C163" s="306"/>
      <c r="D163" s="306"/>
      <c r="E163" s="306"/>
      <c r="F163" s="304" t="s">
        <v>394</v>
      </c>
    </row>
    <row r="164" spans="1:6" ht="20.25">
      <c r="A164" s="523" t="s">
        <v>370</v>
      </c>
      <c r="B164" s="523"/>
      <c r="C164" s="523"/>
      <c r="D164" s="523"/>
      <c r="E164" s="523"/>
      <c r="F164" s="523"/>
    </row>
    <row r="165" spans="1:6" ht="12.75" customHeight="1">
      <c r="A165" s="519" t="s">
        <v>210</v>
      </c>
      <c r="B165" s="519"/>
      <c r="C165" s="519"/>
      <c r="D165" s="519"/>
      <c r="E165" s="519"/>
      <c r="F165" s="519"/>
    </row>
    <row r="166" spans="1:6">
      <c r="A166" s="277"/>
      <c r="B166" s="277"/>
      <c r="C166" s="278"/>
      <c r="D166" s="278"/>
      <c r="E166" s="278"/>
      <c r="F166" s="278"/>
    </row>
    <row r="167" spans="1:6">
      <c r="A167" s="263" t="s">
        <v>211</v>
      </c>
      <c r="B167" s="515" t="s">
        <v>212</v>
      </c>
      <c r="C167" s="515"/>
      <c r="D167" s="515"/>
      <c r="E167" s="515"/>
      <c r="F167" s="515"/>
    </row>
    <row r="168" spans="1:6">
      <c r="A168" s="264" t="s">
        <v>371</v>
      </c>
      <c r="B168" s="526" t="s">
        <v>372</v>
      </c>
      <c r="C168" s="526"/>
      <c r="D168" s="526"/>
      <c r="E168" s="526"/>
      <c r="F168" s="526"/>
    </row>
    <row r="169" spans="1:6">
      <c r="A169" s="277"/>
      <c r="B169" s="277"/>
      <c r="C169" s="278"/>
      <c r="D169" s="278"/>
      <c r="E169" s="278"/>
      <c r="F169" s="278"/>
    </row>
    <row r="170" spans="1:6">
      <c r="A170" s="515" t="s">
        <v>215</v>
      </c>
      <c r="B170" s="515"/>
      <c r="C170" s="515"/>
      <c r="D170" s="515"/>
      <c r="E170" s="515"/>
      <c r="F170" s="515"/>
    </row>
    <row r="171" spans="1:6">
      <c r="A171" s="277"/>
      <c r="B171" s="277"/>
      <c r="C171" s="278"/>
      <c r="D171" s="278"/>
      <c r="E171" s="278"/>
      <c r="F171" s="278"/>
    </row>
    <row r="172" spans="1:6" ht="28.5" customHeight="1">
      <c r="A172" s="277" t="s">
        <v>216</v>
      </c>
      <c r="B172" s="264" t="s">
        <v>371</v>
      </c>
      <c r="C172" s="516" t="s">
        <v>389</v>
      </c>
      <c r="D172" s="516"/>
      <c r="E172" s="516"/>
      <c r="F172" s="516"/>
    </row>
    <row r="173" spans="1:6">
      <c r="A173" s="277" t="s">
        <v>217</v>
      </c>
      <c r="B173" s="264" t="s">
        <v>373</v>
      </c>
      <c r="C173" s="279" t="s">
        <v>219</v>
      </c>
      <c r="D173" s="279" t="s">
        <v>220</v>
      </c>
      <c r="E173" s="279" t="s">
        <v>221</v>
      </c>
      <c r="F173" s="279" t="s">
        <v>222</v>
      </c>
    </row>
    <row r="174" spans="1:6">
      <c r="A174" s="277" t="s">
        <v>223</v>
      </c>
      <c r="B174" s="264" t="s">
        <v>372</v>
      </c>
      <c r="C174" s="278"/>
      <c r="D174" s="278"/>
      <c r="E174" s="278"/>
      <c r="F174" s="278"/>
    </row>
    <row r="175" spans="1:6" ht="51">
      <c r="A175" s="277" t="s">
        <v>225</v>
      </c>
      <c r="B175" s="264" t="s">
        <v>374</v>
      </c>
      <c r="C175" s="278"/>
      <c r="D175" s="278"/>
      <c r="E175" s="278"/>
      <c r="F175" s="278"/>
    </row>
    <row r="176" spans="1:6">
      <c r="A176" s="277" t="s">
        <v>227</v>
      </c>
      <c r="B176" s="264" t="s">
        <v>375</v>
      </c>
      <c r="C176" s="278"/>
      <c r="D176" s="278"/>
      <c r="E176" s="278"/>
      <c r="F176" s="278"/>
    </row>
    <row r="177" spans="1:6">
      <c r="A177" s="277" t="s">
        <v>233</v>
      </c>
      <c r="B177" s="264" t="s">
        <v>231</v>
      </c>
      <c r="C177" s="278"/>
      <c r="D177" s="278"/>
      <c r="E177" s="278"/>
      <c r="F177" s="278"/>
    </row>
    <row r="178" spans="1:6">
      <c r="A178" s="517" t="s">
        <v>231</v>
      </c>
      <c r="B178" s="517"/>
      <c r="C178" s="278"/>
      <c r="D178" s="278"/>
      <c r="E178" s="278"/>
      <c r="F178" s="278"/>
    </row>
    <row r="179" spans="1:6">
      <c r="A179" s="518" t="s">
        <v>239</v>
      </c>
      <c r="B179" s="518"/>
      <c r="C179" s="280">
        <v>450050</v>
      </c>
      <c r="D179" s="280">
        <v>2446900</v>
      </c>
      <c r="E179" s="280">
        <v>5162900</v>
      </c>
      <c r="F179" s="280">
        <v>5696100</v>
      </c>
    </row>
    <row r="180" spans="1:6">
      <c r="A180" s="515" t="s">
        <v>215</v>
      </c>
      <c r="B180" s="515"/>
      <c r="C180" s="515"/>
      <c r="D180" s="515"/>
      <c r="E180" s="515"/>
      <c r="F180" s="515"/>
    </row>
    <row r="181" spans="1:6">
      <c r="A181" s="417"/>
      <c r="B181" s="417"/>
      <c r="C181" s="278"/>
      <c r="D181" s="278"/>
      <c r="E181" s="278"/>
      <c r="F181" s="278"/>
    </row>
    <row r="182" spans="1:6" ht="28.5" customHeight="1">
      <c r="A182" s="417" t="s">
        <v>216</v>
      </c>
      <c r="B182" s="418" t="s">
        <v>371</v>
      </c>
      <c r="C182" s="516" t="s">
        <v>389</v>
      </c>
      <c r="D182" s="516"/>
      <c r="E182" s="516"/>
      <c r="F182" s="516"/>
    </row>
    <row r="183" spans="1:6">
      <c r="A183" s="417" t="s">
        <v>217</v>
      </c>
      <c r="B183" s="418" t="s">
        <v>373</v>
      </c>
      <c r="C183" s="416" t="s">
        <v>219</v>
      </c>
      <c r="D183" s="416" t="s">
        <v>220</v>
      </c>
      <c r="E183" s="416" t="s">
        <v>221</v>
      </c>
      <c r="F183" s="416" t="s">
        <v>222</v>
      </c>
    </row>
    <row r="184" spans="1:6">
      <c r="A184" s="417" t="s">
        <v>223</v>
      </c>
      <c r="B184" s="418" t="s">
        <v>372</v>
      </c>
      <c r="C184" s="278"/>
      <c r="D184" s="278"/>
      <c r="E184" s="278"/>
      <c r="F184" s="278"/>
    </row>
    <row r="185" spans="1:6" ht="51">
      <c r="A185" s="417" t="s">
        <v>225</v>
      </c>
      <c r="B185" s="418" t="s">
        <v>374</v>
      </c>
      <c r="C185" s="278"/>
      <c r="D185" s="278"/>
      <c r="E185" s="278"/>
      <c r="F185" s="278"/>
    </row>
    <row r="186" spans="1:6">
      <c r="A186" s="417" t="s">
        <v>227</v>
      </c>
      <c r="B186" s="418" t="s">
        <v>375</v>
      </c>
      <c r="C186" s="278"/>
      <c r="D186" s="278"/>
      <c r="E186" s="278"/>
      <c r="F186" s="278"/>
    </row>
    <row r="187" spans="1:6">
      <c r="A187" s="417" t="s">
        <v>233</v>
      </c>
      <c r="B187" s="418" t="s">
        <v>231</v>
      </c>
      <c r="C187" s="278"/>
      <c r="D187" s="278"/>
      <c r="E187" s="278"/>
      <c r="F187" s="278"/>
    </row>
    <row r="188" spans="1:6">
      <c r="A188" s="517" t="s">
        <v>231</v>
      </c>
      <c r="B188" s="517"/>
      <c r="C188" s="278"/>
      <c r="D188" s="278"/>
      <c r="E188" s="278"/>
      <c r="F188" s="278"/>
    </row>
    <row r="189" spans="1:6" ht="13.5">
      <c r="A189" s="518" t="s">
        <v>239</v>
      </c>
      <c r="B189" s="518"/>
      <c r="C189" s="280"/>
      <c r="D189" s="254">
        <f>-313378.9</f>
        <v>-313378.90000000002</v>
      </c>
      <c r="E189" s="254">
        <f>-1334198.6</f>
        <v>-1334198.6000000001</v>
      </c>
      <c r="F189" s="254">
        <f>-1726000</f>
        <v>-1726000</v>
      </c>
    </row>
  </sheetData>
  <mergeCells count="89">
    <mergeCell ref="A160:B160"/>
    <mergeCell ref="A159:B159"/>
    <mergeCell ref="A145:F145"/>
    <mergeCell ref="B147:F147"/>
    <mergeCell ref="B148:F148"/>
    <mergeCell ref="A150:F150"/>
    <mergeCell ref="A158:B158"/>
    <mergeCell ref="C172:F172"/>
    <mergeCell ref="A178:B178"/>
    <mergeCell ref="A179:B179"/>
    <mergeCell ref="A164:F164"/>
    <mergeCell ref="A165:F165"/>
    <mergeCell ref="B167:F167"/>
    <mergeCell ref="B168:F168"/>
    <mergeCell ref="A170:F170"/>
    <mergeCell ref="A125:B125"/>
    <mergeCell ref="A144:F144"/>
    <mergeCell ref="C146:E146"/>
    <mergeCell ref="A139:B139"/>
    <mergeCell ref="A140:B140"/>
    <mergeCell ref="A127:B127"/>
    <mergeCell ref="A128:B128"/>
    <mergeCell ref="A129:B129"/>
    <mergeCell ref="C131:F131"/>
    <mergeCell ref="A137:B137"/>
    <mergeCell ref="A138:B138"/>
    <mergeCell ref="A126:B126"/>
    <mergeCell ref="A112:B112"/>
    <mergeCell ref="C114:F114"/>
    <mergeCell ref="A124:B124"/>
    <mergeCell ref="A121:B121"/>
    <mergeCell ref="A122:B122"/>
    <mergeCell ref="A123:B123"/>
    <mergeCell ref="A120:B120"/>
    <mergeCell ref="A106:B106"/>
    <mergeCell ref="A107:B107"/>
    <mergeCell ref="A110:B110"/>
    <mergeCell ref="A111:B111"/>
    <mergeCell ref="A108:B108"/>
    <mergeCell ref="A109:B109"/>
    <mergeCell ref="A95:B95"/>
    <mergeCell ref="C98:F98"/>
    <mergeCell ref="A104:B104"/>
    <mergeCell ref="A96:B96"/>
    <mergeCell ref="A105:B105"/>
    <mergeCell ref="A82:B82"/>
    <mergeCell ref="A91:B91"/>
    <mergeCell ref="A92:B92"/>
    <mergeCell ref="A93:B93"/>
    <mergeCell ref="A94:B94"/>
    <mergeCell ref="A90:B90"/>
    <mergeCell ref="C73:F73"/>
    <mergeCell ref="A61:B61"/>
    <mergeCell ref="A79:B79"/>
    <mergeCell ref="A80:B80"/>
    <mergeCell ref="A81:B81"/>
    <mergeCell ref="A62:B62"/>
    <mergeCell ref="A63:B63"/>
    <mergeCell ref="A64:B64"/>
    <mergeCell ref="A65:B65"/>
    <mergeCell ref="A71:F71"/>
    <mergeCell ref="A27:B27"/>
    <mergeCell ref="A26:B26"/>
    <mergeCell ref="A6:F6"/>
    <mergeCell ref="A7:F7"/>
    <mergeCell ref="A12:F12"/>
    <mergeCell ref="C14:F14"/>
    <mergeCell ref="A20:B20"/>
    <mergeCell ref="A21:B21"/>
    <mergeCell ref="A22:B22"/>
    <mergeCell ref="A23:B23"/>
    <mergeCell ref="A24:B24"/>
    <mergeCell ref="A25:B25"/>
    <mergeCell ref="A4:F4"/>
    <mergeCell ref="A180:F180"/>
    <mergeCell ref="C182:F182"/>
    <mergeCell ref="A188:B188"/>
    <mergeCell ref="A189:B189"/>
    <mergeCell ref="A33:F33"/>
    <mergeCell ref="C35:F35"/>
    <mergeCell ref="A41:B41"/>
    <mergeCell ref="A42:B42"/>
    <mergeCell ref="A43:B43"/>
    <mergeCell ref="C45:F45"/>
    <mergeCell ref="A51:B51"/>
    <mergeCell ref="A52:B52"/>
    <mergeCell ref="A53:B53"/>
    <mergeCell ref="C55:F55"/>
    <mergeCell ref="C84:F84"/>
  </mergeCells>
  <pageMargins left="0.75" right="0.75" top="1" bottom="1" header="0.5" footer="0.5"/>
  <pageSetup paperSize="9" scale="94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5"/>
  <sheetViews>
    <sheetView view="pageBreakPreview" topLeftCell="A4" zoomScaleNormal="100" zoomScaleSheetLayoutView="100" workbookViewId="0">
      <selection activeCell="J31" sqref="J31"/>
    </sheetView>
  </sheetViews>
  <sheetFormatPr defaultRowHeight="12.75"/>
  <cols>
    <col min="1" max="1" width="28.5703125" style="181" customWidth="1"/>
    <col min="2" max="2" width="47.5703125" style="181" customWidth="1"/>
    <col min="3" max="6" width="15.28515625" style="182" customWidth="1"/>
    <col min="7" max="7" width="10.5703125" style="181" bestFit="1" customWidth="1"/>
    <col min="8" max="8" width="11" style="181" bestFit="1" customWidth="1"/>
    <col min="9" max="9" width="11.42578125" style="181" bestFit="1" customWidth="1"/>
    <col min="10" max="10" width="11.5703125" style="181" bestFit="1" customWidth="1"/>
    <col min="11" max="11" width="11.42578125" style="181" customWidth="1"/>
    <col min="12" max="256" width="9.140625" style="181"/>
    <col min="257" max="257" width="28.5703125" style="181" customWidth="1"/>
    <col min="258" max="258" width="47.5703125" style="181" customWidth="1"/>
    <col min="259" max="262" width="15.28515625" style="181" customWidth="1"/>
    <col min="263" max="512" width="9.140625" style="181"/>
    <col min="513" max="513" width="28.5703125" style="181" customWidth="1"/>
    <col min="514" max="514" width="47.5703125" style="181" customWidth="1"/>
    <col min="515" max="518" width="15.28515625" style="181" customWidth="1"/>
    <col min="519" max="768" width="9.140625" style="181"/>
    <col min="769" max="769" width="28.5703125" style="181" customWidth="1"/>
    <col min="770" max="770" width="47.5703125" style="181" customWidth="1"/>
    <col min="771" max="774" width="15.28515625" style="181" customWidth="1"/>
    <col min="775" max="1024" width="9.140625" style="181"/>
    <col min="1025" max="1025" width="28.5703125" style="181" customWidth="1"/>
    <col min="1026" max="1026" width="47.5703125" style="181" customWidth="1"/>
    <col min="1027" max="1030" width="15.28515625" style="181" customWidth="1"/>
    <col min="1031" max="1280" width="9.140625" style="181"/>
    <col min="1281" max="1281" width="28.5703125" style="181" customWidth="1"/>
    <col min="1282" max="1282" width="47.5703125" style="181" customWidth="1"/>
    <col min="1283" max="1286" width="15.28515625" style="181" customWidth="1"/>
    <col min="1287" max="1536" width="9.140625" style="181"/>
    <col min="1537" max="1537" width="28.5703125" style="181" customWidth="1"/>
    <col min="1538" max="1538" width="47.5703125" style="181" customWidth="1"/>
    <col min="1539" max="1542" width="15.28515625" style="181" customWidth="1"/>
    <col min="1543" max="1792" width="9.140625" style="181"/>
    <col min="1793" max="1793" width="28.5703125" style="181" customWidth="1"/>
    <col min="1794" max="1794" width="47.5703125" style="181" customWidth="1"/>
    <col min="1795" max="1798" width="15.28515625" style="181" customWidth="1"/>
    <col min="1799" max="2048" width="9.140625" style="181"/>
    <col min="2049" max="2049" width="28.5703125" style="181" customWidth="1"/>
    <col min="2050" max="2050" width="47.5703125" style="181" customWidth="1"/>
    <col min="2051" max="2054" width="15.28515625" style="181" customWidth="1"/>
    <col min="2055" max="2304" width="9.140625" style="181"/>
    <col min="2305" max="2305" width="28.5703125" style="181" customWidth="1"/>
    <col min="2306" max="2306" width="47.5703125" style="181" customWidth="1"/>
    <col min="2307" max="2310" width="15.28515625" style="181" customWidth="1"/>
    <col min="2311" max="2560" width="9.140625" style="181"/>
    <col min="2561" max="2561" width="28.5703125" style="181" customWidth="1"/>
    <col min="2562" max="2562" width="47.5703125" style="181" customWidth="1"/>
    <col min="2563" max="2566" width="15.28515625" style="181" customWidth="1"/>
    <col min="2567" max="2816" width="9.140625" style="181"/>
    <col min="2817" max="2817" width="28.5703125" style="181" customWidth="1"/>
    <col min="2818" max="2818" width="47.5703125" style="181" customWidth="1"/>
    <col min="2819" max="2822" width="15.28515625" style="181" customWidth="1"/>
    <col min="2823" max="3072" width="9.140625" style="181"/>
    <col min="3073" max="3073" width="28.5703125" style="181" customWidth="1"/>
    <col min="3074" max="3074" width="47.5703125" style="181" customWidth="1"/>
    <col min="3075" max="3078" width="15.28515625" style="181" customWidth="1"/>
    <col min="3079" max="3328" width="9.140625" style="181"/>
    <col min="3329" max="3329" width="28.5703125" style="181" customWidth="1"/>
    <col min="3330" max="3330" width="47.5703125" style="181" customWidth="1"/>
    <col min="3331" max="3334" width="15.28515625" style="181" customWidth="1"/>
    <col min="3335" max="3584" width="9.140625" style="181"/>
    <col min="3585" max="3585" width="28.5703125" style="181" customWidth="1"/>
    <col min="3586" max="3586" width="47.5703125" style="181" customWidth="1"/>
    <col min="3587" max="3590" width="15.28515625" style="181" customWidth="1"/>
    <col min="3591" max="3840" width="9.140625" style="181"/>
    <col min="3841" max="3841" width="28.5703125" style="181" customWidth="1"/>
    <col min="3842" max="3842" width="47.5703125" style="181" customWidth="1"/>
    <col min="3843" max="3846" width="15.28515625" style="181" customWidth="1"/>
    <col min="3847" max="4096" width="9.140625" style="181"/>
    <col min="4097" max="4097" width="28.5703125" style="181" customWidth="1"/>
    <col min="4098" max="4098" width="47.5703125" style="181" customWidth="1"/>
    <col min="4099" max="4102" width="15.28515625" style="181" customWidth="1"/>
    <col min="4103" max="4352" width="9.140625" style="181"/>
    <col min="4353" max="4353" width="28.5703125" style="181" customWidth="1"/>
    <col min="4354" max="4354" width="47.5703125" style="181" customWidth="1"/>
    <col min="4355" max="4358" width="15.28515625" style="181" customWidth="1"/>
    <col min="4359" max="4608" width="9.140625" style="181"/>
    <col min="4609" max="4609" width="28.5703125" style="181" customWidth="1"/>
    <col min="4610" max="4610" width="47.5703125" style="181" customWidth="1"/>
    <col min="4611" max="4614" width="15.28515625" style="181" customWidth="1"/>
    <col min="4615" max="4864" width="9.140625" style="181"/>
    <col min="4865" max="4865" width="28.5703125" style="181" customWidth="1"/>
    <col min="4866" max="4866" width="47.5703125" style="181" customWidth="1"/>
    <col min="4867" max="4870" width="15.28515625" style="181" customWidth="1"/>
    <col min="4871" max="5120" width="9.140625" style="181"/>
    <col min="5121" max="5121" width="28.5703125" style="181" customWidth="1"/>
    <col min="5122" max="5122" width="47.5703125" style="181" customWidth="1"/>
    <col min="5123" max="5126" width="15.28515625" style="181" customWidth="1"/>
    <col min="5127" max="5376" width="9.140625" style="181"/>
    <col min="5377" max="5377" width="28.5703125" style="181" customWidth="1"/>
    <col min="5378" max="5378" width="47.5703125" style="181" customWidth="1"/>
    <col min="5379" max="5382" width="15.28515625" style="181" customWidth="1"/>
    <col min="5383" max="5632" width="9.140625" style="181"/>
    <col min="5633" max="5633" width="28.5703125" style="181" customWidth="1"/>
    <col min="5634" max="5634" width="47.5703125" style="181" customWidth="1"/>
    <col min="5635" max="5638" width="15.28515625" style="181" customWidth="1"/>
    <col min="5639" max="5888" width="9.140625" style="181"/>
    <col min="5889" max="5889" width="28.5703125" style="181" customWidth="1"/>
    <col min="5890" max="5890" width="47.5703125" style="181" customWidth="1"/>
    <col min="5891" max="5894" width="15.28515625" style="181" customWidth="1"/>
    <col min="5895" max="6144" width="9.140625" style="181"/>
    <col min="6145" max="6145" width="28.5703125" style="181" customWidth="1"/>
    <col min="6146" max="6146" width="47.5703125" style="181" customWidth="1"/>
    <col min="6147" max="6150" width="15.28515625" style="181" customWidth="1"/>
    <col min="6151" max="6400" width="9.140625" style="181"/>
    <col min="6401" max="6401" width="28.5703125" style="181" customWidth="1"/>
    <col min="6402" max="6402" width="47.5703125" style="181" customWidth="1"/>
    <col min="6403" max="6406" width="15.28515625" style="181" customWidth="1"/>
    <col min="6407" max="6656" width="9.140625" style="181"/>
    <col min="6657" max="6657" width="28.5703125" style="181" customWidth="1"/>
    <col min="6658" max="6658" width="47.5703125" style="181" customWidth="1"/>
    <col min="6659" max="6662" width="15.28515625" style="181" customWidth="1"/>
    <col min="6663" max="6912" width="9.140625" style="181"/>
    <col min="6913" max="6913" width="28.5703125" style="181" customWidth="1"/>
    <col min="6914" max="6914" width="47.5703125" style="181" customWidth="1"/>
    <col min="6915" max="6918" width="15.28515625" style="181" customWidth="1"/>
    <col min="6919" max="7168" width="9.140625" style="181"/>
    <col min="7169" max="7169" width="28.5703125" style="181" customWidth="1"/>
    <col min="7170" max="7170" width="47.5703125" style="181" customWidth="1"/>
    <col min="7171" max="7174" width="15.28515625" style="181" customWidth="1"/>
    <col min="7175" max="7424" width="9.140625" style="181"/>
    <col min="7425" max="7425" width="28.5703125" style="181" customWidth="1"/>
    <col min="7426" max="7426" width="47.5703125" style="181" customWidth="1"/>
    <col min="7427" max="7430" width="15.28515625" style="181" customWidth="1"/>
    <col min="7431" max="7680" width="9.140625" style="181"/>
    <col min="7681" max="7681" width="28.5703125" style="181" customWidth="1"/>
    <col min="7682" max="7682" width="47.5703125" style="181" customWidth="1"/>
    <col min="7683" max="7686" width="15.28515625" style="181" customWidth="1"/>
    <col min="7687" max="7936" width="9.140625" style="181"/>
    <col min="7937" max="7937" width="28.5703125" style="181" customWidth="1"/>
    <col min="7938" max="7938" width="47.5703125" style="181" customWidth="1"/>
    <col min="7939" max="7942" width="15.28515625" style="181" customWidth="1"/>
    <col min="7943" max="8192" width="9.140625" style="181"/>
    <col min="8193" max="8193" width="28.5703125" style="181" customWidth="1"/>
    <col min="8194" max="8194" width="47.5703125" style="181" customWidth="1"/>
    <col min="8195" max="8198" width="15.28515625" style="181" customWidth="1"/>
    <col min="8199" max="8448" width="9.140625" style="181"/>
    <col min="8449" max="8449" width="28.5703125" style="181" customWidth="1"/>
    <col min="8450" max="8450" width="47.5703125" style="181" customWidth="1"/>
    <col min="8451" max="8454" width="15.28515625" style="181" customWidth="1"/>
    <col min="8455" max="8704" width="9.140625" style="181"/>
    <col min="8705" max="8705" width="28.5703125" style="181" customWidth="1"/>
    <col min="8706" max="8706" width="47.5703125" style="181" customWidth="1"/>
    <col min="8707" max="8710" width="15.28515625" style="181" customWidth="1"/>
    <col min="8711" max="8960" width="9.140625" style="181"/>
    <col min="8961" max="8961" width="28.5703125" style="181" customWidth="1"/>
    <col min="8962" max="8962" width="47.5703125" style="181" customWidth="1"/>
    <col min="8963" max="8966" width="15.28515625" style="181" customWidth="1"/>
    <col min="8967" max="9216" width="9.140625" style="181"/>
    <col min="9217" max="9217" width="28.5703125" style="181" customWidth="1"/>
    <col min="9218" max="9218" width="47.5703125" style="181" customWidth="1"/>
    <col min="9219" max="9222" width="15.28515625" style="181" customWidth="1"/>
    <col min="9223" max="9472" width="9.140625" style="181"/>
    <col min="9473" max="9473" width="28.5703125" style="181" customWidth="1"/>
    <col min="9474" max="9474" width="47.5703125" style="181" customWidth="1"/>
    <col min="9475" max="9478" width="15.28515625" style="181" customWidth="1"/>
    <col min="9479" max="9728" width="9.140625" style="181"/>
    <col min="9729" max="9729" width="28.5703125" style="181" customWidth="1"/>
    <col min="9730" max="9730" width="47.5703125" style="181" customWidth="1"/>
    <col min="9731" max="9734" width="15.28515625" style="181" customWidth="1"/>
    <col min="9735" max="9984" width="9.140625" style="181"/>
    <col min="9985" max="9985" width="28.5703125" style="181" customWidth="1"/>
    <col min="9986" max="9986" width="47.5703125" style="181" customWidth="1"/>
    <col min="9987" max="9990" width="15.28515625" style="181" customWidth="1"/>
    <col min="9991" max="10240" width="9.140625" style="181"/>
    <col min="10241" max="10241" width="28.5703125" style="181" customWidth="1"/>
    <col min="10242" max="10242" width="47.5703125" style="181" customWidth="1"/>
    <col min="10243" max="10246" width="15.28515625" style="181" customWidth="1"/>
    <col min="10247" max="10496" width="9.140625" style="181"/>
    <col min="10497" max="10497" width="28.5703125" style="181" customWidth="1"/>
    <col min="10498" max="10498" width="47.5703125" style="181" customWidth="1"/>
    <col min="10499" max="10502" width="15.28515625" style="181" customWidth="1"/>
    <col min="10503" max="10752" width="9.140625" style="181"/>
    <col min="10753" max="10753" width="28.5703125" style="181" customWidth="1"/>
    <col min="10754" max="10754" width="47.5703125" style="181" customWidth="1"/>
    <col min="10755" max="10758" width="15.28515625" style="181" customWidth="1"/>
    <col min="10759" max="11008" width="9.140625" style="181"/>
    <col min="11009" max="11009" width="28.5703125" style="181" customWidth="1"/>
    <col min="11010" max="11010" width="47.5703125" style="181" customWidth="1"/>
    <col min="11011" max="11014" width="15.28515625" style="181" customWidth="1"/>
    <col min="11015" max="11264" width="9.140625" style="181"/>
    <col min="11265" max="11265" width="28.5703125" style="181" customWidth="1"/>
    <col min="11266" max="11266" width="47.5703125" style="181" customWidth="1"/>
    <col min="11267" max="11270" width="15.28515625" style="181" customWidth="1"/>
    <col min="11271" max="11520" width="9.140625" style="181"/>
    <col min="11521" max="11521" width="28.5703125" style="181" customWidth="1"/>
    <col min="11522" max="11522" width="47.5703125" style="181" customWidth="1"/>
    <col min="11523" max="11526" width="15.28515625" style="181" customWidth="1"/>
    <col min="11527" max="11776" width="9.140625" style="181"/>
    <col min="11777" max="11777" width="28.5703125" style="181" customWidth="1"/>
    <col min="11778" max="11778" width="47.5703125" style="181" customWidth="1"/>
    <col min="11779" max="11782" width="15.28515625" style="181" customWidth="1"/>
    <col min="11783" max="12032" width="9.140625" style="181"/>
    <col min="12033" max="12033" width="28.5703125" style="181" customWidth="1"/>
    <col min="12034" max="12034" width="47.5703125" style="181" customWidth="1"/>
    <col min="12035" max="12038" width="15.28515625" style="181" customWidth="1"/>
    <col min="12039" max="12288" width="9.140625" style="181"/>
    <col min="12289" max="12289" width="28.5703125" style="181" customWidth="1"/>
    <col min="12290" max="12290" width="47.5703125" style="181" customWidth="1"/>
    <col min="12291" max="12294" width="15.28515625" style="181" customWidth="1"/>
    <col min="12295" max="12544" width="9.140625" style="181"/>
    <col min="12545" max="12545" width="28.5703125" style="181" customWidth="1"/>
    <col min="12546" max="12546" width="47.5703125" style="181" customWidth="1"/>
    <col min="12547" max="12550" width="15.28515625" style="181" customWidth="1"/>
    <col min="12551" max="12800" width="9.140625" style="181"/>
    <col min="12801" max="12801" width="28.5703125" style="181" customWidth="1"/>
    <col min="12802" max="12802" width="47.5703125" style="181" customWidth="1"/>
    <col min="12803" max="12806" width="15.28515625" style="181" customWidth="1"/>
    <col min="12807" max="13056" width="9.140625" style="181"/>
    <col min="13057" max="13057" width="28.5703125" style="181" customWidth="1"/>
    <col min="13058" max="13058" width="47.5703125" style="181" customWidth="1"/>
    <col min="13059" max="13062" width="15.28515625" style="181" customWidth="1"/>
    <col min="13063" max="13312" width="9.140625" style="181"/>
    <col min="13313" max="13313" width="28.5703125" style="181" customWidth="1"/>
    <col min="13314" max="13314" width="47.5703125" style="181" customWidth="1"/>
    <col min="13315" max="13318" width="15.28515625" style="181" customWidth="1"/>
    <col min="13319" max="13568" width="9.140625" style="181"/>
    <col min="13569" max="13569" width="28.5703125" style="181" customWidth="1"/>
    <col min="13570" max="13570" width="47.5703125" style="181" customWidth="1"/>
    <col min="13571" max="13574" width="15.28515625" style="181" customWidth="1"/>
    <col min="13575" max="13824" width="9.140625" style="181"/>
    <col min="13825" max="13825" width="28.5703125" style="181" customWidth="1"/>
    <col min="13826" max="13826" width="47.5703125" style="181" customWidth="1"/>
    <col min="13827" max="13830" width="15.28515625" style="181" customWidth="1"/>
    <col min="13831" max="14080" width="9.140625" style="181"/>
    <col min="14081" max="14081" width="28.5703125" style="181" customWidth="1"/>
    <col min="14082" max="14082" width="47.5703125" style="181" customWidth="1"/>
    <col min="14083" max="14086" width="15.28515625" style="181" customWidth="1"/>
    <col min="14087" max="14336" width="9.140625" style="181"/>
    <col min="14337" max="14337" width="28.5703125" style="181" customWidth="1"/>
    <col min="14338" max="14338" width="47.5703125" style="181" customWidth="1"/>
    <col min="14339" max="14342" width="15.28515625" style="181" customWidth="1"/>
    <col min="14343" max="14592" width="9.140625" style="181"/>
    <col min="14593" max="14593" width="28.5703125" style="181" customWidth="1"/>
    <col min="14594" max="14594" width="47.5703125" style="181" customWidth="1"/>
    <col min="14595" max="14598" width="15.28515625" style="181" customWidth="1"/>
    <col min="14599" max="14848" width="9.140625" style="181"/>
    <col min="14849" max="14849" width="28.5703125" style="181" customWidth="1"/>
    <col min="14850" max="14850" width="47.5703125" style="181" customWidth="1"/>
    <col min="14851" max="14854" width="15.28515625" style="181" customWidth="1"/>
    <col min="14855" max="15104" width="9.140625" style="181"/>
    <col min="15105" max="15105" width="28.5703125" style="181" customWidth="1"/>
    <col min="15106" max="15106" width="47.5703125" style="181" customWidth="1"/>
    <col min="15107" max="15110" width="15.28515625" style="181" customWidth="1"/>
    <col min="15111" max="15360" width="9.140625" style="181"/>
    <col min="15361" max="15361" width="28.5703125" style="181" customWidth="1"/>
    <col min="15362" max="15362" width="47.5703125" style="181" customWidth="1"/>
    <col min="15363" max="15366" width="15.28515625" style="181" customWidth="1"/>
    <col min="15367" max="15616" width="9.140625" style="181"/>
    <col min="15617" max="15617" width="28.5703125" style="181" customWidth="1"/>
    <col min="15618" max="15618" width="47.5703125" style="181" customWidth="1"/>
    <col min="15619" max="15622" width="15.28515625" style="181" customWidth="1"/>
    <col min="15623" max="15872" width="9.140625" style="181"/>
    <col min="15873" max="15873" width="28.5703125" style="181" customWidth="1"/>
    <col min="15874" max="15874" width="47.5703125" style="181" customWidth="1"/>
    <col min="15875" max="15878" width="15.28515625" style="181" customWidth="1"/>
    <col min="15879" max="16128" width="9.140625" style="181"/>
    <col min="16129" max="16129" width="28.5703125" style="181" customWidth="1"/>
    <col min="16130" max="16130" width="47.5703125" style="181" customWidth="1"/>
    <col min="16131" max="16134" width="15.28515625" style="181" customWidth="1"/>
    <col min="16135" max="16384" width="9.140625" style="181"/>
  </cols>
  <sheetData>
    <row r="1" spans="1:13" ht="13.5">
      <c r="E1" s="531" t="s">
        <v>385</v>
      </c>
      <c r="F1" s="531"/>
    </row>
    <row r="2" spans="1:13" ht="13.5">
      <c r="C2" s="273"/>
      <c r="D2" s="273"/>
      <c r="E2" s="531" t="s">
        <v>365</v>
      </c>
      <c r="F2" s="531"/>
    </row>
    <row r="3" spans="1:13" ht="13.5">
      <c r="E3" s="532" t="s">
        <v>0</v>
      </c>
      <c r="F3" s="532"/>
    </row>
    <row r="4" spans="1:13" ht="15" customHeight="1">
      <c r="D4" s="532" t="s">
        <v>1</v>
      </c>
      <c r="E4" s="532"/>
      <c r="F4" s="532"/>
    </row>
    <row r="5" spans="1:13" ht="80.099999999999994" customHeight="1">
      <c r="A5" s="513" t="s">
        <v>525</v>
      </c>
      <c r="B5" s="513"/>
      <c r="C5" s="513"/>
      <c r="D5" s="513"/>
      <c r="E5" s="513"/>
      <c r="F5" s="514"/>
      <c r="H5" s="183"/>
      <c r="I5" s="183"/>
      <c r="J5" s="183"/>
      <c r="K5" s="183"/>
      <c r="L5" s="183"/>
      <c r="M5" s="183"/>
    </row>
    <row r="6" spans="1:13" ht="17.25" customHeight="1">
      <c r="A6" s="305"/>
      <c r="B6" s="305"/>
      <c r="C6" s="305"/>
      <c r="D6" s="305"/>
      <c r="E6" s="305"/>
      <c r="F6" s="304" t="s">
        <v>395</v>
      </c>
      <c r="H6" s="183"/>
      <c r="I6" s="183"/>
      <c r="J6" s="183"/>
      <c r="K6" s="183"/>
      <c r="L6" s="183"/>
      <c r="M6" s="183"/>
    </row>
    <row r="7" spans="1:13" ht="20.25">
      <c r="A7" s="523" t="s">
        <v>209</v>
      </c>
      <c r="B7" s="523"/>
      <c r="C7" s="523"/>
      <c r="D7" s="523"/>
      <c r="E7" s="523"/>
      <c r="F7" s="523"/>
    </row>
    <row r="8" spans="1:13" ht="16.5" customHeight="1">
      <c r="A8" s="519" t="s">
        <v>303</v>
      </c>
      <c r="B8" s="519"/>
      <c r="C8" s="519"/>
      <c r="D8" s="519"/>
      <c r="E8" s="519"/>
      <c r="F8" s="519"/>
    </row>
    <row r="10" spans="1:13">
      <c r="A10" s="184" t="s">
        <v>211</v>
      </c>
      <c r="B10" s="185" t="s">
        <v>212</v>
      </c>
      <c r="C10" s="186"/>
      <c r="D10" s="186"/>
      <c r="E10" s="186"/>
      <c r="F10" s="186"/>
    </row>
    <row r="11" spans="1:13">
      <c r="A11" s="187" t="s">
        <v>213</v>
      </c>
      <c r="B11" s="188" t="s">
        <v>214</v>
      </c>
      <c r="C11" s="189"/>
      <c r="D11" s="189"/>
      <c r="E11" s="189"/>
      <c r="F11" s="189"/>
    </row>
    <row r="13" spans="1:13">
      <c r="A13" s="519" t="s">
        <v>215</v>
      </c>
      <c r="B13" s="519"/>
      <c r="C13" s="519"/>
      <c r="D13" s="519"/>
      <c r="E13" s="519"/>
      <c r="F13" s="519"/>
      <c r="G13" s="183"/>
      <c r="H13" s="183"/>
      <c r="I13" s="183"/>
      <c r="J13" s="183"/>
    </row>
    <row r="14" spans="1:13">
      <c r="C14" s="301"/>
      <c r="D14" s="301"/>
      <c r="E14" s="301"/>
      <c r="F14" s="301"/>
    </row>
    <row r="15" spans="1:13" ht="27.75" customHeight="1">
      <c r="A15" s="184" t="s">
        <v>216</v>
      </c>
      <c r="B15" s="187" t="s">
        <v>213</v>
      </c>
      <c r="C15" s="520" t="s">
        <v>364</v>
      </c>
      <c r="D15" s="520"/>
      <c r="E15" s="520"/>
      <c r="F15" s="520"/>
    </row>
    <row r="16" spans="1:13">
      <c r="A16" s="184" t="s">
        <v>217</v>
      </c>
      <c r="B16" s="187" t="s">
        <v>218</v>
      </c>
      <c r="C16" s="190" t="s">
        <v>219</v>
      </c>
      <c r="D16" s="190" t="s">
        <v>220</v>
      </c>
      <c r="E16" s="190" t="s">
        <v>221</v>
      </c>
      <c r="F16" s="190" t="s">
        <v>222</v>
      </c>
    </row>
    <row r="17" spans="1:6" ht="38.25">
      <c r="A17" s="184" t="s">
        <v>223</v>
      </c>
      <c r="B17" s="187" t="s">
        <v>224</v>
      </c>
      <c r="C17" s="184"/>
      <c r="D17" s="184"/>
      <c r="E17" s="184"/>
      <c r="F17" s="184"/>
    </row>
    <row r="18" spans="1:6" ht="25.5">
      <c r="A18" s="184" t="s">
        <v>225</v>
      </c>
      <c r="B18" s="187" t="s">
        <v>226</v>
      </c>
      <c r="C18" s="184"/>
      <c r="D18" s="184"/>
      <c r="E18" s="184"/>
      <c r="F18" s="184"/>
    </row>
    <row r="19" spans="1:6" ht="25.5">
      <c r="A19" s="184" t="s">
        <v>227</v>
      </c>
      <c r="B19" s="187" t="s">
        <v>228</v>
      </c>
      <c r="C19" s="184"/>
      <c r="D19" s="184"/>
      <c r="E19" s="184"/>
      <c r="F19" s="184"/>
    </row>
    <row r="20" spans="1:6" ht="25.5">
      <c r="A20" s="184" t="s">
        <v>229</v>
      </c>
      <c r="B20" s="187" t="s">
        <v>230</v>
      </c>
      <c r="C20" s="184"/>
      <c r="D20" s="184"/>
      <c r="E20" s="184"/>
      <c r="F20" s="184"/>
    </row>
    <row r="21" spans="1:6">
      <c r="A21" s="520" t="s">
        <v>231</v>
      </c>
      <c r="B21" s="520"/>
      <c r="C21" s="184"/>
      <c r="D21" s="184"/>
      <c r="E21" s="184"/>
      <c r="F21" s="184"/>
    </row>
    <row r="22" spans="1:6">
      <c r="A22" s="521" t="s">
        <v>232</v>
      </c>
      <c r="B22" s="521"/>
      <c r="C22" s="191" t="s">
        <v>233</v>
      </c>
      <c r="D22" s="191" t="s">
        <v>233</v>
      </c>
      <c r="E22" s="191" t="s">
        <v>233</v>
      </c>
      <c r="F22" s="191"/>
    </row>
    <row r="23" spans="1:6">
      <c r="A23" s="521" t="s">
        <v>234</v>
      </c>
      <c r="B23" s="521"/>
      <c r="C23" s="191" t="s">
        <v>233</v>
      </c>
      <c r="D23" s="191" t="s">
        <v>233</v>
      </c>
      <c r="E23" s="191" t="s">
        <v>233</v>
      </c>
      <c r="F23" s="191"/>
    </row>
    <row r="24" spans="1:6">
      <c r="A24" s="521" t="s">
        <v>235</v>
      </c>
      <c r="B24" s="521"/>
      <c r="C24" s="191" t="s">
        <v>233</v>
      </c>
      <c r="D24" s="191" t="s">
        <v>233</v>
      </c>
      <c r="E24" s="191" t="s">
        <v>233</v>
      </c>
      <c r="F24" s="191"/>
    </row>
    <row r="25" spans="1:6">
      <c r="A25" s="521" t="s">
        <v>236</v>
      </c>
      <c r="B25" s="521"/>
      <c r="C25" s="191" t="s">
        <v>233</v>
      </c>
      <c r="D25" s="191" t="s">
        <v>233</v>
      </c>
      <c r="E25" s="191" t="s">
        <v>233</v>
      </c>
      <c r="F25" s="191"/>
    </row>
    <row r="26" spans="1:6">
      <c r="A26" s="521" t="s">
        <v>237</v>
      </c>
      <c r="B26" s="521"/>
      <c r="C26" s="191" t="s">
        <v>233</v>
      </c>
      <c r="D26" s="191" t="s">
        <v>233</v>
      </c>
      <c r="E26" s="191" t="s">
        <v>233</v>
      </c>
      <c r="F26" s="191"/>
    </row>
    <row r="27" spans="1:6">
      <c r="A27" s="521" t="s">
        <v>238</v>
      </c>
      <c r="B27" s="521"/>
      <c r="C27" s="191" t="s">
        <v>233</v>
      </c>
      <c r="D27" s="191" t="s">
        <v>233</v>
      </c>
      <c r="E27" s="191" t="s">
        <v>233</v>
      </c>
      <c r="F27" s="191"/>
    </row>
    <row r="28" spans="1:6">
      <c r="A28" s="522" t="s">
        <v>239</v>
      </c>
      <c r="B28" s="522"/>
      <c r="C28" s="192">
        <v>0</v>
      </c>
      <c r="D28" s="192">
        <v>0</v>
      </c>
      <c r="E28" s="192">
        <v>-1000000</v>
      </c>
      <c r="F28" s="192">
        <v>-1000000</v>
      </c>
    </row>
    <row r="31" spans="1:6">
      <c r="A31" s="184" t="s">
        <v>211</v>
      </c>
      <c r="B31" s="185" t="s">
        <v>212</v>
      </c>
      <c r="C31" s="186"/>
      <c r="D31" s="186"/>
      <c r="E31" s="186"/>
      <c r="F31" s="186"/>
    </row>
    <row r="32" spans="1:6">
      <c r="A32" s="187" t="s">
        <v>240</v>
      </c>
      <c r="B32" s="188" t="s">
        <v>241</v>
      </c>
      <c r="C32" s="189"/>
      <c r="D32" s="189"/>
      <c r="E32" s="189"/>
      <c r="F32" s="189"/>
    </row>
    <row r="34" spans="1:6">
      <c r="A34" s="519" t="s">
        <v>215</v>
      </c>
      <c r="B34" s="519"/>
      <c r="C34" s="519"/>
      <c r="D34" s="519"/>
      <c r="E34" s="519"/>
      <c r="F34" s="519"/>
    </row>
    <row r="36" spans="1:6" ht="27" customHeight="1">
      <c r="A36" s="184" t="s">
        <v>216</v>
      </c>
      <c r="B36" s="187" t="s">
        <v>240</v>
      </c>
      <c r="C36" s="520" t="s">
        <v>364</v>
      </c>
      <c r="D36" s="520"/>
      <c r="E36" s="520"/>
      <c r="F36" s="520"/>
    </row>
    <row r="37" spans="1:6">
      <c r="A37" s="184" t="s">
        <v>217</v>
      </c>
      <c r="B37" s="187" t="s">
        <v>242</v>
      </c>
      <c r="C37" s="190" t="s">
        <v>219</v>
      </c>
      <c r="D37" s="190" t="s">
        <v>220</v>
      </c>
      <c r="E37" s="190" t="s">
        <v>221</v>
      </c>
      <c r="F37" s="190" t="s">
        <v>222</v>
      </c>
    </row>
    <row r="38" spans="1:6" ht="38.25">
      <c r="A38" s="184" t="s">
        <v>223</v>
      </c>
      <c r="B38" s="187" t="s">
        <v>243</v>
      </c>
      <c r="C38" s="184"/>
      <c r="D38" s="184"/>
      <c r="E38" s="184"/>
      <c r="F38" s="184"/>
    </row>
    <row r="39" spans="1:6">
      <c r="A39" s="184" t="s">
        <v>225</v>
      </c>
      <c r="B39" s="187" t="s">
        <v>244</v>
      </c>
      <c r="C39" s="184"/>
      <c r="D39" s="184"/>
      <c r="E39" s="184"/>
      <c r="F39" s="184"/>
    </row>
    <row r="40" spans="1:6" ht="25.5">
      <c r="A40" s="184" t="s">
        <v>227</v>
      </c>
      <c r="B40" s="187" t="s">
        <v>245</v>
      </c>
      <c r="C40" s="184"/>
      <c r="D40" s="184"/>
      <c r="E40" s="184"/>
      <c r="F40" s="184"/>
    </row>
    <row r="41" spans="1:6" ht="25.5">
      <c r="A41" s="184" t="s">
        <v>229</v>
      </c>
      <c r="B41" s="187" t="s">
        <v>246</v>
      </c>
      <c r="C41" s="184"/>
      <c r="D41" s="184"/>
      <c r="E41" s="184"/>
      <c r="F41" s="184"/>
    </row>
    <row r="42" spans="1:6">
      <c r="A42" s="520" t="s">
        <v>231</v>
      </c>
      <c r="B42" s="520"/>
      <c r="C42" s="184"/>
      <c r="D42" s="184"/>
      <c r="E42" s="184"/>
      <c r="F42" s="184"/>
    </row>
    <row r="43" spans="1:6">
      <c r="A43" s="521" t="s">
        <v>247</v>
      </c>
      <c r="B43" s="521"/>
      <c r="C43" s="191"/>
      <c r="D43" s="191"/>
      <c r="E43" s="191"/>
      <c r="F43" s="191"/>
    </row>
    <row r="44" spans="1:6">
      <c r="A44" s="522" t="s">
        <v>239</v>
      </c>
      <c r="B44" s="522"/>
      <c r="C44" s="193">
        <v>0</v>
      </c>
      <c r="D44" s="193">
        <v>0</v>
      </c>
      <c r="E44" s="193">
        <v>-1000000</v>
      </c>
      <c r="F44" s="193">
        <v>-1000000</v>
      </c>
    </row>
    <row r="46" spans="1:6" ht="24.75" customHeight="1">
      <c r="A46" s="184" t="s">
        <v>216</v>
      </c>
      <c r="B46" s="187" t="s">
        <v>240</v>
      </c>
      <c r="C46" s="520" t="s">
        <v>364</v>
      </c>
      <c r="D46" s="520"/>
      <c r="E46" s="520"/>
      <c r="F46" s="520"/>
    </row>
    <row r="47" spans="1:6">
      <c r="A47" s="184" t="s">
        <v>217</v>
      </c>
      <c r="B47" s="187" t="s">
        <v>248</v>
      </c>
      <c r="C47" s="190" t="s">
        <v>219</v>
      </c>
      <c r="D47" s="190" t="s">
        <v>220</v>
      </c>
      <c r="E47" s="190" t="s">
        <v>221</v>
      </c>
      <c r="F47" s="190" t="s">
        <v>222</v>
      </c>
    </row>
    <row r="48" spans="1:6" ht="38.25">
      <c r="A48" s="184" t="s">
        <v>223</v>
      </c>
      <c r="B48" s="187" t="s">
        <v>249</v>
      </c>
      <c r="C48" s="184"/>
      <c r="D48" s="184"/>
      <c r="E48" s="184"/>
      <c r="F48" s="184"/>
    </row>
    <row r="49" spans="1:6" ht="25.5">
      <c r="A49" s="184" t="s">
        <v>225</v>
      </c>
      <c r="B49" s="187" t="s">
        <v>250</v>
      </c>
      <c r="C49" s="184"/>
      <c r="D49" s="184"/>
      <c r="E49" s="184"/>
      <c r="F49" s="184"/>
    </row>
    <row r="50" spans="1:6" ht="25.5">
      <c r="A50" s="184" t="s">
        <v>227</v>
      </c>
      <c r="B50" s="187" t="s">
        <v>245</v>
      </c>
      <c r="C50" s="184"/>
      <c r="D50" s="184"/>
      <c r="E50" s="184"/>
      <c r="F50" s="184"/>
    </row>
    <row r="51" spans="1:6" ht="25.5">
      <c r="A51" s="184" t="s">
        <v>229</v>
      </c>
      <c r="B51" s="187" t="s">
        <v>246</v>
      </c>
      <c r="C51" s="184"/>
      <c r="D51" s="184"/>
      <c r="E51" s="184"/>
      <c r="F51" s="184"/>
    </row>
    <row r="52" spans="1:6">
      <c r="A52" s="520" t="s">
        <v>231</v>
      </c>
      <c r="B52" s="520"/>
      <c r="C52" s="184"/>
      <c r="D52" s="184"/>
      <c r="E52" s="184"/>
      <c r="F52" s="184"/>
    </row>
    <row r="53" spans="1:6" ht="12.75" customHeight="1">
      <c r="A53" s="521" t="s">
        <v>251</v>
      </c>
      <c r="B53" s="521"/>
      <c r="C53" s="191"/>
      <c r="D53" s="191"/>
      <c r="E53" s="191"/>
      <c r="F53" s="191"/>
    </row>
    <row r="54" spans="1:6" ht="12.75" customHeight="1">
      <c r="A54" s="522" t="s">
        <v>239</v>
      </c>
      <c r="B54" s="522"/>
      <c r="C54" s="193">
        <v>0</v>
      </c>
      <c r="D54" s="193">
        <v>-500000</v>
      </c>
      <c r="E54" s="193">
        <v>-1000000</v>
      </c>
      <c r="F54" s="193">
        <v>-1000000</v>
      </c>
    </row>
    <row r="56" spans="1:6" ht="30" customHeight="1">
      <c r="A56" s="184" t="s">
        <v>216</v>
      </c>
      <c r="B56" s="187" t="s">
        <v>240</v>
      </c>
      <c r="C56" s="520" t="s">
        <v>364</v>
      </c>
      <c r="D56" s="520"/>
      <c r="E56" s="520"/>
      <c r="F56" s="520"/>
    </row>
    <row r="57" spans="1:6">
      <c r="A57" s="184" t="s">
        <v>217</v>
      </c>
      <c r="B57" s="187" t="s">
        <v>252</v>
      </c>
      <c r="C57" s="190" t="s">
        <v>219</v>
      </c>
      <c r="D57" s="190" t="s">
        <v>220</v>
      </c>
      <c r="E57" s="190" t="s">
        <v>221</v>
      </c>
      <c r="F57" s="190" t="s">
        <v>222</v>
      </c>
    </row>
    <row r="58" spans="1:6" ht="38.25">
      <c r="A58" s="184" t="s">
        <v>223</v>
      </c>
      <c r="B58" s="187" t="s">
        <v>253</v>
      </c>
      <c r="C58" s="184"/>
      <c r="D58" s="184"/>
      <c r="E58" s="184"/>
      <c r="F58" s="184"/>
    </row>
    <row r="59" spans="1:6" ht="25.5">
      <c r="A59" s="184" t="s">
        <v>225</v>
      </c>
      <c r="B59" s="187" t="s">
        <v>254</v>
      </c>
      <c r="C59" s="184"/>
      <c r="D59" s="184"/>
      <c r="E59" s="184"/>
      <c r="F59" s="184"/>
    </row>
    <row r="60" spans="1:6" ht="25.5">
      <c r="A60" s="184" t="s">
        <v>227</v>
      </c>
      <c r="B60" s="187" t="s">
        <v>245</v>
      </c>
      <c r="C60" s="184"/>
      <c r="D60" s="184"/>
      <c r="E60" s="184"/>
      <c r="F60" s="184"/>
    </row>
    <row r="61" spans="1:6" ht="25.5">
      <c r="A61" s="184" t="s">
        <v>229</v>
      </c>
      <c r="B61" s="187" t="s">
        <v>246</v>
      </c>
      <c r="C61" s="184"/>
      <c r="D61" s="184"/>
      <c r="E61" s="184"/>
      <c r="F61" s="184"/>
    </row>
    <row r="62" spans="1:6">
      <c r="A62" s="520" t="s">
        <v>231</v>
      </c>
      <c r="B62" s="520"/>
      <c r="C62" s="184"/>
      <c r="D62" s="184"/>
      <c r="E62" s="184"/>
      <c r="F62" s="184"/>
    </row>
    <row r="63" spans="1:6">
      <c r="A63" s="521" t="s">
        <v>255</v>
      </c>
      <c r="B63" s="521"/>
      <c r="C63" s="191"/>
      <c r="D63" s="191"/>
      <c r="E63" s="191"/>
      <c r="F63" s="191"/>
    </row>
    <row r="64" spans="1:6">
      <c r="A64" s="521" t="s">
        <v>256</v>
      </c>
      <c r="B64" s="521"/>
      <c r="C64" s="191"/>
      <c r="D64" s="191"/>
      <c r="E64" s="191"/>
      <c r="F64" s="191"/>
    </row>
    <row r="65" spans="1:6">
      <c r="A65" s="521" t="s">
        <v>257</v>
      </c>
      <c r="B65" s="521"/>
      <c r="C65" s="191"/>
      <c r="D65" s="191"/>
      <c r="E65" s="191"/>
      <c r="F65" s="191"/>
    </row>
    <row r="66" spans="1:6">
      <c r="A66" s="522" t="s">
        <v>239</v>
      </c>
      <c r="B66" s="522"/>
      <c r="C66" s="193">
        <v>0</v>
      </c>
      <c r="D66" s="193">
        <v>-500000</v>
      </c>
      <c r="E66" s="193">
        <v>-1000000</v>
      </c>
      <c r="F66" s="193">
        <v>-1000000</v>
      </c>
    </row>
    <row r="69" spans="1:6">
      <c r="A69" s="184" t="s">
        <v>211</v>
      </c>
      <c r="B69" s="185" t="s">
        <v>212</v>
      </c>
      <c r="C69" s="186"/>
      <c r="D69" s="186"/>
      <c r="E69" s="186"/>
      <c r="F69" s="186"/>
    </row>
    <row r="70" spans="1:6">
      <c r="A70" s="187" t="s">
        <v>258</v>
      </c>
      <c r="B70" s="188" t="s">
        <v>259</v>
      </c>
      <c r="C70" s="189"/>
      <c r="D70" s="189"/>
      <c r="E70" s="189"/>
      <c r="F70" s="189"/>
    </row>
    <row r="72" spans="1:6">
      <c r="A72" s="519" t="s">
        <v>215</v>
      </c>
      <c r="B72" s="519"/>
      <c r="C72" s="519"/>
      <c r="D72" s="519"/>
      <c r="E72" s="519"/>
      <c r="F72" s="519"/>
    </row>
    <row r="74" spans="1:6" ht="31.5" customHeight="1">
      <c r="A74" s="184" t="s">
        <v>216</v>
      </c>
      <c r="B74" s="187" t="s">
        <v>258</v>
      </c>
      <c r="C74" s="520" t="s">
        <v>364</v>
      </c>
      <c r="D74" s="520"/>
      <c r="E74" s="520"/>
      <c r="F74" s="520"/>
    </row>
    <row r="75" spans="1:6">
      <c r="A75" s="184" t="s">
        <v>217</v>
      </c>
      <c r="B75" s="187" t="s">
        <v>260</v>
      </c>
      <c r="C75" s="190" t="s">
        <v>219</v>
      </c>
      <c r="D75" s="190" t="s">
        <v>220</v>
      </c>
      <c r="E75" s="190" t="s">
        <v>221</v>
      </c>
      <c r="F75" s="190" t="s">
        <v>222</v>
      </c>
    </row>
    <row r="76" spans="1:6" ht="25.5">
      <c r="A76" s="184" t="s">
        <v>223</v>
      </c>
      <c r="B76" s="187" t="s">
        <v>261</v>
      </c>
      <c r="C76" s="184"/>
      <c r="D76" s="184"/>
      <c r="E76" s="184"/>
      <c r="F76" s="184"/>
    </row>
    <row r="77" spans="1:6" ht="38.25">
      <c r="A77" s="184" t="s">
        <v>225</v>
      </c>
      <c r="B77" s="187" t="s">
        <v>262</v>
      </c>
      <c r="C77" s="184"/>
      <c r="D77" s="184"/>
      <c r="E77" s="184"/>
      <c r="F77" s="184"/>
    </row>
    <row r="78" spans="1:6">
      <c r="A78" s="184" t="s">
        <v>227</v>
      </c>
      <c r="B78" s="187" t="s">
        <v>263</v>
      </c>
      <c r="C78" s="184"/>
      <c r="D78" s="184"/>
      <c r="E78" s="184"/>
      <c r="F78" s="184"/>
    </row>
    <row r="79" spans="1:6" ht="25.5">
      <c r="A79" s="184" t="s">
        <v>264</v>
      </c>
      <c r="B79" s="187" t="s">
        <v>265</v>
      </c>
      <c r="C79" s="184"/>
      <c r="D79" s="184"/>
      <c r="E79" s="184"/>
      <c r="F79" s="184"/>
    </row>
    <row r="80" spans="1:6">
      <c r="A80" s="520" t="s">
        <v>231</v>
      </c>
      <c r="B80" s="520"/>
      <c r="C80" s="184"/>
      <c r="D80" s="184"/>
      <c r="E80" s="184"/>
      <c r="F80" s="184"/>
    </row>
    <row r="81" spans="1:6">
      <c r="A81" s="521" t="s">
        <v>266</v>
      </c>
      <c r="B81" s="521"/>
      <c r="C81" s="191"/>
      <c r="D81" s="191"/>
      <c r="E81" s="191"/>
      <c r="F81" s="191"/>
    </row>
    <row r="82" spans="1:6">
      <c r="A82" s="521" t="s">
        <v>267</v>
      </c>
      <c r="B82" s="521"/>
      <c r="C82" s="191"/>
      <c r="D82" s="191"/>
      <c r="E82" s="191"/>
      <c r="F82" s="191"/>
    </row>
    <row r="83" spans="1:6">
      <c r="A83" s="522" t="s">
        <v>239</v>
      </c>
      <c r="B83" s="522"/>
      <c r="C83" s="193">
        <v>0</v>
      </c>
      <c r="D83" s="193">
        <v>-500000</v>
      </c>
      <c r="E83" s="193">
        <v>-1000000</v>
      </c>
      <c r="F83" s="193">
        <v>-1500000</v>
      </c>
    </row>
    <row r="85" spans="1:6" ht="30" customHeight="1">
      <c r="A85" s="184" t="s">
        <v>216</v>
      </c>
      <c r="B85" s="187" t="s">
        <v>258</v>
      </c>
      <c r="C85" s="520" t="s">
        <v>364</v>
      </c>
      <c r="D85" s="520"/>
      <c r="E85" s="520"/>
      <c r="F85" s="520"/>
    </row>
    <row r="86" spans="1:6">
      <c r="A86" s="184" t="s">
        <v>217</v>
      </c>
      <c r="B86" s="187" t="s">
        <v>268</v>
      </c>
      <c r="C86" s="190" t="s">
        <v>219</v>
      </c>
      <c r="D86" s="190" t="s">
        <v>220</v>
      </c>
      <c r="E86" s="190" t="s">
        <v>221</v>
      </c>
      <c r="F86" s="190" t="s">
        <v>222</v>
      </c>
    </row>
    <row r="87" spans="1:6" ht="25.5">
      <c r="A87" s="184" t="s">
        <v>223</v>
      </c>
      <c r="B87" s="187" t="s">
        <v>269</v>
      </c>
      <c r="C87" s="184"/>
      <c r="D87" s="184"/>
      <c r="E87" s="184"/>
      <c r="F87" s="184"/>
    </row>
    <row r="88" spans="1:6" ht="38.25">
      <c r="A88" s="184" t="s">
        <v>225</v>
      </c>
      <c r="B88" s="187" t="s">
        <v>270</v>
      </c>
      <c r="C88" s="184"/>
      <c r="D88" s="184"/>
      <c r="E88" s="184"/>
      <c r="F88" s="184"/>
    </row>
    <row r="89" spans="1:6">
      <c r="A89" s="184" t="s">
        <v>227</v>
      </c>
      <c r="B89" s="187" t="s">
        <v>263</v>
      </c>
      <c r="C89" s="184"/>
      <c r="D89" s="184"/>
      <c r="E89" s="184"/>
      <c r="F89" s="184"/>
    </row>
    <row r="90" spans="1:6" ht="25.5">
      <c r="A90" s="184" t="s">
        <v>264</v>
      </c>
      <c r="B90" s="187" t="s">
        <v>265</v>
      </c>
      <c r="C90" s="184"/>
      <c r="D90" s="184"/>
      <c r="E90" s="184"/>
      <c r="F90" s="184"/>
    </row>
    <row r="91" spans="1:6">
      <c r="A91" s="520" t="s">
        <v>231</v>
      </c>
      <c r="B91" s="520"/>
      <c r="C91" s="184"/>
      <c r="D91" s="184"/>
      <c r="E91" s="184"/>
      <c r="F91" s="184"/>
    </row>
    <row r="92" spans="1:6">
      <c r="A92" s="521" t="s">
        <v>271</v>
      </c>
      <c r="B92" s="521"/>
      <c r="C92" s="191"/>
      <c r="D92" s="191"/>
      <c r="E92" s="191"/>
      <c r="F92" s="191"/>
    </row>
    <row r="93" spans="1:6">
      <c r="A93" s="521" t="s">
        <v>272</v>
      </c>
      <c r="B93" s="521"/>
      <c r="C93" s="191"/>
      <c r="D93" s="191"/>
      <c r="E93" s="191"/>
      <c r="F93" s="191"/>
    </row>
    <row r="94" spans="1:6">
      <c r="A94" s="521" t="s">
        <v>273</v>
      </c>
      <c r="B94" s="521"/>
      <c r="C94" s="191"/>
      <c r="D94" s="191"/>
      <c r="E94" s="191"/>
      <c r="F94" s="191"/>
    </row>
    <row r="95" spans="1:6">
      <c r="A95" s="521" t="s">
        <v>274</v>
      </c>
      <c r="B95" s="521"/>
      <c r="C95" s="191"/>
      <c r="D95" s="191"/>
      <c r="E95" s="191"/>
      <c r="F95" s="191"/>
    </row>
    <row r="96" spans="1:6">
      <c r="A96" s="521" t="s">
        <v>275</v>
      </c>
      <c r="B96" s="521"/>
      <c r="C96" s="191"/>
      <c r="D96" s="191"/>
      <c r="E96" s="191"/>
      <c r="F96" s="191"/>
    </row>
    <row r="97" spans="1:6">
      <c r="A97" s="522" t="s">
        <v>239</v>
      </c>
      <c r="B97" s="522"/>
      <c r="C97" s="193">
        <v>-200000</v>
      </c>
      <c r="D97" s="193">
        <v>-1100000</v>
      </c>
      <c r="E97" s="193">
        <v>-2500000</v>
      </c>
      <c r="F97" s="193">
        <v>-2500000</v>
      </c>
    </row>
    <row r="99" spans="1:6" ht="27" customHeight="1">
      <c r="A99" s="184" t="s">
        <v>216</v>
      </c>
      <c r="B99" s="187" t="s">
        <v>258</v>
      </c>
      <c r="C99" s="520" t="s">
        <v>364</v>
      </c>
      <c r="D99" s="520"/>
      <c r="E99" s="520"/>
      <c r="F99" s="520"/>
    </row>
    <row r="100" spans="1:6">
      <c r="A100" s="184" t="s">
        <v>217</v>
      </c>
      <c r="B100" s="187" t="s">
        <v>276</v>
      </c>
      <c r="C100" s="190" t="s">
        <v>219</v>
      </c>
      <c r="D100" s="190" t="s">
        <v>220</v>
      </c>
      <c r="E100" s="190" t="s">
        <v>221</v>
      </c>
      <c r="F100" s="190" t="s">
        <v>222</v>
      </c>
    </row>
    <row r="101" spans="1:6" ht="38.25">
      <c r="A101" s="184" t="s">
        <v>223</v>
      </c>
      <c r="B101" s="187" t="s">
        <v>277</v>
      </c>
      <c r="C101" s="184"/>
      <c r="D101" s="184"/>
      <c r="E101" s="184"/>
      <c r="F101" s="184"/>
    </row>
    <row r="102" spans="1:6" ht="38.25">
      <c r="A102" s="184" t="s">
        <v>225</v>
      </c>
      <c r="B102" s="187" t="s">
        <v>278</v>
      </c>
      <c r="C102" s="184"/>
      <c r="D102" s="184"/>
      <c r="E102" s="184"/>
      <c r="F102" s="184"/>
    </row>
    <row r="103" spans="1:6">
      <c r="A103" s="184" t="s">
        <v>227</v>
      </c>
      <c r="B103" s="187" t="s">
        <v>263</v>
      </c>
      <c r="C103" s="184"/>
      <c r="D103" s="184"/>
      <c r="E103" s="184"/>
      <c r="F103" s="184"/>
    </row>
    <row r="104" spans="1:6" ht="25.5">
      <c r="A104" s="184" t="s">
        <v>264</v>
      </c>
      <c r="B104" s="187" t="s">
        <v>279</v>
      </c>
      <c r="C104" s="184"/>
      <c r="D104" s="184"/>
      <c r="E104" s="184"/>
      <c r="F104" s="184"/>
    </row>
    <row r="105" spans="1:6">
      <c r="A105" s="520" t="s">
        <v>231</v>
      </c>
      <c r="B105" s="520"/>
      <c r="C105" s="184"/>
      <c r="D105" s="184"/>
      <c r="E105" s="184"/>
      <c r="F105" s="184"/>
    </row>
    <row r="106" spans="1:6">
      <c r="A106" s="521" t="s">
        <v>280</v>
      </c>
      <c r="B106" s="521"/>
      <c r="C106" s="191">
        <v>0</v>
      </c>
      <c r="D106" s="269">
        <v>-1</v>
      </c>
      <c r="E106" s="269">
        <v>-1</v>
      </c>
      <c r="F106" s="269">
        <v>-1</v>
      </c>
    </row>
    <row r="107" spans="1:6">
      <c r="A107" s="521" t="s">
        <v>281</v>
      </c>
      <c r="B107" s="521"/>
      <c r="C107" s="191">
        <v>0</v>
      </c>
      <c r="D107" s="269">
        <v>-1</v>
      </c>
      <c r="E107" s="269">
        <v>-1</v>
      </c>
      <c r="F107" s="269">
        <v>-1</v>
      </c>
    </row>
    <row r="108" spans="1:6">
      <c r="A108" s="521" t="s">
        <v>282</v>
      </c>
      <c r="B108" s="521"/>
      <c r="C108" s="191">
        <v>0</v>
      </c>
      <c r="D108" s="269">
        <v>0</v>
      </c>
      <c r="E108" s="269">
        <v>-1</v>
      </c>
      <c r="F108" s="269">
        <v>-1</v>
      </c>
    </row>
    <row r="109" spans="1:6">
      <c r="A109" s="521" t="s">
        <v>283</v>
      </c>
      <c r="B109" s="521"/>
      <c r="C109" s="191">
        <v>0</v>
      </c>
      <c r="D109" s="269">
        <v>-30</v>
      </c>
      <c r="E109" s="269">
        <v>-70</v>
      </c>
      <c r="F109" s="269">
        <v>-80</v>
      </c>
    </row>
    <row r="110" spans="1:6">
      <c r="A110" s="521" t="s">
        <v>284</v>
      </c>
      <c r="B110" s="521"/>
      <c r="C110" s="191">
        <v>0</v>
      </c>
      <c r="D110" s="271">
        <v>-0.45</v>
      </c>
      <c r="E110" s="269">
        <v>-1</v>
      </c>
      <c r="F110" s="269">
        <v>-1</v>
      </c>
    </row>
    <row r="111" spans="1:6">
      <c r="A111" s="521" t="s">
        <v>285</v>
      </c>
      <c r="B111" s="521"/>
      <c r="C111" s="191">
        <v>0</v>
      </c>
      <c r="D111" s="271">
        <v>-0.44</v>
      </c>
      <c r="E111" s="193">
        <v>-1.5</v>
      </c>
      <c r="F111" s="193">
        <v>-1.7</v>
      </c>
    </row>
    <row r="112" spans="1:6">
      <c r="A112" s="521" t="s">
        <v>286</v>
      </c>
      <c r="B112" s="521"/>
      <c r="C112" s="191">
        <v>0</v>
      </c>
      <c r="D112" s="271">
        <v>-2.64</v>
      </c>
      <c r="E112" s="193">
        <v>-10.7</v>
      </c>
      <c r="F112" s="193">
        <v>-12.3</v>
      </c>
    </row>
    <row r="113" spans="1:6">
      <c r="A113" s="522" t="s">
        <v>239</v>
      </c>
      <c r="B113" s="522"/>
      <c r="C113" s="193">
        <v>0</v>
      </c>
      <c r="D113" s="193">
        <v>-300000</v>
      </c>
      <c r="E113" s="193">
        <v>-800000</v>
      </c>
      <c r="F113" s="193">
        <v>-1000000</v>
      </c>
    </row>
    <row r="115" spans="1:6" ht="30" customHeight="1">
      <c r="A115" s="184" t="s">
        <v>216</v>
      </c>
      <c r="B115" s="187" t="s">
        <v>258</v>
      </c>
      <c r="C115" s="520" t="s">
        <v>364</v>
      </c>
      <c r="D115" s="520"/>
      <c r="E115" s="520"/>
      <c r="F115" s="520"/>
    </row>
    <row r="116" spans="1:6">
      <c r="A116" s="184" t="s">
        <v>217</v>
      </c>
      <c r="B116" s="187" t="s">
        <v>287</v>
      </c>
      <c r="C116" s="190" t="s">
        <v>219</v>
      </c>
      <c r="D116" s="190" t="s">
        <v>220</v>
      </c>
      <c r="E116" s="190" t="s">
        <v>221</v>
      </c>
      <c r="F116" s="190" t="s">
        <v>222</v>
      </c>
    </row>
    <row r="117" spans="1:6" ht="38.25">
      <c r="A117" s="184" t="s">
        <v>223</v>
      </c>
      <c r="B117" s="187" t="s">
        <v>288</v>
      </c>
      <c r="C117" s="184"/>
      <c r="D117" s="184"/>
      <c r="E117" s="184"/>
      <c r="F117" s="184"/>
    </row>
    <row r="118" spans="1:6" ht="38.25">
      <c r="A118" s="184" t="s">
        <v>225</v>
      </c>
      <c r="B118" s="187" t="s">
        <v>289</v>
      </c>
      <c r="C118" s="184"/>
      <c r="D118" s="184"/>
      <c r="E118" s="184"/>
      <c r="F118" s="184"/>
    </row>
    <row r="119" spans="1:6">
      <c r="A119" s="184" t="s">
        <v>227</v>
      </c>
      <c r="B119" s="187" t="s">
        <v>263</v>
      </c>
      <c r="C119" s="184"/>
      <c r="D119" s="184"/>
      <c r="E119" s="184"/>
      <c r="F119" s="184"/>
    </row>
    <row r="120" spans="1:6" ht="25.5">
      <c r="A120" s="184" t="s">
        <v>264</v>
      </c>
      <c r="B120" s="187" t="s">
        <v>279</v>
      </c>
      <c r="C120" s="184"/>
      <c r="D120" s="184"/>
      <c r="E120" s="184"/>
      <c r="F120" s="184"/>
    </row>
    <row r="121" spans="1:6">
      <c r="A121" s="520" t="s">
        <v>231</v>
      </c>
      <c r="B121" s="520"/>
      <c r="C121" s="184"/>
      <c r="D121" s="184"/>
      <c r="E121" s="184"/>
      <c r="F121" s="184"/>
    </row>
    <row r="122" spans="1:6">
      <c r="A122" s="521" t="s">
        <v>290</v>
      </c>
      <c r="B122" s="521"/>
      <c r="C122" s="191">
        <v>0</v>
      </c>
      <c r="D122" s="191">
        <v>0</v>
      </c>
      <c r="E122" s="269">
        <v>-1</v>
      </c>
      <c r="F122" s="269">
        <v>-1</v>
      </c>
    </row>
    <row r="123" spans="1:6">
      <c r="A123" s="521" t="s">
        <v>291</v>
      </c>
      <c r="B123" s="521"/>
      <c r="C123" s="191">
        <v>0</v>
      </c>
      <c r="D123" s="191">
        <v>0</v>
      </c>
      <c r="E123" s="269">
        <v>-1</v>
      </c>
      <c r="F123" s="269">
        <v>-1</v>
      </c>
    </row>
    <row r="124" spans="1:6">
      <c r="A124" s="521" t="s">
        <v>292</v>
      </c>
      <c r="B124" s="521"/>
      <c r="C124" s="191">
        <v>0</v>
      </c>
      <c r="D124" s="191">
        <v>0</v>
      </c>
      <c r="E124" s="269">
        <v>-1</v>
      </c>
      <c r="F124" s="269">
        <v>-1</v>
      </c>
    </row>
    <row r="125" spans="1:6">
      <c r="A125" s="521" t="s">
        <v>293</v>
      </c>
      <c r="B125" s="521"/>
      <c r="C125" s="191">
        <v>0</v>
      </c>
      <c r="D125" s="269">
        <v>0</v>
      </c>
      <c r="E125" s="269">
        <v>0</v>
      </c>
      <c r="F125" s="269">
        <v>0</v>
      </c>
    </row>
    <row r="126" spans="1:6">
      <c r="A126" s="521" t="s">
        <v>294</v>
      </c>
      <c r="B126" s="521"/>
      <c r="C126" s="191">
        <v>0</v>
      </c>
      <c r="D126" s="269">
        <v>-520</v>
      </c>
      <c r="E126" s="272">
        <v>-1690</v>
      </c>
      <c r="F126" s="272">
        <v>-1690</v>
      </c>
    </row>
    <row r="127" spans="1:6">
      <c r="A127" s="521" t="s">
        <v>295</v>
      </c>
      <c r="B127" s="521"/>
      <c r="C127" s="191">
        <v>0</v>
      </c>
      <c r="D127" s="271">
        <v>-0.23</v>
      </c>
      <c r="E127" s="193">
        <v>-0.5</v>
      </c>
      <c r="F127" s="193">
        <v>-0.5</v>
      </c>
    </row>
    <row r="128" spans="1:6">
      <c r="A128" s="521" t="s">
        <v>296</v>
      </c>
      <c r="B128" s="521"/>
      <c r="C128" s="191">
        <v>0</v>
      </c>
      <c r="D128" s="271">
        <v>-0.47</v>
      </c>
      <c r="E128" s="269">
        <v>-1</v>
      </c>
      <c r="F128" s="269">
        <v>-1</v>
      </c>
    </row>
    <row r="129" spans="1:6">
      <c r="A129" s="521" t="s">
        <v>286</v>
      </c>
      <c r="B129" s="521"/>
      <c r="C129" s="191">
        <v>0</v>
      </c>
      <c r="D129" s="271">
        <v>-10.9</v>
      </c>
      <c r="E129" s="269">
        <v>-16</v>
      </c>
      <c r="F129" s="269">
        <v>-16</v>
      </c>
    </row>
    <row r="130" spans="1:6">
      <c r="A130" s="522" t="s">
        <v>239</v>
      </c>
      <c r="B130" s="522"/>
      <c r="C130" s="193">
        <v>0</v>
      </c>
      <c r="D130" s="193">
        <v>-500000</v>
      </c>
      <c r="E130" s="193">
        <v>-1000000</v>
      </c>
      <c r="F130" s="193">
        <v>-1000000</v>
      </c>
    </row>
    <row r="132" spans="1:6" ht="30" customHeight="1">
      <c r="A132" s="184" t="s">
        <v>216</v>
      </c>
      <c r="B132" s="187" t="s">
        <v>258</v>
      </c>
      <c r="C132" s="520" t="s">
        <v>364</v>
      </c>
      <c r="D132" s="520"/>
      <c r="E132" s="520"/>
      <c r="F132" s="520"/>
    </row>
    <row r="133" spans="1:6">
      <c r="A133" s="184" t="s">
        <v>217</v>
      </c>
      <c r="B133" s="187" t="s">
        <v>297</v>
      </c>
      <c r="C133" s="190" t="s">
        <v>219</v>
      </c>
      <c r="D133" s="190" t="s">
        <v>220</v>
      </c>
      <c r="E133" s="190" t="s">
        <v>221</v>
      </c>
      <c r="F133" s="190" t="s">
        <v>222</v>
      </c>
    </row>
    <row r="134" spans="1:6" ht="51">
      <c r="A134" s="184" t="s">
        <v>223</v>
      </c>
      <c r="B134" s="187" t="s">
        <v>298</v>
      </c>
      <c r="C134" s="184"/>
      <c r="D134" s="184"/>
      <c r="E134" s="184"/>
      <c r="F134" s="184"/>
    </row>
    <row r="135" spans="1:6" ht="25.5">
      <c r="A135" s="184" t="s">
        <v>225</v>
      </c>
      <c r="B135" s="187" t="s">
        <v>299</v>
      </c>
      <c r="C135" s="184"/>
      <c r="D135" s="184"/>
      <c r="E135" s="184"/>
      <c r="F135" s="184"/>
    </row>
    <row r="136" spans="1:6">
      <c r="A136" s="184" t="s">
        <v>227</v>
      </c>
      <c r="B136" s="187" t="s">
        <v>263</v>
      </c>
      <c r="C136" s="184"/>
      <c r="D136" s="184"/>
      <c r="E136" s="184"/>
      <c r="F136" s="184"/>
    </row>
    <row r="137" spans="1:6" ht="25.5">
      <c r="A137" s="184" t="s">
        <v>264</v>
      </c>
      <c r="B137" s="187" t="s">
        <v>300</v>
      </c>
      <c r="C137" s="184"/>
      <c r="D137" s="184"/>
      <c r="E137" s="184"/>
      <c r="F137" s="184"/>
    </row>
    <row r="138" spans="1:6">
      <c r="A138" s="520" t="s">
        <v>231</v>
      </c>
      <c r="B138" s="520"/>
      <c r="C138" s="184"/>
      <c r="D138" s="184"/>
      <c r="E138" s="184"/>
      <c r="F138" s="184"/>
    </row>
    <row r="139" spans="1:6">
      <c r="A139" s="521" t="s">
        <v>301</v>
      </c>
      <c r="B139" s="521"/>
      <c r="C139" s="191"/>
      <c r="D139" s="191"/>
      <c r="E139" s="191"/>
      <c r="F139" s="191"/>
    </row>
    <row r="140" spans="1:6">
      <c r="A140" s="521" t="s">
        <v>302</v>
      </c>
      <c r="B140" s="521"/>
      <c r="C140" s="191"/>
      <c r="D140" s="191"/>
      <c r="E140" s="191"/>
      <c r="F140" s="191"/>
    </row>
    <row r="141" spans="1:6">
      <c r="A141" s="522" t="s">
        <v>239</v>
      </c>
      <c r="B141" s="522"/>
      <c r="C141" s="193">
        <v>-1500000</v>
      </c>
      <c r="D141" s="193">
        <v>-3000000</v>
      </c>
      <c r="E141" s="193">
        <v>-3000000</v>
      </c>
      <c r="F141" s="193">
        <v>-3000000</v>
      </c>
    </row>
    <row r="142" spans="1:6">
      <c r="C142" s="181"/>
      <c r="D142" s="181"/>
      <c r="E142" s="181"/>
      <c r="F142" s="181"/>
    </row>
    <row r="143" spans="1:6">
      <c r="C143" s="181"/>
      <c r="D143" s="181"/>
      <c r="E143" s="181"/>
      <c r="F143" s="181"/>
    </row>
    <row r="144" spans="1:6" s="391" customFormat="1" ht="14.25" customHeight="1">
      <c r="A144" s="181"/>
      <c r="B144" s="181"/>
      <c r="C144" s="181"/>
      <c r="D144" s="181"/>
      <c r="E144" s="181"/>
      <c r="F144" s="333" t="s">
        <v>425</v>
      </c>
    </row>
    <row r="145" spans="1:6" s="391" customFormat="1" ht="20.25">
      <c r="A145" s="533" t="s">
        <v>424</v>
      </c>
      <c r="B145" s="533"/>
      <c r="C145" s="533"/>
      <c r="D145" s="533"/>
      <c r="E145" s="533"/>
      <c r="F145" s="533"/>
    </row>
    <row r="146" spans="1:6" s="391" customFormat="1" ht="15">
      <c r="A146" s="534" t="s">
        <v>303</v>
      </c>
      <c r="B146" s="534"/>
      <c r="C146" s="534"/>
      <c r="D146" s="534"/>
      <c r="E146" s="534"/>
      <c r="F146" s="534"/>
    </row>
    <row r="147" spans="1:6" s="391" customFormat="1" ht="15">
      <c r="B147" s="337"/>
      <c r="C147" s="534"/>
      <c r="D147" s="534"/>
      <c r="E147" s="534"/>
    </row>
    <row r="148" spans="1:6" s="391" customFormat="1" ht="15">
      <c r="A148" s="392" t="s">
        <v>211</v>
      </c>
      <c r="B148" s="529" t="s">
        <v>212</v>
      </c>
      <c r="C148" s="529"/>
      <c r="D148" s="529"/>
      <c r="E148" s="529"/>
      <c r="F148" s="529"/>
    </row>
    <row r="149" spans="1:6" s="391" customFormat="1" ht="15" customHeight="1">
      <c r="A149" s="393" t="s">
        <v>419</v>
      </c>
      <c r="B149" s="530" t="s">
        <v>412</v>
      </c>
      <c r="C149" s="530"/>
      <c r="D149" s="530"/>
      <c r="E149" s="530"/>
      <c r="F149" s="530"/>
    </row>
    <row r="150" spans="1:6" s="391" customFormat="1" ht="15">
      <c r="A150" s="394"/>
      <c r="B150" s="394"/>
      <c r="C150" s="394"/>
      <c r="D150" s="394"/>
      <c r="E150" s="394"/>
      <c r="F150" s="394"/>
    </row>
    <row r="151" spans="1:6" s="391" customFormat="1" ht="15">
      <c r="A151" s="529" t="s">
        <v>215</v>
      </c>
      <c r="B151" s="529"/>
      <c r="C151" s="529"/>
      <c r="D151" s="529"/>
      <c r="E151" s="529"/>
      <c r="F151" s="529"/>
    </row>
    <row r="152" spans="1:6" s="391" customFormat="1" ht="15">
      <c r="A152" s="394"/>
      <c r="B152" s="394"/>
      <c r="C152" s="394"/>
      <c r="D152" s="394"/>
      <c r="E152" s="394"/>
      <c r="F152" s="394"/>
    </row>
    <row r="153" spans="1:6" s="391" customFormat="1" ht="15">
      <c r="A153" s="395" t="s">
        <v>216</v>
      </c>
      <c r="B153" s="395" t="s">
        <v>419</v>
      </c>
      <c r="C153" s="395" t="s">
        <v>420</v>
      </c>
      <c r="D153" s="395"/>
      <c r="E153" s="395"/>
      <c r="F153" s="395"/>
    </row>
    <row r="154" spans="1:6" s="391" customFormat="1" ht="27">
      <c r="A154" s="395" t="s">
        <v>217</v>
      </c>
      <c r="B154" s="395">
        <v>31003</v>
      </c>
      <c r="C154" s="395" t="s">
        <v>219</v>
      </c>
      <c r="D154" s="395" t="s">
        <v>220</v>
      </c>
      <c r="E154" s="395" t="s">
        <v>221</v>
      </c>
      <c r="F154" s="395" t="s">
        <v>222</v>
      </c>
    </row>
    <row r="155" spans="1:6" s="391" customFormat="1" ht="27">
      <c r="A155" s="395" t="s">
        <v>223</v>
      </c>
      <c r="B155" s="395" t="s">
        <v>413</v>
      </c>
      <c r="C155" s="395"/>
      <c r="D155" s="395"/>
      <c r="E155" s="395"/>
      <c r="F155" s="395"/>
    </row>
    <row r="156" spans="1:6" s="391" customFormat="1" ht="54">
      <c r="A156" s="395" t="s">
        <v>225</v>
      </c>
      <c r="B156" s="395" t="s">
        <v>414</v>
      </c>
      <c r="C156" s="395"/>
      <c r="D156" s="395"/>
      <c r="E156" s="395"/>
      <c r="F156" s="395"/>
    </row>
    <row r="157" spans="1:6" s="391" customFormat="1" ht="27">
      <c r="A157" s="395" t="s">
        <v>227</v>
      </c>
      <c r="B157" s="223" t="s">
        <v>415</v>
      </c>
      <c r="C157" s="395"/>
      <c r="D157" s="395"/>
      <c r="E157" s="395"/>
      <c r="F157" s="395"/>
    </row>
    <row r="158" spans="1:6" s="391" customFormat="1" ht="27">
      <c r="A158" s="395" t="s">
        <v>421</v>
      </c>
      <c r="B158" s="395" t="s">
        <v>422</v>
      </c>
      <c r="C158" s="395"/>
      <c r="D158" s="395"/>
      <c r="E158" s="395"/>
      <c r="F158" s="395"/>
    </row>
    <row r="159" spans="1:6" s="391" customFormat="1" ht="15">
      <c r="A159" s="484" t="s">
        <v>231</v>
      </c>
      <c r="B159" s="484"/>
      <c r="C159" s="395"/>
      <c r="D159" s="395"/>
      <c r="E159" s="395"/>
      <c r="F159" s="395"/>
    </row>
    <row r="160" spans="1:6" s="391" customFormat="1" ht="15" customHeight="1">
      <c r="A160" s="527" t="s">
        <v>416</v>
      </c>
      <c r="B160" s="528"/>
      <c r="C160" s="395"/>
      <c r="D160" s="209">
        <v>2</v>
      </c>
      <c r="E160" s="209">
        <v>2</v>
      </c>
      <c r="F160" s="209">
        <v>2</v>
      </c>
    </row>
    <row r="161" spans="1:6" s="391" customFormat="1" ht="16.5">
      <c r="A161" s="527" t="s">
        <v>417</v>
      </c>
      <c r="B161" s="528"/>
      <c r="C161" s="336"/>
      <c r="D161" s="166">
        <v>202754.7</v>
      </c>
      <c r="E161" s="166">
        <v>729506</v>
      </c>
      <c r="F161" s="166">
        <v>729506</v>
      </c>
    </row>
    <row r="162" spans="1:6">
      <c r="C162" s="335"/>
      <c r="D162" s="335"/>
      <c r="E162" s="335"/>
      <c r="F162" s="335"/>
    </row>
    <row r="163" spans="1:6">
      <c r="C163" s="335"/>
      <c r="D163" s="335"/>
      <c r="E163" s="335"/>
      <c r="F163" s="333" t="s">
        <v>426</v>
      </c>
    </row>
    <row r="164" spans="1:6" s="391" customFormat="1" ht="20.25">
      <c r="A164" s="533" t="s">
        <v>423</v>
      </c>
      <c r="B164" s="533"/>
      <c r="C164" s="533"/>
      <c r="D164" s="533"/>
      <c r="E164" s="533"/>
      <c r="F164" s="533"/>
    </row>
    <row r="165" spans="1:6" s="391" customFormat="1" ht="15">
      <c r="A165" s="534" t="s">
        <v>303</v>
      </c>
      <c r="B165" s="534"/>
      <c r="C165" s="534"/>
      <c r="D165" s="534"/>
      <c r="E165" s="534"/>
      <c r="F165" s="534"/>
    </row>
    <row r="166" spans="1:6" s="391" customFormat="1" ht="15"/>
    <row r="167" spans="1:6" s="391" customFormat="1" ht="12.75" customHeight="1">
      <c r="A167" s="392" t="s">
        <v>211</v>
      </c>
      <c r="B167" s="529" t="s">
        <v>212</v>
      </c>
      <c r="C167" s="529"/>
      <c r="D167" s="529"/>
      <c r="E167" s="529"/>
      <c r="F167" s="529"/>
    </row>
    <row r="168" spans="1:6" s="391" customFormat="1" ht="12.75" customHeight="1">
      <c r="A168" s="393" t="s">
        <v>419</v>
      </c>
      <c r="B168" s="530" t="s">
        <v>412</v>
      </c>
      <c r="C168" s="530"/>
      <c r="D168" s="530"/>
      <c r="E168" s="530"/>
      <c r="F168" s="530"/>
    </row>
    <row r="169" spans="1:6" s="391" customFormat="1" ht="12.75" customHeight="1">
      <c r="A169" s="394"/>
      <c r="B169" s="394"/>
      <c r="C169" s="394"/>
      <c r="D169" s="394"/>
      <c r="E169" s="394"/>
      <c r="F169" s="394"/>
    </row>
    <row r="170" spans="1:6" s="391" customFormat="1" ht="12.75" customHeight="1">
      <c r="A170" s="529" t="s">
        <v>215</v>
      </c>
      <c r="B170" s="529"/>
      <c r="C170" s="529"/>
      <c r="D170" s="529"/>
      <c r="E170" s="529"/>
      <c r="F170" s="529"/>
    </row>
    <row r="171" spans="1:6" s="391" customFormat="1" ht="12.75" customHeight="1">
      <c r="A171" s="394"/>
      <c r="B171" s="394"/>
      <c r="C171" s="394"/>
      <c r="D171" s="394"/>
      <c r="E171" s="394"/>
      <c r="F171" s="394"/>
    </row>
    <row r="172" spans="1:6" s="391" customFormat="1" ht="12.75" customHeight="1">
      <c r="A172" s="395" t="s">
        <v>216</v>
      </c>
      <c r="B172" s="395" t="s">
        <v>419</v>
      </c>
      <c r="C172" s="395" t="s">
        <v>420</v>
      </c>
      <c r="D172" s="395"/>
      <c r="E172" s="395"/>
      <c r="F172" s="395"/>
    </row>
    <row r="173" spans="1:6" s="391" customFormat="1" ht="12.75" customHeight="1">
      <c r="A173" s="395" t="s">
        <v>217</v>
      </c>
      <c r="B173" s="395">
        <v>31003</v>
      </c>
      <c r="C173" s="395" t="s">
        <v>219</v>
      </c>
      <c r="D173" s="395" t="s">
        <v>220</v>
      </c>
      <c r="E173" s="395" t="s">
        <v>221</v>
      </c>
      <c r="F173" s="395" t="s">
        <v>222</v>
      </c>
    </row>
    <row r="174" spans="1:6" s="391" customFormat="1" ht="12.75" customHeight="1">
      <c r="A174" s="395" t="s">
        <v>223</v>
      </c>
      <c r="B174" s="395" t="s">
        <v>413</v>
      </c>
      <c r="C174" s="395"/>
      <c r="D174" s="395"/>
      <c r="E174" s="395"/>
      <c r="F174" s="395"/>
    </row>
    <row r="175" spans="1:6" s="391" customFormat="1" ht="54">
      <c r="A175" s="395" t="s">
        <v>225</v>
      </c>
      <c r="B175" s="395" t="s">
        <v>414</v>
      </c>
      <c r="C175" s="395"/>
      <c r="D175" s="395"/>
      <c r="E175" s="395"/>
      <c r="F175" s="395"/>
    </row>
    <row r="176" spans="1:6" s="391" customFormat="1" ht="27">
      <c r="A176" s="395" t="s">
        <v>227</v>
      </c>
      <c r="B176" s="223" t="s">
        <v>415</v>
      </c>
      <c r="C176" s="395"/>
      <c r="D176" s="395"/>
      <c r="E176" s="395"/>
      <c r="F176" s="395"/>
    </row>
    <row r="177" spans="1:11" s="391" customFormat="1" ht="25.5" customHeight="1">
      <c r="A177" s="395" t="s">
        <v>421</v>
      </c>
      <c r="B177" s="395" t="s">
        <v>422</v>
      </c>
      <c r="C177" s="395"/>
      <c r="D177" s="395"/>
      <c r="E177" s="395"/>
      <c r="F177" s="395"/>
    </row>
    <row r="178" spans="1:11" s="391" customFormat="1" ht="12.75" customHeight="1">
      <c r="A178" s="484" t="s">
        <v>231</v>
      </c>
      <c r="B178" s="484"/>
      <c r="C178" s="395"/>
      <c r="D178" s="395"/>
      <c r="E178" s="395"/>
      <c r="F178" s="395"/>
    </row>
    <row r="179" spans="1:11" s="391" customFormat="1" ht="12.75" customHeight="1">
      <c r="A179" s="527" t="s">
        <v>416</v>
      </c>
      <c r="B179" s="528"/>
      <c r="C179" s="395"/>
      <c r="D179" s="209">
        <v>3</v>
      </c>
      <c r="E179" s="209">
        <v>3</v>
      </c>
      <c r="F179" s="209">
        <v>3</v>
      </c>
    </row>
    <row r="180" spans="1:11" s="391" customFormat="1" ht="12.75" customHeight="1">
      <c r="A180" s="527" t="s">
        <v>466</v>
      </c>
      <c r="B180" s="528"/>
      <c r="C180" s="395"/>
      <c r="D180" s="209">
        <v>3</v>
      </c>
      <c r="E180" s="209">
        <v>3</v>
      </c>
      <c r="F180" s="209">
        <v>3</v>
      </c>
    </row>
    <row r="181" spans="1:11" s="391" customFormat="1" ht="21.75" customHeight="1">
      <c r="A181" s="527" t="s">
        <v>417</v>
      </c>
      <c r="B181" s="528"/>
      <c r="C181" s="336"/>
      <c r="D181" s="396">
        <v>110624.2</v>
      </c>
      <c r="E181" s="396">
        <v>313125</v>
      </c>
      <c r="F181" s="396">
        <v>704926.4</v>
      </c>
      <c r="I181" s="397"/>
      <c r="J181" s="397"/>
      <c r="K181" s="397"/>
    </row>
    <row r="182" spans="1:11">
      <c r="C182" s="335"/>
      <c r="D182" s="335"/>
      <c r="E182" s="335"/>
      <c r="F182" s="335"/>
    </row>
    <row r="183" spans="1:11">
      <c r="C183" s="335"/>
      <c r="D183" s="335"/>
      <c r="E183" s="335"/>
      <c r="F183" s="335"/>
    </row>
    <row r="184" spans="1:11" s="391" customFormat="1" ht="15">
      <c r="F184" s="333" t="s">
        <v>396</v>
      </c>
    </row>
    <row r="185" spans="1:11" s="391" customFormat="1" ht="20.25">
      <c r="A185" s="533" t="s">
        <v>370</v>
      </c>
      <c r="B185" s="533"/>
      <c r="C185" s="533"/>
      <c r="D185" s="533"/>
      <c r="E185" s="533"/>
      <c r="F185" s="533"/>
    </row>
    <row r="186" spans="1:11" s="391" customFormat="1" ht="15">
      <c r="A186" s="534" t="s">
        <v>303</v>
      </c>
      <c r="B186" s="534"/>
      <c r="C186" s="534"/>
      <c r="D186" s="534"/>
      <c r="E186" s="534"/>
      <c r="F186" s="534"/>
    </row>
    <row r="187" spans="1:11" s="391" customFormat="1" ht="15"/>
    <row r="188" spans="1:11" s="391" customFormat="1" ht="12.75" customHeight="1">
      <c r="A188" s="392" t="s">
        <v>211</v>
      </c>
      <c r="B188" s="529" t="s">
        <v>212</v>
      </c>
      <c r="C188" s="529"/>
      <c r="D188" s="529"/>
      <c r="E188" s="529"/>
      <c r="F188" s="529"/>
    </row>
    <row r="189" spans="1:11" s="391" customFormat="1" ht="12.75" customHeight="1">
      <c r="A189" s="393" t="s">
        <v>419</v>
      </c>
      <c r="B189" s="530" t="s">
        <v>412</v>
      </c>
      <c r="C189" s="530"/>
      <c r="D189" s="530"/>
      <c r="E189" s="530"/>
      <c r="F189" s="530"/>
    </row>
    <row r="190" spans="1:11" s="391" customFormat="1" ht="12.75" customHeight="1">
      <c r="A190" s="394"/>
      <c r="B190" s="394"/>
      <c r="C190" s="394"/>
      <c r="D190" s="394"/>
      <c r="E190" s="394"/>
      <c r="F190" s="394"/>
    </row>
    <row r="191" spans="1:11" s="391" customFormat="1" ht="12.75" customHeight="1">
      <c r="A191" s="529" t="s">
        <v>215</v>
      </c>
      <c r="B191" s="529"/>
      <c r="C191" s="529"/>
      <c r="D191" s="529"/>
      <c r="E191" s="529"/>
      <c r="F191" s="529"/>
    </row>
    <row r="192" spans="1:11" s="391" customFormat="1" ht="12.75" customHeight="1">
      <c r="A192" s="394"/>
      <c r="B192" s="394"/>
      <c r="C192" s="394"/>
      <c r="D192" s="394"/>
      <c r="E192" s="394"/>
      <c r="F192" s="394"/>
    </row>
    <row r="193" spans="1:6" s="391" customFormat="1" ht="12.75" customHeight="1">
      <c r="A193" s="395" t="s">
        <v>216</v>
      </c>
      <c r="B193" s="395" t="s">
        <v>419</v>
      </c>
      <c r="C193" s="395" t="s">
        <v>420</v>
      </c>
      <c r="D193" s="395"/>
      <c r="E193" s="395"/>
      <c r="F193" s="395"/>
    </row>
    <row r="194" spans="1:6" s="391" customFormat="1" ht="12.75" customHeight="1">
      <c r="A194" s="395" t="s">
        <v>217</v>
      </c>
      <c r="B194" s="395">
        <v>31003</v>
      </c>
      <c r="C194" s="395" t="s">
        <v>219</v>
      </c>
      <c r="D194" s="395" t="s">
        <v>220</v>
      </c>
      <c r="E194" s="395" t="s">
        <v>221</v>
      </c>
      <c r="F194" s="395" t="s">
        <v>222</v>
      </c>
    </row>
    <row r="195" spans="1:6" s="391" customFormat="1" ht="27">
      <c r="A195" s="395" t="s">
        <v>223</v>
      </c>
      <c r="B195" s="395" t="s">
        <v>413</v>
      </c>
      <c r="C195" s="395"/>
      <c r="D195" s="395"/>
      <c r="E195" s="395"/>
      <c r="F195" s="395"/>
    </row>
    <row r="196" spans="1:6" s="391" customFormat="1" ht="54">
      <c r="A196" s="395" t="s">
        <v>225</v>
      </c>
      <c r="B196" s="395" t="s">
        <v>414</v>
      </c>
      <c r="C196" s="395"/>
      <c r="D196" s="395"/>
      <c r="E196" s="395"/>
      <c r="F196" s="395"/>
    </row>
    <row r="197" spans="1:6" s="391" customFormat="1" ht="27">
      <c r="A197" s="395" t="s">
        <v>227</v>
      </c>
      <c r="B197" s="223" t="s">
        <v>415</v>
      </c>
      <c r="C197" s="395"/>
      <c r="D197" s="395"/>
      <c r="E197" s="395"/>
      <c r="F197" s="395"/>
    </row>
    <row r="198" spans="1:6" s="391" customFormat="1" ht="12.75" customHeight="1">
      <c r="A198" s="395" t="s">
        <v>421</v>
      </c>
      <c r="B198" s="395" t="s">
        <v>422</v>
      </c>
      <c r="C198" s="395"/>
      <c r="D198" s="395"/>
      <c r="E198" s="395"/>
      <c r="F198" s="395"/>
    </row>
    <row r="199" spans="1:6" s="391" customFormat="1" ht="12.75" customHeight="1">
      <c r="A199" s="484" t="s">
        <v>231</v>
      </c>
      <c r="B199" s="484"/>
      <c r="C199" s="395"/>
      <c r="D199" s="395"/>
      <c r="E199" s="395"/>
      <c r="F199" s="395"/>
    </row>
    <row r="200" spans="1:6" s="391" customFormat="1" ht="12.75" customHeight="1">
      <c r="A200" s="527" t="s">
        <v>416</v>
      </c>
      <c r="B200" s="528"/>
      <c r="C200" s="395"/>
      <c r="D200" s="209"/>
      <c r="E200" s="209">
        <v>1</v>
      </c>
      <c r="F200" s="209">
        <v>1</v>
      </c>
    </row>
    <row r="201" spans="1:6" s="391" customFormat="1" ht="24.75" customHeight="1">
      <c r="A201" s="527" t="s">
        <v>417</v>
      </c>
      <c r="B201" s="528"/>
      <c r="C201" s="336"/>
      <c r="D201" s="166"/>
      <c r="E201" s="166">
        <v>291567.59999999998</v>
      </c>
      <c r="F201" s="166">
        <v>291567.59999999998</v>
      </c>
    </row>
    <row r="202" spans="1:6" s="391" customFormat="1" ht="13.5" customHeight="1">
      <c r="A202" s="398"/>
      <c r="B202" s="399"/>
      <c r="C202" s="336"/>
      <c r="D202" s="166"/>
      <c r="E202" s="166"/>
      <c r="F202" s="166"/>
    </row>
    <row r="203" spans="1:6">
      <c r="A203" s="263" t="s">
        <v>211</v>
      </c>
      <c r="B203" s="515" t="s">
        <v>212</v>
      </c>
      <c r="C203" s="515"/>
      <c r="D203" s="515"/>
      <c r="E203" s="515"/>
      <c r="F203" s="515"/>
    </row>
    <row r="204" spans="1:6">
      <c r="A204" s="264" t="s">
        <v>371</v>
      </c>
      <c r="B204" s="526" t="s">
        <v>372</v>
      </c>
      <c r="C204" s="526"/>
      <c r="D204" s="526"/>
      <c r="E204" s="526"/>
      <c r="F204" s="526"/>
    </row>
    <row r="205" spans="1:6">
      <c r="A205" s="277"/>
      <c r="B205" s="277"/>
      <c r="C205" s="278"/>
      <c r="D205" s="278"/>
      <c r="E205" s="278"/>
      <c r="F205" s="278"/>
    </row>
    <row r="206" spans="1:6">
      <c r="A206" s="515" t="s">
        <v>215</v>
      </c>
      <c r="B206" s="515"/>
      <c r="C206" s="515"/>
      <c r="D206" s="515"/>
      <c r="E206" s="515"/>
      <c r="F206" s="515"/>
    </row>
    <row r="207" spans="1:6">
      <c r="A207" s="277"/>
      <c r="B207" s="277"/>
      <c r="C207" s="278"/>
      <c r="D207" s="278"/>
      <c r="E207" s="278"/>
      <c r="F207" s="278"/>
    </row>
    <row r="208" spans="1:6" ht="29.25" customHeight="1">
      <c r="A208" s="277" t="s">
        <v>216</v>
      </c>
      <c r="B208" s="264" t="s">
        <v>371</v>
      </c>
      <c r="C208" s="516" t="s">
        <v>389</v>
      </c>
      <c r="D208" s="516"/>
      <c r="E208" s="516"/>
      <c r="F208" s="516"/>
    </row>
    <row r="209" spans="1:6">
      <c r="A209" s="277" t="s">
        <v>217</v>
      </c>
      <c r="B209" s="264" t="s">
        <v>373</v>
      </c>
      <c r="C209" s="279" t="s">
        <v>219</v>
      </c>
      <c r="D209" s="279" t="s">
        <v>220</v>
      </c>
      <c r="E209" s="279" t="s">
        <v>221</v>
      </c>
      <c r="F209" s="279" t="s">
        <v>222</v>
      </c>
    </row>
    <row r="210" spans="1:6">
      <c r="A210" s="277" t="s">
        <v>223</v>
      </c>
      <c r="B210" s="264" t="s">
        <v>372</v>
      </c>
      <c r="C210" s="278"/>
      <c r="D210" s="278"/>
      <c r="E210" s="278"/>
      <c r="F210" s="278"/>
    </row>
    <row r="211" spans="1:6" ht="51">
      <c r="A211" s="277" t="s">
        <v>225</v>
      </c>
      <c r="B211" s="264" t="s">
        <v>374</v>
      </c>
      <c r="C211" s="278"/>
      <c r="D211" s="278"/>
      <c r="E211" s="278"/>
      <c r="F211" s="278"/>
    </row>
    <row r="212" spans="1:6">
      <c r="A212" s="277" t="s">
        <v>227</v>
      </c>
      <c r="B212" s="264" t="s">
        <v>375</v>
      </c>
      <c r="C212" s="278"/>
      <c r="D212" s="278"/>
      <c r="E212" s="278"/>
      <c r="F212" s="278"/>
    </row>
    <row r="213" spans="1:6">
      <c r="A213" s="277" t="s">
        <v>233</v>
      </c>
      <c r="B213" s="264" t="s">
        <v>231</v>
      </c>
      <c r="C213" s="278"/>
      <c r="D213" s="278"/>
      <c r="E213" s="278"/>
      <c r="F213" s="278"/>
    </row>
    <row r="214" spans="1:6">
      <c r="A214" s="517" t="s">
        <v>231</v>
      </c>
      <c r="B214" s="517"/>
      <c r="C214" s="278"/>
      <c r="D214" s="278"/>
      <c r="E214" s="278"/>
      <c r="F214" s="278"/>
    </row>
    <row r="215" spans="1:6">
      <c r="A215" s="518" t="s">
        <v>239</v>
      </c>
      <c r="B215" s="518"/>
      <c r="C215" s="280">
        <v>450050</v>
      </c>
      <c r="D215" s="280">
        <v>2446900</v>
      </c>
      <c r="E215" s="280">
        <v>5162900</v>
      </c>
      <c r="F215" s="280">
        <v>5696100</v>
      </c>
    </row>
    <row r="216" spans="1:6">
      <c r="A216" s="515" t="s">
        <v>215</v>
      </c>
      <c r="B216" s="515"/>
      <c r="C216" s="515"/>
      <c r="D216" s="515"/>
      <c r="E216" s="515"/>
      <c r="F216" s="515"/>
    </row>
    <row r="217" spans="1:6">
      <c r="A217" s="417"/>
      <c r="B217" s="417"/>
      <c r="C217" s="278"/>
      <c r="D217" s="278"/>
      <c r="E217" s="278"/>
      <c r="F217" s="278"/>
    </row>
    <row r="218" spans="1:6" ht="29.25" customHeight="1">
      <c r="A218" s="417" t="s">
        <v>216</v>
      </c>
      <c r="B218" s="418" t="s">
        <v>371</v>
      </c>
      <c r="C218" s="516" t="s">
        <v>389</v>
      </c>
      <c r="D218" s="516"/>
      <c r="E218" s="516"/>
      <c r="F218" s="516"/>
    </row>
    <row r="219" spans="1:6">
      <c r="A219" s="417" t="s">
        <v>217</v>
      </c>
      <c r="B219" s="418" t="s">
        <v>373</v>
      </c>
      <c r="C219" s="416" t="s">
        <v>219</v>
      </c>
      <c r="D219" s="416" t="s">
        <v>220</v>
      </c>
      <c r="E219" s="416" t="s">
        <v>221</v>
      </c>
      <c r="F219" s="416" t="s">
        <v>222</v>
      </c>
    </row>
    <row r="220" spans="1:6">
      <c r="A220" s="417" t="s">
        <v>223</v>
      </c>
      <c r="B220" s="418" t="s">
        <v>372</v>
      </c>
      <c r="C220" s="278"/>
      <c r="D220" s="278"/>
      <c r="E220" s="278"/>
      <c r="F220" s="278"/>
    </row>
    <row r="221" spans="1:6" ht="51">
      <c r="A221" s="417" t="s">
        <v>225</v>
      </c>
      <c r="B221" s="418" t="s">
        <v>374</v>
      </c>
      <c r="C221" s="278"/>
      <c r="D221" s="278"/>
      <c r="E221" s="278"/>
      <c r="F221" s="278"/>
    </row>
    <row r="222" spans="1:6">
      <c r="A222" s="417" t="s">
        <v>227</v>
      </c>
      <c r="B222" s="418" t="s">
        <v>375</v>
      </c>
      <c r="C222" s="278"/>
      <c r="D222" s="278"/>
      <c r="E222" s="278"/>
      <c r="F222" s="278"/>
    </row>
    <row r="223" spans="1:6">
      <c r="A223" s="417" t="s">
        <v>233</v>
      </c>
      <c r="B223" s="418" t="s">
        <v>231</v>
      </c>
      <c r="C223" s="278"/>
      <c r="D223" s="278"/>
      <c r="E223" s="278"/>
      <c r="F223" s="278"/>
    </row>
    <row r="224" spans="1:6">
      <c r="A224" s="517" t="s">
        <v>231</v>
      </c>
      <c r="B224" s="517"/>
      <c r="C224" s="278"/>
      <c r="D224" s="278"/>
      <c r="E224" s="278"/>
      <c r="F224" s="278"/>
    </row>
    <row r="225" spans="1:6">
      <c r="A225" s="518" t="s">
        <v>239</v>
      </c>
      <c r="B225" s="518"/>
      <c r="C225" s="280"/>
      <c r="D225" s="280">
        <v>-313378.90000000002</v>
      </c>
      <c r="E225" s="280">
        <v>-1334198.6000000001</v>
      </c>
      <c r="F225" s="280">
        <v>-1726000</v>
      </c>
    </row>
  </sheetData>
  <mergeCells count="108">
    <mergeCell ref="A5:F5"/>
    <mergeCell ref="A159:B159"/>
    <mergeCell ref="B149:F149"/>
    <mergeCell ref="A151:F151"/>
    <mergeCell ref="A180:B180"/>
    <mergeCell ref="A164:F164"/>
    <mergeCell ref="A165:F165"/>
    <mergeCell ref="B167:F167"/>
    <mergeCell ref="B168:F168"/>
    <mergeCell ref="A170:F170"/>
    <mergeCell ref="A178:B178"/>
    <mergeCell ref="A179:B179"/>
    <mergeCell ref="A145:F145"/>
    <mergeCell ref="C147:E147"/>
    <mergeCell ref="B148:F148"/>
    <mergeCell ref="A146:F146"/>
    <mergeCell ref="A140:B140"/>
    <mergeCell ref="A141:B141"/>
    <mergeCell ref="A128:B128"/>
    <mergeCell ref="A129:B129"/>
    <mergeCell ref="A130:B130"/>
    <mergeCell ref="C132:F132"/>
    <mergeCell ref="A138:B138"/>
    <mergeCell ref="A139:B139"/>
    <mergeCell ref="A214:B214"/>
    <mergeCell ref="A215:B215"/>
    <mergeCell ref="B203:F203"/>
    <mergeCell ref="B204:F204"/>
    <mergeCell ref="A206:F206"/>
    <mergeCell ref="A160:B160"/>
    <mergeCell ref="A185:F185"/>
    <mergeCell ref="A186:F186"/>
    <mergeCell ref="B188:F188"/>
    <mergeCell ref="B189:F189"/>
    <mergeCell ref="A161:B161"/>
    <mergeCell ref="A181:B181"/>
    <mergeCell ref="A191:F191"/>
    <mergeCell ref="A199:B199"/>
    <mergeCell ref="A200:B200"/>
    <mergeCell ref="A201:B201"/>
    <mergeCell ref="A122:B122"/>
    <mergeCell ref="A123:B123"/>
    <mergeCell ref="A124:B124"/>
    <mergeCell ref="A125:B125"/>
    <mergeCell ref="A126:B126"/>
    <mergeCell ref="A127:B127"/>
    <mergeCell ref="A121:B121"/>
    <mergeCell ref="C99:F99"/>
    <mergeCell ref="A105:B105"/>
    <mergeCell ref="A106:B106"/>
    <mergeCell ref="A107:B107"/>
    <mergeCell ref="A108:B108"/>
    <mergeCell ref="A109:B109"/>
    <mergeCell ref="A110:B110"/>
    <mergeCell ref="A111:B111"/>
    <mergeCell ref="A112:B112"/>
    <mergeCell ref="A113:B113"/>
    <mergeCell ref="C115:F115"/>
    <mergeCell ref="A97:B97"/>
    <mergeCell ref="A80:B80"/>
    <mergeCell ref="A81:B81"/>
    <mergeCell ref="A82:B82"/>
    <mergeCell ref="A83:B83"/>
    <mergeCell ref="A92:B92"/>
    <mergeCell ref="A93:B93"/>
    <mergeCell ref="A94:B94"/>
    <mergeCell ref="A95:B95"/>
    <mergeCell ref="A96:B96"/>
    <mergeCell ref="A66:B66"/>
    <mergeCell ref="A72:F72"/>
    <mergeCell ref="C74:F74"/>
    <mergeCell ref="A26:B26"/>
    <mergeCell ref="A62:B62"/>
    <mergeCell ref="A28:B28"/>
    <mergeCell ref="A34:F34"/>
    <mergeCell ref="C36:F36"/>
    <mergeCell ref="A42:B42"/>
    <mergeCell ref="A43:B43"/>
    <mergeCell ref="A44:B44"/>
    <mergeCell ref="C46:F46"/>
    <mergeCell ref="A52:B52"/>
    <mergeCell ref="A53:B53"/>
    <mergeCell ref="A54:B54"/>
    <mergeCell ref="C56:F56"/>
    <mergeCell ref="A216:F216"/>
    <mergeCell ref="C218:F218"/>
    <mergeCell ref="A224:B224"/>
    <mergeCell ref="A225:B225"/>
    <mergeCell ref="E1:F1"/>
    <mergeCell ref="E2:F2"/>
    <mergeCell ref="E3:F3"/>
    <mergeCell ref="D4:F4"/>
    <mergeCell ref="C208:F208"/>
    <mergeCell ref="A27:B27"/>
    <mergeCell ref="A7:F7"/>
    <mergeCell ref="A8:F8"/>
    <mergeCell ref="A13:F13"/>
    <mergeCell ref="C15:F15"/>
    <mergeCell ref="A21:B21"/>
    <mergeCell ref="A22:B22"/>
    <mergeCell ref="A23:B23"/>
    <mergeCell ref="A24:B24"/>
    <mergeCell ref="A25:B25"/>
    <mergeCell ref="C85:F85"/>
    <mergeCell ref="A91:B91"/>
    <mergeCell ref="A63:B63"/>
    <mergeCell ref="A64:B64"/>
    <mergeCell ref="A65:B65"/>
  </mergeCells>
  <pageMargins left="0.75" right="0.75" top="1" bottom="1" header="0.5" footer="0.5"/>
  <pageSetup scale="88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8"/>
  <sheetViews>
    <sheetView view="pageBreakPreview" zoomScaleNormal="100" zoomScaleSheetLayoutView="100" workbookViewId="0">
      <selection activeCell="M10" sqref="M10"/>
    </sheetView>
  </sheetViews>
  <sheetFormatPr defaultRowHeight="12.75"/>
  <cols>
    <col min="1" max="1" width="6.140625" style="308" customWidth="1"/>
    <col min="2" max="2" width="7.42578125" style="308" customWidth="1"/>
    <col min="3" max="3" width="30.5703125" style="308" customWidth="1"/>
    <col min="4" max="4" width="15.5703125" style="311" customWidth="1"/>
    <col min="5" max="5" width="13.7109375" style="308" customWidth="1"/>
    <col min="6" max="6" width="14.140625" style="308" customWidth="1"/>
    <col min="7" max="7" width="18.28515625" style="308" customWidth="1"/>
    <col min="8" max="8" width="16.140625" style="308" customWidth="1"/>
    <col min="9" max="9" width="9.140625" style="308"/>
    <col min="10" max="10" width="11.140625" style="308" customWidth="1"/>
    <col min="11" max="16384" width="9.140625" style="308"/>
  </cols>
  <sheetData>
    <row r="1" spans="1:8" customFormat="1" ht="16.5">
      <c r="A1" s="323"/>
      <c r="B1" s="324"/>
      <c r="C1" s="325"/>
      <c r="D1" s="325"/>
      <c r="E1" s="326"/>
      <c r="F1" s="544" t="s">
        <v>463</v>
      </c>
      <c r="G1" s="544"/>
      <c r="H1" s="544"/>
    </row>
    <row r="2" spans="1:8" customFormat="1" ht="16.5">
      <c r="A2" s="324"/>
      <c r="B2" s="324"/>
      <c r="C2" s="325"/>
      <c r="D2" s="325"/>
      <c r="E2" s="326"/>
      <c r="F2" s="545" t="s">
        <v>457</v>
      </c>
      <c r="G2" s="545"/>
      <c r="H2" s="545"/>
    </row>
    <row r="3" spans="1:8" customFormat="1" ht="16.5">
      <c r="A3" s="324"/>
      <c r="B3" s="324"/>
      <c r="C3" s="325"/>
      <c r="D3" s="325"/>
      <c r="E3" s="326"/>
      <c r="F3" s="545" t="s">
        <v>458</v>
      </c>
      <c r="G3" s="545"/>
      <c r="H3" s="545"/>
    </row>
    <row r="4" spans="1:8" customFormat="1" ht="16.5">
      <c r="A4" s="327"/>
      <c r="B4" s="327"/>
      <c r="C4" s="328"/>
      <c r="D4" s="326"/>
      <c r="E4" s="326"/>
      <c r="F4" s="326"/>
      <c r="G4" s="326"/>
      <c r="H4" s="326"/>
    </row>
    <row r="5" spans="1:8" customFormat="1" ht="37.5" customHeight="1">
      <c r="A5" s="546" t="s">
        <v>461</v>
      </c>
      <c r="B5" s="547"/>
      <c r="C5" s="547"/>
      <c r="D5" s="547"/>
      <c r="E5" s="547"/>
      <c r="F5" s="547"/>
      <c r="G5" s="547"/>
      <c r="H5" s="547"/>
    </row>
    <row r="6" spans="1:8" customFormat="1" ht="12.75" customHeight="1">
      <c r="A6" s="547"/>
      <c r="B6" s="547"/>
      <c r="C6" s="547"/>
      <c r="D6" s="547"/>
      <c r="E6" s="547"/>
      <c r="F6" s="547"/>
      <c r="G6" s="547"/>
      <c r="H6" s="547"/>
    </row>
    <row r="7" spans="1:8" customFormat="1" ht="12.75" customHeight="1">
      <c r="A7" s="330"/>
      <c r="B7" s="330"/>
      <c r="C7" s="330"/>
      <c r="D7" s="330"/>
      <c r="E7" s="330"/>
      <c r="F7" s="330"/>
      <c r="G7" s="330"/>
      <c r="H7" s="330"/>
    </row>
    <row r="8" spans="1:8" ht="13.5">
      <c r="G8" s="548" t="s">
        <v>462</v>
      </c>
      <c r="H8" s="548"/>
    </row>
    <row r="9" spans="1:8" ht="34.5" customHeight="1">
      <c r="A9" s="535" t="s">
        <v>118</v>
      </c>
      <c r="B9" s="536"/>
      <c r="C9" s="537" t="s">
        <v>427</v>
      </c>
      <c r="D9" s="539" t="s">
        <v>106</v>
      </c>
      <c r="E9" s="541" t="s">
        <v>521</v>
      </c>
      <c r="F9" s="542"/>
      <c r="G9" s="542"/>
      <c r="H9" s="543"/>
    </row>
    <row r="10" spans="1:8" ht="92.25" customHeight="1">
      <c r="A10" s="309" t="s">
        <v>428</v>
      </c>
      <c r="B10" s="309" t="s">
        <v>105</v>
      </c>
      <c r="C10" s="538"/>
      <c r="D10" s="540"/>
      <c r="E10" s="329" t="s">
        <v>429</v>
      </c>
      <c r="F10" s="329" t="s">
        <v>430</v>
      </c>
      <c r="G10" s="329" t="s">
        <v>431</v>
      </c>
      <c r="H10" s="329" t="s">
        <v>432</v>
      </c>
    </row>
    <row r="11" spans="1:8" ht="18" customHeight="1">
      <c r="A11" s="352"/>
      <c r="B11" s="352"/>
      <c r="C11" s="353" t="s">
        <v>433</v>
      </c>
      <c r="D11" s="354">
        <f>E11+F11+G11+H11</f>
        <v>1726000</v>
      </c>
      <c r="E11" s="354">
        <f>E13</f>
        <v>206925</v>
      </c>
      <c r="F11" s="354">
        <f>F13</f>
        <v>1482925</v>
      </c>
      <c r="G11" s="354">
        <f>G13</f>
        <v>36150</v>
      </c>
      <c r="H11" s="354">
        <f>H13</f>
        <v>0</v>
      </c>
    </row>
    <row r="12" spans="1:8" ht="14.25">
      <c r="A12" s="352"/>
      <c r="B12" s="352"/>
      <c r="C12" s="353" t="s">
        <v>434</v>
      </c>
      <c r="D12" s="354"/>
      <c r="E12" s="355"/>
      <c r="F12" s="355"/>
      <c r="G12" s="355"/>
      <c r="H12" s="355"/>
    </row>
    <row r="13" spans="1:8" ht="28.5">
      <c r="A13" s="356"/>
      <c r="B13" s="356"/>
      <c r="C13" s="331" t="s">
        <v>397</v>
      </c>
      <c r="D13" s="354">
        <f>E13+F13+G13+H13</f>
        <v>1726000</v>
      </c>
      <c r="E13" s="354">
        <f>E15</f>
        <v>206925</v>
      </c>
      <c r="F13" s="354">
        <f>F15</f>
        <v>1482925</v>
      </c>
      <c r="G13" s="354">
        <f>G15</f>
        <v>36150</v>
      </c>
      <c r="H13" s="354">
        <f>H15</f>
        <v>0</v>
      </c>
    </row>
    <row r="14" spans="1:8" ht="14.25">
      <c r="A14" s="357"/>
      <c r="B14" s="357"/>
      <c r="C14" s="357" t="s">
        <v>79</v>
      </c>
      <c r="D14" s="354"/>
      <c r="E14" s="355"/>
      <c r="F14" s="355"/>
      <c r="G14" s="355"/>
      <c r="H14" s="355"/>
    </row>
    <row r="15" spans="1:8" ht="46.5" customHeight="1">
      <c r="A15" s="358">
        <v>1126</v>
      </c>
      <c r="B15" s="359">
        <v>32003</v>
      </c>
      <c r="C15" s="331" t="s">
        <v>413</v>
      </c>
      <c r="D15" s="354">
        <f>E15+F15+G15+H15</f>
        <v>1726000</v>
      </c>
      <c r="E15" s="354">
        <f>E16+E19+E22+E24+E27</f>
        <v>206925</v>
      </c>
      <c r="F15" s="354">
        <f t="shared" ref="F15:H15" si="0">F16+F19+F22+F24+F27</f>
        <v>1482925</v>
      </c>
      <c r="G15" s="354">
        <f t="shared" si="0"/>
        <v>36150</v>
      </c>
      <c r="H15" s="354">
        <f t="shared" si="0"/>
        <v>0</v>
      </c>
    </row>
    <row r="16" spans="1:8" s="310" customFormat="1" ht="20.25" customHeight="1">
      <c r="A16" s="359"/>
      <c r="B16" s="359"/>
      <c r="C16" s="360" t="s">
        <v>435</v>
      </c>
      <c r="D16" s="354">
        <f t="shared" ref="D16:D26" si="1">E16+F16+G16+H16</f>
        <v>822512.6</v>
      </c>
      <c r="E16" s="354">
        <f>E17+E18</f>
        <v>0</v>
      </c>
      <c r="F16" s="354">
        <f>F17+F18</f>
        <v>801587.6</v>
      </c>
      <c r="G16" s="354">
        <f t="shared" ref="G16:H16" si="2">G17+G18</f>
        <v>20925</v>
      </c>
      <c r="H16" s="354">
        <f t="shared" si="2"/>
        <v>0</v>
      </c>
    </row>
    <row r="17" spans="1:8" ht="40.5">
      <c r="A17" s="359"/>
      <c r="B17" s="359"/>
      <c r="C17" s="361" t="s">
        <v>436</v>
      </c>
      <c r="D17" s="355">
        <f t="shared" si="1"/>
        <v>510020</v>
      </c>
      <c r="E17" s="362"/>
      <c r="F17" s="355">
        <v>510020</v>
      </c>
      <c r="G17" s="355"/>
      <c r="H17" s="355"/>
    </row>
    <row r="18" spans="1:8" ht="29.25" customHeight="1">
      <c r="A18" s="359"/>
      <c r="B18" s="359"/>
      <c r="C18" s="361" t="s">
        <v>514</v>
      </c>
      <c r="D18" s="355">
        <f t="shared" si="1"/>
        <v>312492.59999999998</v>
      </c>
      <c r="E18" s="355"/>
      <c r="F18" s="363">
        <v>291567.59999999998</v>
      </c>
      <c r="G18" s="363">
        <v>20925</v>
      </c>
      <c r="H18" s="355"/>
    </row>
    <row r="19" spans="1:8" s="310" customFormat="1" ht="15.75" customHeight="1">
      <c r="A19" s="364"/>
      <c r="B19" s="364"/>
      <c r="C19" s="360" t="s">
        <v>437</v>
      </c>
      <c r="D19" s="354">
        <f t="shared" si="1"/>
        <v>227775.4</v>
      </c>
      <c r="E19" s="354">
        <f>E20+E21</f>
        <v>0</v>
      </c>
      <c r="F19" s="354">
        <f>F20+F21</f>
        <v>219150.4</v>
      </c>
      <c r="G19" s="354">
        <f t="shared" ref="G19:H19" si="3">G20+G21</f>
        <v>8625</v>
      </c>
      <c r="H19" s="354">
        <f t="shared" si="3"/>
        <v>0</v>
      </c>
    </row>
    <row r="20" spans="1:8" ht="27.75" customHeight="1">
      <c r="A20" s="365"/>
      <c r="B20" s="365"/>
      <c r="C20" s="361" t="s">
        <v>438</v>
      </c>
      <c r="D20" s="355">
        <f t="shared" si="1"/>
        <v>8625</v>
      </c>
      <c r="E20" s="355"/>
      <c r="F20" s="355"/>
      <c r="G20" s="355">
        <v>8625</v>
      </c>
      <c r="H20" s="355"/>
    </row>
    <row r="21" spans="1:8" ht="42" customHeight="1">
      <c r="A21" s="365"/>
      <c r="B21" s="365"/>
      <c r="C21" s="361" t="s">
        <v>439</v>
      </c>
      <c r="D21" s="355">
        <f>E21+F21+G21+H21</f>
        <v>219150.4</v>
      </c>
      <c r="E21" s="362"/>
      <c r="F21" s="355">
        <v>219150.4</v>
      </c>
      <c r="G21" s="355"/>
      <c r="H21" s="355"/>
    </row>
    <row r="22" spans="1:8" s="310" customFormat="1" ht="16.5" customHeight="1">
      <c r="A22" s="364"/>
      <c r="B22" s="364"/>
      <c r="C22" s="360" t="s">
        <v>440</v>
      </c>
      <c r="D22" s="354">
        <f t="shared" si="1"/>
        <v>6600</v>
      </c>
      <c r="E22" s="354">
        <f>E23</f>
        <v>0</v>
      </c>
      <c r="F22" s="354">
        <f t="shared" ref="F22:H22" si="4">F23</f>
        <v>0</v>
      </c>
      <c r="G22" s="354">
        <f t="shared" si="4"/>
        <v>6600</v>
      </c>
      <c r="H22" s="354">
        <f t="shared" si="4"/>
        <v>0</v>
      </c>
    </row>
    <row r="23" spans="1:8" ht="28.5" customHeight="1">
      <c r="A23" s="365"/>
      <c r="B23" s="365"/>
      <c r="C23" s="361" t="s">
        <v>441</v>
      </c>
      <c r="D23" s="355">
        <f t="shared" si="1"/>
        <v>6600</v>
      </c>
      <c r="E23" s="355"/>
      <c r="F23" s="355"/>
      <c r="G23" s="355">
        <v>6600</v>
      </c>
      <c r="H23" s="355"/>
    </row>
    <row r="24" spans="1:8" s="310" customFormat="1" ht="15" customHeight="1">
      <c r="A24" s="364"/>
      <c r="B24" s="364"/>
      <c r="C24" s="360" t="s">
        <v>442</v>
      </c>
      <c r="D24" s="354">
        <f t="shared" si="1"/>
        <v>433852</v>
      </c>
      <c r="E24" s="354">
        <f>E25+E26</f>
        <v>206925</v>
      </c>
      <c r="F24" s="354">
        <f t="shared" ref="F24:H24" si="5">F25+F26</f>
        <v>226927</v>
      </c>
      <c r="G24" s="354">
        <f t="shared" si="5"/>
        <v>0</v>
      </c>
      <c r="H24" s="354">
        <f t="shared" si="5"/>
        <v>0</v>
      </c>
    </row>
    <row r="25" spans="1:8" ht="40.5">
      <c r="A25" s="365"/>
      <c r="B25" s="365"/>
      <c r="C25" s="361" t="s">
        <v>443</v>
      </c>
      <c r="D25" s="355">
        <f t="shared" si="1"/>
        <v>226927</v>
      </c>
      <c r="E25" s="355"/>
      <c r="F25" s="355">
        <v>226927</v>
      </c>
      <c r="G25" s="355"/>
      <c r="H25" s="355"/>
    </row>
    <row r="26" spans="1:8" ht="40.5">
      <c r="A26" s="365"/>
      <c r="B26" s="365"/>
      <c r="C26" s="361" t="s">
        <v>444</v>
      </c>
      <c r="D26" s="355">
        <f t="shared" si="1"/>
        <v>206925</v>
      </c>
      <c r="E26" s="355">
        <v>206925</v>
      </c>
      <c r="F26" s="355"/>
      <c r="G26" s="355"/>
      <c r="H26" s="355"/>
    </row>
    <row r="27" spans="1:8" s="310" customFormat="1" ht="17.25" customHeight="1">
      <c r="A27" s="359"/>
      <c r="B27" s="359"/>
      <c r="C27" s="360" t="s">
        <v>445</v>
      </c>
      <c r="D27" s="354">
        <f>E27+F27+G27+H27</f>
        <v>235260</v>
      </c>
      <c r="E27" s="354">
        <f>E28</f>
        <v>0</v>
      </c>
      <c r="F27" s="354">
        <f t="shared" ref="F27:H27" si="6">F28</f>
        <v>235260</v>
      </c>
      <c r="G27" s="354">
        <f t="shared" si="6"/>
        <v>0</v>
      </c>
      <c r="H27" s="354">
        <f t="shared" si="6"/>
        <v>0</v>
      </c>
    </row>
    <row r="28" spans="1:8" ht="40.5">
      <c r="A28" s="359"/>
      <c r="B28" s="359"/>
      <c r="C28" s="361" t="s">
        <v>446</v>
      </c>
      <c r="D28" s="355">
        <f>E28+F28+G28+H28</f>
        <v>235260</v>
      </c>
      <c r="E28" s="365"/>
      <c r="F28" s="355">
        <v>235260</v>
      </c>
      <c r="G28" s="355"/>
      <c r="H28" s="355"/>
    </row>
  </sheetData>
  <mergeCells count="9">
    <mergeCell ref="A9:B9"/>
    <mergeCell ref="C9:C10"/>
    <mergeCell ref="D9:D10"/>
    <mergeCell ref="E9:H9"/>
    <mergeCell ref="F1:H1"/>
    <mergeCell ref="F2:H2"/>
    <mergeCell ref="F3:H3"/>
    <mergeCell ref="A5:H6"/>
    <mergeCell ref="G8:H8"/>
  </mergeCells>
  <pageMargins left="0.7" right="0.7" top="0.75" bottom="0.75" header="0.3" footer="0.3"/>
  <pageSetup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3"/>
  <sheetViews>
    <sheetView view="pageBreakPreview" zoomScaleNormal="100" zoomScaleSheetLayoutView="100" workbookViewId="0">
      <selection activeCell="D21" sqref="D21"/>
    </sheetView>
  </sheetViews>
  <sheetFormatPr defaultRowHeight="12.75"/>
  <cols>
    <col min="1" max="1" width="4.7109375" style="308" customWidth="1"/>
    <col min="2" max="2" width="7.5703125" style="308" customWidth="1"/>
    <col min="3" max="3" width="56" style="319" customWidth="1"/>
    <col min="4" max="5" width="15.140625" style="308" customWidth="1"/>
    <col min="6" max="6" width="16.42578125" style="308" customWidth="1"/>
    <col min="7" max="7" width="9.140625" style="308"/>
    <col min="8" max="8" width="24.85546875" style="308" customWidth="1"/>
    <col min="9" max="9" width="9.140625" style="308"/>
    <col min="10" max="10" width="11.28515625" style="308" customWidth="1"/>
    <col min="11" max="16384" width="9.140625" style="308"/>
  </cols>
  <sheetData>
    <row r="1" spans="1:7" s="321" customFormat="1" ht="21.75" customHeight="1">
      <c r="E1" s="552" t="s">
        <v>464</v>
      </c>
      <c r="F1" s="552"/>
      <c r="G1" s="552"/>
    </row>
    <row r="2" spans="1:7" s="321" customFormat="1" ht="13.5" customHeight="1">
      <c r="D2" s="322"/>
      <c r="E2" s="552" t="s">
        <v>457</v>
      </c>
      <c r="F2" s="552"/>
      <c r="G2" s="552"/>
    </row>
    <row r="3" spans="1:7" s="321" customFormat="1" ht="13.5" customHeight="1">
      <c r="D3" s="322"/>
      <c r="E3" s="552" t="s">
        <v>458</v>
      </c>
      <c r="F3" s="552"/>
      <c r="G3" s="552"/>
    </row>
    <row r="4" spans="1:7" s="321" customFormat="1" ht="13.5" customHeight="1">
      <c r="D4" s="322"/>
      <c r="E4" s="322"/>
      <c r="F4" s="322"/>
      <c r="G4" s="322"/>
    </row>
    <row r="5" spans="1:7" s="321" customFormat="1" ht="59.25" customHeight="1">
      <c r="B5" s="553" t="s">
        <v>459</v>
      </c>
      <c r="C5" s="553"/>
      <c r="D5" s="553"/>
      <c r="E5" s="553"/>
      <c r="F5" s="553"/>
      <c r="G5" s="553"/>
    </row>
    <row r="6" spans="1:7" ht="16.5" customHeight="1">
      <c r="B6" s="312"/>
      <c r="C6" s="313"/>
      <c r="D6" s="312"/>
      <c r="E6" s="548" t="s">
        <v>462</v>
      </c>
      <c r="F6" s="548"/>
    </row>
    <row r="7" spans="1:7" ht="33.75" customHeight="1">
      <c r="A7" s="549" t="s">
        <v>2</v>
      </c>
      <c r="B7" s="549"/>
      <c r="C7" s="550" t="s">
        <v>460</v>
      </c>
      <c r="D7" s="549" t="s">
        <v>447</v>
      </c>
      <c r="E7" s="549"/>
      <c r="F7" s="549"/>
    </row>
    <row r="8" spans="1:7">
      <c r="A8" s="551" t="s">
        <v>5</v>
      </c>
      <c r="B8" s="551" t="s">
        <v>361</v>
      </c>
      <c r="C8" s="550"/>
      <c r="D8" s="549"/>
      <c r="E8" s="549"/>
      <c r="F8" s="549"/>
    </row>
    <row r="9" spans="1:7" ht="68.25" customHeight="1">
      <c r="A9" s="551"/>
      <c r="B9" s="551"/>
      <c r="C9" s="550"/>
      <c r="D9" s="314" t="s">
        <v>448</v>
      </c>
      <c r="E9" s="314" t="s">
        <v>449</v>
      </c>
      <c r="F9" s="314" t="s">
        <v>450</v>
      </c>
    </row>
    <row r="10" spans="1:7" ht="13.5" customHeight="1">
      <c r="A10" s="339"/>
      <c r="B10" s="339"/>
      <c r="C10" s="340" t="s">
        <v>451</v>
      </c>
      <c r="D10" s="341">
        <f>D12</f>
        <v>313378.90000000002</v>
      </c>
      <c r="E10" s="341">
        <f t="shared" ref="E10:F10" si="0">E12</f>
        <v>1334198.6000000001</v>
      </c>
      <c r="F10" s="341">
        <f t="shared" si="0"/>
        <v>1726000</v>
      </c>
    </row>
    <row r="11" spans="1:7" ht="13.5" customHeight="1">
      <c r="A11" s="339"/>
      <c r="B11" s="339"/>
      <c r="C11" s="340" t="s">
        <v>79</v>
      </c>
      <c r="D11" s="341"/>
      <c r="E11" s="341"/>
      <c r="F11" s="341"/>
    </row>
    <row r="12" spans="1:7" ht="13.5" customHeight="1">
      <c r="A12" s="339"/>
      <c r="B12" s="339"/>
      <c r="C12" s="342" t="s">
        <v>397</v>
      </c>
      <c r="D12" s="343">
        <f>D14</f>
        <v>313378.90000000002</v>
      </c>
      <c r="E12" s="343">
        <f t="shared" ref="E12:F12" si="1">E14</f>
        <v>1334198.6000000001</v>
      </c>
      <c r="F12" s="343">
        <f t="shared" si="1"/>
        <v>1726000</v>
      </c>
    </row>
    <row r="13" spans="1:7" ht="13.5" customHeight="1">
      <c r="A13" s="339"/>
      <c r="B13" s="339"/>
      <c r="C13" s="344" t="s">
        <v>79</v>
      </c>
      <c r="D13" s="341"/>
      <c r="E13" s="341"/>
      <c r="F13" s="341"/>
    </row>
    <row r="14" spans="1:7" ht="27" customHeight="1">
      <c r="A14" s="345" t="s">
        <v>452</v>
      </c>
      <c r="B14" s="346">
        <v>31003</v>
      </c>
      <c r="C14" s="347" t="s">
        <v>413</v>
      </c>
      <c r="D14" s="341">
        <f>D16+D22+D37</f>
        <v>313378.90000000002</v>
      </c>
      <c r="E14" s="341">
        <f t="shared" ref="E14:F14" si="2">E16+E22+E37</f>
        <v>1334198.6000000001</v>
      </c>
      <c r="F14" s="341">
        <f t="shared" si="2"/>
        <v>1726000</v>
      </c>
    </row>
    <row r="15" spans="1:7" ht="13.5">
      <c r="A15" s="338"/>
      <c r="B15" s="339"/>
      <c r="C15" s="348" t="s">
        <v>453</v>
      </c>
      <c r="D15" s="341"/>
      <c r="E15" s="341"/>
      <c r="F15" s="341"/>
    </row>
    <row r="16" spans="1:7" ht="13.5">
      <c r="A16" s="338"/>
      <c r="B16" s="339"/>
      <c r="C16" s="347" t="s">
        <v>397</v>
      </c>
      <c r="D16" s="343">
        <f>D18+D20</f>
        <v>202754.7</v>
      </c>
      <c r="E16" s="343">
        <f t="shared" ref="E16:F16" si="3">E18+E20</f>
        <v>729506</v>
      </c>
      <c r="F16" s="343">
        <f t="shared" si="3"/>
        <v>729506</v>
      </c>
    </row>
    <row r="17" spans="1:9" ht="12.75" customHeight="1">
      <c r="A17" s="339"/>
      <c r="B17" s="339"/>
      <c r="C17" s="348" t="s">
        <v>454</v>
      </c>
      <c r="D17" s="341"/>
      <c r="E17" s="341"/>
      <c r="F17" s="341"/>
    </row>
    <row r="18" spans="1:9" ht="14.25" customHeight="1">
      <c r="A18" s="339"/>
      <c r="B18" s="339"/>
      <c r="C18" s="349" t="s">
        <v>435</v>
      </c>
      <c r="D18" s="343">
        <f>D19</f>
        <v>99901.2</v>
      </c>
      <c r="E18" s="343">
        <f t="shared" ref="E18:F18" si="4">E19</f>
        <v>499506</v>
      </c>
      <c r="F18" s="343">
        <f t="shared" si="4"/>
        <v>499506</v>
      </c>
    </row>
    <row r="19" spans="1:9" s="319" customFormat="1" ht="27.75" customHeight="1">
      <c r="A19" s="366"/>
      <c r="B19" s="366"/>
      <c r="C19" s="350" t="s">
        <v>436</v>
      </c>
      <c r="D19" s="351">
        <v>99901.2</v>
      </c>
      <c r="E19" s="351">
        <v>499506</v>
      </c>
      <c r="F19" s="351">
        <v>499506</v>
      </c>
    </row>
    <row r="20" spans="1:9" s="319" customFormat="1" ht="16.5" customHeight="1">
      <c r="A20" s="366"/>
      <c r="B20" s="366"/>
      <c r="C20" s="349" t="s">
        <v>445</v>
      </c>
      <c r="D20" s="367">
        <f>D21</f>
        <v>102853.50000000001</v>
      </c>
      <c r="E20" s="367">
        <f t="shared" ref="E20:F20" si="5">E21</f>
        <v>230000</v>
      </c>
      <c r="F20" s="367">
        <f t="shared" si="5"/>
        <v>230000</v>
      </c>
    </row>
    <row r="21" spans="1:9" s="319" customFormat="1" ht="27.75" customHeight="1">
      <c r="A21" s="366"/>
      <c r="B21" s="366"/>
      <c r="C21" s="350" t="s">
        <v>446</v>
      </c>
      <c r="D21" s="351">
        <v>102853.50000000001</v>
      </c>
      <c r="E21" s="351">
        <v>230000</v>
      </c>
      <c r="F21" s="351">
        <v>230000</v>
      </c>
    </row>
    <row r="22" spans="1:9" ht="13.5">
      <c r="A22" s="338"/>
      <c r="B22" s="339"/>
      <c r="C22" s="347" t="s">
        <v>408</v>
      </c>
      <c r="D22" s="343">
        <f>D24+D27+D30+D32+D35</f>
        <v>110624.2</v>
      </c>
      <c r="E22" s="343">
        <f t="shared" ref="E22:F22" si="6">E24+E27+E30+E32+E35</f>
        <v>313125</v>
      </c>
      <c r="F22" s="343">
        <f t="shared" si="6"/>
        <v>704926.4</v>
      </c>
    </row>
    <row r="23" spans="1:9" ht="12.75" customHeight="1">
      <c r="A23" s="339"/>
      <c r="B23" s="339"/>
      <c r="C23" s="348" t="s">
        <v>454</v>
      </c>
      <c r="D23" s="341"/>
      <c r="E23" s="341"/>
      <c r="F23" s="341"/>
    </row>
    <row r="24" spans="1:9" ht="14.25" customHeight="1">
      <c r="A24" s="339"/>
      <c r="B24" s="339"/>
      <c r="C24" s="349" t="s">
        <v>435</v>
      </c>
      <c r="D24" s="343">
        <f>D25+D26</f>
        <v>31439</v>
      </c>
      <c r="E24" s="343">
        <f t="shared" ref="E24:F24" si="7">E25+E26</f>
        <v>31439</v>
      </c>
      <c r="F24" s="343">
        <f t="shared" si="7"/>
        <v>31439</v>
      </c>
    </row>
    <row r="25" spans="1:9" ht="31.5" customHeight="1">
      <c r="A25" s="339"/>
      <c r="B25" s="339"/>
      <c r="C25" s="350" t="s">
        <v>514</v>
      </c>
      <c r="D25" s="351">
        <v>20925</v>
      </c>
      <c r="E25" s="351">
        <v>20925</v>
      </c>
      <c r="F25" s="351">
        <v>20925</v>
      </c>
      <c r="H25" s="320"/>
    </row>
    <row r="26" spans="1:9" ht="34.5" customHeight="1">
      <c r="A26" s="339"/>
      <c r="B26" s="339"/>
      <c r="C26" s="350" t="s">
        <v>436</v>
      </c>
      <c r="D26" s="351">
        <v>10514</v>
      </c>
      <c r="E26" s="351">
        <v>10514</v>
      </c>
      <c r="F26" s="351">
        <v>10514</v>
      </c>
    </row>
    <row r="27" spans="1:9" ht="23.25" customHeight="1">
      <c r="A27" s="339"/>
      <c r="B27" s="339"/>
      <c r="C27" s="349" t="s">
        <v>437</v>
      </c>
      <c r="D27" s="343">
        <f>D28+D29</f>
        <v>30540</v>
      </c>
      <c r="E27" s="343">
        <f t="shared" ref="E27:F27" si="8">E28+E29</f>
        <v>96285.2</v>
      </c>
      <c r="F27" s="343">
        <f t="shared" si="8"/>
        <v>227775.4</v>
      </c>
    </row>
    <row r="28" spans="1:9" ht="28.5" customHeight="1">
      <c r="A28" s="339"/>
      <c r="B28" s="339"/>
      <c r="C28" s="350" t="s">
        <v>438</v>
      </c>
      <c r="D28" s="341">
        <v>8625</v>
      </c>
      <c r="E28" s="341">
        <v>8625</v>
      </c>
      <c r="F28" s="341">
        <v>8625</v>
      </c>
    </row>
    <row r="29" spans="1:9" ht="35.25" customHeight="1">
      <c r="A29" s="339"/>
      <c r="B29" s="339"/>
      <c r="C29" s="350" t="s">
        <v>465</v>
      </c>
      <c r="D29" s="341">
        <v>21915</v>
      </c>
      <c r="E29" s="341">
        <v>87660.2</v>
      </c>
      <c r="F29" s="341">
        <v>219150.4</v>
      </c>
    </row>
    <row r="30" spans="1:9" ht="19.5" customHeight="1">
      <c r="A30" s="339"/>
      <c r="B30" s="339"/>
      <c r="C30" s="349" t="s">
        <v>440</v>
      </c>
      <c r="D30" s="343">
        <f>D31</f>
        <v>0</v>
      </c>
      <c r="E30" s="343">
        <f t="shared" ref="E30:F30" si="9">E31</f>
        <v>6600</v>
      </c>
      <c r="F30" s="343">
        <f t="shared" si="9"/>
        <v>6600</v>
      </c>
    </row>
    <row r="31" spans="1:9" ht="18.75" customHeight="1">
      <c r="A31" s="339"/>
      <c r="B31" s="339"/>
      <c r="C31" s="350" t="s">
        <v>441</v>
      </c>
      <c r="D31" s="341"/>
      <c r="E31" s="341">
        <v>6600</v>
      </c>
      <c r="F31" s="341">
        <v>6600</v>
      </c>
    </row>
    <row r="32" spans="1:9" ht="20.25" customHeight="1">
      <c r="A32" s="339"/>
      <c r="B32" s="339"/>
      <c r="C32" s="349" t="s">
        <v>442</v>
      </c>
      <c r="D32" s="343">
        <f>D33+D34</f>
        <v>43385.2</v>
      </c>
      <c r="E32" s="343">
        <f t="shared" ref="E32:F32" si="10">E33+E34</f>
        <v>173540.8</v>
      </c>
      <c r="F32" s="343">
        <f t="shared" si="10"/>
        <v>433852</v>
      </c>
      <c r="I32" s="315"/>
    </row>
    <row r="33" spans="1:10" ht="36" customHeight="1">
      <c r="A33" s="339"/>
      <c r="B33" s="339"/>
      <c r="C33" s="350" t="s">
        <v>443</v>
      </c>
      <c r="D33" s="341">
        <v>22692.7</v>
      </c>
      <c r="E33" s="341">
        <v>90770.8</v>
      </c>
      <c r="F33" s="341">
        <v>226927</v>
      </c>
      <c r="J33" s="315"/>
    </row>
    <row r="34" spans="1:10" ht="18.75" customHeight="1">
      <c r="A34" s="339"/>
      <c r="B34" s="339"/>
      <c r="C34" s="350" t="s">
        <v>444</v>
      </c>
      <c r="D34" s="341">
        <v>20692.5</v>
      </c>
      <c r="E34" s="341">
        <v>82770</v>
      </c>
      <c r="F34" s="341">
        <v>206925</v>
      </c>
      <c r="J34" s="315"/>
    </row>
    <row r="35" spans="1:10" s="310" customFormat="1" ht="18.75" customHeight="1">
      <c r="A35" s="368"/>
      <c r="B35" s="368"/>
      <c r="C35" s="349" t="s">
        <v>445</v>
      </c>
      <c r="D35" s="369">
        <f>D36</f>
        <v>5260</v>
      </c>
      <c r="E35" s="369">
        <f t="shared" ref="E35:F35" si="11">E36</f>
        <v>5260</v>
      </c>
      <c r="F35" s="369">
        <f t="shared" si="11"/>
        <v>5260</v>
      </c>
      <c r="J35" s="370"/>
    </row>
    <row r="36" spans="1:10" ht="27.75" customHeight="1">
      <c r="A36" s="339"/>
      <c r="B36" s="339"/>
      <c r="C36" s="350" t="s">
        <v>446</v>
      </c>
      <c r="D36" s="341">
        <v>5260</v>
      </c>
      <c r="E36" s="341">
        <v>5260</v>
      </c>
      <c r="F36" s="341">
        <v>5260</v>
      </c>
      <c r="J36" s="315"/>
    </row>
    <row r="37" spans="1:10" s="310" customFormat="1" ht="20.25" customHeight="1">
      <c r="A37" s="345"/>
      <c r="B37" s="346"/>
      <c r="C37" s="347" t="s">
        <v>455</v>
      </c>
      <c r="D37" s="343">
        <f>D39</f>
        <v>0</v>
      </c>
      <c r="E37" s="343">
        <f t="shared" ref="E37:F37" si="12">E39</f>
        <v>291567.59999999998</v>
      </c>
      <c r="F37" s="343">
        <f t="shared" si="12"/>
        <v>291567.59999999998</v>
      </c>
    </row>
    <row r="38" spans="1:10" ht="12.75" customHeight="1">
      <c r="A38" s="339"/>
      <c r="B38" s="339"/>
      <c r="C38" s="348" t="s">
        <v>456</v>
      </c>
      <c r="D38" s="341"/>
      <c r="E38" s="341"/>
      <c r="F38" s="341"/>
    </row>
    <row r="39" spans="1:10" ht="13.5">
      <c r="A39" s="339"/>
      <c r="B39" s="339"/>
      <c r="C39" s="349" t="s">
        <v>435</v>
      </c>
      <c r="D39" s="341">
        <f>D40</f>
        <v>0</v>
      </c>
      <c r="E39" s="341">
        <f t="shared" ref="E39:F39" si="13">E40</f>
        <v>291567.59999999998</v>
      </c>
      <c r="F39" s="341">
        <f t="shared" si="13"/>
        <v>291567.59999999998</v>
      </c>
    </row>
    <row r="40" spans="1:10" ht="36" customHeight="1">
      <c r="A40" s="339"/>
      <c r="B40" s="339"/>
      <c r="C40" s="350" t="s">
        <v>514</v>
      </c>
      <c r="D40" s="351"/>
      <c r="E40" s="351">
        <v>291567.59999999998</v>
      </c>
      <c r="F40" s="351">
        <v>291567.59999999998</v>
      </c>
    </row>
    <row r="41" spans="1:10" ht="12.75" customHeight="1">
      <c r="A41" s="316"/>
      <c r="B41" s="316"/>
      <c r="C41" s="317"/>
      <c r="D41" s="318"/>
      <c r="E41" s="318"/>
      <c r="F41" s="318"/>
    </row>
    <row r="42" spans="1:10" ht="12.75" customHeight="1">
      <c r="A42" s="316"/>
      <c r="B42" s="316"/>
      <c r="C42" s="317"/>
      <c r="D42" s="318"/>
      <c r="E42" s="318"/>
      <c r="F42" s="318"/>
    </row>
    <row r="44" spans="1:10">
      <c r="E44" s="320"/>
      <c r="F44" s="320"/>
    </row>
    <row r="50" spans="4:6">
      <c r="D50" s="320"/>
      <c r="E50" s="320"/>
      <c r="F50" s="320"/>
    </row>
    <row r="51" spans="4:6">
      <c r="D51" s="320"/>
      <c r="E51" s="320"/>
      <c r="F51" s="320"/>
    </row>
    <row r="53" spans="4:6">
      <c r="D53" s="320"/>
      <c r="E53" s="320"/>
      <c r="F53" s="320"/>
    </row>
  </sheetData>
  <mergeCells count="10">
    <mergeCell ref="E6:F6"/>
    <mergeCell ref="E1:G1"/>
    <mergeCell ref="E2:G2"/>
    <mergeCell ref="E3:G3"/>
    <mergeCell ref="B5:G5"/>
    <mergeCell ref="A7:B7"/>
    <mergeCell ref="C7:C9"/>
    <mergeCell ref="D7:F8"/>
    <mergeCell ref="A8:A9"/>
    <mergeCell ref="B8:B9"/>
  </mergeCells>
  <pageMargins left="0.7" right="0.7" top="0.75" bottom="0.75" header="0.3" footer="0.3"/>
  <pageSetup scale="98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6"/>
  <sheetViews>
    <sheetView view="pageBreakPreview" topLeftCell="A17" zoomScaleNormal="100" zoomScaleSheetLayoutView="100" workbookViewId="0">
      <selection activeCell="K32" sqref="K32"/>
    </sheetView>
  </sheetViews>
  <sheetFormatPr defaultRowHeight="16.5"/>
  <cols>
    <col min="1" max="1" width="16" style="371" customWidth="1"/>
    <col min="2" max="2" width="41.85546875" style="371" customWidth="1"/>
    <col min="3" max="4" width="9.140625" style="371"/>
    <col min="5" max="5" width="17.7109375" style="371" customWidth="1"/>
    <col min="6" max="6" width="9.140625" style="371"/>
    <col min="7" max="7" width="18.28515625" style="371" customWidth="1"/>
    <col min="8" max="8" width="9.140625" style="371"/>
    <col min="9" max="9" width="16" style="371" bestFit="1" customWidth="1"/>
    <col min="10" max="16384" width="9.140625" style="371"/>
  </cols>
  <sheetData>
    <row r="1" spans="1:8">
      <c r="E1" s="552" t="s">
        <v>513</v>
      </c>
      <c r="F1" s="552"/>
      <c r="G1" s="552"/>
    </row>
    <row r="2" spans="1:8">
      <c r="E2" s="552" t="s">
        <v>457</v>
      </c>
      <c r="F2" s="552"/>
      <c r="G2" s="552"/>
    </row>
    <row r="3" spans="1:8">
      <c r="E3" s="552" t="s">
        <v>458</v>
      </c>
      <c r="F3" s="552"/>
      <c r="G3" s="552"/>
    </row>
    <row r="5" spans="1:8" s="372" customFormat="1" ht="54" customHeight="1">
      <c r="A5" s="556" t="s">
        <v>526</v>
      </c>
      <c r="B5" s="556"/>
      <c r="C5" s="556"/>
      <c r="D5" s="556"/>
      <c r="E5" s="556"/>
      <c r="F5" s="556"/>
      <c r="G5" s="556"/>
      <c r="H5" s="371"/>
    </row>
    <row r="6" spans="1:8">
      <c r="G6" s="373"/>
    </row>
    <row r="7" spans="1:8" ht="79.5" customHeight="1">
      <c r="A7" s="557" t="s">
        <v>467</v>
      </c>
      <c r="B7" s="557"/>
      <c r="C7" s="557" t="s">
        <v>468</v>
      </c>
      <c r="D7" s="557" t="s">
        <v>469</v>
      </c>
      <c r="E7" s="557" t="s">
        <v>470</v>
      </c>
      <c r="F7" s="557" t="s">
        <v>471</v>
      </c>
      <c r="G7" s="557" t="s">
        <v>472</v>
      </c>
    </row>
    <row r="8" spans="1:8" ht="40.5">
      <c r="A8" s="374" t="s">
        <v>473</v>
      </c>
      <c r="B8" s="374" t="s">
        <v>474</v>
      </c>
      <c r="C8" s="557"/>
      <c r="D8" s="557"/>
      <c r="E8" s="557"/>
      <c r="F8" s="557"/>
      <c r="G8" s="557"/>
    </row>
    <row r="9" spans="1:8">
      <c r="A9" s="374">
        <v>1</v>
      </c>
      <c r="B9" s="374">
        <v>2</v>
      </c>
      <c r="C9" s="374">
        <v>3</v>
      </c>
      <c r="D9" s="374">
        <v>4</v>
      </c>
      <c r="E9" s="374">
        <v>5</v>
      </c>
      <c r="F9" s="374">
        <v>6</v>
      </c>
      <c r="G9" s="374">
        <v>7</v>
      </c>
    </row>
    <row r="10" spans="1:8">
      <c r="A10" s="554" t="s">
        <v>475</v>
      </c>
      <c r="B10" s="554"/>
      <c r="C10" s="554"/>
      <c r="D10" s="554"/>
      <c r="E10" s="554"/>
      <c r="F10" s="554"/>
      <c r="G10" s="554"/>
    </row>
    <row r="11" spans="1:8" ht="32.25" customHeight="1">
      <c r="A11" s="375" t="s">
        <v>476</v>
      </c>
      <c r="B11" s="555" t="s">
        <v>477</v>
      </c>
      <c r="C11" s="555"/>
      <c r="D11" s="375" t="s">
        <v>478</v>
      </c>
      <c r="E11" s="554" t="s">
        <v>479</v>
      </c>
      <c r="F11" s="554"/>
      <c r="G11" s="376">
        <f>+G12</f>
        <v>704926.39999999991</v>
      </c>
    </row>
    <row r="12" spans="1:8">
      <c r="A12" s="377" t="s">
        <v>480</v>
      </c>
      <c r="B12" s="554" t="s">
        <v>413</v>
      </c>
      <c r="C12" s="554"/>
      <c r="D12" s="554"/>
      <c r="E12" s="554"/>
      <c r="F12" s="554"/>
      <c r="G12" s="376">
        <f>+G13+G17</f>
        <v>704926.39999999991</v>
      </c>
    </row>
    <row r="13" spans="1:8" s="381" customFormat="1">
      <c r="A13" s="378" t="s">
        <v>481</v>
      </c>
      <c r="B13" s="558" t="s">
        <v>482</v>
      </c>
      <c r="C13" s="559"/>
      <c r="D13" s="560"/>
      <c r="E13" s="379" t="s">
        <v>481</v>
      </c>
      <c r="F13" s="379" t="s">
        <v>481</v>
      </c>
      <c r="G13" s="380">
        <f>SUM(G14:G16)</f>
        <v>630008.19999999995</v>
      </c>
    </row>
    <row r="14" spans="1:8" s="381" customFormat="1" ht="30.75" customHeight="1">
      <c r="A14" s="378" t="s">
        <v>483</v>
      </c>
      <c r="B14" s="382" t="s">
        <v>484</v>
      </c>
      <c r="C14" s="374" t="s">
        <v>485</v>
      </c>
      <c r="D14" s="374" t="s">
        <v>486</v>
      </c>
      <c r="E14" s="383">
        <f t="shared" ref="E14:E30" si="0">+G14*1000</f>
        <v>220000000</v>
      </c>
      <c r="F14" s="384">
        <v>1</v>
      </c>
      <c r="G14" s="383">
        <v>220000</v>
      </c>
    </row>
    <row r="15" spans="1:8" s="381" customFormat="1" ht="46.5" customHeight="1">
      <c r="A15" s="385" t="s">
        <v>487</v>
      </c>
      <c r="B15" s="382" t="s">
        <v>488</v>
      </c>
      <c r="C15" s="374" t="s">
        <v>485</v>
      </c>
      <c r="D15" s="374" t="s">
        <v>486</v>
      </c>
      <c r="E15" s="383">
        <f t="shared" si="0"/>
        <v>210008200</v>
      </c>
      <c r="F15" s="384">
        <v>1</v>
      </c>
      <c r="G15" s="383">
        <v>210008.2</v>
      </c>
    </row>
    <row r="16" spans="1:8" s="381" customFormat="1" ht="30.75" customHeight="1">
      <c r="A16" s="385" t="s">
        <v>489</v>
      </c>
      <c r="B16" s="382" t="s">
        <v>488</v>
      </c>
      <c r="C16" s="374" t="s">
        <v>485</v>
      </c>
      <c r="D16" s="374" t="s">
        <v>486</v>
      </c>
      <c r="E16" s="383">
        <f t="shared" si="0"/>
        <v>200000000</v>
      </c>
      <c r="F16" s="384">
        <v>1</v>
      </c>
      <c r="G16" s="383">
        <v>200000</v>
      </c>
    </row>
    <row r="17" spans="1:8" ht="32.25" customHeight="1">
      <c r="A17" s="375"/>
      <c r="B17" s="375" t="s">
        <v>490</v>
      </c>
      <c r="C17" s="375"/>
      <c r="D17" s="375"/>
      <c r="E17" s="383"/>
      <c r="F17" s="386"/>
      <c r="G17" s="383">
        <f>SUM(G18:G30)</f>
        <v>74918.2</v>
      </c>
      <c r="H17" s="387"/>
    </row>
    <row r="18" spans="1:8" s="381" customFormat="1" ht="26.25" customHeight="1">
      <c r="A18" s="378" t="s">
        <v>491</v>
      </c>
      <c r="B18" s="382" t="s">
        <v>492</v>
      </c>
      <c r="C18" s="374" t="s">
        <v>493</v>
      </c>
      <c r="D18" s="374" t="s">
        <v>486</v>
      </c>
      <c r="E18" s="383">
        <f t="shared" si="0"/>
        <v>7685000</v>
      </c>
      <c r="F18" s="384">
        <v>1</v>
      </c>
      <c r="G18" s="383">
        <v>7685</v>
      </c>
      <c r="H18" s="388"/>
    </row>
    <row r="19" spans="1:8" s="381" customFormat="1" ht="26.25" customHeight="1">
      <c r="A19" s="378" t="s">
        <v>494</v>
      </c>
      <c r="B19" s="382" t="s">
        <v>492</v>
      </c>
      <c r="C19" s="374" t="s">
        <v>493</v>
      </c>
      <c r="D19" s="374" t="s">
        <v>486</v>
      </c>
      <c r="E19" s="383">
        <f t="shared" si="0"/>
        <v>5327000</v>
      </c>
      <c r="F19" s="384">
        <v>1</v>
      </c>
      <c r="G19" s="383">
        <v>5327</v>
      </c>
      <c r="H19" s="388"/>
    </row>
    <row r="20" spans="1:8" s="381" customFormat="1" ht="26.25" customHeight="1">
      <c r="A20" s="378" t="s">
        <v>495</v>
      </c>
      <c r="B20" s="382" t="s">
        <v>492</v>
      </c>
      <c r="C20" s="374" t="s">
        <v>493</v>
      </c>
      <c r="D20" s="374" t="s">
        <v>486</v>
      </c>
      <c r="E20" s="383">
        <f t="shared" si="0"/>
        <v>4025000</v>
      </c>
      <c r="F20" s="384">
        <v>1</v>
      </c>
      <c r="G20" s="383">
        <v>4025</v>
      </c>
      <c r="H20" s="388"/>
    </row>
    <row r="21" spans="1:8" s="381" customFormat="1" ht="26.25" customHeight="1">
      <c r="A21" s="378" t="s">
        <v>496</v>
      </c>
      <c r="B21" s="382" t="s">
        <v>492</v>
      </c>
      <c r="C21" s="374" t="s">
        <v>493</v>
      </c>
      <c r="D21" s="374" t="s">
        <v>486</v>
      </c>
      <c r="E21" s="383">
        <f t="shared" si="0"/>
        <v>7949700</v>
      </c>
      <c r="F21" s="384">
        <v>1</v>
      </c>
      <c r="G21" s="383">
        <v>7949.7</v>
      </c>
      <c r="H21" s="388"/>
    </row>
    <row r="22" spans="1:8" s="381" customFormat="1" ht="26.25" customHeight="1">
      <c r="A22" s="378" t="s">
        <v>497</v>
      </c>
      <c r="B22" s="382" t="s">
        <v>492</v>
      </c>
      <c r="C22" s="374" t="s">
        <v>493</v>
      </c>
      <c r="D22" s="374" t="s">
        <v>486</v>
      </c>
      <c r="E22" s="383">
        <f t="shared" si="0"/>
        <v>5770000</v>
      </c>
      <c r="F22" s="384">
        <v>1</v>
      </c>
      <c r="G22" s="383">
        <v>5770</v>
      </c>
      <c r="H22" s="388"/>
    </row>
    <row r="23" spans="1:8" s="381" customFormat="1" ht="26.25" customHeight="1">
      <c r="A23" s="378" t="s">
        <v>498</v>
      </c>
      <c r="B23" s="382" t="s">
        <v>499</v>
      </c>
      <c r="C23" s="374" t="s">
        <v>500</v>
      </c>
      <c r="D23" s="374" t="s">
        <v>486</v>
      </c>
      <c r="E23" s="383">
        <f t="shared" si="0"/>
        <v>2829000</v>
      </c>
      <c r="F23" s="384">
        <v>1</v>
      </c>
      <c r="G23" s="383">
        <v>2829</v>
      </c>
      <c r="H23" s="388"/>
    </row>
    <row r="24" spans="1:8" s="381" customFormat="1" ht="26.25" customHeight="1">
      <c r="A24" s="378" t="s">
        <v>501</v>
      </c>
      <c r="B24" s="382" t="s">
        <v>499</v>
      </c>
      <c r="C24" s="374" t="s">
        <v>500</v>
      </c>
      <c r="D24" s="374" t="s">
        <v>486</v>
      </c>
      <c r="E24" s="383">
        <f t="shared" si="0"/>
        <v>1600000</v>
      </c>
      <c r="F24" s="384">
        <v>1</v>
      </c>
      <c r="G24" s="383">
        <v>1600</v>
      </c>
      <c r="H24" s="388"/>
    </row>
    <row r="25" spans="1:8" s="381" customFormat="1" ht="26.25" customHeight="1">
      <c r="A25" s="378" t="s">
        <v>502</v>
      </c>
      <c r="B25" s="382" t="s">
        <v>499</v>
      </c>
      <c r="C25" s="374" t="s">
        <v>500</v>
      </c>
      <c r="D25" s="374" t="s">
        <v>486</v>
      </c>
      <c r="E25" s="383">
        <f t="shared" si="0"/>
        <v>1235000</v>
      </c>
      <c r="F25" s="384">
        <v>1</v>
      </c>
      <c r="G25" s="383">
        <v>1235</v>
      </c>
      <c r="H25" s="388"/>
    </row>
    <row r="26" spans="1:8" s="381" customFormat="1" ht="26.25" customHeight="1">
      <c r="A26" s="378" t="s">
        <v>503</v>
      </c>
      <c r="B26" s="382" t="s">
        <v>499</v>
      </c>
      <c r="C26" s="374" t="s">
        <v>500</v>
      </c>
      <c r="D26" s="374" t="s">
        <v>486</v>
      </c>
      <c r="E26" s="383">
        <f t="shared" si="0"/>
        <v>1192500</v>
      </c>
      <c r="F26" s="384">
        <v>1</v>
      </c>
      <c r="G26" s="383">
        <v>1192.5</v>
      </c>
      <c r="H26" s="388"/>
    </row>
    <row r="27" spans="1:8" s="381" customFormat="1" ht="26.25" customHeight="1">
      <c r="A27" s="378" t="s">
        <v>504</v>
      </c>
      <c r="B27" s="382" t="s">
        <v>499</v>
      </c>
      <c r="C27" s="374" t="s">
        <v>500</v>
      </c>
      <c r="D27" s="374" t="s">
        <v>486</v>
      </c>
      <c r="E27" s="383">
        <f t="shared" si="0"/>
        <v>1155000</v>
      </c>
      <c r="F27" s="384">
        <v>1</v>
      </c>
      <c r="G27" s="383">
        <v>1155</v>
      </c>
      <c r="H27" s="388"/>
    </row>
    <row r="28" spans="1:8" ht="27">
      <c r="A28" s="374" t="s">
        <v>505</v>
      </c>
      <c r="B28" s="382" t="s">
        <v>506</v>
      </c>
      <c r="C28" s="374" t="s">
        <v>493</v>
      </c>
      <c r="D28" s="374" t="s">
        <v>486</v>
      </c>
      <c r="E28" s="383">
        <f t="shared" si="0"/>
        <v>20925000</v>
      </c>
      <c r="F28" s="384">
        <v>1</v>
      </c>
      <c r="G28" s="383">
        <v>20925</v>
      </c>
      <c r="H28" s="388"/>
    </row>
    <row r="29" spans="1:8" ht="27">
      <c r="A29" s="374" t="s">
        <v>507</v>
      </c>
      <c r="B29" s="382" t="s">
        <v>506</v>
      </c>
      <c r="C29" s="374" t="s">
        <v>500</v>
      </c>
      <c r="D29" s="374" t="s">
        <v>486</v>
      </c>
      <c r="E29" s="383">
        <f t="shared" si="0"/>
        <v>8625000</v>
      </c>
      <c r="F29" s="384">
        <v>1</v>
      </c>
      <c r="G29" s="383">
        <v>8625</v>
      </c>
    </row>
    <row r="30" spans="1:8" ht="27">
      <c r="A30" s="374" t="s">
        <v>508</v>
      </c>
      <c r="B30" s="382" t="s">
        <v>506</v>
      </c>
      <c r="C30" s="374" t="s">
        <v>493</v>
      </c>
      <c r="D30" s="374" t="s">
        <v>486</v>
      </c>
      <c r="E30" s="383">
        <f t="shared" si="0"/>
        <v>6600000</v>
      </c>
      <c r="F30" s="384">
        <v>1</v>
      </c>
      <c r="G30" s="383">
        <v>6600</v>
      </c>
    </row>
    <row r="31" spans="1:8">
      <c r="A31" s="554" t="s">
        <v>509</v>
      </c>
      <c r="B31" s="554"/>
      <c r="C31" s="554"/>
      <c r="D31" s="554"/>
      <c r="E31" s="554"/>
      <c r="F31" s="554"/>
      <c r="G31" s="554"/>
    </row>
    <row r="32" spans="1:8" ht="39" customHeight="1">
      <c r="A32" s="375" t="s">
        <v>476</v>
      </c>
      <c r="B32" s="555" t="s">
        <v>477</v>
      </c>
      <c r="C32" s="555"/>
      <c r="D32" s="375" t="s">
        <v>478</v>
      </c>
      <c r="E32" s="554" t="s">
        <v>479</v>
      </c>
      <c r="F32" s="554"/>
      <c r="G32" s="376">
        <f>+G33</f>
        <v>729506</v>
      </c>
    </row>
    <row r="33" spans="1:9">
      <c r="A33" s="377" t="s">
        <v>480</v>
      </c>
      <c r="B33" s="554" t="s">
        <v>413</v>
      </c>
      <c r="C33" s="554"/>
      <c r="D33" s="554"/>
      <c r="E33" s="554"/>
      <c r="F33" s="554"/>
      <c r="G33" s="376">
        <f>+G34+G37</f>
        <v>729506</v>
      </c>
    </row>
    <row r="34" spans="1:9">
      <c r="A34" s="378" t="s">
        <v>481</v>
      </c>
      <c r="B34" s="558" t="s">
        <v>482</v>
      </c>
      <c r="C34" s="559"/>
      <c r="D34" s="560"/>
      <c r="E34" s="379" t="s">
        <v>481</v>
      </c>
      <c r="F34" s="379" t="s">
        <v>481</v>
      </c>
      <c r="G34" s="380">
        <f>SUM(G35:G36)</f>
        <v>729506</v>
      </c>
    </row>
    <row r="35" spans="1:9">
      <c r="A35" s="378" t="s">
        <v>510</v>
      </c>
      <c r="B35" s="382" t="s">
        <v>484</v>
      </c>
      <c r="C35" s="374" t="s">
        <v>511</v>
      </c>
      <c r="D35" s="374" t="s">
        <v>486</v>
      </c>
      <c r="E35" s="383">
        <f>+G35*1000</f>
        <v>499506000</v>
      </c>
      <c r="F35" s="384">
        <v>1</v>
      </c>
      <c r="G35" s="383">
        <v>499506</v>
      </c>
      <c r="I35" s="389"/>
    </row>
    <row r="36" spans="1:9">
      <c r="A36" s="390" t="s">
        <v>512</v>
      </c>
      <c r="B36" s="382" t="s">
        <v>484</v>
      </c>
      <c r="C36" s="374" t="s">
        <v>511</v>
      </c>
      <c r="D36" s="374" t="s">
        <v>486</v>
      </c>
      <c r="E36" s="383">
        <f t="shared" ref="E36" si="1">+G36*1000</f>
        <v>230000000</v>
      </c>
      <c r="F36" s="384">
        <v>1</v>
      </c>
      <c r="G36" s="383">
        <v>230000</v>
      </c>
    </row>
  </sheetData>
  <mergeCells count="20">
    <mergeCell ref="B32:C32"/>
    <mergeCell ref="E32:F32"/>
    <mergeCell ref="B33:F33"/>
    <mergeCell ref="B34:D34"/>
    <mergeCell ref="B12:F12"/>
    <mergeCell ref="B13:D13"/>
    <mergeCell ref="A31:G31"/>
    <mergeCell ref="E1:G1"/>
    <mergeCell ref="E2:G2"/>
    <mergeCell ref="E3:G3"/>
    <mergeCell ref="A10:G10"/>
    <mergeCell ref="B11:C11"/>
    <mergeCell ref="E11:F11"/>
    <mergeCell ref="A5:G5"/>
    <mergeCell ref="A7:B7"/>
    <mergeCell ref="C7:C8"/>
    <mergeCell ref="D7:D8"/>
    <mergeCell ref="E7:E8"/>
    <mergeCell ref="F7:F8"/>
    <mergeCell ref="G7:G8"/>
  </mergeCells>
  <pageMargins left="0.23622047244094491" right="0.23622047244094491" top="0.74803149606299213" bottom="0.74803149606299213" header="0.31496062992125984" footer="0.31496062992125984"/>
  <pageSetup paperSize="9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6"/>
  <sheetViews>
    <sheetView view="pageBreakPreview" zoomScaleNormal="100" zoomScaleSheetLayoutView="100" workbookViewId="0">
      <selection activeCell="O12" sqref="O12"/>
    </sheetView>
  </sheetViews>
  <sheetFormatPr defaultRowHeight="16.5"/>
  <cols>
    <col min="1" max="1" width="7.5703125" style="159" bestFit="1" customWidth="1"/>
    <col min="2" max="2" width="7" style="159" bestFit="1" customWidth="1"/>
    <col min="3" max="3" width="5.5703125" style="159" bestFit="1" customWidth="1"/>
    <col min="4" max="4" width="8.7109375" style="159" bestFit="1" customWidth="1"/>
    <col min="5" max="5" width="10" style="159" bestFit="1" customWidth="1"/>
    <col min="6" max="6" width="76.140625" style="158" customWidth="1"/>
    <col min="7" max="7" width="16.28515625" style="158" bestFit="1" customWidth="1"/>
    <col min="8" max="8" width="16" style="158" customWidth="1"/>
    <col min="9" max="9" width="16.5703125" style="158" bestFit="1" customWidth="1"/>
    <col min="10" max="10" width="16.7109375" style="158" bestFit="1" customWidth="1"/>
    <col min="11" max="11" width="9.140625" style="158" customWidth="1"/>
    <col min="12" max="12" width="11.7109375" style="158" bestFit="1" customWidth="1"/>
    <col min="13" max="13" width="11.28515625" style="158" bestFit="1" customWidth="1"/>
    <col min="14" max="256" width="9.140625" style="158"/>
    <col min="257" max="257" width="7.5703125" style="158" bestFit="1" customWidth="1"/>
    <col min="258" max="258" width="7" style="158" bestFit="1" customWidth="1"/>
    <col min="259" max="259" width="5.5703125" style="158" bestFit="1" customWidth="1"/>
    <col min="260" max="260" width="8.7109375" style="158" bestFit="1" customWidth="1"/>
    <col min="261" max="261" width="8.42578125" style="158" bestFit="1" customWidth="1"/>
    <col min="262" max="262" width="76.140625" style="158" customWidth="1"/>
    <col min="263" max="264" width="16.5703125" style="158" customWidth="1"/>
    <col min="265" max="265" width="16.7109375" style="158" customWidth="1"/>
    <col min="266" max="266" width="18.5703125" style="158" customWidth="1"/>
    <col min="267" max="512" width="9.140625" style="158"/>
    <col min="513" max="513" width="7.5703125" style="158" bestFit="1" customWidth="1"/>
    <col min="514" max="514" width="7" style="158" bestFit="1" customWidth="1"/>
    <col min="515" max="515" width="5.5703125" style="158" bestFit="1" customWidth="1"/>
    <col min="516" max="516" width="8.7109375" style="158" bestFit="1" customWidth="1"/>
    <col min="517" max="517" width="8.42578125" style="158" bestFit="1" customWidth="1"/>
    <col min="518" max="518" width="76.140625" style="158" customWidth="1"/>
    <col min="519" max="520" width="16.5703125" style="158" customWidth="1"/>
    <col min="521" max="521" width="16.7109375" style="158" customWidth="1"/>
    <col min="522" max="522" width="18.5703125" style="158" customWidth="1"/>
    <col min="523" max="768" width="9.140625" style="158"/>
    <col min="769" max="769" width="7.5703125" style="158" bestFit="1" customWidth="1"/>
    <col min="770" max="770" width="7" style="158" bestFit="1" customWidth="1"/>
    <col min="771" max="771" width="5.5703125" style="158" bestFit="1" customWidth="1"/>
    <col min="772" max="772" width="8.7109375" style="158" bestFit="1" customWidth="1"/>
    <col min="773" max="773" width="8.42578125" style="158" bestFit="1" customWidth="1"/>
    <col min="774" max="774" width="76.140625" style="158" customWidth="1"/>
    <col min="775" max="776" width="16.5703125" style="158" customWidth="1"/>
    <col min="777" max="777" width="16.7109375" style="158" customWidth="1"/>
    <col min="778" max="778" width="18.5703125" style="158" customWidth="1"/>
    <col min="779" max="1024" width="9.140625" style="158"/>
    <col min="1025" max="1025" width="7.5703125" style="158" bestFit="1" customWidth="1"/>
    <col min="1026" max="1026" width="7" style="158" bestFit="1" customWidth="1"/>
    <col min="1027" max="1027" width="5.5703125" style="158" bestFit="1" customWidth="1"/>
    <col min="1028" max="1028" width="8.7109375" style="158" bestFit="1" customWidth="1"/>
    <col min="1029" max="1029" width="8.42578125" style="158" bestFit="1" customWidth="1"/>
    <col min="1030" max="1030" width="76.140625" style="158" customWidth="1"/>
    <col min="1031" max="1032" width="16.5703125" style="158" customWidth="1"/>
    <col min="1033" max="1033" width="16.7109375" style="158" customWidth="1"/>
    <col min="1034" max="1034" width="18.5703125" style="158" customWidth="1"/>
    <col min="1035" max="1280" width="9.140625" style="158"/>
    <col min="1281" max="1281" width="7.5703125" style="158" bestFit="1" customWidth="1"/>
    <col min="1282" max="1282" width="7" style="158" bestFit="1" customWidth="1"/>
    <col min="1283" max="1283" width="5.5703125" style="158" bestFit="1" customWidth="1"/>
    <col min="1284" max="1284" width="8.7109375" style="158" bestFit="1" customWidth="1"/>
    <col min="1285" max="1285" width="8.42578125" style="158" bestFit="1" customWidth="1"/>
    <col min="1286" max="1286" width="76.140625" style="158" customWidth="1"/>
    <col min="1287" max="1288" width="16.5703125" style="158" customWidth="1"/>
    <col min="1289" max="1289" width="16.7109375" style="158" customWidth="1"/>
    <col min="1290" max="1290" width="18.5703125" style="158" customWidth="1"/>
    <col min="1291" max="1536" width="9.140625" style="158"/>
    <col min="1537" max="1537" width="7.5703125" style="158" bestFit="1" customWidth="1"/>
    <col min="1538" max="1538" width="7" style="158" bestFit="1" customWidth="1"/>
    <col min="1539" max="1539" width="5.5703125" style="158" bestFit="1" customWidth="1"/>
    <col min="1540" max="1540" width="8.7109375" style="158" bestFit="1" customWidth="1"/>
    <col min="1541" max="1541" width="8.42578125" style="158" bestFit="1" customWidth="1"/>
    <col min="1542" max="1542" width="76.140625" style="158" customWidth="1"/>
    <col min="1543" max="1544" width="16.5703125" style="158" customWidth="1"/>
    <col min="1545" max="1545" width="16.7109375" style="158" customWidth="1"/>
    <col min="1546" max="1546" width="18.5703125" style="158" customWidth="1"/>
    <col min="1547" max="1792" width="9.140625" style="158"/>
    <col min="1793" max="1793" width="7.5703125" style="158" bestFit="1" customWidth="1"/>
    <col min="1794" max="1794" width="7" style="158" bestFit="1" customWidth="1"/>
    <col min="1795" max="1795" width="5.5703125" style="158" bestFit="1" customWidth="1"/>
    <col min="1796" max="1796" width="8.7109375" style="158" bestFit="1" customWidth="1"/>
    <col min="1797" max="1797" width="8.42578125" style="158" bestFit="1" customWidth="1"/>
    <col min="1798" max="1798" width="76.140625" style="158" customWidth="1"/>
    <col min="1799" max="1800" width="16.5703125" style="158" customWidth="1"/>
    <col min="1801" max="1801" width="16.7109375" style="158" customWidth="1"/>
    <col min="1802" max="1802" width="18.5703125" style="158" customWidth="1"/>
    <col min="1803" max="2048" width="9.140625" style="158"/>
    <col min="2049" max="2049" width="7.5703125" style="158" bestFit="1" customWidth="1"/>
    <col min="2050" max="2050" width="7" style="158" bestFit="1" customWidth="1"/>
    <col min="2051" max="2051" width="5.5703125" style="158" bestFit="1" customWidth="1"/>
    <col min="2052" max="2052" width="8.7109375" style="158" bestFit="1" customWidth="1"/>
    <col min="2053" max="2053" width="8.42578125" style="158" bestFit="1" customWidth="1"/>
    <col min="2054" max="2054" width="76.140625" style="158" customWidth="1"/>
    <col min="2055" max="2056" width="16.5703125" style="158" customWidth="1"/>
    <col min="2057" max="2057" width="16.7109375" style="158" customWidth="1"/>
    <col min="2058" max="2058" width="18.5703125" style="158" customWidth="1"/>
    <col min="2059" max="2304" width="9.140625" style="158"/>
    <col min="2305" max="2305" width="7.5703125" style="158" bestFit="1" customWidth="1"/>
    <col min="2306" max="2306" width="7" style="158" bestFit="1" customWidth="1"/>
    <col min="2307" max="2307" width="5.5703125" style="158" bestFit="1" customWidth="1"/>
    <col min="2308" max="2308" width="8.7109375" style="158" bestFit="1" customWidth="1"/>
    <col min="2309" max="2309" width="8.42578125" style="158" bestFit="1" customWidth="1"/>
    <col min="2310" max="2310" width="76.140625" style="158" customWidth="1"/>
    <col min="2311" max="2312" width="16.5703125" style="158" customWidth="1"/>
    <col min="2313" max="2313" width="16.7109375" style="158" customWidth="1"/>
    <col min="2314" max="2314" width="18.5703125" style="158" customWidth="1"/>
    <col min="2315" max="2560" width="9.140625" style="158"/>
    <col min="2561" max="2561" width="7.5703125" style="158" bestFit="1" customWidth="1"/>
    <col min="2562" max="2562" width="7" style="158" bestFit="1" customWidth="1"/>
    <col min="2563" max="2563" width="5.5703125" style="158" bestFit="1" customWidth="1"/>
    <col min="2564" max="2564" width="8.7109375" style="158" bestFit="1" customWidth="1"/>
    <col min="2565" max="2565" width="8.42578125" style="158" bestFit="1" customWidth="1"/>
    <col min="2566" max="2566" width="76.140625" style="158" customWidth="1"/>
    <col min="2567" max="2568" width="16.5703125" style="158" customWidth="1"/>
    <col min="2569" max="2569" width="16.7109375" style="158" customWidth="1"/>
    <col min="2570" max="2570" width="18.5703125" style="158" customWidth="1"/>
    <col min="2571" max="2816" width="9.140625" style="158"/>
    <col min="2817" max="2817" width="7.5703125" style="158" bestFit="1" customWidth="1"/>
    <col min="2818" max="2818" width="7" style="158" bestFit="1" customWidth="1"/>
    <col min="2819" max="2819" width="5.5703125" style="158" bestFit="1" customWidth="1"/>
    <col min="2820" max="2820" width="8.7109375" style="158" bestFit="1" customWidth="1"/>
    <col min="2821" max="2821" width="8.42578125" style="158" bestFit="1" customWidth="1"/>
    <col min="2822" max="2822" width="76.140625" style="158" customWidth="1"/>
    <col min="2823" max="2824" width="16.5703125" style="158" customWidth="1"/>
    <col min="2825" max="2825" width="16.7109375" style="158" customWidth="1"/>
    <col min="2826" max="2826" width="18.5703125" style="158" customWidth="1"/>
    <col min="2827" max="3072" width="9.140625" style="158"/>
    <col min="3073" max="3073" width="7.5703125" style="158" bestFit="1" customWidth="1"/>
    <col min="3074" max="3074" width="7" style="158" bestFit="1" customWidth="1"/>
    <col min="3075" max="3075" width="5.5703125" style="158" bestFit="1" customWidth="1"/>
    <col min="3076" max="3076" width="8.7109375" style="158" bestFit="1" customWidth="1"/>
    <col min="3077" max="3077" width="8.42578125" style="158" bestFit="1" customWidth="1"/>
    <col min="3078" max="3078" width="76.140625" style="158" customWidth="1"/>
    <col min="3079" max="3080" width="16.5703125" style="158" customWidth="1"/>
    <col min="3081" max="3081" width="16.7109375" style="158" customWidth="1"/>
    <col min="3082" max="3082" width="18.5703125" style="158" customWidth="1"/>
    <col min="3083" max="3328" width="9.140625" style="158"/>
    <col min="3329" max="3329" width="7.5703125" style="158" bestFit="1" customWidth="1"/>
    <col min="3330" max="3330" width="7" style="158" bestFit="1" customWidth="1"/>
    <col min="3331" max="3331" width="5.5703125" style="158" bestFit="1" customWidth="1"/>
    <col min="3332" max="3332" width="8.7109375" style="158" bestFit="1" customWidth="1"/>
    <col min="3333" max="3333" width="8.42578125" style="158" bestFit="1" customWidth="1"/>
    <col min="3334" max="3334" width="76.140625" style="158" customWidth="1"/>
    <col min="3335" max="3336" width="16.5703125" style="158" customWidth="1"/>
    <col min="3337" max="3337" width="16.7109375" style="158" customWidth="1"/>
    <col min="3338" max="3338" width="18.5703125" style="158" customWidth="1"/>
    <col min="3339" max="3584" width="9.140625" style="158"/>
    <col min="3585" max="3585" width="7.5703125" style="158" bestFit="1" customWidth="1"/>
    <col min="3586" max="3586" width="7" style="158" bestFit="1" customWidth="1"/>
    <col min="3587" max="3587" width="5.5703125" style="158" bestFit="1" customWidth="1"/>
    <col min="3588" max="3588" width="8.7109375" style="158" bestFit="1" customWidth="1"/>
    <col min="3589" max="3589" width="8.42578125" style="158" bestFit="1" customWidth="1"/>
    <col min="3590" max="3590" width="76.140625" style="158" customWidth="1"/>
    <col min="3591" max="3592" width="16.5703125" style="158" customWidth="1"/>
    <col min="3593" max="3593" width="16.7109375" style="158" customWidth="1"/>
    <col min="3594" max="3594" width="18.5703125" style="158" customWidth="1"/>
    <col min="3595" max="3840" width="9.140625" style="158"/>
    <col min="3841" max="3841" width="7.5703125" style="158" bestFit="1" customWidth="1"/>
    <col min="3842" max="3842" width="7" style="158" bestFit="1" customWidth="1"/>
    <col min="3843" max="3843" width="5.5703125" style="158" bestFit="1" customWidth="1"/>
    <col min="3844" max="3844" width="8.7109375" style="158" bestFit="1" customWidth="1"/>
    <col min="3845" max="3845" width="8.42578125" style="158" bestFit="1" customWidth="1"/>
    <col min="3846" max="3846" width="76.140625" style="158" customWidth="1"/>
    <col min="3847" max="3848" width="16.5703125" style="158" customWidth="1"/>
    <col min="3849" max="3849" width="16.7109375" style="158" customWidth="1"/>
    <col min="3850" max="3850" width="18.5703125" style="158" customWidth="1"/>
    <col min="3851" max="4096" width="9.140625" style="158"/>
    <col min="4097" max="4097" width="7.5703125" style="158" bestFit="1" customWidth="1"/>
    <col min="4098" max="4098" width="7" style="158" bestFit="1" customWidth="1"/>
    <col min="4099" max="4099" width="5.5703125" style="158" bestFit="1" customWidth="1"/>
    <col min="4100" max="4100" width="8.7109375" style="158" bestFit="1" customWidth="1"/>
    <col min="4101" max="4101" width="8.42578125" style="158" bestFit="1" customWidth="1"/>
    <col min="4102" max="4102" width="76.140625" style="158" customWidth="1"/>
    <col min="4103" max="4104" width="16.5703125" style="158" customWidth="1"/>
    <col min="4105" max="4105" width="16.7109375" style="158" customWidth="1"/>
    <col min="4106" max="4106" width="18.5703125" style="158" customWidth="1"/>
    <col min="4107" max="4352" width="9.140625" style="158"/>
    <col min="4353" max="4353" width="7.5703125" style="158" bestFit="1" customWidth="1"/>
    <col min="4354" max="4354" width="7" style="158" bestFit="1" customWidth="1"/>
    <col min="4355" max="4355" width="5.5703125" style="158" bestFit="1" customWidth="1"/>
    <col min="4356" max="4356" width="8.7109375" style="158" bestFit="1" customWidth="1"/>
    <col min="4357" max="4357" width="8.42578125" style="158" bestFit="1" customWidth="1"/>
    <col min="4358" max="4358" width="76.140625" style="158" customWidth="1"/>
    <col min="4359" max="4360" width="16.5703125" style="158" customWidth="1"/>
    <col min="4361" max="4361" width="16.7109375" style="158" customWidth="1"/>
    <col min="4362" max="4362" width="18.5703125" style="158" customWidth="1"/>
    <col min="4363" max="4608" width="9.140625" style="158"/>
    <col min="4609" max="4609" width="7.5703125" style="158" bestFit="1" customWidth="1"/>
    <col min="4610" max="4610" width="7" style="158" bestFit="1" customWidth="1"/>
    <col min="4611" max="4611" width="5.5703125" style="158" bestFit="1" customWidth="1"/>
    <col min="4612" max="4612" width="8.7109375" style="158" bestFit="1" customWidth="1"/>
    <col min="4613" max="4613" width="8.42578125" style="158" bestFit="1" customWidth="1"/>
    <col min="4614" max="4614" width="76.140625" style="158" customWidth="1"/>
    <col min="4615" max="4616" width="16.5703125" style="158" customWidth="1"/>
    <col min="4617" max="4617" width="16.7109375" style="158" customWidth="1"/>
    <col min="4618" max="4618" width="18.5703125" style="158" customWidth="1"/>
    <col min="4619" max="4864" width="9.140625" style="158"/>
    <col min="4865" max="4865" width="7.5703125" style="158" bestFit="1" customWidth="1"/>
    <col min="4866" max="4866" width="7" style="158" bestFit="1" customWidth="1"/>
    <col min="4867" max="4867" width="5.5703125" style="158" bestFit="1" customWidth="1"/>
    <col min="4868" max="4868" width="8.7109375" style="158" bestFit="1" customWidth="1"/>
    <col min="4869" max="4869" width="8.42578125" style="158" bestFit="1" customWidth="1"/>
    <col min="4870" max="4870" width="76.140625" style="158" customWidth="1"/>
    <col min="4871" max="4872" width="16.5703125" style="158" customWidth="1"/>
    <col min="4873" max="4873" width="16.7109375" style="158" customWidth="1"/>
    <col min="4874" max="4874" width="18.5703125" style="158" customWidth="1"/>
    <col min="4875" max="5120" width="9.140625" style="158"/>
    <col min="5121" max="5121" width="7.5703125" style="158" bestFit="1" customWidth="1"/>
    <col min="5122" max="5122" width="7" style="158" bestFit="1" customWidth="1"/>
    <col min="5123" max="5123" width="5.5703125" style="158" bestFit="1" customWidth="1"/>
    <col min="5124" max="5124" width="8.7109375" style="158" bestFit="1" customWidth="1"/>
    <col min="5125" max="5125" width="8.42578125" style="158" bestFit="1" customWidth="1"/>
    <col min="5126" max="5126" width="76.140625" style="158" customWidth="1"/>
    <col min="5127" max="5128" width="16.5703125" style="158" customWidth="1"/>
    <col min="5129" max="5129" width="16.7109375" style="158" customWidth="1"/>
    <col min="5130" max="5130" width="18.5703125" style="158" customWidth="1"/>
    <col min="5131" max="5376" width="9.140625" style="158"/>
    <col min="5377" max="5377" width="7.5703125" style="158" bestFit="1" customWidth="1"/>
    <col min="5378" max="5378" width="7" style="158" bestFit="1" customWidth="1"/>
    <col min="5379" max="5379" width="5.5703125" style="158" bestFit="1" customWidth="1"/>
    <col min="5380" max="5380" width="8.7109375" style="158" bestFit="1" customWidth="1"/>
    <col min="5381" max="5381" width="8.42578125" style="158" bestFit="1" customWidth="1"/>
    <col min="5382" max="5382" width="76.140625" style="158" customWidth="1"/>
    <col min="5383" max="5384" width="16.5703125" style="158" customWidth="1"/>
    <col min="5385" max="5385" width="16.7109375" style="158" customWidth="1"/>
    <col min="5386" max="5386" width="18.5703125" style="158" customWidth="1"/>
    <col min="5387" max="5632" width="9.140625" style="158"/>
    <col min="5633" max="5633" width="7.5703125" style="158" bestFit="1" customWidth="1"/>
    <col min="5634" max="5634" width="7" style="158" bestFit="1" customWidth="1"/>
    <col min="5635" max="5635" width="5.5703125" style="158" bestFit="1" customWidth="1"/>
    <col min="5636" max="5636" width="8.7109375" style="158" bestFit="1" customWidth="1"/>
    <col min="5637" max="5637" width="8.42578125" style="158" bestFit="1" customWidth="1"/>
    <col min="5638" max="5638" width="76.140625" style="158" customWidth="1"/>
    <col min="5639" max="5640" width="16.5703125" style="158" customWidth="1"/>
    <col min="5641" max="5641" width="16.7109375" style="158" customWidth="1"/>
    <col min="5642" max="5642" width="18.5703125" style="158" customWidth="1"/>
    <col min="5643" max="5888" width="9.140625" style="158"/>
    <col min="5889" max="5889" width="7.5703125" style="158" bestFit="1" customWidth="1"/>
    <col min="5890" max="5890" width="7" style="158" bestFit="1" customWidth="1"/>
    <col min="5891" max="5891" width="5.5703125" style="158" bestFit="1" customWidth="1"/>
    <col min="5892" max="5892" width="8.7109375" style="158" bestFit="1" customWidth="1"/>
    <col min="5893" max="5893" width="8.42578125" style="158" bestFit="1" customWidth="1"/>
    <col min="5894" max="5894" width="76.140625" style="158" customWidth="1"/>
    <col min="5895" max="5896" width="16.5703125" style="158" customWidth="1"/>
    <col min="5897" max="5897" width="16.7109375" style="158" customWidth="1"/>
    <col min="5898" max="5898" width="18.5703125" style="158" customWidth="1"/>
    <col min="5899" max="6144" width="9.140625" style="158"/>
    <col min="6145" max="6145" width="7.5703125" style="158" bestFit="1" customWidth="1"/>
    <col min="6146" max="6146" width="7" style="158" bestFit="1" customWidth="1"/>
    <col min="6147" max="6147" width="5.5703125" style="158" bestFit="1" customWidth="1"/>
    <col min="6148" max="6148" width="8.7109375" style="158" bestFit="1" customWidth="1"/>
    <col min="6149" max="6149" width="8.42578125" style="158" bestFit="1" customWidth="1"/>
    <col min="6150" max="6150" width="76.140625" style="158" customWidth="1"/>
    <col min="6151" max="6152" width="16.5703125" style="158" customWidth="1"/>
    <col min="6153" max="6153" width="16.7109375" style="158" customWidth="1"/>
    <col min="6154" max="6154" width="18.5703125" style="158" customWidth="1"/>
    <col min="6155" max="6400" width="9.140625" style="158"/>
    <col min="6401" max="6401" width="7.5703125" style="158" bestFit="1" customWidth="1"/>
    <col min="6402" max="6402" width="7" style="158" bestFit="1" customWidth="1"/>
    <col min="6403" max="6403" width="5.5703125" style="158" bestFit="1" customWidth="1"/>
    <col min="6404" max="6404" width="8.7109375" style="158" bestFit="1" customWidth="1"/>
    <col min="6405" max="6405" width="8.42578125" style="158" bestFit="1" customWidth="1"/>
    <col min="6406" max="6406" width="76.140625" style="158" customWidth="1"/>
    <col min="6407" max="6408" width="16.5703125" style="158" customWidth="1"/>
    <col min="6409" max="6409" width="16.7109375" style="158" customWidth="1"/>
    <col min="6410" max="6410" width="18.5703125" style="158" customWidth="1"/>
    <col min="6411" max="6656" width="9.140625" style="158"/>
    <col min="6657" max="6657" width="7.5703125" style="158" bestFit="1" customWidth="1"/>
    <col min="6658" max="6658" width="7" style="158" bestFit="1" customWidth="1"/>
    <col min="6659" max="6659" width="5.5703125" style="158" bestFit="1" customWidth="1"/>
    <col min="6660" max="6660" width="8.7109375" style="158" bestFit="1" customWidth="1"/>
    <col min="6661" max="6661" width="8.42578125" style="158" bestFit="1" customWidth="1"/>
    <col min="6662" max="6662" width="76.140625" style="158" customWidth="1"/>
    <col min="6663" max="6664" width="16.5703125" style="158" customWidth="1"/>
    <col min="6665" max="6665" width="16.7109375" style="158" customWidth="1"/>
    <col min="6666" max="6666" width="18.5703125" style="158" customWidth="1"/>
    <col min="6667" max="6912" width="9.140625" style="158"/>
    <col min="6913" max="6913" width="7.5703125" style="158" bestFit="1" customWidth="1"/>
    <col min="6914" max="6914" width="7" style="158" bestFit="1" customWidth="1"/>
    <col min="6915" max="6915" width="5.5703125" style="158" bestFit="1" customWidth="1"/>
    <col min="6916" max="6916" width="8.7109375" style="158" bestFit="1" customWidth="1"/>
    <col min="6917" max="6917" width="8.42578125" style="158" bestFit="1" customWidth="1"/>
    <col min="6918" max="6918" width="76.140625" style="158" customWidth="1"/>
    <col min="6919" max="6920" width="16.5703125" style="158" customWidth="1"/>
    <col min="6921" max="6921" width="16.7109375" style="158" customWidth="1"/>
    <col min="6922" max="6922" width="18.5703125" style="158" customWidth="1"/>
    <col min="6923" max="7168" width="9.140625" style="158"/>
    <col min="7169" max="7169" width="7.5703125" style="158" bestFit="1" customWidth="1"/>
    <col min="7170" max="7170" width="7" style="158" bestFit="1" customWidth="1"/>
    <col min="7171" max="7171" width="5.5703125" style="158" bestFit="1" customWidth="1"/>
    <col min="7172" max="7172" width="8.7109375" style="158" bestFit="1" customWidth="1"/>
    <col min="7173" max="7173" width="8.42578125" style="158" bestFit="1" customWidth="1"/>
    <col min="7174" max="7174" width="76.140625" style="158" customWidth="1"/>
    <col min="7175" max="7176" width="16.5703125" style="158" customWidth="1"/>
    <col min="7177" max="7177" width="16.7109375" style="158" customWidth="1"/>
    <col min="7178" max="7178" width="18.5703125" style="158" customWidth="1"/>
    <col min="7179" max="7424" width="9.140625" style="158"/>
    <col min="7425" max="7425" width="7.5703125" style="158" bestFit="1" customWidth="1"/>
    <col min="7426" max="7426" width="7" style="158" bestFit="1" customWidth="1"/>
    <col min="7427" max="7427" width="5.5703125" style="158" bestFit="1" customWidth="1"/>
    <col min="7428" max="7428" width="8.7109375" style="158" bestFit="1" customWidth="1"/>
    <col min="7429" max="7429" width="8.42578125" style="158" bestFit="1" customWidth="1"/>
    <col min="7430" max="7430" width="76.140625" style="158" customWidth="1"/>
    <col min="7431" max="7432" width="16.5703125" style="158" customWidth="1"/>
    <col min="7433" max="7433" width="16.7109375" style="158" customWidth="1"/>
    <col min="7434" max="7434" width="18.5703125" style="158" customWidth="1"/>
    <col min="7435" max="7680" width="9.140625" style="158"/>
    <col min="7681" max="7681" width="7.5703125" style="158" bestFit="1" customWidth="1"/>
    <col min="7682" max="7682" width="7" style="158" bestFit="1" customWidth="1"/>
    <col min="7683" max="7683" width="5.5703125" style="158" bestFit="1" customWidth="1"/>
    <col min="7684" max="7684" width="8.7109375" style="158" bestFit="1" customWidth="1"/>
    <col min="7685" max="7685" width="8.42578125" style="158" bestFit="1" customWidth="1"/>
    <col min="7686" max="7686" width="76.140625" style="158" customWidth="1"/>
    <col min="7687" max="7688" width="16.5703125" style="158" customWidth="1"/>
    <col min="7689" max="7689" width="16.7109375" style="158" customWidth="1"/>
    <col min="7690" max="7690" width="18.5703125" style="158" customWidth="1"/>
    <col min="7691" max="7936" width="9.140625" style="158"/>
    <col min="7937" max="7937" width="7.5703125" style="158" bestFit="1" customWidth="1"/>
    <col min="7938" max="7938" width="7" style="158" bestFit="1" customWidth="1"/>
    <col min="7939" max="7939" width="5.5703125" style="158" bestFit="1" customWidth="1"/>
    <col min="7940" max="7940" width="8.7109375" style="158" bestFit="1" customWidth="1"/>
    <col min="7941" max="7941" width="8.42578125" style="158" bestFit="1" customWidth="1"/>
    <col min="7942" max="7942" width="76.140625" style="158" customWidth="1"/>
    <col min="7943" max="7944" width="16.5703125" style="158" customWidth="1"/>
    <col min="7945" max="7945" width="16.7109375" style="158" customWidth="1"/>
    <col min="7946" max="7946" width="18.5703125" style="158" customWidth="1"/>
    <col min="7947" max="8192" width="9.140625" style="158"/>
    <col min="8193" max="8193" width="7.5703125" style="158" bestFit="1" customWidth="1"/>
    <col min="8194" max="8194" width="7" style="158" bestFit="1" customWidth="1"/>
    <col min="8195" max="8195" width="5.5703125" style="158" bestFit="1" customWidth="1"/>
    <col min="8196" max="8196" width="8.7109375" style="158" bestFit="1" customWidth="1"/>
    <col min="8197" max="8197" width="8.42578125" style="158" bestFit="1" customWidth="1"/>
    <col min="8198" max="8198" width="76.140625" style="158" customWidth="1"/>
    <col min="8199" max="8200" width="16.5703125" style="158" customWidth="1"/>
    <col min="8201" max="8201" width="16.7109375" style="158" customWidth="1"/>
    <col min="8202" max="8202" width="18.5703125" style="158" customWidth="1"/>
    <col min="8203" max="8448" width="9.140625" style="158"/>
    <col min="8449" max="8449" width="7.5703125" style="158" bestFit="1" customWidth="1"/>
    <col min="8450" max="8450" width="7" style="158" bestFit="1" customWidth="1"/>
    <col min="8451" max="8451" width="5.5703125" style="158" bestFit="1" customWidth="1"/>
    <col min="8452" max="8452" width="8.7109375" style="158" bestFit="1" customWidth="1"/>
    <col min="8453" max="8453" width="8.42578125" style="158" bestFit="1" customWidth="1"/>
    <col min="8454" max="8454" width="76.140625" style="158" customWidth="1"/>
    <col min="8455" max="8456" width="16.5703125" style="158" customWidth="1"/>
    <col min="8457" max="8457" width="16.7109375" style="158" customWidth="1"/>
    <col min="8458" max="8458" width="18.5703125" style="158" customWidth="1"/>
    <col min="8459" max="8704" width="9.140625" style="158"/>
    <col min="8705" max="8705" width="7.5703125" style="158" bestFit="1" customWidth="1"/>
    <col min="8706" max="8706" width="7" style="158" bestFit="1" customWidth="1"/>
    <col min="8707" max="8707" width="5.5703125" style="158" bestFit="1" customWidth="1"/>
    <col min="8708" max="8708" width="8.7109375" style="158" bestFit="1" customWidth="1"/>
    <col min="8709" max="8709" width="8.42578125" style="158" bestFit="1" customWidth="1"/>
    <col min="8710" max="8710" width="76.140625" style="158" customWidth="1"/>
    <col min="8711" max="8712" width="16.5703125" style="158" customWidth="1"/>
    <col min="8713" max="8713" width="16.7109375" style="158" customWidth="1"/>
    <col min="8714" max="8714" width="18.5703125" style="158" customWidth="1"/>
    <col min="8715" max="8960" width="9.140625" style="158"/>
    <col min="8961" max="8961" width="7.5703125" style="158" bestFit="1" customWidth="1"/>
    <col min="8962" max="8962" width="7" style="158" bestFit="1" customWidth="1"/>
    <col min="8963" max="8963" width="5.5703125" style="158" bestFit="1" customWidth="1"/>
    <col min="8964" max="8964" width="8.7109375" style="158" bestFit="1" customWidth="1"/>
    <col min="8965" max="8965" width="8.42578125" style="158" bestFit="1" customWidth="1"/>
    <col min="8966" max="8966" width="76.140625" style="158" customWidth="1"/>
    <col min="8967" max="8968" width="16.5703125" style="158" customWidth="1"/>
    <col min="8969" max="8969" width="16.7109375" style="158" customWidth="1"/>
    <col min="8970" max="8970" width="18.5703125" style="158" customWidth="1"/>
    <col min="8971" max="9216" width="9.140625" style="158"/>
    <col min="9217" max="9217" width="7.5703125" style="158" bestFit="1" customWidth="1"/>
    <col min="9218" max="9218" width="7" style="158" bestFit="1" customWidth="1"/>
    <col min="9219" max="9219" width="5.5703125" style="158" bestFit="1" customWidth="1"/>
    <col min="9220" max="9220" width="8.7109375" style="158" bestFit="1" customWidth="1"/>
    <col min="9221" max="9221" width="8.42578125" style="158" bestFit="1" customWidth="1"/>
    <col min="9222" max="9222" width="76.140625" style="158" customWidth="1"/>
    <col min="9223" max="9224" width="16.5703125" style="158" customWidth="1"/>
    <col min="9225" max="9225" width="16.7109375" style="158" customWidth="1"/>
    <col min="9226" max="9226" width="18.5703125" style="158" customWidth="1"/>
    <col min="9227" max="9472" width="9.140625" style="158"/>
    <col min="9473" max="9473" width="7.5703125" style="158" bestFit="1" customWidth="1"/>
    <col min="9474" max="9474" width="7" style="158" bestFit="1" customWidth="1"/>
    <col min="9475" max="9475" width="5.5703125" style="158" bestFit="1" customWidth="1"/>
    <col min="9476" max="9476" width="8.7109375" style="158" bestFit="1" customWidth="1"/>
    <col min="9477" max="9477" width="8.42578125" style="158" bestFit="1" customWidth="1"/>
    <col min="9478" max="9478" width="76.140625" style="158" customWidth="1"/>
    <col min="9479" max="9480" width="16.5703125" style="158" customWidth="1"/>
    <col min="9481" max="9481" width="16.7109375" style="158" customWidth="1"/>
    <col min="9482" max="9482" width="18.5703125" style="158" customWidth="1"/>
    <col min="9483" max="9728" width="9.140625" style="158"/>
    <col min="9729" max="9729" width="7.5703125" style="158" bestFit="1" customWidth="1"/>
    <col min="9730" max="9730" width="7" style="158" bestFit="1" customWidth="1"/>
    <col min="9731" max="9731" width="5.5703125" style="158" bestFit="1" customWidth="1"/>
    <col min="9732" max="9732" width="8.7109375" style="158" bestFit="1" customWidth="1"/>
    <col min="9733" max="9733" width="8.42578125" style="158" bestFit="1" customWidth="1"/>
    <col min="9734" max="9734" width="76.140625" style="158" customWidth="1"/>
    <col min="9735" max="9736" width="16.5703125" style="158" customWidth="1"/>
    <col min="9737" max="9737" width="16.7109375" style="158" customWidth="1"/>
    <col min="9738" max="9738" width="18.5703125" style="158" customWidth="1"/>
    <col min="9739" max="9984" width="9.140625" style="158"/>
    <col min="9985" max="9985" width="7.5703125" style="158" bestFit="1" customWidth="1"/>
    <col min="9986" max="9986" width="7" style="158" bestFit="1" customWidth="1"/>
    <col min="9987" max="9987" width="5.5703125" style="158" bestFit="1" customWidth="1"/>
    <col min="9988" max="9988" width="8.7109375" style="158" bestFit="1" customWidth="1"/>
    <col min="9989" max="9989" width="8.42578125" style="158" bestFit="1" customWidth="1"/>
    <col min="9990" max="9990" width="76.140625" style="158" customWidth="1"/>
    <col min="9991" max="9992" width="16.5703125" style="158" customWidth="1"/>
    <col min="9993" max="9993" width="16.7109375" style="158" customWidth="1"/>
    <col min="9994" max="9994" width="18.5703125" style="158" customWidth="1"/>
    <col min="9995" max="10240" width="9.140625" style="158"/>
    <col min="10241" max="10241" width="7.5703125" style="158" bestFit="1" customWidth="1"/>
    <col min="10242" max="10242" width="7" style="158" bestFit="1" customWidth="1"/>
    <col min="10243" max="10243" width="5.5703125" style="158" bestFit="1" customWidth="1"/>
    <col min="10244" max="10244" width="8.7109375" style="158" bestFit="1" customWidth="1"/>
    <col min="10245" max="10245" width="8.42578125" style="158" bestFit="1" customWidth="1"/>
    <col min="10246" max="10246" width="76.140625" style="158" customWidth="1"/>
    <col min="10247" max="10248" width="16.5703125" style="158" customWidth="1"/>
    <col min="10249" max="10249" width="16.7109375" style="158" customWidth="1"/>
    <col min="10250" max="10250" width="18.5703125" style="158" customWidth="1"/>
    <col min="10251" max="10496" width="9.140625" style="158"/>
    <col min="10497" max="10497" width="7.5703125" style="158" bestFit="1" customWidth="1"/>
    <col min="10498" max="10498" width="7" style="158" bestFit="1" customWidth="1"/>
    <col min="10499" max="10499" width="5.5703125" style="158" bestFit="1" customWidth="1"/>
    <col min="10500" max="10500" width="8.7109375" style="158" bestFit="1" customWidth="1"/>
    <col min="10501" max="10501" width="8.42578125" style="158" bestFit="1" customWidth="1"/>
    <col min="10502" max="10502" width="76.140625" style="158" customWidth="1"/>
    <col min="10503" max="10504" width="16.5703125" style="158" customWidth="1"/>
    <col min="10505" max="10505" width="16.7109375" style="158" customWidth="1"/>
    <col min="10506" max="10506" width="18.5703125" style="158" customWidth="1"/>
    <col min="10507" max="10752" width="9.140625" style="158"/>
    <col min="10753" max="10753" width="7.5703125" style="158" bestFit="1" customWidth="1"/>
    <col min="10754" max="10754" width="7" style="158" bestFit="1" customWidth="1"/>
    <col min="10755" max="10755" width="5.5703125" style="158" bestFit="1" customWidth="1"/>
    <col min="10756" max="10756" width="8.7109375" style="158" bestFit="1" customWidth="1"/>
    <col min="10757" max="10757" width="8.42578125" style="158" bestFit="1" customWidth="1"/>
    <col min="10758" max="10758" width="76.140625" style="158" customWidth="1"/>
    <col min="10759" max="10760" width="16.5703125" style="158" customWidth="1"/>
    <col min="10761" max="10761" width="16.7109375" style="158" customWidth="1"/>
    <col min="10762" max="10762" width="18.5703125" style="158" customWidth="1"/>
    <col min="10763" max="11008" width="9.140625" style="158"/>
    <col min="11009" max="11009" width="7.5703125" style="158" bestFit="1" customWidth="1"/>
    <col min="11010" max="11010" width="7" style="158" bestFit="1" customWidth="1"/>
    <col min="11011" max="11011" width="5.5703125" style="158" bestFit="1" customWidth="1"/>
    <col min="11012" max="11012" width="8.7109375" style="158" bestFit="1" customWidth="1"/>
    <col min="11013" max="11013" width="8.42578125" style="158" bestFit="1" customWidth="1"/>
    <col min="11014" max="11014" width="76.140625" style="158" customWidth="1"/>
    <col min="11015" max="11016" width="16.5703125" style="158" customWidth="1"/>
    <col min="11017" max="11017" width="16.7109375" style="158" customWidth="1"/>
    <col min="11018" max="11018" width="18.5703125" style="158" customWidth="1"/>
    <col min="11019" max="11264" width="9.140625" style="158"/>
    <col min="11265" max="11265" width="7.5703125" style="158" bestFit="1" customWidth="1"/>
    <col min="11266" max="11266" width="7" style="158" bestFit="1" customWidth="1"/>
    <col min="11267" max="11267" width="5.5703125" style="158" bestFit="1" customWidth="1"/>
    <col min="11268" max="11268" width="8.7109375" style="158" bestFit="1" customWidth="1"/>
    <col min="11269" max="11269" width="8.42578125" style="158" bestFit="1" customWidth="1"/>
    <col min="11270" max="11270" width="76.140625" style="158" customWidth="1"/>
    <col min="11271" max="11272" width="16.5703125" style="158" customWidth="1"/>
    <col min="11273" max="11273" width="16.7109375" style="158" customWidth="1"/>
    <col min="11274" max="11274" width="18.5703125" style="158" customWidth="1"/>
    <col min="11275" max="11520" width="9.140625" style="158"/>
    <col min="11521" max="11521" width="7.5703125" style="158" bestFit="1" customWidth="1"/>
    <col min="11522" max="11522" width="7" style="158" bestFit="1" customWidth="1"/>
    <col min="11523" max="11523" width="5.5703125" style="158" bestFit="1" customWidth="1"/>
    <col min="11524" max="11524" width="8.7109375" style="158" bestFit="1" customWidth="1"/>
    <col min="11525" max="11525" width="8.42578125" style="158" bestFit="1" customWidth="1"/>
    <col min="11526" max="11526" width="76.140625" style="158" customWidth="1"/>
    <col min="11527" max="11528" width="16.5703125" style="158" customWidth="1"/>
    <col min="11529" max="11529" width="16.7109375" style="158" customWidth="1"/>
    <col min="11530" max="11530" width="18.5703125" style="158" customWidth="1"/>
    <col min="11531" max="11776" width="9.140625" style="158"/>
    <col min="11777" max="11777" width="7.5703125" style="158" bestFit="1" customWidth="1"/>
    <col min="11778" max="11778" width="7" style="158" bestFit="1" customWidth="1"/>
    <col min="11779" max="11779" width="5.5703125" style="158" bestFit="1" customWidth="1"/>
    <col min="11780" max="11780" width="8.7109375" style="158" bestFit="1" customWidth="1"/>
    <col min="11781" max="11781" width="8.42578125" style="158" bestFit="1" customWidth="1"/>
    <col min="11782" max="11782" width="76.140625" style="158" customWidth="1"/>
    <col min="11783" max="11784" width="16.5703125" style="158" customWidth="1"/>
    <col min="11785" max="11785" width="16.7109375" style="158" customWidth="1"/>
    <col min="11786" max="11786" width="18.5703125" style="158" customWidth="1"/>
    <col min="11787" max="12032" width="9.140625" style="158"/>
    <col min="12033" max="12033" width="7.5703125" style="158" bestFit="1" customWidth="1"/>
    <col min="12034" max="12034" width="7" style="158" bestFit="1" customWidth="1"/>
    <col min="12035" max="12035" width="5.5703125" style="158" bestFit="1" customWidth="1"/>
    <col min="12036" max="12036" width="8.7109375" style="158" bestFit="1" customWidth="1"/>
    <col min="12037" max="12037" width="8.42578125" style="158" bestFit="1" customWidth="1"/>
    <col min="12038" max="12038" width="76.140625" style="158" customWidth="1"/>
    <col min="12039" max="12040" width="16.5703125" style="158" customWidth="1"/>
    <col min="12041" max="12041" width="16.7109375" style="158" customWidth="1"/>
    <col min="12042" max="12042" width="18.5703125" style="158" customWidth="1"/>
    <col min="12043" max="12288" width="9.140625" style="158"/>
    <col min="12289" max="12289" width="7.5703125" style="158" bestFit="1" customWidth="1"/>
    <col min="12290" max="12290" width="7" style="158" bestFit="1" customWidth="1"/>
    <col min="12291" max="12291" width="5.5703125" style="158" bestFit="1" customWidth="1"/>
    <col min="12292" max="12292" width="8.7109375" style="158" bestFit="1" customWidth="1"/>
    <col min="12293" max="12293" width="8.42578125" style="158" bestFit="1" customWidth="1"/>
    <col min="12294" max="12294" width="76.140625" style="158" customWidth="1"/>
    <col min="12295" max="12296" width="16.5703125" style="158" customWidth="1"/>
    <col min="12297" max="12297" width="16.7109375" style="158" customWidth="1"/>
    <col min="12298" max="12298" width="18.5703125" style="158" customWidth="1"/>
    <col min="12299" max="12544" width="9.140625" style="158"/>
    <col min="12545" max="12545" width="7.5703125" style="158" bestFit="1" customWidth="1"/>
    <col min="12546" max="12546" width="7" style="158" bestFit="1" customWidth="1"/>
    <col min="12547" max="12547" width="5.5703125" style="158" bestFit="1" customWidth="1"/>
    <col min="12548" max="12548" width="8.7109375" style="158" bestFit="1" customWidth="1"/>
    <col min="12549" max="12549" width="8.42578125" style="158" bestFit="1" customWidth="1"/>
    <col min="12550" max="12550" width="76.140625" style="158" customWidth="1"/>
    <col min="12551" max="12552" width="16.5703125" style="158" customWidth="1"/>
    <col min="12553" max="12553" width="16.7109375" style="158" customWidth="1"/>
    <col min="12554" max="12554" width="18.5703125" style="158" customWidth="1"/>
    <col min="12555" max="12800" width="9.140625" style="158"/>
    <col min="12801" max="12801" width="7.5703125" style="158" bestFit="1" customWidth="1"/>
    <col min="12802" max="12802" width="7" style="158" bestFit="1" customWidth="1"/>
    <col min="12803" max="12803" width="5.5703125" style="158" bestFit="1" customWidth="1"/>
    <col min="12804" max="12804" width="8.7109375" style="158" bestFit="1" customWidth="1"/>
    <col min="12805" max="12805" width="8.42578125" style="158" bestFit="1" customWidth="1"/>
    <col min="12806" max="12806" width="76.140625" style="158" customWidth="1"/>
    <col min="12807" max="12808" width="16.5703125" style="158" customWidth="1"/>
    <col min="12809" max="12809" width="16.7109375" style="158" customWidth="1"/>
    <col min="12810" max="12810" width="18.5703125" style="158" customWidth="1"/>
    <col min="12811" max="13056" width="9.140625" style="158"/>
    <col min="13057" max="13057" width="7.5703125" style="158" bestFit="1" customWidth="1"/>
    <col min="13058" max="13058" width="7" style="158" bestFit="1" customWidth="1"/>
    <col min="13059" max="13059" width="5.5703125" style="158" bestFit="1" customWidth="1"/>
    <col min="13060" max="13060" width="8.7109375" style="158" bestFit="1" customWidth="1"/>
    <col min="13061" max="13061" width="8.42578125" style="158" bestFit="1" customWidth="1"/>
    <col min="13062" max="13062" width="76.140625" style="158" customWidth="1"/>
    <col min="13063" max="13064" width="16.5703125" style="158" customWidth="1"/>
    <col min="13065" max="13065" width="16.7109375" style="158" customWidth="1"/>
    <col min="13066" max="13066" width="18.5703125" style="158" customWidth="1"/>
    <col min="13067" max="13312" width="9.140625" style="158"/>
    <col min="13313" max="13313" width="7.5703125" style="158" bestFit="1" customWidth="1"/>
    <col min="13314" max="13314" width="7" style="158" bestFit="1" customWidth="1"/>
    <col min="13315" max="13315" width="5.5703125" style="158" bestFit="1" customWidth="1"/>
    <col min="13316" max="13316" width="8.7109375" style="158" bestFit="1" customWidth="1"/>
    <col min="13317" max="13317" width="8.42578125" style="158" bestFit="1" customWidth="1"/>
    <col min="13318" max="13318" width="76.140625" style="158" customWidth="1"/>
    <col min="13319" max="13320" width="16.5703125" style="158" customWidth="1"/>
    <col min="13321" max="13321" width="16.7109375" style="158" customWidth="1"/>
    <col min="13322" max="13322" width="18.5703125" style="158" customWidth="1"/>
    <col min="13323" max="13568" width="9.140625" style="158"/>
    <col min="13569" max="13569" width="7.5703125" style="158" bestFit="1" customWidth="1"/>
    <col min="13570" max="13570" width="7" style="158" bestFit="1" customWidth="1"/>
    <col min="13571" max="13571" width="5.5703125" style="158" bestFit="1" customWidth="1"/>
    <col min="13572" max="13572" width="8.7109375" style="158" bestFit="1" customWidth="1"/>
    <col min="13573" max="13573" width="8.42578125" style="158" bestFit="1" customWidth="1"/>
    <col min="13574" max="13574" width="76.140625" style="158" customWidth="1"/>
    <col min="13575" max="13576" width="16.5703125" style="158" customWidth="1"/>
    <col min="13577" max="13577" width="16.7109375" style="158" customWidth="1"/>
    <col min="13578" max="13578" width="18.5703125" style="158" customWidth="1"/>
    <col min="13579" max="13824" width="9.140625" style="158"/>
    <col min="13825" max="13825" width="7.5703125" style="158" bestFit="1" customWidth="1"/>
    <col min="13826" max="13826" width="7" style="158" bestFit="1" customWidth="1"/>
    <col min="13827" max="13827" width="5.5703125" style="158" bestFit="1" customWidth="1"/>
    <col min="13828" max="13828" width="8.7109375" style="158" bestFit="1" customWidth="1"/>
    <col min="13829" max="13829" width="8.42578125" style="158" bestFit="1" customWidth="1"/>
    <col min="13830" max="13830" width="76.140625" style="158" customWidth="1"/>
    <col min="13831" max="13832" width="16.5703125" style="158" customWidth="1"/>
    <col min="13833" max="13833" width="16.7109375" style="158" customWidth="1"/>
    <col min="13834" max="13834" width="18.5703125" style="158" customWidth="1"/>
    <col min="13835" max="14080" width="9.140625" style="158"/>
    <col min="14081" max="14081" width="7.5703125" style="158" bestFit="1" customWidth="1"/>
    <col min="14082" max="14082" width="7" style="158" bestFit="1" customWidth="1"/>
    <col min="14083" max="14083" width="5.5703125" style="158" bestFit="1" customWidth="1"/>
    <col min="14084" max="14084" width="8.7109375" style="158" bestFit="1" customWidth="1"/>
    <col min="14085" max="14085" width="8.42578125" style="158" bestFit="1" customWidth="1"/>
    <col min="14086" max="14086" width="76.140625" style="158" customWidth="1"/>
    <col min="14087" max="14088" width="16.5703125" style="158" customWidth="1"/>
    <col min="14089" max="14089" width="16.7109375" style="158" customWidth="1"/>
    <col min="14090" max="14090" width="18.5703125" style="158" customWidth="1"/>
    <col min="14091" max="14336" width="9.140625" style="158"/>
    <col min="14337" max="14337" width="7.5703125" style="158" bestFit="1" customWidth="1"/>
    <col min="14338" max="14338" width="7" style="158" bestFit="1" customWidth="1"/>
    <col min="14339" max="14339" width="5.5703125" style="158" bestFit="1" customWidth="1"/>
    <col min="14340" max="14340" width="8.7109375" style="158" bestFit="1" customWidth="1"/>
    <col min="14341" max="14341" width="8.42578125" style="158" bestFit="1" customWidth="1"/>
    <col min="14342" max="14342" width="76.140625" style="158" customWidth="1"/>
    <col min="14343" max="14344" width="16.5703125" style="158" customWidth="1"/>
    <col min="14345" max="14345" width="16.7109375" style="158" customWidth="1"/>
    <col min="14346" max="14346" width="18.5703125" style="158" customWidth="1"/>
    <col min="14347" max="14592" width="9.140625" style="158"/>
    <col min="14593" max="14593" width="7.5703125" style="158" bestFit="1" customWidth="1"/>
    <col min="14594" max="14594" width="7" style="158" bestFit="1" customWidth="1"/>
    <col min="14595" max="14595" width="5.5703125" style="158" bestFit="1" customWidth="1"/>
    <col min="14596" max="14596" width="8.7109375" style="158" bestFit="1" customWidth="1"/>
    <col min="14597" max="14597" width="8.42578125" style="158" bestFit="1" customWidth="1"/>
    <col min="14598" max="14598" width="76.140625" style="158" customWidth="1"/>
    <col min="14599" max="14600" width="16.5703125" style="158" customWidth="1"/>
    <col min="14601" max="14601" width="16.7109375" style="158" customWidth="1"/>
    <col min="14602" max="14602" width="18.5703125" style="158" customWidth="1"/>
    <col min="14603" max="14848" width="9.140625" style="158"/>
    <col min="14849" max="14849" width="7.5703125" style="158" bestFit="1" customWidth="1"/>
    <col min="14850" max="14850" width="7" style="158" bestFit="1" customWidth="1"/>
    <col min="14851" max="14851" width="5.5703125" style="158" bestFit="1" customWidth="1"/>
    <col min="14852" max="14852" width="8.7109375" style="158" bestFit="1" customWidth="1"/>
    <col min="14853" max="14853" width="8.42578125" style="158" bestFit="1" customWidth="1"/>
    <col min="14854" max="14854" width="76.140625" style="158" customWidth="1"/>
    <col min="14855" max="14856" width="16.5703125" style="158" customWidth="1"/>
    <col min="14857" max="14857" width="16.7109375" style="158" customWidth="1"/>
    <col min="14858" max="14858" width="18.5703125" style="158" customWidth="1"/>
    <col min="14859" max="15104" width="9.140625" style="158"/>
    <col min="15105" max="15105" width="7.5703125" style="158" bestFit="1" customWidth="1"/>
    <col min="15106" max="15106" width="7" style="158" bestFit="1" customWidth="1"/>
    <col min="15107" max="15107" width="5.5703125" style="158" bestFit="1" customWidth="1"/>
    <col min="15108" max="15108" width="8.7109375" style="158" bestFit="1" customWidth="1"/>
    <col min="15109" max="15109" width="8.42578125" style="158" bestFit="1" customWidth="1"/>
    <col min="15110" max="15110" width="76.140625" style="158" customWidth="1"/>
    <col min="15111" max="15112" width="16.5703125" style="158" customWidth="1"/>
    <col min="15113" max="15113" width="16.7109375" style="158" customWidth="1"/>
    <col min="15114" max="15114" width="18.5703125" style="158" customWidth="1"/>
    <col min="15115" max="15360" width="9.140625" style="158"/>
    <col min="15361" max="15361" width="7.5703125" style="158" bestFit="1" customWidth="1"/>
    <col min="15362" max="15362" width="7" style="158" bestFit="1" customWidth="1"/>
    <col min="15363" max="15363" width="5.5703125" style="158" bestFit="1" customWidth="1"/>
    <col min="15364" max="15364" width="8.7109375" style="158" bestFit="1" customWidth="1"/>
    <col min="15365" max="15365" width="8.42578125" style="158" bestFit="1" customWidth="1"/>
    <col min="15366" max="15366" width="76.140625" style="158" customWidth="1"/>
    <col min="15367" max="15368" width="16.5703125" style="158" customWidth="1"/>
    <col min="15369" max="15369" width="16.7109375" style="158" customWidth="1"/>
    <col min="15370" max="15370" width="18.5703125" style="158" customWidth="1"/>
    <col min="15371" max="15616" width="9.140625" style="158"/>
    <col min="15617" max="15617" width="7.5703125" style="158" bestFit="1" customWidth="1"/>
    <col min="15618" max="15618" width="7" style="158" bestFit="1" customWidth="1"/>
    <col min="15619" max="15619" width="5.5703125" style="158" bestFit="1" customWidth="1"/>
    <col min="15620" max="15620" width="8.7109375" style="158" bestFit="1" customWidth="1"/>
    <col min="15621" max="15621" width="8.42578125" style="158" bestFit="1" customWidth="1"/>
    <col min="15622" max="15622" width="76.140625" style="158" customWidth="1"/>
    <col min="15623" max="15624" width="16.5703125" style="158" customWidth="1"/>
    <col min="15625" max="15625" width="16.7109375" style="158" customWidth="1"/>
    <col min="15626" max="15626" width="18.5703125" style="158" customWidth="1"/>
    <col min="15627" max="15872" width="9.140625" style="158"/>
    <col min="15873" max="15873" width="7.5703125" style="158" bestFit="1" customWidth="1"/>
    <col min="15874" max="15874" width="7" style="158" bestFit="1" customWidth="1"/>
    <col min="15875" max="15875" width="5.5703125" style="158" bestFit="1" customWidth="1"/>
    <col min="15876" max="15876" width="8.7109375" style="158" bestFit="1" customWidth="1"/>
    <col min="15877" max="15877" width="8.42578125" style="158" bestFit="1" customWidth="1"/>
    <col min="15878" max="15878" width="76.140625" style="158" customWidth="1"/>
    <col min="15879" max="15880" width="16.5703125" style="158" customWidth="1"/>
    <col min="15881" max="15881" width="16.7109375" style="158" customWidth="1"/>
    <col min="15882" max="15882" width="18.5703125" style="158" customWidth="1"/>
    <col min="15883" max="16128" width="9.140625" style="158"/>
    <col min="16129" max="16129" width="7.5703125" style="158" bestFit="1" customWidth="1"/>
    <col min="16130" max="16130" width="7" style="158" bestFit="1" customWidth="1"/>
    <col min="16131" max="16131" width="5.5703125" style="158" bestFit="1" customWidth="1"/>
    <col min="16132" max="16132" width="8.7109375" style="158" bestFit="1" customWidth="1"/>
    <col min="16133" max="16133" width="8.42578125" style="158" bestFit="1" customWidth="1"/>
    <col min="16134" max="16134" width="76.140625" style="158" customWidth="1"/>
    <col min="16135" max="16136" width="16.5703125" style="158" customWidth="1"/>
    <col min="16137" max="16137" width="16.7109375" style="158" customWidth="1"/>
    <col min="16138" max="16138" width="18.5703125" style="158" customWidth="1"/>
    <col min="16139" max="16384" width="9.140625" style="158"/>
  </cols>
  <sheetData>
    <row r="1" spans="1:14" ht="16.5" customHeight="1">
      <c r="A1" s="483" t="s">
        <v>529</v>
      </c>
      <c r="B1" s="483"/>
      <c r="C1" s="483"/>
      <c r="D1" s="483"/>
      <c r="E1" s="483"/>
      <c r="F1" s="483"/>
      <c r="G1" s="483"/>
      <c r="H1" s="483"/>
      <c r="I1" s="483"/>
      <c r="J1" s="483"/>
    </row>
    <row r="2" spans="1:14" ht="16.5" customHeight="1">
      <c r="A2" s="483" t="s">
        <v>0</v>
      </c>
      <c r="B2" s="483"/>
      <c r="C2" s="483"/>
      <c r="D2" s="483"/>
      <c r="E2" s="483"/>
      <c r="F2" s="483"/>
      <c r="G2" s="483"/>
      <c r="H2" s="483"/>
      <c r="I2" s="483"/>
      <c r="J2" s="483"/>
    </row>
    <row r="3" spans="1:14" ht="16.5" customHeight="1">
      <c r="A3" s="483" t="s">
        <v>1</v>
      </c>
      <c r="B3" s="483"/>
      <c r="C3" s="483"/>
      <c r="D3" s="483"/>
      <c r="E3" s="483"/>
      <c r="F3" s="483"/>
      <c r="G3" s="483"/>
      <c r="H3" s="483"/>
      <c r="I3" s="483"/>
      <c r="J3" s="483"/>
    </row>
    <row r="4" spans="1:14">
      <c r="A4" s="490"/>
      <c r="B4" s="490"/>
      <c r="C4" s="490"/>
      <c r="D4" s="490"/>
      <c r="E4" s="490"/>
      <c r="F4" s="490"/>
      <c r="G4" s="490"/>
      <c r="H4" s="490"/>
      <c r="I4" s="490"/>
      <c r="J4" s="490"/>
    </row>
    <row r="5" spans="1:14" ht="39" customHeight="1">
      <c r="A5" s="434" t="s">
        <v>528</v>
      </c>
      <c r="B5" s="434"/>
      <c r="C5" s="434"/>
      <c r="D5" s="434"/>
      <c r="E5" s="434"/>
      <c r="F5" s="434"/>
      <c r="G5" s="434"/>
      <c r="H5" s="434"/>
      <c r="I5" s="434"/>
      <c r="J5" s="434"/>
    </row>
    <row r="6" spans="1:14">
      <c r="F6" s="159"/>
      <c r="G6" s="159"/>
      <c r="H6" s="159"/>
      <c r="I6" s="159"/>
      <c r="J6" s="159"/>
    </row>
    <row r="7" spans="1:14" ht="16.5" customHeight="1">
      <c r="I7" s="493" t="s">
        <v>388</v>
      </c>
      <c r="J7" s="493"/>
    </row>
    <row r="8" spans="1:14" ht="42.75" customHeight="1">
      <c r="A8" s="485" t="s">
        <v>181</v>
      </c>
      <c r="B8" s="486"/>
      <c r="C8" s="487"/>
      <c r="D8" s="485" t="s">
        <v>2</v>
      </c>
      <c r="E8" s="487"/>
      <c r="F8" s="488" t="s">
        <v>3</v>
      </c>
      <c r="G8" s="485" t="s">
        <v>4</v>
      </c>
      <c r="H8" s="486"/>
      <c r="I8" s="486"/>
      <c r="J8" s="487"/>
    </row>
    <row r="9" spans="1:14" ht="27">
      <c r="A9" s="160" t="s">
        <v>182</v>
      </c>
      <c r="B9" s="160" t="s">
        <v>183</v>
      </c>
      <c r="C9" s="160" t="s">
        <v>184</v>
      </c>
      <c r="D9" s="160" t="s">
        <v>5</v>
      </c>
      <c r="E9" s="160" t="s">
        <v>6</v>
      </c>
      <c r="F9" s="489"/>
      <c r="G9" s="160" t="s">
        <v>7</v>
      </c>
      <c r="H9" s="160" t="s">
        <v>8</v>
      </c>
      <c r="I9" s="160" t="s">
        <v>9</v>
      </c>
      <c r="J9" s="160" t="s">
        <v>10</v>
      </c>
    </row>
    <row r="10" spans="1:14">
      <c r="A10" s="161"/>
      <c r="B10" s="161"/>
      <c r="C10" s="161"/>
      <c r="D10" s="161"/>
      <c r="E10" s="161"/>
      <c r="F10" s="175" t="s">
        <v>11</v>
      </c>
      <c r="G10" s="176">
        <f>+G12+G28</f>
        <v>0</v>
      </c>
      <c r="H10" s="426">
        <f t="shared" ref="H10:J10" si="0">+H12+H28</f>
        <v>0</v>
      </c>
      <c r="I10" s="426">
        <f t="shared" si="0"/>
        <v>0</v>
      </c>
      <c r="J10" s="426">
        <f t="shared" si="0"/>
        <v>0</v>
      </c>
      <c r="K10" s="300"/>
      <c r="L10" s="300"/>
      <c r="M10" s="300"/>
      <c r="N10" s="300"/>
    </row>
    <row r="11" spans="1:14">
      <c r="A11" s="161"/>
      <c r="B11" s="161"/>
      <c r="C11" s="161"/>
      <c r="D11" s="161"/>
      <c r="E11" s="161"/>
      <c r="F11" s="162" t="s">
        <v>12</v>
      </c>
      <c r="G11" s="163"/>
      <c r="H11" s="163"/>
      <c r="I11" s="163"/>
      <c r="J11" s="163"/>
    </row>
    <row r="12" spans="1:14" s="255" customFormat="1">
      <c r="A12" s="294" t="s">
        <v>357</v>
      </c>
      <c r="B12" s="295"/>
      <c r="C12" s="295"/>
      <c r="D12" s="295"/>
      <c r="E12" s="295"/>
      <c r="F12" s="294" t="s">
        <v>358</v>
      </c>
      <c r="G12" s="296">
        <f t="shared" ref="G12:I12" si="1">+G14</f>
        <v>0</v>
      </c>
      <c r="H12" s="296">
        <f t="shared" si="1"/>
        <v>-313378.90000000002</v>
      </c>
      <c r="I12" s="296">
        <f t="shared" si="1"/>
        <v>-1334198.6000000001</v>
      </c>
      <c r="J12" s="296">
        <f>J14</f>
        <v>-1726000</v>
      </c>
    </row>
    <row r="13" spans="1:14" s="255" customFormat="1">
      <c r="A13" s="295"/>
      <c r="B13" s="295"/>
      <c r="C13" s="295"/>
      <c r="D13" s="295"/>
      <c r="E13" s="295"/>
      <c r="F13" s="295" t="s">
        <v>12</v>
      </c>
      <c r="G13" s="295"/>
      <c r="H13" s="295"/>
      <c r="I13" s="295"/>
      <c r="J13" s="295"/>
    </row>
    <row r="14" spans="1:14" s="255" customFormat="1">
      <c r="A14" s="295"/>
      <c r="B14" s="294" t="s">
        <v>189</v>
      </c>
      <c r="C14" s="295"/>
      <c r="D14" s="295"/>
      <c r="E14" s="295"/>
      <c r="F14" s="294" t="s">
        <v>359</v>
      </c>
      <c r="G14" s="296">
        <f t="shared" ref="G14:I14" si="2">+G16</f>
        <v>0</v>
      </c>
      <c r="H14" s="296">
        <f t="shared" si="2"/>
        <v>-313378.90000000002</v>
      </c>
      <c r="I14" s="296">
        <f t="shared" si="2"/>
        <v>-1334198.6000000001</v>
      </c>
      <c r="J14" s="296">
        <f>+J16</f>
        <v>-1726000</v>
      </c>
    </row>
    <row r="15" spans="1:14" s="255" customFormat="1">
      <c r="A15" s="295"/>
      <c r="B15" s="295"/>
      <c r="C15" s="295"/>
      <c r="D15" s="295"/>
      <c r="E15" s="295"/>
      <c r="F15" s="295" t="s">
        <v>12</v>
      </c>
      <c r="G15" s="295"/>
      <c r="H15" s="295"/>
      <c r="I15" s="295"/>
      <c r="J15" s="295"/>
    </row>
    <row r="16" spans="1:14" s="255" customFormat="1">
      <c r="A16" s="295"/>
      <c r="B16" s="295"/>
      <c r="C16" s="294" t="s">
        <v>189</v>
      </c>
      <c r="D16" s="295"/>
      <c r="E16" s="295"/>
      <c r="F16" s="294" t="s">
        <v>355</v>
      </c>
      <c r="G16" s="296">
        <f t="shared" ref="G16:I16" si="3">+G19</f>
        <v>0</v>
      </c>
      <c r="H16" s="296">
        <f t="shared" si="3"/>
        <v>-313378.90000000002</v>
      </c>
      <c r="I16" s="296">
        <f t="shared" si="3"/>
        <v>-1334198.6000000001</v>
      </c>
      <c r="J16" s="296">
        <f>+J19</f>
        <v>-1726000</v>
      </c>
    </row>
    <row r="17" spans="1:19" s="255" customFormat="1">
      <c r="A17" s="295"/>
      <c r="B17" s="295"/>
      <c r="C17" s="295"/>
      <c r="D17" s="295"/>
      <c r="E17" s="295"/>
      <c r="F17" s="295" t="s">
        <v>12</v>
      </c>
      <c r="G17" s="295"/>
      <c r="H17" s="295"/>
      <c r="I17" s="295"/>
      <c r="J17" s="295"/>
    </row>
    <row r="18" spans="1:19" s="255" customFormat="1">
      <c r="A18" s="295"/>
      <c r="B18" s="295"/>
      <c r="C18" s="295"/>
      <c r="D18" s="295"/>
      <c r="E18" s="295"/>
      <c r="F18" s="420" t="s">
        <v>353</v>
      </c>
      <c r="G18" s="421">
        <f>+G19</f>
        <v>0</v>
      </c>
      <c r="H18" s="421">
        <f t="shared" ref="H18" si="4">+H19</f>
        <v>-313378.90000000002</v>
      </c>
      <c r="I18" s="421">
        <f t="shared" ref="I18" si="5">+I19</f>
        <v>-1334198.6000000001</v>
      </c>
      <c r="J18" s="421">
        <f t="shared" ref="J18" si="6">+J19</f>
        <v>-1726000</v>
      </c>
    </row>
    <row r="19" spans="1:19" s="255" customFormat="1">
      <c r="A19" s="295"/>
      <c r="B19" s="295"/>
      <c r="C19" s="295"/>
      <c r="D19" s="295" t="s">
        <v>354</v>
      </c>
      <c r="E19" s="295"/>
      <c r="F19" s="295" t="s">
        <v>355</v>
      </c>
      <c r="G19" s="297">
        <f>+G21</f>
        <v>0</v>
      </c>
      <c r="H19" s="297">
        <f t="shared" ref="H19:J19" si="7">+H21</f>
        <v>-313378.90000000002</v>
      </c>
      <c r="I19" s="297">
        <f t="shared" si="7"/>
        <v>-1334198.6000000001</v>
      </c>
      <c r="J19" s="297">
        <f t="shared" si="7"/>
        <v>-1726000</v>
      </c>
    </row>
    <row r="20" spans="1:19" s="255" customFormat="1">
      <c r="A20" s="295"/>
      <c r="B20" s="295"/>
      <c r="C20" s="295"/>
      <c r="D20" s="295"/>
      <c r="E20" s="295"/>
      <c r="F20" s="295" t="s">
        <v>12</v>
      </c>
      <c r="G20" s="297"/>
      <c r="H20" s="297"/>
      <c r="I20" s="297"/>
      <c r="J20" s="297"/>
    </row>
    <row r="21" spans="1:19" s="255" customFormat="1">
      <c r="A21" s="295"/>
      <c r="B21" s="295"/>
      <c r="C21" s="295"/>
      <c r="D21" s="295"/>
      <c r="E21" s="295" t="s">
        <v>356</v>
      </c>
      <c r="F21" s="295" t="s">
        <v>355</v>
      </c>
      <c r="G21" s="297">
        <f t="shared" ref="G21:I21" si="8">+G22</f>
        <v>0</v>
      </c>
      <c r="H21" s="297">
        <f t="shared" si="8"/>
        <v>-313378.90000000002</v>
      </c>
      <c r="I21" s="297">
        <f t="shared" si="8"/>
        <v>-1334198.6000000001</v>
      </c>
      <c r="J21" s="297">
        <f>+J22</f>
        <v>-1726000</v>
      </c>
    </row>
    <row r="22" spans="1:19" s="274" customFormat="1" ht="28.5" customHeight="1">
      <c r="A22" s="298"/>
      <c r="B22" s="298"/>
      <c r="C22" s="298"/>
      <c r="D22" s="298"/>
      <c r="E22" s="298"/>
      <c r="F22" s="298" t="s">
        <v>353</v>
      </c>
      <c r="G22" s="299">
        <f>G24</f>
        <v>0</v>
      </c>
      <c r="H22" s="299">
        <f t="shared" ref="H22:J22" si="9">H24</f>
        <v>-313378.90000000002</v>
      </c>
      <c r="I22" s="299">
        <f t="shared" si="9"/>
        <v>-1334198.6000000001</v>
      </c>
      <c r="J22" s="299">
        <f t="shared" si="9"/>
        <v>-1726000</v>
      </c>
      <c r="K22" s="255"/>
      <c r="L22" s="255"/>
      <c r="M22" s="255"/>
      <c r="N22" s="255"/>
      <c r="O22" s="255"/>
      <c r="P22" s="255"/>
      <c r="Q22" s="255"/>
      <c r="R22" s="255"/>
      <c r="S22" s="255"/>
    </row>
    <row r="23" spans="1:19" s="276" customFormat="1" ht="33">
      <c r="A23" s="275"/>
      <c r="B23" s="275"/>
      <c r="C23" s="275"/>
      <c r="D23" s="275"/>
      <c r="E23" s="275"/>
      <c r="F23" s="298" t="s">
        <v>191</v>
      </c>
      <c r="G23" s="299"/>
      <c r="H23" s="299"/>
      <c r="I23" s="299"/>
      <c r="J23" s="299"/>
      <c r="K23" s="255"/>
      <c r="L23" s="255"/>
      <c r="M23" s="255"/>
      <c r="N23" s="255"/>
      <c r="O23" s="255"/>
      <c r="P23" s="255"/>
      <c r="Q23" s="255"/>
      <c r="R23" s="255"/>
      <c r="S23" s="255"/>
    </row>
    <row r="24" spans="1:19" s="276" customFormat="1">
      <c r="A24" s="275"/>
      <c r="B24" s="275"/>
      <c r="C24" s="275"/>
      <c r="D24" s="275"/>
      <c r="E24" s="275"/>
      <c r="F24" s="298" t="s">
        <v>11</v>
      </c>
      <c r="G24" s="299">
        <f>G25</f>
        <v>0</v>
      </c>
      <c r="H24" s="299">
        <f t="shared" ref="H24:J26" si="10">H25</f>
        <v>-313378.90000000002</v>
      </c>
      <c r="I24" s="299">
        <f t="shared" si="10"/>
        <v>-1334198.6000000001</v>
      </c>
      <c r="J24" s="299">
        <f t="shared" si="10"/>
        <v>-1726000</v>
      </c>
      <c r="K24" s="255"/>
      <c r="L24" s="255"/>
      <c r="M24" s="255"/>
      <c r="N24" s="255"/>
      <c r="O24" s="255"/>
      <c r="P24" s="255"/>
      <c r="Q24" s="255"/>
      <c r="R24" s="255"/>
      <c r="S24" s="255"/>
    </row>
    <row r="25" spans="1:19" s="276" customFormat="1">
      <c r="A25" s="275"/>
      <c r="B25" s="275"/>
      <c r="C25" s="275"/>
      <c r="D25" s="275"/>
      <c r="E25" s="275"/>
      <c r="F25" s="298" t="s">
        <v>196</v>
      </c>
      <c r="G25" s="299">
        <f>G26</f>
        <v>0</v>
      </c>
      <c r="H25" s="299">
        <f t="shared" si="10"/>
        <v>-313378.90000000002</v>
      </c>
      <c r="I25" s="299">
        <f t="shared" si="10"/>
        <v>-1334198.6000000001</v>
      </c>
      <c r="J25" s="299">
        <f t="shared" si="10"/>
        <v>-1726000</v>
      </c>
      <c r="K25" s="255"/>
      <c r="L25" s="255"/>
      <c r="M25" s="255"/>
      <c r="N25" s="255"/>
      <c r="O25" s="255"/>
      <c r="P25" s="255"/>
      <c r="Q25" s="255"/>
      <c r="R25" s="255"/>
      <c r="S25" s="255"/>
    </row>
    <row r="26" spans="1:19" s="276" customFormat="1">
      <c r="A26" s="275"/>
      <c r="B26" s="275"/>
      <c r="C26" s="275"/>
      <c r="D26" s="275"/>
      <c r="E26" s="275"/>
      <c r="F26" s="298" t="s">
        <v>368</v>
      </c>
      <c r="G26" s="299">
        <f>'9'!G136</f>
        <v>0</v>
      </c>
      <c r="H26" s="299">
        <f>H27</f>
        <v>-313378.90000000002</v>
      </c>
      <c r="I26" s="299">
        <f t="shared" si="10"/>
        <v>-1334198.6000000001</v>
      </c>
      <c r="J26" s="299">
        <f t="shared" si="10"/>
        <v>-1726000</v>
      </c>
      <c r="K26" s="255"/>
      <c r="L26" s="255"/>
      <c r="M26" s="255"/>
      <c r="N26" s="255"/>
      <c r="O26" s="255"/>
      <c r="P26" s="255"/>
      <c r="Q26" s="255"/>
      <c r="R26" s="255"/>
      <c r="S26" s="255"/>
    </row>
    <row r="27" spans="1:19" s="276" customFormat="1">
      <c r="A27" s="275"/>
      <c r="B27" s="275"/>
      <c r="C27" s="275"/>
      <c r="D27" s="275"/>
      <c r="E27" s="275"/>
      <c r="F27" s="298" t="s">
        <v>369</v>
      </c>
      <c r="G27" s="166" t="s">
        <v>527</v>
      </c>
      <c r="H27" s="166">
        <v>-313378.90000000002</v>
      </c>
      <c r="I27" s="166">
        <v>-1334198.6000000001</v>
      </c>
      <c r="J27" s="166">
        <v>-1726000</v>
      </c>
      <c r="K27" s="255"/>
      <c r="L27" s="255"/>
      <c r="M27" s="255"/>
      <c r="N27" s="255"/>
      <c r="O27" s="255"/>
      <c r="P27" s="255"/>
      <c r="Q27" s="255"/>
      <c r="R27" s="255"/>
      <c r="S27" s="255"/>
    </row>
    <row r="28" spans="1:19" s="425" customFormat="1">
      <c r="A28" s="423"/>
      <c r="B28" s="423"/>
      <c r="C28" s="423"/>
      <c r="D28" s="423"/>
      <c r="E28" s="423"/>
      <c r="F28" s="422" t="s">
        <v>397</v>
      </c>
      <c r="G28" s="423"/>
      <c r="H28" s="424">
        <f>H29</f>
        <v>313378.90000000002</v>
      </c>
      <c r="I28" s="424">
        <f t="shared" ref="I28:J28" si="11">I29</f>
        <v>1334198.6000000001</v>
      </c>
      <c r="J28" s="424">
        <f t="shared" si="11"/>
        <v>1726000</v>
      </c>
    </row>
    <row r="29" spans="1:19" s="408" customFormat="1" ht="33">
      <c r="A29" s="177"/>
      <c r="B29" s="177"/>
      <c r="C29" s="177"/>
      <c r="D29" s="177">
        <v>1126</v>
      </c>
      <c r="E29" s="177"/>
      <c r="F29" s="407" t="s">
        <v>398</v>
      </c>
      <c r="G29" s="166">
        <f>+G31+G47+G55</f>
        <v>0</v>
      </c>
      <c r="H29" s="166">
        <f>+H31</f>
        <v>313378.90000000002</v>
      </c>
      <c r="I29" s="166">
        <f t="shared" ref="I29:J29" si="12">+I31</f>
        <v>1334198.6000000001</v>
      </c>
      <c r="J29" s="166">
        <f t="shared" si="12"/>
        <v>1726000</v>
      </c>
    </row>
    <row r="30" spans="1:19" s="408" customFormat="1">
      <c r="A30" s="177"/>
      <c r="B30" s="177"/>
      <c r="C30" s="177"/>
      <c r="D30" s="177"/>
      <c r="E30" s="177"/>
      <c r="F30" s="407" t="s">
        <v>12</v>
      </c>
      <c r="G30" s="177"/>
      <c r="H30" s="177"/>
      <c r="I30" s="177"/>
      <c r="J30" s="177"/>
    </row>
    <row r="31" spans="1:19" s="408" customFormat="1">
      <c r="A31" s="177"/>
      <c r="B31" s="177"/>
      <c r="C31" s="177"/>
      <c r="D31" s="177"/>
      <c r="E31" s="407">
        <v>31003</v>
      </c>
      <c r="F31" s="407" t="s">
        <v>401</v>
      </c>
      <c r="G31" s="166">
        <f>+G42</f>
        <v>0</v>
      </c>
      <c r="H31" s="166">
        <f>H33+H40+H50</f>
        <v>313378.90000000002</v>
      </c>
      <c r="I31" s="166">
        <f>I33+I40+I50</f>
        <v>1334198.6000000001</v>
      </c>
      <c r="J31" s="166">
        <f>J33+J40+J50</f>
        <v>1726000</v>
      </c>
    </row>
    <row r="32" spans="1:19" s="408" customFormat="1">
      <c r="A32" s="177"/>
      <c r="B32" s="177"/>
      <c r="C32" s="177"/>
      <c r="D32" s="177"/>
      <c r="E32" s="177"/>
      <c r="F32" s="409" t="s">
        <v>108</v>
      </c>
      <c r="G32" s="177"/>
      <c r="H32" s="177"/>
      <c r="I32" s="177"/>
      <c r="J32" s="177"/>
    </row>
    <row r="33" spans="1:13" s="408" customFormat="1">
      <c r="A33" s="177"/>
      <c r="B33" s="177"/>
      <c r="C33" s="177"/>
      <c r="D33" s="177"/>
      <c r="E33" s="177"/>
      <c r="F33" s="170" t="s">
        <v>397</v>
      </c>
      <c r="G33" s="177"/>
      <c r="H33" s="410">
        <v>202754.7</v>
      </c>
      <c r="I33" s="410">
        <v>729506</v>
      </c>
      <c r="J33" s="410">
        <v>729506</v>
      </c>
    </row>
    <row r="34" spans="1:13" s="408" customFormat="1">
      <c r="A34" s="177"/>
      <c r="B34" s="177"/>
      <c r="C34" s="177"/>
      <c r="D34" s="177"/>
      <c r="E34" s="177"/>
      <c r="F34" s="409" t="s">
        <v>191</v>
      </c>
      <c r="G34" s="177"/>
      <c r="H34" s="411"/>
      <c r="I34" s="411"/>
      <c r="J34" s="411"/>
    </row>
    <row r="35" spans="1:13" s="408" customFormat="1">
      <c r="A35" s="177"/>
      <c r="B35" s="177"/>
      <c r="C35" s="177"/>
      <c r="D35" s="177"/>
      <c r="E35" s="177"/>
      <c r="F35" s="167" t="s">
        <v>11</v>
      </c>
      <c r="G35" s="177"/>
      <c r="H35" s="410">
        <f>H36</f>
        <v>76528</v>
      </c>
      <c r="I35" s="410">
        <f t="shared" ref="I35:J38" si="13">I36</f>
        <v>298112</v>
      </c>
      <c r="J35" s="410">
        <f t="shared" si="13"/>
        <v>745280</v>
      </c>
    </row>
    <row r="36" spans="1:13" s="408" customFormat="1">
      <c r="A36" s="177"/>
      <c r="B36" s="177"/>
      <c r="C36" s="177"/>
      <c r="D36" s="177"/>
      <c r="E36" s="177"/>
      <c r="F36" s="167" t="s">
        <v>192</v>
      </c>
      <c r="G36" s="177"/>
      <c r="H36" s="410">
        <f>H37</f>
        <v>76528</v>
      </c>
      <c r="I36" s="410">
        <f t="shared" si="13"/>
        <v>298112</v>
      </c>
      <c r="J36" s="410">
        <f t="shared" si="13"/>
        <v>745280</v>
      </c>
    </row>
    <row r="37" spans="1:13" s="408" customFormat="1">
      <c r="A37" s="177"/>
      <c r="B37" s="177"/>
      <c r="C37" s="177"/>
      <c r="D37" s="177"/>
      <c r="E37" s="177"/>
      <c r="F37" s="167" t="s">
        <v>193</v>
      </c>
      <c r="G37" s="177"/>
      <c r="H37" s="410">
        <f>H38</f>
        <v>76528</v>
      </c>
      <c r="I37" s="410">
        <f t="shared" si="13"/>
        <v>298112</v>
      </c>
      <c r="J37" s="410">
        <f t="shared" si="13"/>
        <v>745280</v>
      </c>
    </row>
    <row r="38" spans="1:13" s="408" customFormat="1">
      <c r="A38" s="177"/>
      <c r="B38" s="177"/>
      <c r="C38" s="177"/>
      <c r="D38" s="177"/>
      <c r="E38" s="177"/>
      <c r="F38" s="167" t="s">
        <v>194</v>
      </c>
      <c r="G38" s="177"/>
      <c r="H38" s="410">
        <f>H39</f>
        <v>76528</v>
      </c>
      <c r="I38" s="410">
        <f t="shared" si="13"/>
        <v>298112</v>
      </c>
      <c r="J38" s="410">
        <f t="shared" si="13"/>
        <v>745280</v>
      </c>
    </row>
    <row r="39" spans="1:13" s="408" customFormat="1">
      <c r="A39" s="177"/>
      <c r="B39" s="177"/>
      <c r="C39" s="177"/>
      <c r="D39" s="177"/>
      <c r="E39" s="177"/>
      <c r="F39" s="407" t="s">
        <v>409</v>
      </c>
      <c r="G39" s="177"/>
      <c r="H39" s="166">
        <v>76528</v>
      </c>
      <c r="I39" s="166">
        <v>298112</v>
      </c>
      <c r="J39" s="166">
        <v>745280</v>
      </c>
    </row>
    <row r="40" spans="1:13" s="408" customFormat="1">
      <c r="A40" s="177"/>
      <c r="B40" s="177"/>
      <c r="C40" s="177"/>
      <c r="D40" s="177"/>
      <c r="E40" s="169"/>
      <c r="F40" s="170" t="s">
        <v>408</v>
      </c>
      <c r="G40" s="171">
        <f>+G31</f>
        <v>0</v>
      </c>
      <c r="H40" s="171">
        <f>H42</f>
        <v>110624.2</v>
      </c>
      <c r="I40" s="171">
        <f t="shared" ref="I40:J40" si="14">I42</f>
        <v>313125</v>
      </c>
      <c r="J40" s="171">
        <f t="shared" si="14"/>
        <v>704926.4</v>
      </c>
    </row>
    <row r="41" spans="1:13" s="408" customFormat="1">
      <c r="A41" s="177"/>
      <c r="B41" s="177"/>
      <c r="C41" s="177"/>
      <c r="D41" s="177"/>
      <c r="E41" s="177"/>
      <c r="F41" s="409" t="s">
        <v>191</v>
      </c>
      <c r="G41" s="177"/>
      <c r="H41" s="177"/>
      <c r="I41" s="177"/>
      <c r="J41" s="177"/>
    </row>
    <row r="42" spans="1:13" s="408" customFormat="1">
      <c r="A42" s="177"/>
      <c r="B42" s="177"/>
      <c r="C42" s="177"/>
      <c r="D42" s="177"/>
      <c r="E42" s="172"/>
      <c r="F42" s="167" t="s">
        <v>11</v>
      </c>
      <c r="G42" s="166">
        <f>+G43</f>
        <v>0</v>
      </c>
      <c r="H42" s="166">
        <f>+H43</f>
        <v>110624.2</v>
      </c>
      <c r="I42" s="166">
        <f t="shared" ref="I42:J42" si="15">+I43</f>
        <v>313125</v>
      </c>
      <c r="J42" s="166">
        <f t="shared" si="15"/>
        <v>704926.4</v>
      </c>
    </row>
    <row r="43" spans="1:13" s="408" customFormat="1">
      <c r="A43" s="177"/>
      <c r="B43" s="177"/>
      <c r="C43" s="177"/>
      <c r="D43" s="177"/>
      <c r="E43" s="172"/>
      <c r="F43" s="167" t="s">
        <v>192</v>
      </c>
      <c r="G43" s="166">
        <f>+G44</f>
        <v>0</v>
      </c>
      <c r="H43" s="166">
        <f>H44</f>
        <v>110624.2</v>
      </c>
      <c r="I43" s="166">
        <f t="shared" ref="I43:J43" si="16">I44</f>
        <v>313125</v>
      </c>
      <c r="J43" s="166">
        <f t="shared" si="16"/>
        <v>704926.4</v>
      </c>
    </row>
    <row r="44" spans="1:13" s="408" customFormat="1">
      <c r="A44" s="177"/>
      <c r="B44" s="177"/>
      <c r="C44" s="177"/>
      <c r="D44" s="177"/>
      <c r="E44" s="172"/>
      <c r="F44" s="167" t="s">
        <v>193</v>
      </c>
      <c r="G44" s="166">
        <f>+G45</f>
        <v>0</v>
      </c>
      <c r="H44" s="166">
        <f>H45+H48</f>
        <v>110624.2</v>
      </c>
      <c r="I44" s="166">
        <f t="shared" ref="I44:J44" si="17">I45+I48</f>
        <v>313125</v>
      </c>
      <c r="J44" s="166">
        <f t="shared" si="17"/>
        <v>704926.4</v>
      </c>
    </row>
    <row r="45" spans="1:13" s="408" customFormat="1">
      <c r="A45" s="177"/>
      <c r="B45" s="177"/>
      <c r="C45" s="177"/>
      <c r="D45" s="177"/>
      <c r="E45" s="172"/>
      <c r="F45" s="167" t="s">
        <v>194</v>
      </c>
      <c r="G45" s="166">
        <f>+G46</f>
        <v>0</v>
      </c>
      <c r="H45" s="166">
        <f>H46+H47</f>
        <v>81074.2</v>
      </c>
      <c r="I45" s="166">
        <f t="shared" ref="I45:J45" si="18">I46+I47</f>
        <v>276975</v>
      </c>
      <c r="J45" s="166">
        <f t="shared" si="18"/>
        <v>668776.4</v>
      </c>
    </row>
    <row r="46" spans="1:13" s="408" customFormat="1">
      <c r="A46" s="177"/>
      <c r="B46" s="177"/>
      <c r="C46" s="177"/>
      <c r="D46" s="177"/>
      <c r="E46" s="172"/>
      <c r="F46" s="407" t="s">
        <v>515</v>
      </c>
      <c r="G46" s="166">
        <f>+'10'!D158</f>
        <v>0</v>
      </c>
      <c r="H46" s="166">
        <v>20692.5</v>
      </c>
      <c r="I46" s="166">
        <v>82770</v>
      </c>
      <c r="J46" s="166">
        <v>206925</v>
      </c>
    </row>
    <row r="47" spans="1:13">
      <c r="A47" s="161"/>
      <c r="B47" s="161"/>
      <c r="C47" s="161"/>
      <c r="D47" s="161"/>
      <c r="E47" s="161"/>
      <c r="F47" s="407" t="s">
        <v>409</v>
      </c>
      <c r="G47" s="175"/>
      <c r="H47" s="166">
        <v>60381.7</v>
      </c>
      <c r="I47" s="166">
        <v>194205</v>
      </c>
      <c r="J47" s="166">
        <v>461851.4</v>
      </c>
      <c r="L47" s="419"/>
      <c r="M47" s="419"/>
    </row>
    <row r="48" spans="1:13">
      <c r="A48" s="161"/>
      <c r="B48" s="161"/>
      <c r="C48" s="161"/>
      <c r="D48" s="161"/>
      <c r="E48" s="161"/>
      <c r="F48" s="167" t="s">
        <v>516</v>
      </c>
      <c r="G48" s="175"/>
      <c r="H48" s="166">
        <f>+H49</f>
        <v>29550</v>
      </c>
      <c r="I48" s="166">
        <f t="shared" ref="I48:J48" si="19">+I49</f>
        <v>36150</v>
      </c>
      <c r="J48" s="166">
        <f t="shared" si="19"/>
        <v>36150</v>
      </c>
    </row>
    <row r="49" spans="1:10">
      <c r="A49" s="161"/>
      <c r="B49" s="161"/>
      <c r="C49" s="161"/>
      <c r="D49" s="161"/>
      <c r="E49" s="412"/>
      <c r="F49" s="407" t="s">
        <v>410</v>
      </c>
      <c r="G49" s="175"/>
      <c r="H49" s="166">
        <v>29550</v>
      </c>
      <c r="I49" s="166">
        <v>36150</v>
      </c>
      <c r="J49" s="166">
        <v>36150</v>
      </c>
    </row>
    <row r="50" spans="1:10">
      <c r="A50" s="161"/>
      <c r="B50" s="161"/>
      <c r="C50" s="161"/>
      <c r="D50" s="161"/>
      <c r="E50" s="161"/>
      <c r="F50" s="170" t="s">
        <v>353</v>
      </c>
      <c r="G50" s="175"/>
      <c r="H50" s="166">
        <f>+H52</f>
        <v>0</v>
      </c>
      <c r="I50" s="166">
        <f t="shared" ref="I50:J50" si="20">+I52</f>
        <v>291567.59999999998</v>
      </c>
      <c r="J50" s="166">
        <f t="shared" si="20"/>
        <v>291567.59999999998</v>
      </c>
    </row>
    <row r="51" spans="1:10">
      <c r="A51" s="161"/>
      <c r="B51" s="161"/>
      <c r="C51" s="161"/>
      <c r="D51" s="161"/>
      <c r="E51" s="161"/>
      <c r="F51" s="409" t="s">
        <v>191</v>
      </c>
      <c r="G51" s="175"/>
      <c r="H51" s="166"/>
      <c r="I51" s="166"/>
      <c r="J51" s="166"/>
    </row>
    <row r="52" spans="1:10">
      <c r="A52" s="161"/>
      <c r="B52" s="161"/>
      <c r="C52" s="161"/>
      <c r="D52" s="161"/>
      <c r="E52" s="161"/>
      <c r="F52" s="167" t="s">
        <v>11</v>
      </c>
      <c r="G52" s="175"/>
      <c r="H52" s="166">
        <f>+H53</f>
        <v>0</v>
      </c>
      <c r="I52" s="166">
        <f t="shared" ref="I52:J55" si="21">+I53</f>
        <v>291567.59999999998</v>
      </c>
      <c r="J52" s="166">
        <f t="shared" si="21"/>
        <v>291567.59999999998</v>
      </c>
    </row>
    <row r="53" spans="1:10">
      <c r="A53" s="161"/>
      <c r="B53" s="161"/>
      <c r="C53" s="161"/>
      <c r="D53" s="161"/>
      <c r="E53" s="161"/>
      <c r="F53" s="167" t="s">
        <v>192</v>
      </c>
      <c r="G53" s="175"/>
      <c r="H53" s="166">
        <f>+H54</f>
        <v>0</v>
      </c>
      <c r="I53" s="166">
        <f t="shared" si="21"/>
        <v>291567.59999999998</v>
      </c>
      <c r="J53" s="166">
        <f t="shared" si="21"/>
        <v>291567.59999999998</v>
      </c>
    </row>
    <row r="54" spans="1:10">
      <c r="A54" s="161"/>
      <c r="B54" s="161"/>
      <c r="C54" s="161"/>
      <c r="D54" s="161"/>
      <c r="E54" s="161"/>
      <c r="F54" s="167" t="s">
        <v>193</v>
      </c>
      <c r="G54" s="175"/>
      <c r="H54" s="166">
        <f>+H55</f>
        <v>0</v>
      </c>
      <c r="I54" s="166">
        <f t="shared" si="21"/>
        <v>291567.59999999998</v>
      </c>
      <c r="J54" s="166">
        <f t="shared" si="21"/>
        <v>291567.59999999998</v>
      </c>
    </row>
    <row r="55" spans="1:10">
      <c r="A55" s="161"/>
      <c r="B55" s="161"/>
      <c r="C55" s="161"/>
      <c r="D55" s="161"/>
      <c r="E55" s="161"/>
      <c r="F55" s="167" t="s">
        <v>194</v>
      </c>
      <c r="G55" s="175"/>
      <c r="H55" s="166">
        <f>+H56</f>
        <v>0</v>
      </c>
      <c r="I55" s="166">
        <f t="shared" si="21"/>
        <v>291567.59999999998</v>
      </c>
      <c r="J55" s="166">
        <f t="shared" si="21"/>
        <v>291567.59999999998</v>
      </c>
    </row>
    <row r="56" spans="1:10">
      <c r="A56" s="161"/>
      <c r="B56" s="161"/>
      <c r="C56" s="161"/>
      <c r="D56" s="161"/>
      <c r="E56" s="161"/>
      <c r="F56" s="407" t="s">
        <v>409</v>
      </c>
      <c r="G56" s="175"/>
      <c r="H56" s="166"/>
      <c r="I56" s="166">
        <v>291567.59999999998</v>
      </c>
      <c r="J56" s="166">
        <v>291567.59999999998</v>
      </c>
    </row>
  </sheetData>
  <mergeCells count="10">
    <mergeCell ref="A8:C8"/>
    <mergeCell ref="D8:E8"/>
    <mergeCell ref="F8:F9"/>
    <mergeCell ref="G8:J8"/>
    <mergeCell ref="A1:J1"/>
    <mergeCell ref="A2:J2"/>
    <mergeCell ref="A3:J3"/>
    <mergeCell ref="A4:J4"/>
    <mergeCell ref="A5:J5"/>
    <mergeCell ref="I7:J7"/>
  </mergeCells>
  <pageMargins left="0.7" right="0.7" top="0.75" bottom="0.75" header="0.3" footer="0.3"/>
  <pageSetup scale="6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18</vt:i4>
      </vt:variant>
      <vt:variant>
        <vt:lpstr>Named Ranges</vt:lpstr>
      </vt:variant>
      <vt:variant>
        <vt:i4>7</vt:i4>
      </vt:variant>
    </vt:vector>
  </HeadingPairs>
  <TitlesOfParts>
    <vt:vector size="2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'1'!Print_Area</vt:lpstr>
      <vt:lpstr>'10'!Print_Area</vt:lpstr>
      <vt:lpstr>'11'!Print_Area</vt:lpstr>
      <vt:lpstr>'16'!Print_Area</vt:lpstr>
      <vt:lpstr>'8'!Print_Area</vt:lpstr>
      <vt:lpstr>'8'!Print_Titles</vt:lpstr>
      <vt:lpstr>'9'!Print_Titles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h.aperyan</dc:creator>
  <cp:lastModifiedBy>Armenak Khachatryan</cp:lastModifiedBy>
  <dcterms:created xsi:type="dcterms:W3CDTF">2021-02-26T12:12:30Z</dcterms:created>
  <dcterms:modified xsi:type="dcterms:W3CDTF">2021-03-24T12:07:55Z</dcterms:modified>
</cp:coreProperties>
</file>