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\VERANAYUM_Հ-392-2021\AVELACUM\Nisti lramshakvac\2. Naxagic\"/>
    </mc:Choice>
  </mc:AlternateContent>
  <bookViews>
    <workbookView xWindow="0" yWindow="0" windowWidth="24240" windowHeight="11610"/>
  </bookViews>
  <sheets>
    <sheet name="Հավելված 1" sheetId="24" r:id="rId1"/>
    <sheet name="Հավելված 2" sheetId="28" r:id="rId2"/>
    <sheet name="Հավելված 3" sheetId="5" r:id="rId3"/>
    <sheet name="Հավելված 4" sheetId="26" r:id="rId4"/>
    <sheet name="Հավելված 5" sheetId="29" r:id="rId5"/>
    <sheet name="Հավելված 6 աղյուսակներ 1,2" sheetId="7" r:id="rId6"/>
    <sheet name="Հավելված 7" sheetId="23" r:id="rId7"/>
  </sheets>
  <definedNames>
    <definedName name="_xlnm._FilterDatabase" localSheetId="2" hidden="1">'Հավելված 3'!$H$1:$H$76</definedName>
    <definedName name="_xlnm._FilterDatabase" localSheetId="5" hidden="1">'Հավելված 6 աղյուսակներ 1,2'!$A$1:$A$122</definedName>
    <definedName name="_xlnm.Print_Area" localSheetId="0">'Հավելված 1'!$A$1:$G$44</definedName>
    <definedName name="_xlnm.Print_Area" localSheetId="2">'Հավելված 3'!$A$1:$J$74</definedName>
    <definedName name="_xlnm.Print_Area" localSheetId="3">'Հավելված 4'!$A$1:$G$12</definedName>
    <definedName name="_xlnm.Print_Area" localSheetId="5">'Հավելված 6 աղյուսակներ 1,2'!$A$1:$F$122</definedName>
    <definedName name="_xlnm.Print_Titles" localSheetId="2">'Հավելված 3'!$5:$6</definedName>
  </definedNames>
  <calcPr calcId="152511"/>
</workbook>
</file>

<file path=xl/calcChain.xml><?xml version="1.0" encoding="utf-8"?>
<calcChain xmlns="http://schemas.openxmlformats.org/spreadsheetml/2006/main">
  <c r="G42" i="23" l="1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 s="1"/>
  <c r="G25" i="23"/>
  <c r="G24" i="23"/>
  <c r="G23" i="23"/>
  <c r="G22" i="23"/>
  <c r="G21" i="23"/>
  <c r="G20" i="23" s="1"/>
  <c r="G19" i="23" s="1"/>
  <c r="G16" i="23"/>
  <c r="G15" i="23"/>
  <c r="G14" i="23"/>
  <c r="G13" i="23"/>
  <c r="G11" i="23" s="1"/>
  <c r="G10" i="23" s="1"/>
  <c r="G12" i="23"/>
  <c r="G9" i="23" l="1"/>
  <c r="G8" i="23" s="1"/>
  <c r="G11" i="29"/>
  <c r="G10" i="29" s="1"/>
  <c r="G9" i="29" s="1"/>
  <c r="G8" i="29" s="1"/>
  <c r="H73" i="5" l="1"/>
  <c r="H72" i="5" s="1"/>
  <c r="H71" i="5" s="1"/>
  <c r="H70" i="5" s="1"/>
  <c r="H66" i="5" s="1"/>
  <c r="H64" i="5" s="1"/>
  <c r="H63" i="5" s="1"/>
  <c r="H61" i="5" s="1"/>
  <c r="H59" i="5" s="1"/>
  <c r="H57" i="5" s="1"/>
  <c r="I73" i="5"/>
  <c r="I72" i="5" s="1"/>
  <c r="I71" i="5" s="1"/>
  <c r="I70" i="5" s="1"/>
  <c r="I66" i="5" s="1"/>
  <c r="I64" i="5" s="1"/>
  <c r="I63" i="5" s="1"/>
  <c r="I61" i="5" s="1"/>
  <c r="I59" i="5" s="1"/>
  <c r="I57" i="5" s="1"/>
  <c r="J73" i="5"/>
  <c r="J72" i="5" s="1"/>
  <c r="J71" i="5" s="1"/>
  <c r="J70" i="5" s="1"/>
  <c r="J66" i="5" s="1"/>
  <c r="J64" i="5" s="1"/>
  <c r="J63" i="5" s="1"/>
  <c r="J61" i="5" s="1"/>
  <c r="J59" i="5" s="1"/>
  <c r="J57" i="5" s="1"/>
  <c r="G73" i="5"/>
  <c r="G72" i="5" s="1"/>
  <c r="G71" i="5" s="1"/>
  <c r="G70" i="5" s="1"/>
  <c r="G66" i="5" s="1"/>
  <c r="G64" i="5" s="1"/>
  <c r="G63" i="5" s="1"/>
  <c r="G61" i="5" s="1"/>
  <c r="G59" i="5" s="1"/>
  <c r="G57" i="5" s="1"/>
  <c r="J68" i="5" l="1"/>
  <c r="I68" i="5"/>
  <c r="H68" i="5"/>
  <c r="F111" i="7" l="1"/>
  <c r="E111" i="7"/>
  <c r="D111" i="7"/>
  <c r="F50" i="7"/>
  <c r="E50" i="7"/>
  <c r="D50" i="7"/>
  <c r="H56" i="5" l="1"/>
  <c r="H28" i="5"/>
  <c r="I28" i="5"/>
  <c r="J28" i="5"/>
  <c r="G28" i="5"/>
  <c r="H25" i="5"/>
  <c r="I25" i="5"/>
  <c r="J25" i="5"/>
  <c r="G25" i="5"/>
  <c r="G24" i="5" l="1"/>
  <c r="J24" i="5"/>
  <c r="I24" i="5"/>
  <c r="H24" i="5"/>
  <c r="C112" i="7"/>
  <c r="D112" i="7"/>
  <c r="E112" i="7"/>
  <c r="F112" i="7"/>
  <c r="D103" i="7"/>
  <c r="E103" i="7"/>
  <c r="F103" i="7"/>
  <c r="C103" i="7"/>
  <c r="D94" i="7"/>
  <c r="E94" i="7"/>
  <c r="F94" i="7"/>
  <c r="C94" i="7"/>
  <c r="D83" i="7"/>
  <c r="E83" i="7"/>
  <c r="F83" i="7"/>
  <c r="C83" i="7"/>
  <c r="D41" i="7"/>
  <c r="E41" i="7"/>
  <c r="F41" i="7"/>
  <c r="C41" i="7"/>
  <c r="D51" i="7"/>
  <c r="E51" i="7"/>
  <c r="F51" i="7"/>
  <c r="C51" i="7"/>
  <c r="D32" i="7"/>
  <c r="E32" i="7"/>
  <c r="F32" i="7"/>
  <c r="C32" i="7"/>
  <c r="C21" i="7"/>
  <c r="D21" i="7"/>
  <c r="E21" i="7"/>
  <c r="F21" i="7"/>
  <c r="G56" i="5"/>
  <c r="C61" i="7" s="1"/>
  <c r="H55" i="5"/>
  <c r="I56" i="5"/>
  <c r="I55" i="5" s="1"/>
  <c r="J56" i="5"/>
  <c r="H53" i="5"/>
  <c r="I53" i="5"/>
  <c r="J53" i="5"/>
  <c r="E8" i="28"/>
  <c r="F8" i="28"/>
  <c r="G8" i="28"/>
  <c r="E10" i="28"/>
  <c r="F10" i="28"/>
  <c r="G10" i="28"/>
  <c r="J55" i="5" l="1"/>
  <c r="G39" i="24"/>
  <c r="F122" i="7"/>
  <c r="H52" i="5"/>
  <c r="H51" i="5" s="1"/>
  <c r="F39" i="24"/>
  <c r="E61" i="7"/>
  <c r="E122" i="7"/>
  <c r="C122" i="7"/>
  <c r="G55" i="5"/>
  <c r="D122" i="7"/>
  <c r="E12" i="26"/>
  <c r="E10" i="26" s="1"/>
  <c r="E8" i="26" s="1"/>
  <c r="E6" i="26" s="1"/>
  <c r="D61" i="7"/>
  <c r="H12" i="28"/>
  <c r="H10" i="28" s="1"/>
  <c r="H8" i="28" s="1"/>
  <c r="G12" i="26"/>
  <c r="G10" i="26" s="1"/>
  <c r="G8" i="26" s="1"/>
  <c r="G6" i="26" s="1"/>
  <c r="F12" i="26"/>
  <c r="F10" i="26" s="1"/>
  <c r="F8" i="26" s="1"/>
  <c r="F6" i="26" s="1"/>
  <c r="F61" i="7"/>
  <c r="D12" i="26"/>
  <c r="D10" i="26" s="1"/>
  <c r="D8" i="26" s="1"/>
  <c r="D6" i="26" s="1"/>
  <c r="D39" i="24"/>
  <c r="E39" i="24"/>
  <c r="J52" i="5"/>
  <c r="J51" i="5" s="1"/>
  <c r="I52" i="5"/>
  <c r="I51" i="5" s="1"/>
  <c r="D12" i="28" l="1"/>
  <c r="D10" i="28" s="1"/>
  <c r="D8" i="28" s="1"/>
  <c r="H50" i="5"/>
  <c r="H48" i="5" s="1"/>
  <c r="H46" i="5" s="1"/>
  <c r="I50" i="5"/>
  <c r="I48" i="5" s="1"/>
  <c r="I46" i="5" s="1"/>
  <c r="J50" i="5"/>
  <c r="J48" i="5" s="1"/>
  <c r="J46" i="5" s="1"/>
  <c r="G53" i="5"/>
  <c r="G52" i="5" s="1"/>
  <c r="G51" i="5" s="1"/>
  <c r="G50" i="5" s="1"/>
  <c r="E15" i="24"/>
  <c r="F15" i="24"/>
  <c r="G15" i="24"/>
  <c r="D15" i="24"/>
  <c r="H23" i="5"/>
  <c r="H22" i="5" s="1"/>
  <c r="H20" i="5" s="1"/>
  <c r="H18" i="5" s="1"/>
  <c r="I23" i="5"/>
  <c r="I22" i="5" s="1"/>
  <c r="I20" i="5" s="1"/>
  <c r="I18" i="5" s="1"/>
  <c r="G23" i="5"/>
  <c r="G22" i="5" s="1"/>
  <c r="G20" i="5" s="1"/>
  <c r="G18" i="5" s="1"/>
  <c r="E21" i="24"/>
  <c r="F21" i="24"/>
  <c r="G21" i="24"/>
  <c r="E27" i="24"/>
  <c r="F27" i="24"/>
  <c r="G27" i="24"/>
  <c r="D27" i="24"/>
  <c r="G68" i="5"/>
  <c r="D21" i="24"/>
  <c r="G36" i="5"/>
  <c r="G35" i="5" s="1"/>
  <c r="G34" i="5" s="1"/>
  <c r="G32" i="5" s="1"/>
  <c r="G30" i="5" s="1"/>
  <c r="J36" i="5"/>
  <c r="J35" i="5" s="1"/>
  <c r="J34" i="5" s="1"/>
  <c r="J32" i="5" s="1"/>
  <c r="J30" i="5" s="1"/>
  <c r="I36" i="5"/>
  <c r="I35" i="5" s="1"/>
  <c r="I34" i="5" s="1"/>
  <c r="I32" i="5" s="1"/>
  <c r="I30" i="5" s="1"/>
  <c r="H36" i="5"/>
  <c r="H35" i="5" s="1"/>
  <c r="H34" i="5" s="1"/>
  <c r="H32" i="5" s="1"/>
  <c r="H30" i="5" s="1"/>
  <c r="G48" i="5" l="1"/>
  <c r="G46" i="5" s="1"/>
  <c r="J23" i="5"/>
  <c r="J22" i="5" s="1"/>
  <c r="J20" i="5" s="1"/>
  <c r="J18" i="5" s="1"/>
  <c r="H44" i="5"/>
  <c r="H43" i="5" s="1"/>
  <c r="H42" i="5" s="1"/>
  <c r="H40" i="5" s="1"/>
  <c r="H38" i="5" s="1"/>
  <c r="H16" i="5" s="1"/>
  <c r="H15" i="5" s="1"/>
  <c r="H13" i="5" s="1"/>
  <c r="H11" i="5" s="1"/>
  <c r="H9" i="5" s="1"/>
  <c r="H7" i="5" s="1"/>
  <c r="I44" i="5"/>
  <c r="I43" i="5" s="1"/>
  <c r="I42" i="5" s="1"/>
  <c r="I40" i="5" s="1"/>
  <c r="I38" i="5" s="1"/>
  <c r="I16" i="5" s="1"/>
  <c r="I15" i="5" s="1"/>
  <c r="I13" i="5" s="1"/>
  <c r="I11" i="5" s="1"/>
  <c r="I9" i="5" s="1"/>
  <c r="I7" i="5" s="1"/>
  <c r="J44" i="5"/>
  <c r="J43" i="5" s="1"/>
  <c r="J42" i="5" s="1"/>
  <c r="J40" i="5" s="1"/>
  <c r="J38" i="5" s="1"/>
  <c r="J16" i="5" l="1"/>
  <c r="J15" i="5" s="1"/>
  <c r="J13" i="5" s="1"/>
  <c r="J11" i="5" s="1"/>
  <c r="J9" i="5" s="1"/>
  <c r="J7" i="5" s="1"/>
  <c r="E33" i="24"/>
  <c r="E8" i="24" s="1"/>
  <c r="F33" i="24"/>
  <c r="F8" i="24" s="1"/>
  <c r="G33" i="24"/>
  <c r="G8" i="24" s="1"/>
  <c r="D33" i="24"/>
  <c r="D8" i="24" s="1"/>
  <c r="D7" i="24" s="1"/>
  <c r="D6" i="24" s="1"/>
  <c r="G44" i="5" l="1"/>
  <c r="G43" i="5" s="1"/>
  <c r="G42" i="5" s="1"/>
  <c r="G40" i="5" s="1"/>
  <c r="G38" i="5" s="1"/>
  <c r="G16" i="5" s="1"/>
  <c r="G15" i="5" s="1"/>
  <c r="G13" i="5" s="1"/>
  <c r="G11" i="5" s="1"/>
  <c r="G9" i="5" s="1"/>
  <c r="G7" i="5" s="1"/>
  <c r="G7" i="24" l="1"/>
  <c r="G6" i="24" s="1"/>
  <c r="F7" i="24" l="1"/>
  <c r="F6" i="24" s="1"/>
  <c r="E7" i="24"/>
  <c r="E6" i="24" s="1"/>
</calcChain>
</file>

<file path=xl/sharedStrings.xml><?xml version="1.0" encoding="utf-8"?>
<sst xmlns="http://schemas.openxmlformats.org/spreadsheetml/2006/main" count="527" uniqueCount="209">
  <si>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</si>
  <si>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</si>
  <si>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</si>
  <si>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</si>
  <si>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</si>
  <si>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</si>
  <si>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</si>
  <si>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</si>
  <si>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</si>
  <si>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</si>
  <si>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</si>
  <si>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</si>
  <si>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</si>
  <si>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</si>
  <si>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</si>
  <si>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</si>
  <si>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</si>
  <si>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</si>
  <si>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</si>
  <si>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</si>
  <si>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</si>
  <si>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</si>
  <si>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</si>
  <si>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</si>
  <si>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</si>
  <si>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</si>
  <si>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</si>
  <si>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</si>
  <si>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</si>
  <si>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</si>
  <si>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</si>
  <si>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</si>
  <si>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</si>
  <si>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</si>
  <si>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</si>
  <si>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</si>
  <si>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</si>
  <si>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</si>
  <si>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</si>
  <si>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</si>
  <si>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</si>
  <si>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</si>
  <si>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</si>
  <si>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</si>
  <si>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հազար դրամներով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</si>
  <si>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</si>
  <si>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</si>
  <si>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</si>
  <si>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</si>
  <si>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</si>
  <si>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</si>
  <si>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</si>
  <si>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</si>
  <si>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</si>
  <si>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ՀԻՄՆԱԿԱՆ ՄԻՋՈՑՆԵՐ</t>
  </si>
  <si>
    <t>այդ թվում`</t>
  </si>
  <si>
    <t>այդ թվում՝ բյուջետային ծախսերի տնտեսագիտական դասակարգման հոդվածներ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</si>
  <si>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</si>
  <si>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</si>
  <si>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</si>
  <si>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</si>
  <si>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</si>
  <si>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</si>
  <si>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</si>
  <si>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</si>
  <si>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</si>
  <si>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Հավելված N 5</t>
  </si>
  <si>
    <t>Առաջին եռամսյակ</t>
  </si>
  <si>
    <t>Առաջին կիսամյակ</t>
  </si>
  <si>
    <t>Ինն ամիս</t>
  </si>
  <si>
    <t xml:space="preserve"> Միջոցառման անվանումը`</t>
  </si>
  <si>
    <t>ՄԱՍ 1. ՊԵՏԱԿԱՆ ՄԱՐՄՆԻ ԳԾՈՎ ԱՐԴՅՈՒՆՔԱՅԻՆ (ԿԱՏԱՐՈՂԱԿԱՆ) ՑՈՒՑԱՆԻՇՆԵՐԸ</t>
  </si>
  <si>
    <t xml:space="preserve"> 1023 </t>
  </si>
  <si>
    <t xml:space="preserve"> 11004</t>
  </si>
  <si>
    <t xml:space="preserve"> Դրոշմապիտակների ձեռքբերում</t>
  </si>
  <si>
    <t xml:space="preserve"> ԸՆԹԱՑԻԿ ԾԱԽՍԵՐ</t>
  </si>
  <si>
    <t xml:space="preserve"> ԱՅԼ  ԾԱԽՍԵՐ</t>
  </si>
  <si>
    <t xml:space="preserve"> ՀՀ-ում արտադրվող և ներմուծվող որոշակի ապրանքների համար դրոշմապիտակների ձեռքբերում</t>
  </si>
  <si>
    <t xml:space="preserve"> Ծառայությունների մատուցում</t>
  </si>
  <si>
    <t xml:space="preserve"> այդ թվում` ըստ կատարողների</t>
  </si>
  <si>
    <t xml:space="preserve"> 11004 </t>
  </si>
  <si>
    <t xml:space="preserve"> Դրոշմապիտակների ձեռքբերում </t>
  </si>
  <si>
    <t xml:space="preserve"> ՀՀ-ում արտադրվող և ներմուծվող որոշակի ապրանքների համար դրոշմապիտակների ձեռքբերում </t>
  </si>
  <si>
    <t xml:space="preserve"> Ծառայությունը մատուցող կազմակերպության(ների) անվանում(ներ)ը</t>
  </si>
  <si>
    <t>Հավելված N 4</t>
  </si>
  <si>
    <t xml:space="preserve"> 11002</t>
  </si>
  <si>
    <t xml:space="preserve"> Ակցիզային դրոշմանիշերի ձեռքբերում</t>
  </si>
  <si>
    <t xml:space="preserve"> ՀՀ-ում արտադրվող և ներմուծվող ալկոհոլային խմիչքների, ծխախոտի արտադրանքի դրոշմավորման համար ակցիզային դրոշմանիշերի ձեռքբերում</t>
  </si>
  <si>
    <t xml:space="preserve"> 11003</t>
  </si>
  <si>
    <t xml:space="preserve"> Հարկային և մաքսային ծառայողների վերապատրաստում</t>
  </si>
  <si>
    <t xml:space="preserve"> Հարկային և մաքսային ծառայողների վերապատրաստման մեթոդիկայի մշակման, պլանավորման, ծրագրերի իրականացման և աջակցության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</si>
  <si>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</si>
  <si>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</si>
  <si>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</si>
  <si>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11001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</si>
  <si>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</si>
  <si>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</si>
  <si>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ԾԱՌԱՅՈՒԹՅՈՒՆՆԵՐԻ  ԵՎ   ԱՊՐԱՆՔՆԵՐԻ  ՁԵՌՔԲԵՐՈՒՄ</t>
  </si>
  <si>
    <t xml:space="preserve"> Շարունակական ծախսեր</t>
  </si>
  <si>
    <t xml:space="preserve"> - Գույքի և սարքավորումների վարձակալություն</t>
  </si>
  <si>
    <t xml:space="preserve"> - Արտագերատեսչական ծախսեր</t>
  </si>
  <si>
    <t xml:space="preserve"> Նյութեր (Ապրանքներ)</t>
  </si>
  <si>
    <t xml:space="preserve"> - Գրասենյակային նյութեր և հագուստ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</si>
  <si>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</si>
  <si>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</si>
  <si>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</si>
  <si>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ՄԵՔԵՆԱՆԵՐ  ԵՎ  ՍԱՐՔԱՎՈՐՈՒՄՆԵՐ</t>
  </si>
  <si>
    <t xml:space="preserve"> - Այլ մեքենաներ և սարքավորումներ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</si>
  <si>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</si>
  <si>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</si>
  <si>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
 (ավելացումները նշված են դրական նշանով)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</si>
  <si>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</si>
  <si>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</si>
  <si>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</si>
  <si>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</si>
  <si>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</si>
  <si>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</si>
  <si>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 xml:space="preserve">ՀՀ պետական եկամուտների կոմիտեի տեխնիկական հագեցվածության բարելավում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</si>
  <si>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</si>
  <si>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</si>
  <si>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</si>
  <si>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 xml:space="preserve"> ԱՅԼ ՀԻՄՆԱԿԱՆ ՄԻՋՈՑՆԵՐ</t>
  </si>
  <si>
    <t xml:space="preserve"> - Ոչ նյութական հիմնական միջոցներ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</si>
  <si>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</si>
  <si>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</si>
  <si>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 կազմակերպության անվանումը </t>
  </si>
  <si>
    <t xml:space="preserve"> 11002 </t>
  </si>
  <si>
    <t xml:space="preserve"> Ակցիզային դրոշմանիշերի ձեռքբերում </t>
  </si>
  <si>
    <t xml:space="preserve"> ՀՀ-ում արտադրվող և ներմուծվող ալկոհոլային խմիչքների, ծխախոտի արտադրանքի դրոշմավորման համար ակցիզային դրոշմանիշերի ձեռքբերում </t>
  </si>
  <si>
    <t xml:space="preserve"> Ծառայությունը մատուցող կազմակերպության(ների) անվանում(ներ)ը? </t>
  </si>
  <si>
    <t xml:space="preserve"> 11003 </t>
  </si>
  <si>
    <t xml:space="preserve"> Հարկային և մաքսային ծառայողների վերապատրաստում </t>
  </si>
  <si>
    <t xml:space="preserve"> Հարկային և մաքսային ծառայողների վերապատրաստման մեթոդիկայի մշակման, պլանավորման, ծրագրերի իրականացման և աջակցության ծառայություններ </t>
  </si>
  <si>
    <t xml:space="preserve"> Մասնագիտացված կազմակերպություն </t>
  </si>
  <si>
    <t xml:space="preserve"> 31001 </t>
  </si>
  <si>
    <t xml:space="preserve"> ՀՀ պետական եկամուտների կոմիտեի տեխնիկական հագեցվածության բարելավում </t>
  </si>
  <si>
    <t>Ցուցանիշների փոփոխությունը (ավելացումները նշված են դրական նշաններով)</t>
  </si>
  <si>
    <t xml:space="preserve"> - Այլ ծախսեր</t>
  </si>
  <si>
    <t xml:space="preserve"> - Այլ ծախսեր </t>
  </si>
  <si>
    <t>Ցուցանիշների փոփոխությունը (ավելացումները նշված են դրական նշանով, իսկ նվազեցումները՝ փակագծերում)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</si>
  <si>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</si>
  <si>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</si>
  <si>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</si>
  <si>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</si>
  <si>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</si>
  <si>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</si>
  <si>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</si>
  <si>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</si>
  <si>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</si>
  <si>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</si>
  <si>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</si>
  <si>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</si>
  <si>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</si>
  <si>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</si>
  <si>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I. ԱՊՐԱՆՔՆԵՐ</t>
  </si>
  <si>
    <t xml:space="preserve"> 30197622-1</t>
  </si>
  <si>
    <t xml:space="preserve"> թուղթ, A4 ֆորմատի</t>
  </si>
  <si>
    <t>ԳՀ</t>
  </si>
  <si>
    <t xml:space="preserve"> կգ</t>
  </si>
  <si>
    <t xml:space="preserve"> 18111100-1</t>
  </si>
  <si>
    <t xml:space="preserve">  արտադրական հատուկ հագուստ</t>
  </si>
  <si>
    <t>հատ</t>
  </si>
  <si>
    <t xml:space="preserve"> 35811170-1</t>
  </si>
  <si>
    <t xml:space="preserve"> համազգեստ</t>
  </si>
  <si>
    <t>ԲՄ</t>
  </si>
  <si>
    <t xml:space="preserve"> լրակազմ</t>
  </si>
  <si>
    <t>39241210-1</t>
  </si>
  <si>
    <t>մկրատ, գրասենյակային</t>
  </si>
  <si>
    <t>ՄԱՍ III. ԾԱՌԱՅՈՒԹՅՈՒՆՆԵՐ</t>
  </si>
  <si>
    <t xml:space="preserve"> 98341140-1</t>
  </si>
  <si>
    <t xml:space="preserve">  շենքի պահպանման ծառայություններ</t>
  </si>
  <si>
    <t>դրամ</t>
  </si>
  <si>
    <t xml:space="preserve"> 70311200-1</t>
  </si>
  <si>
    <t xml:space="preserve"> տարածքների վարձակալության ծառայություններ</t>
  </si>
  <si>
    <t>ՄԱ</t>
  </si>
  <si>
    <t>1023 11002</t>
  </si>
  <si>
    <t>այլ պոլիգրաֆիական արտադրանքի տպագրման ծառայություն</t>
  </si>
  <si>
    <t>1023 11004</t>
  </si>
  <si>
    <t>79821200-1</t>
  </si>
  <si>
    <t>1023 31001</t>
  </si>
  <si>
    <t>50421300-4</t>
  </si>
  <si>
    <t>ռենտգեն սարքերի վերանորոգման ― պահպանման ծառայություններ</t>
  </si>
  <si>
    <t xml:space="preserve">50421300-2 </t>
  </si>
  <si>
    <t>72261110-501</t>
  </si>
  <si>
    <t>ծրագրային ապահովման մշակման ծառայություններ</t>
  </si>
  <si>
    <t xml:space="preserve">  Ալկոհոլային խմիչքների ակցիզային դրոշմանիշերի ձեռքբերումների քանակ (հազար հատ) </t>
  </si>
  <si>
    <t xml:space="preserve">  Ծխախոտի արտադրանքի դրոշմանիշերի ձեռքբերումների քանակ (հազար հատ) </t>
  </si>
  <si>
    <t xml:space="preserve">  Ձեռքբերված դրոշմապիտակների քանակ, (հազար հատ) </t>
  </si>
  <si>
    <t>Էլեկտրոնային հաշվառման համակարգերի ներդրում, հատ</t>
  </si>
  <si>
    <t>79821200-2</t>
  </si>
  <si>
    <t xml:space="preserve"> Լրացուցիչ կրթություն                </t>
  </si>
  <si>
    <t xml:space="preserve"> Ըստ մակարդակների չդասակարգվող կրթություն                                                                     </t>
  </si>
  <si>
    <t>05</t>
  </si>
  <si>
    <t xml:space="preserve"> ԿՐԹՈՒԹՅՈՒՆ                                                            </t>
  </si>
  <si>
    <t>09</t>
  </si>
  <si>
    <t>Հավելված N 7</t>
  </si>
  <si>
    <t>Հարկային և մաքսային ծառայողների վերապատրաստում</t>
  </si>
  <si>
    <t>ՀՀ ՊԵԿ «Ուսումնական կենտրոն» ՊՈԱԿ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</si>
  <si>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</si>
  <si>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</si>
  <si>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</si>
  <si>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 xml:space="preserve">«ՀԱՅԱՍՏԱՆԻ ՀԱՆՐԱՊԵՏՈՒԹՅԱՆ 2021 ԹՎԱԿԱՆԻ ՊԵՏԱԿԱՆ ԲՅՈՒՋԵԻ ՄԱՍԻՆ» ՀԱՅԱՍՏԱՆԻ ՀԱՆՐԱՊԵՏՈՒԹՅԱՆ ՕՐԵՆՔԻ N 1 ՀԱՎԵԼՎԱԾԻ N 2 ԱՂՅՈՒՍԱԿՈՒՄ ՎԵՐԱԲԱՇԽՈՒՄ ԵՎ ՀԱՅԱՍՏԱՆԻ ՀԱՆՐԱՊԵՏՈՒԹՅԱՆ ԿԱՌԱՎԱՐՈՒԹՅԱՆ 2020 ԹՎԱԿԱՆԻ ԴԵԿՏԵՄԲԵՐԻ 30-Ի N 2215-Ն ՈՐՈՇՄԱՆ N 5 ՀԱՎԵԼՎԱԾԻ N 1 ԱՂՅՈՒՍԱԿՈՒՄ ԿԱՏԱՐՎՈՂ ՓՈՓՈԽՈՒԹՅՈՒՆՆԵՐԸ  </t>
  </si>
  <si>
    <t xml:space="preserve">«ՀԱՅԱՍՏԱՆԻ ՀԱՆՐԱՊԵՏՈՒԹՅԱՆ 2021 ԹՎԱԿԱՆԻ ՊԵՏԱԿԱՆ ԲՅՈՒՋԵԻ ՄԱՍԻՆ» ՀԱՅԱՍՏԱՆԻ ՀԱՆՐԱՊԵՏՈՒԹՅԱՆ ՕՐԵՆՔԻ N 1 ՀԱՎԵԼՎԱԾԻ N 3 ԱՂՅՈՒՍԱԿՈՒՄ ԿԱՏԱՐՎՈՂ ՓՈՓՈԽՈՒԹՅՈՒՆՆԵՐԸ </t>
  </si>
  <si>
    <t xml:space="preserve"> ՀԱՅԱՍՏԱՆԻ ՀԱՆՐԱՊԵՏՈՒԹՅԱՆ ԿԱՌԱՎԱՐՈՒԹՅԱՆ 2020 ԹՎԱԿԱՆԻ ԴԵԿՏԵՄԲԵՐԻ 30-Ի N 2215-Ն ՈՐՈՇՄԱՆ NN 3 ԵՎ 4 ՀԱՎԵԼՎԱԾՆԵՐԻ ԱՂՅՈՒՍԱԿՆԵՐՈՒՄ ԿԱՏԱՐՎՈՂ ՓՈՓՈԽՈՒԹՅՈՒՆՆԵՐԸ </t>
  </si>
  <si>
    <t>ՀԱՅԱՍՏԱՆԻ ՀԱՆՐԱՊԵՏՈՒԹՅԱՆ ԿԱՌԱՎԱՐՈՒԹՅԱՆ 2020 ԹՎԱԿԱՆԻ ԴԵԿՏԵՄԲԵՐԻ 30-Ի N 2215-Ն ՈՐՈՇՄԱՆ N 5 ՀԱՎԵԼՎԱԾԻ N 2 ԱՂՅՈՒՍԱԿՈՒՄ ԿԱՏԱՐՎՈՂ ՓՈՓՈԽՈՒԹՅՈՒՆՆԵՐԸ</t>
  </si>
  <si>
    <t>ՀԱՅԱՍՏԱՆԻ ՀԱՆՐԱՊԵՏՈՒԹՅԱՆ ԿԱՌԱՎԱՐՈՒԹՅԱՆ 2020 ԹՎԱԿԱՆԻ ԴԵԿՏԵՄԲԵՐԻ 30-Ի N 2215-Ն ՈՐՈՇՄԱՆ N 5 ՀԱՎԵԼՎԱԾԻ N 7 ԱՂՅՈՒՍԱԿՈՒՄ ԿԱՏԱՐՎՈՂ ՓՈՓՈԽՈՒԹՅՈՒՆՆԵՐԸ</t>
  </si>
  <si>
    <t xml:space="preserve">ՀԱՅԱՍՏԱՆԻ ՀԱՆՐԱՊԵՏՈՒԹՅԱՆ ԿԱՌԱՎԱՐՈՒԹՅԱՆ 2020 ԹՎԱԿԱՆԻ ԴԵԿՏԵՄԲԵՐԻ 30-Ի N 2215-Ն ՈՐՈՇՄԱՆ N 9 
ՀԱՎԵԼՎԱԾԻ  N 9.26 ԱՂՅՈՒՍԱԿՈՒՄ ԿԱՏԱՐՎՈՂ ՓՈՓՈԽՈՒԹՅՈՒՆՆԵՐԸ  </t>
  </si>
  <si>
    <t>ՀԱՅԱՍՏԱՆԻ ՀԱՆՐԱՊԵՏՈՒԹՅԱՆ ԿԱՌԱՎԱՐՈՒԹՅԱՆ 2020 ԹՎԱԿԱՆԻ ԴԵԿՏԵՄԲԵՐԻ 30-Ի N 2215-Ն ՈՐՈՇՄԱՆ  N 9.1
ՀԱՎԵԼՎԱԾԻ  N 9.1.28 ԱՂՅՈՒՍԱԿՈՒՄ ԿԱՏԱՐՎՈՂ ՓՈՓՈԽՈՒԹՅՈՒՆՆԵՐԸ</t>
  </si>
  <si>
    <t xml:space="preserve">ՀԱՅԱՍՏԱՆԻ ՀԱՆՐԱՊԵՏՈՒԹՅԱՆ ԿԱՌԱՎԱՐՈՒԹՅԱՆ 2020 ԹՎԱԿԱՆԻ ԴԵԿՏԵՄԲԵՐԻ 30-Ի N 2215-Ն ՈՐՈՇՄԱՆ N 10  ՀԱՎԵԼՎԱԾԻ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</si>
</sst>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_-* #,##0.0\ _ _-;\-* #,##0.0\ _ _-;_-* &quot;-&quot;??\ _ _-;_-@_-"/>
    <numFmt numFmtId="168" formatCode="##,##0.0;\(##,##0.0\);\-"/>
    <numFmt numFmtId="169" formatCode="_(* #,##0.0_);_(* \(#,##0.0\);_(* &quot;-&quot;?_);_(@_)"/>
    <numFmt numFmtId="170" formatCode="#,##0.0_);\(#,##0.0\)"/>
    <numFmt numFmtId="171" formatCode="_-* #,##0.00\ _դ_ր_._-;\-* #,##0.00\ _դ_ր_._-;_-* &quot;-&quot;??\ _դ_ր_._-;_-@_-"/>
    <numFmt numFmtId="172" formatCode="_(* #,##0_);_(* \(#,##0\);_(* &quot;-&quot;??_);_(@_)"/>
  </numFmts>
  <fonts count="4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b/>
      <u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rgb="FF333333"/>
      <name val="Arial"/>
      <family val="2"/>
    </font>
    <font>
      <sz val="12"/>
      <color rgb="FF333333"/>
      <name val="GHEA Grapalat"/>
      <family val="3"/>
    </font>
    <font>
      <sz val="11"/>
      <color rgb="FF00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4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8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2" fillId="0" borderId="0"/>
  </cellStyleXfs>
  <cellXfs count="221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0" fontId="7" fillId="2" borderId="0" xfId="0" applyFont="1" applyFill="1"/>
    <xf numFmtId="166" fontId="7" fillId="0" borderId="0" xfId="0" applyNumberFormat="1" applyFont="1"/>
    <xf numFmtId="169" fontId="7" fillId="0" borderId="0" xfId="0" applyNumberFormat="1" applyFont="1"/>
    <xf numFmtId="0" fontId="8" fillId="2" borderId="0" xfId="0" applyFont="1" applyFill="1" applyBorder="1" applyAlignment="1">
      <alignment horizontal="left"/>
    </xf>
    <xf numFmtId="0" fontId="7" fillId="0" borderId="0" xfId="0" applyFont="1" applyFill="1" applyAlignment="1">
      <alignment horizontal="center" wrapText="1"/>
    </xf>
    <xf numFmtId="170" fontId="33" fillId="0" borderId="0" xfId="0" applyNumberFormat="1" applyFont="1" applyFill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8" fillId="2" borderId="17" xfId="0" applyFont="1" applyFill="1" applyBorder="1" applyAlignment="1">
      <alignment horizontal="left"/>
    </xf>
    <xf numFmtId="166" fontId="8" fillId="0" borderId="0" xfId="3" applyNumberFormat="1" applyFont="1" applyAlignment="1">
      <alignment horizontal="right" vertical="center"/>
    </xf>
    <xf numFmtId="0" fontId="7" fillId="0" borderId="0" xfId="0" applyFont="1" applyFill="1" applyAlignment="1"/>
    <xf numFmtId="0" fontId="7" fillId="0" borderId="0" xfId="0" applyFont="1" applyBorder="1"/>
    <xf numFmtId="166" fontId="6" fillId="0" borderId="0" xfId="0" applyNumberFormat="1" applyFont="1" applyFill="1" applyAlignment="1">
      <alignment horizontal="center" wrapText="1"/>
    </xf>
    <xf numFmtId="166" fontId="33" fillId="0" borderId="0" xfId="92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 wrapText="1"/>
    </xf>
    <xf numFmtId="1" fontId="35" fillId="0" borderId="17" xfId="0" applyNumberFormat="1" applyFont="1" applyFill="1" applyBorder="1" applyAlignment="1">
      <alignment vertical="top" shrinkToFit="1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166" fontId="36" fillId="0" borderId="17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top" wrapText="1"/>
    </xf>
    <xf numFmtId="166" fontId="37" fillId="2" borderId="17" xfId="0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left" vertical="top" wrapText="1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vertical="center" wrapText="1"/>
    </xf>
    <xf numFmtId="1" fontId="38" fillId="0" borderId="17" xfId="0" applyNumberFormat="1" applyFont="1" applyFill="1" applyBorder="1" applyAlignment="1">
      <alignment horizontal="left" vertical="top" shrinkToFit="1"/>
    </xf>
    <xf numFmtId="0" fontId="38" fillId="0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center" wrapText="1"/>
    </xf>
    <xf numFmtId="0" fontId="38" fillId="0" borderId="17" xfId="0" applyFont="1" applyBorder="1" applyAlignment="1">
      <alignment horizontal="left" vertical="top" wrapText="1"/>
    </xf>
    <xf numFmtId="170" fontId="8" fillId="0" borderId="0" xfId="0" applyNumberFormat="1" applyFont="1" applyFill="1" applyAlignment="1">
      <alignment vertical="center" wrapText="1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70" fontId="8" fillId="0" borderId="0" xfId="0" applyNumberFormat="1" applyFont="1" applyFill="1" applyAlignment="1">
      <alignment horizontal="center" vertical="center" wrapText="1"/>
    </xf>
    <xf numFmtId="170" fontId="33" fillId="0" borderId="0" xfId="0" applyNumberFormat="1" applyFont="1" applyFill="1" applyBorder="1" applyAlignment="1">
      <alignment horizontal="right" vertical="center" wrapText="1"/>
    </xf>
    <xf numFmtId="165" fontId="33" fillId="0" borderId="0" xfId="92" applyNumberFormat="1" applyFont="1" applyFill="1" applyBorder="1" applyAlignment="1">
      <alignment horizontal="right" vertical="center"/>
    </xf>
    <xf numFmtId="49" fontId="37" fillId="0" borderId="17" xfId="0" applyNumberFormat="1" applyFont="1" applyFill="1" applyBorder="1" applyAlignment="1">
      <alignment horizontal="center" vertical="center" textRotation="90" wrapText="1"/>
    </xf>
    <xf numFmtId="49" fontId="36" fillId="0" borderId="17" xfId="0" applyNumberFormat="1" applyFont="1" applyFill="1" applyBorder="1" applyAlignment="1">
      <alignment horizontal="center" vertical="center" textRotation="90" wrapText="1"/>
    </xf>
    <xf numFmtId="0" fontId="36" fillId="0" borderId="4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9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166" fontId="33" fillId="0" borderId="17" xfId="0" applyNumberFormat="1" applyFont="1" applyFill="1" applyBorder="1" applyAlignment="1">
      <alignment horizontal="center" vertical="center" wrapText="1"/>
    </xf>
    <xf numFmtId="170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center" vertical="center" wrapText="1"/>
    </xf>
    <xf numFmtId="166" fontId="33" fillId="2" borderId="17" xfId="0" applyNumberFormat="1" applyFont="1" applyFill="1" applyBorder="1" applyAlignment="1">
      <alignment horizontal="center" vertical="center" wrapText="1"/>
    </xf>
    <xf numFmtId="43" fontId="7" fillId="0" borderId="0" xfId="0" applyNumberFormat="1" applyFont="1"/>
    <xf numFmtId="0" fontId="38" fillId="0" borderId="0" xfId="0" applyFont="1" applyFill="1" applyBorder="1" applyAlignment="1">
      <alignment horizontal="left" vertical="top"/>
    </xf>
    <xf numFmtId="0" fontId="38" fillId="2" borderId="0" xfId="0" applyFont="1" applyFill="1" applyBorder="1" applyAlignment="1">
      <alignment horizontal="left" vertical="top"/>
    </xf>
    <xf numFmtId="165" fontId="33" fillId="2" borderId="0" xfId="92" applyNumberFormat="1" applyFont="1" applyFill="1" applyBorder="1" applyAlignment="1">
      <alignment horizontal="right" vertical="center"/>
    </xf>
    <xf numFmtId="0" fontId="33" fillId="2" borderId="17" xfId="0" applyFont="1" applyFill="1" applyBorder="1" applyAlignment="1">
      <alignment horizontal="center" vertical="center" textRotation="90" wrapText="1"/>
    </xf>
    <xf numFmtId="0" fontId="7" fillId="2" borderId="17" xfId="0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left" vertical="top" wrapText="1"/>
    </xf>
    <xf numFmtId="0" fontId="33" fillId="2" borderId="17" xfId="0" applyFont="1" applyFill="1" applyBorder="1" applyAlignment="1">
      <alignment horizontal="center" vertical="top" wrapText="1"/>
    </xf>
    <xf numFmtId="0" fontId="38" fillId="2" borderId="17" xfId="0" applyFont="1" applyFill="1" applyBorder="1" applyAlignment="1">
      <alignment horizontal="left" vertical="top" wrapText="1"/>
    </xf>
    <xf numFmtId="166" fontId="38" fillId="2" borderId="17" xfId="0" applyNumberFormat="1" applyFont="1" applyFill="1" applyBorder="1" applyAlignment="1">
      <alignment horizontal="center" vertical="center" wrapText="1"/>
    </xf>
    <xf numFmtId="49" fontId="33" fillId="2" borderId="17" xfId="0" applyNumberFormat="1" applyFont="1" applyFill="1" applyBorder="1" applyAlignment="1">
      <alignment horizontal="left" vertical="top" wrapText="1"/>
    </xf>
    <xf numFmtId="0" fontId="38" fillId="2" borderId="17" xfId="0" applyFont="1" applyFill="1" applyBorder="1" applyAlignment="1">
      <alignment horizontal="left" vertical="center" wrapText="1"/>
    </xf>
    <xf numFmtId="166" fontId="37" fillId="2" borderId="17" xfId="0" applyNumberFormat="1" applyFont="1" applyFill="1" applyBorder="1" applyAlignment="1">
      <alignment horizontal="center" vertical="center"/>
    </xf>
    <xf numFmtId="0" fontId="33" fillId="2" borderId="17" xfId="0" applyFont="1" applyFill="1" applyBorder="1" applyAlignment="1">
      <alignment horizontal="left" vertical="center" wrapText="1"/>
    </xf>
    <xf numFmtId="169" fontId="38" fillId="0" borderId="0" xfId="0" applyNumberFormat="1" applyFont="1" applyFill="1" applyBorder="1" applyAlignment="1">
      <alignment horizontal="left" vertical="top"/>
    </xf>
    <xf numFmtId="0" fontId="40" fillId="0" borderId="17" xfId="0" applyFont="1" applyBorder="1" applyAlignment="1">
      <alignment horizontal="left" vertical="top" wrapText="1"/>
    </xf>
    <xf numFmtId="0" fontId="38" fillId="2" borderId="17" xfId="0" applyFont="1" applyFill="1" applyBorder="1" applyAlignment="1">
      <alignment horizontal="left" vertical="top"/>
    </xf>
    <xf numFmtId="0" fontId="38" fillId="2" borderId="17" xfId="0" applyFont="1" applyFill="1" applyBorder="1" applyAlignment="1">
      <alignment vertical="top" wrapText="1"/>
    </xf>
    <xf numFmtId="165" fontId="41" fillId="2" borderId="17" xfId="0" applyNumberFormat="1" applyFont="1" applyFill="1" applyBorder="1" applyAlignment="1">
      <alignment horizontal="center" vertical="center" shrinkToFit="1"/>
    </xf>
    <xf numFmtId="0" fontId="40" fillId="2" borderId="17" xfId="0" applyFont="1" applyFill="1" applyBorder="1" applyAlignment="1">
      <alignment horizontal="left" vertical="top" wrapText="1"/>
    </xf>
    <xf numFmtId="0" fontId="38" fillId="0" borderId="17" xfId="0" applyFont="1" applyFill="1" applyBorder="1" applyAlignment="1">
      <alignment horizontal="left" vertical="top"/>
    </xf>
    <xf numFmtId="2" fontId="38" fillId="0" borderId="0" xfId="0" applyNumberFormat="1" applyFont="1" applyFill="1" applyBorder="1" applyAlignment="1">
      <alignment horizontal="left" vertical="top"/>
    </xf>
    <xf numFmtId="0" fontId="7" fillId="0" borderId="17" xfId="0" applyFont="1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166" fontId="8" fillId="2" borderId="19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165" fontId="6" fillId="0" borderId="17" xfId="0" applyNumberFormat="1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wrapText="1"/>
    </xf>
    <xf numFmtId="1" fontId="42" fillId="0" borderId="3" xfId="0" applyNumberFormat="1" applyFont="1" applyFill="1" applyBorder="1" applyAlignment="1">
      <alignment horizontal="center" vertical="center"/>
    </xf>
    <xf numFmtId="1" fontId="42" fillId="0" borderId="4" xfId="0" applyNumberFormat="1" applyFont="1" applyFill="1" applyBorder="1" applyAlignment="1">
      <alignment horizontal="center" vertical="center"/>
    </xf>
    <xf numFmtId="170" fontId="8" fillId="2" borderId="16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170" fontId="8" fillId="2" borderId="17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vertical="center" wrapText="1"/>
    </xf>
    <xf numFmtId="0" fontId="43" fillId="2" borderId="17" xfId="0" applyFont="1" applyFill="1" applyBorder="1" applyAlignment="1">
      <alignment horizontal="left" vertical="center" wrapText="1"/>
    </xf>
    <xf numFmtId="170" fontId="33" fillId="2" borderId="17" xfId="0" applyNumberFormat="1" applyFont="1" applyFill="1" applyBorder="1" applyAlignment="1">
      <alignment horizontal="center" vertical="center"/>
    </xf>
    <xf numFmtId="166" fontId="8" fillId="2" borderId="0" xfId="3" applyNumberFormat="1" applyFont="1" applyFill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33" fillId="2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top"/>
    </xf>
    <xf numFmtId="171" fontId="7" fillId="0" borderId="0" xfId="0" applyNumberFormat="1" applyFont="1"/>
    <xf numFmtId="0" fontId="43" fillId="0" borderId="17" xfId="24" applyFont="1" applyBorder="1" applyAlignment="1">
      <alignment horizontal="right" vertical="top" wrapText="1"/>
    </xf>
    <xf numFmtId="166" fontId="43" fillId="0" borderId="17" xfId="24" applyNumberFormat="1" applyFont="1" applyBorder="1" applyAlignment="1">
      <alignment horizontal="right" vertical="top" wrapText="1"/>
    </xf>
    <xf numFmtId="0" fontId="7" fillId="2" borderId="0" xfId="0" applyFont="1" applyFill="1" applyBorder="1" applyAlignment="1">
      <alignment horizontal="left" vertical="top" wrapText="1"/>
    </xf>
    <xf numFmtId="167" fontId="7" fillId="2" borderId="0" xfId="3" applyNumberFormat="1" applyFont="1" applyFill="1" applyBorder="1"/>
    <xf numFmtId="0" fontId="7" fillId="2" borderId="17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top"/>
    </xf>
    <xf numFmtId="166" fontId="33" fillId="2" borderId="0" xfId="0" applyNumberFormat="1" applyFont="1" applyFill="1" applyBorder="1" applyAlignment="1">
      <alignment horizontal="center" vertical="center" wrapText="1"/>
    </xf>
    <xf numFmtId="166" fontId="33" fillId="2" borderId="15" xfId="0" applyNumberFormat="1" applyFont="1" applyFill="1" applyBorder="1" applyAlignment="1">
      <alignment horizontal="center" vertical="center" wrapText="1"/>
    </xf>
    <xf numFmtId="166" fontId="33" fillId="2" borderId="18" xfId="0" applyNumberFormat="1" applyFont="1" applyFill="1" applyBorder="1" applyAlignment="1">
      <alignment horizontal="center" vertical="center" wrapText="1"/>
    </xf>
    <xf numFmtId="166" fontId="33" fillId="2" borderId="16" xfId="0" applyNumberFormat="1" applyFont="1" applyFill="1" applyBorder="1" applyAlignment="1">
      <alignment horizontal="center" vertical="center" wrapText="1"/>
    </xf>
    <xf numFmtId="169" fontId="7" fillId="2" borderId="0" xfId="0" applyNumberFormat="1" applyFont="1" applyFill="1"/>
    <xf numFmtId="0" fontId="33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center"/>
    </xf>
    <xf numFmtId="0" fontId="41" fillId="0" borderId="0" xfId="0" applyFont="1" applyFill="1" applyBorder="1" applyAlignment="1">
      <alignment horizontal="left" vertical="top"/>
    </xf>
    <xf numFmtId="0" fontId="33" fillId="0" borderId="0" xfId="0" applyFont="1" applyFill="1" applyBorder="1" applyAlignment="1">
      <alignment horizontal="left" vertical="center"/>
    </xf>
    <xf numFmtId="166" fontId="33" fillId="0" borderId="17" xfId="0" applyNumberFormat="1" applyFont="1" applyFill="1" applyBorder="1" applyAlignment="1">
      <alignment horizontal="right" wrapText="1"/>
    </xf>
    <xf numFmtId="166" fontId="41" fillId="0" borderId="0" xfId="0" applyNumberFormat="1" applyFont="1" applyFill="1" applyBorder="1" applyAlignment="1">
      <alignment horizontal="left" vertical="top"/>
    </xf>
    <xf numFmtId="172" fontId="33" fillId="0" borderId="17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horizontal="center" vertical="center"/>
    </xf>
    <xf numFmtId="172" fontId="33" fillId="0" borderId="17" xfId="0" applyNumberFormat="1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/>
    </xf>
    <xf numFmtId="172" fontId="33" fillId="0" borderId="17" xfId="0" applyNumberFormat="1" applyFont="1" applyFill="1" applyBorder="1" applyAlignment="1">
      <alignment horizontal="right" vertical="center" wrapText="1"/>
    </xf>
    <xf numFmtId="166" fontId="33" fillId="0" borderId="17" xfId="0" applyNumberFormat="1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left" vertical="top"/>
    </xf>
    <xf numFmtId="166" fontId="37" fillId="2" borderId="19" xfId="0" applyNumberFormat="1" applyFont="1" applyFill="1" applyBorder="1" applyAlignment="1">
      <alignment horizontal="center" vertical="center"/>
    </xf>
    <xf numFmtId="166" fontId="37" fillId="2" borderId="3" xfId="0" applyNumberFormat="1" applyFont="1" applyFill="1" applyBorder="1" applyAlignment="1">
      <alignment horizontal="center" vertical="center"/>
    </xf>
    <xf numFmtId="166" fontId="37" fillId="2" borderId="4" xfId="0" applyNumberFormat="1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top" wrapText="1"/>
    </xf>
    <xf numFmtId="166" fontId="37" fillId="2" borderId="17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" fontId="38" fillId="0" borderId="17" xfId="0" applyNumberFormat="1" applyFont="1" applyFill="1" applyBorder="1" applyAlignment="1">
      <alignment horizontal="center" vertical="top" shrinkToFit="1"/>
    </xf>
    <xf numFmtId="0" fontId="6" fillId="0" borderId="17" xfId="0" applyFont="1" applyBorder="1" applyAlignment="1">
      <alignment horizontal="center"/>
    </xf>
    <xf numFmtId="0" fontId="33" fillId="0" borderId="17" xfId="0" applyFont="1" applyFill="1" applyBorder="1" applyAlignment="1">
      <alignment horizontal="center" vertical="top" wrapText="1"/>
    </xf>
    <xf numFmtId="166" fontId="33" fillId="0" borderId="15" xfId="0" applyNumberFormat="1" applyFont="1" applyFill="1" applyBorder="1" applyAlignment="1">
      <alignment horizontal="center" vertical="center" wrapText="1"/>
    </xf>
    <xf numFmtId="166" fontId="33" fillId="0" borderId="18" xfId="0" applyNumberFormat="1" applyFont="1" applyFill="1" applyBorder="1" applyAlignment="1">
      <alignment horizontal="center" vertical="center" wrapText="1"/>
    </xf>
    <xf numFmtId="166" fontId="33" fillId="0" borderId="16" xfId="0" applyNumberFormat="1" applyFont="1" applyFill="1" applyBorder="1" applyAlignment="1">
      <alignment horizontal="center" vertical="center" wrapText="1"/>
    </xf>
    <xf numFmtId="49" fontId="37" fillId="0" borderId="20" xfId="0" applyNumberFormat="1" applyFont="1" applyFill="1" applyBorder="1" applyAlignment="1">
      <alignment horizontal="center" vertical="center" wrapText="1"/>
    </xf>
    <xf numFmtId="49" fontId="37" fillId="0" borderId="21" xfId="0" applyNumberFormat="1" applyFont="1" applyFill="1" applyBorder="1" applyAlignment="1">
      <alignment horizontal="center" vertical="center" wrapText="1"/>
    </xf>
    <xf numFmtId="49" fontId="37" fillId="0" borderId="22" xfId="0" applyNumberFormat="1" applyFont="1" applyFill="1" applyBorder="1" applyAlignment="1">
      <alignment horizontal="center" vertical="center" wrapText="1"/>
    </xf>
    <xf numFmtId="49" fontId="37" fillId="0" borderId="23" xfId="0" applyNumberFormat="1" applyFont="1" applyFill="1" applyBorder="1" applyAlignment="1">
      <alignment horizontal="center" vertical="center" wrapText="1"/>
    </xf>
    <xf numFmtId="49" fontId="37" fillId="0" borderId="25" xfId="0" applyNumberFormat="1" applyFont="1" applyFill="1" applyBorder="1" applyAlignment="1">
      <alignment horizontal="center" vertical="center" wrapText="1"/>
    </xf>
    <xf numFmtId="49" fontId="37" fillId="0" borderId="26" xfId="0" applyNumberFormat="1" applyFont="1" applyFill="1" applyBorder="1" applyAlignment="1">
      <alignment horizontal="center" vertical="center" wrapText="1"/>
    </xf>
    <xf numFmtId="0" fontId="37" fillId="0" borderId="19" xfId="0" applyNumberFormat="1" applyFont="1" applyFill="1" applyBorder="1" applyAlignment="1">
      <alignment horizontal="center" vertical="center" wrapText="1"/>
    </xf>
    <xf numFmtId="0" fontId="37" fillId="0" borderId="3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70" fontId="37" fillId="0" borderId="19" xfId="0" applyNumberFormat="1" applyFont="1" applyFill="1" applyBorder="1" applyAlignment="1">
      <alignment horizontal="center" vertical="center" wrapText="1"/>
    </xf>
    <xf numFmtId="170" fontId="37" fillId="0" borderId="3" xfId="0" applyNumberFormat="1" applyFont="1" applyFill="1" applyBorder="1" applyAlignment="1">
      <alignment horizontal="center" vertical="center" wrapText="1"/>
    </xf>
    <xf numFmtId="170" fontId="37" fillId="0" borderId="4" xfId="0" applyNumberFormat="1" applyFont="1" applyFill="1" applyBorder="1" applyAlignment="1">
      <alignment horizontal="center" vertical="center" wrapText="1"/>
    </xf>
    <xf numFmtId="170" fontId="33" fillId="0" borderId="20" xfId="0" applyNumberFormat="1" applyFont="1" applyFill="1" applyBorder="1" applyAlignment="1">
      <alignment horizontal="center" vertical="center" wrapText="1"/>
    </xf>
    <xf numFmtId="170" fontId="33" fillId="0" borderId="24" xfId="0" applyNumberFormat="1" applyFont="1" applyFill="1" applyBorder="1" applyAlignment="1">
      <alignment horizontal="center" vertical="center" wrapText="1"/>
    </xf>
    <xf numFmtId="170" fontId="33" fillId="0" borderId="21" xfId="0" applyNumberFormat="1" applyFont="1" applyFill="1" applyBorder="1" applyAlignment="1">
      <alignment horizontal="center" vertical="center" wrapText="1"/>
    </xf>
    <xf numFmtId="170" fontId="37" fillId="0" borderId="17" xfId="0" applyNumberFormat="1" applyFont="1" applyFill="1" applyBorder="1" applyAlignment="1">
      <alignment horizontal="center" vertical="center" wrapText="1"/>
    </xf>
    <xf numFmtId="170" fontId="37" fillId="2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33" fillId="2" borderId="17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3" fillId="0" borderId="20" xfId="0" applyFont="1" applyFill="1" applyBorder="1" applyAlignment="1">
      <alignment horizontal="center" vertical="center" wrapText="1"/>
    </xf>
    <xf numFmtId="0" fontId="33" fillId="0" borderId="24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" fontId="42" fillId="0" borderId="3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7" fillId="2" borderId="15" xfId="0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43" fillId="0" borderId="17" xfId="24" applyFont="1" applyBorder="1" applyAlignment="1">
      <alignment horizontal="left" vertical="top" wrapText="1"/>
    </xf>
    <xf numFmtId="0" fontId="6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7" fillId="2" borderId="15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left" vertical="top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</cellXfs>
  <cellStyles count="94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1 2" xfId="93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abSelected="1" zoomScaleNormal="100" workbookViewId="0">
      <selection activeCell="F8" sqref="F8:F13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7.5" style="5" customWidth="1"/>
    <col min="5" max="5" width="18.1640625" style="5" customWidth="1"/>
    <col min="6" max="6" width="18.33203125" style="5" customWidth="1"/>
    <col min="7" max="7" width="18.1640625" style="5" customWidth="1"/>
    <col min="8" max="8" width="9.33203125" style="1"/>
    <col min="9" max="9" width="14.1640625" style="1" customWidth="1"/>
    <col min="10" max="10" width="15.5" style="1" bestFit="1" customWidth="1"/>
    <col min="11" max="16384" width="9.33203125" style="1"/>
  </cols>
  <sheetData>
    <row r="1" spans="1:44" x14ac:dyDescent="0.3">
      <c r="G1" s="15" t="s">
        <v>35</v>
      </c>
      <c r="H1" s="16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</row>
    <row r="2" spans="1:44" ht="79.5" customHeight="1" x14ac:dyDescent="0.3">
      <c r="A2" s="148" t="s">
        <v>201</v>
      </c>
      <c r="B2" s="148"/>
      <c r="C2" s="148"/>
      <c r="D2" s="148"/>
      <c r="E2" s="148"/>
      <c r="F2" s="148"/>
      <c r="G2" s="148"/>
      <c r="H2" s="2"/>
      <c r="I2" s="13"/>
    </row>
    <row r="3" spans="1:44" x14ac:dyDescent="0.3">
      <c r="B3" s="13"/>
      <c r="C3" s="13"/>
      <c r="D3" s="18"/>
      <c r="E3" s="18"/>
      <c r="F3" s="18"/>
      <c r="G3" s="19" t="s">
        <v>44</v>
      </c>
      <c r="H3" s="13"/>
      <c r="I3" s="13"/>
    </row>
    <row r="4" spans="1:44" ht="55.5" customHeight="1" x14ac:dyDescent="0.3">
      <c r="A4" s="149" t="s">
        <v>0</v>
      </c>
      <c r="B4" s="149"/>
      <c r="C4" s="150" t="s">
        <v>30</v>
      </c>
      <c r="D4" s="154" t="s">
        <v>139</v>
      </c>
      <c r="E4" s="155"/>
      <c r="F4" s="155"/>
      <c r="G4" s="156"/>
    </row>
    <row r="5" spans="1:44" ht="48.75" customHeight="1" x14ac:dyDescent="0.3">
      <c r="A5" s="20" t="s">
        <v>38</v>
      </c>
      <c r="B5" s="20" t="s">
        <v>39</v>
      </c>
      <c r="C5" s="150"/>
      <c r="D5" s="21" t="s">
        <v>67</v>
      </c>
      <c r="E5" s="21" t="s">
        <v>68</v>
      </c>
      <c r="F5" s="21" t="s">
        <v>69</v>
      </c>
      <c r="G5" s="21" t="s">
        <v>37</v>
      </c>
    </row>
    <row r="6" spans="1:44" s="3" customFormat="1" ht="25.5" customHeight="1" x14ac:dyDescent="0.3">
      <c r="A6" s="22"/>
      <c r="B6" s="23"/>
      <c r="C6" s="24" t="s">
        <v>31</v>
      </c>
      <c r="D6" s="25">
        <f>D7</f>
        <v>0</v>
      </c>
      <c r="E6" s="25">
        <f t="shared" ref="E6:G7" si="0">E7</f>
        <v>0</v>
      </c>
      <c r="F6" s="25">
        <f t="shared" si="0"/>
        <v>0</v>
      </c>
      <c r="G6" s="25">
        <f>G7</f>
        <v>0</v>
      </c>
    </row>
    <row r="7" spans="1:44" s="3" customFormat="1" x14ac:dyDescent="0.3">
      <c r="A7" s="152"/>
      <c r="B7" s="152"/>
      <c r="C7" s="26" t="s">
        <v>1</v>
      </c>
      <c r="D7" s="27">
        <f>D8</f>
        <v>0</v>
      </c>
      <c r="E7" s="27">
        <f t="shared" si="0"/>
        <v>0</v>
      </c>
      <c r="F7" s="27">
        <f t="shared" si="0"/>
        <v>0</v>
      </c>
      <c r="G7" s="27">
        <f t="shared" si="0"/>
        <v>0</v>
      </c>
    </row>
    <row r="8" spans="1:44" x14ac:dyDescent="0.3">
      <c r="A8" s="151">
        <v>1023</v>
      </c>
      <c r="B8" s="151"/>
      <c r="C8" s="28" t="s">
        <v>40</v>
      </c>
      <c r="D8" s="147">
        <f>D15+D21+D27+D33+D39</f>
        <v>0</v>
      </c>
      <c r="E8" s="147">
        <f t="shared" ref="E8:G8" si="1">E15+E21+E27+E33+E39</f>
        <v>0</v>
      </c>
      <c r="F8" s="147">
        <f t="shared" si="1"/>
        <v>0</v>
      </c>
      <c r="G8" s="147">
        <f t="shared" si="1"/>
        <v>0</v>
      </c>
    </row>
    <row r="9" spans="1:44" x14ac:dyDescent="0.3">
      <c r="A9" s="151"/>
      <c r="B9" s="151"/>
      <c r="C9" s="28" t="s">
        <v>2</v>
      </c>
      <c r="D9" s="147"/>
      <c r="E9" s="147"/>
      <c r="F9" s="147"/>
      <c r="G9" s="147"/>
    </row>
    <row r="10" spans="1:44" x14ac:dyDescent="0.3">
      <c r="A10" s="151"/>
      <c r="B10" s="151"/>
      <c r="C10" s="28" t="s">
        <v>41</v>
      </c>
      <c r="D10" s="147"/>
      <c r="E10" s="147"/>
      <c r="F10" s="147"/>
      <c r="G10" s="147"/>
    </row>
    <row r="11" spans="1:44" ht="79.5" customHeight="1" x14ac:dyDescent="0.3">
      <c r="A11" s="151"/>
      <c r="B11" s="151"/>
      <c r="C11" s="29" t="s">
        <v>32</v>
      </c>
      <c r="D11" s="147"/>
      <c r="E11" s="147"/>
      <c r="F11" s="147"/>
      <c r="G11" s="147"/>
    </row>
    <row r="12" spans="1:44" x14ac:dyDescent="0.3">
      <c r="A12" s="151"/>
      <c r="B12" s="151"/>
      <c r="C12" s="28" t="s">
        <v>42</v>
      </c>
      <c r="D12" s="147"/>
      <c r="E12" s="147"/>
      <c r="F12" s="147"/>
      <c r="G12" s="147"/>
    </row>
    <row r="13" spans="1:44" ht="51.75" x14ac:dyDescent="0.3">
      <c r="A13" s="151"/>
      <c r="B13" s="151"/>
      <c r="C13" s="30" t="s">
        <v>33</v>
      </c>
      <c r="D13" s="147"/>
      <c r="E13" s="147"/>
      <c r="F13" s="147"/>
      <c r="G13" s="147"/>
      <c r="J13" s="31"/>
    </row>
    <row r="14" spans="1:44" x14ac:dyDescent="0.3">
      <c r="A14" s="153" t="s">
        <v>34</v>
      </c>
      <c r="B14" s="153"/>
      <c r="C14" s="153"/>
      <c r="D14" s="153"/>
      <c r="E14" s="153"/>
      <c r="F14" s="153"/>
      <c r="G14" s="153"/>
    </row>
    <row r="15" spans="1:44" x14ac:dyDescent="0.3">
      <c r="A15" s="32"/>
      <c r="B15" s="33" t="s">
        <v>94</v>
      </c>
      <c r="C15" s="34" t="s">
        <v>70</v>
      </c>
      <c r="D15" s="147">
        <f>'Հավելված 3'!G26+'Հավելված 3'!G27+'Հավելված 3'!G29</f>
        <v>0</v>
      </c>
      <c r="E15" s="147">
        <f>'Հավելված 3'!H26+'Հավելված 3'!H27+'Հավելված 3'!H29</f>
        <v>-30000</v>
      </c>
      <c r="F15" s="147">
        <f>'Հավելված 3'!I26+'Հավելված 3'!I27+'Հավելված 3'!I29</f>
        <v>-95000</v>
      </c>
      <c r="G15" s="147">
        <f>'Հավելված 3'!J26+'Հավելված 3'!J27+'Հավելված 3'!J29</f>
        <v>-185000</v>
      </c>
    </row>
    <row r="16" spans="1:44" ht="27" customHeight="1" x14ac:dyDescent="0.3">
      <c r="A16" s="146"/>
      <c r="B16" s="146"/>
      <c r="C16" s="35" t="s">
        <v>95</v>
      </c>
      <c r="D16" s="147"/>
      <c r="E16" s="147"/>
      <c r="F16" s="147"/>
      <c r="G16" s="147"/>
    </row>
    <row r="17" spans="1:11" ht="23.25" customHeight="1" x14ac:dyDescent="0.3">
      <c r="A17" s="146"/>
      <c r="B17" s="146"/>
      <c r="C17" s="35" t="s">
        <v>43</v>
      </c>
      <c r="D17" s="147"/>
      <c r="E17" s="147"/>
      <c r="F17" s="147"/>
      <c r="G17" s="147"/>
      <c r="I17" s="6"/>
      <c r="J17" s="6"/>
      <c r="K17" s="6"/>
    </row>
    <row r="18" spans="1:11" ht="78.75" customHeight="1" x14ac:dyDescent="0.3">
      <c r="A18" s="146"/>
      <c r="B18" s="146"/>
      <c r="C18" s="35" t="s">
        <v>96</v>
      </c>
      <c r="D18" s="147"/>
      <c r="E18" s="147"/>
      <c r="F18" s="147"/>
      <c r="G18" s="147"/>
    </row>
    <row r="19" spans="1:11" x14ac:dyDescent="0.3">
      <c r="A19" s="146"/>
      <c r="B19" s="146"/>
      <c r="C19" s="35" t="s">
        <v>52</v>
      </c>
      <c r="D19" s="147"/>
      <c r="E19" s="147"/>
      <c r="F19" s="147"/>
      <c r="G19" s="147"/>
    </row>
    <row r="20" spans="1:11" ht="26.25" customHeight="1" x14ac:dyDescent="0.3">
      <c r="A20" s="146"/>
      <c r="B20" s="146"/>
      <c r="C20" s="35" t="s">
        <v>78</v>
      </c>
      <c r="D20" s="147"/>
      <c r="E20" s="147"/>
      <c r="F20" s="147"/>
      <c r="G20" s="147"/>
    </row>
    <row r="21" spans="1:11" x14ac:dyDescent="0.3">
      <c r="A21" s="32"/>
      <c r="B21" s="33" t="s">
        <v>85</v>
      </c>
      <c r="C21" s="34" t="s">
        <v>70</v>
      </c>
      <c r="D21" s="147">
        <f>'Հավելված 3'!G37</f>
        <v>0</v>
      </c>
      <c r="E21" s="147">
        <f>'Հավելված 3'!H37</f>
        <v>-478800</v>
      </c>
      <c r="F21" s="147">
        <f>'Հավելված 3'!I37</f>
        <v>-478800</v>
      </c>
      <c r="G21" s="147">
        <f>'Հավելված 3'!J37</f>
        <v>-478800</v>
      </c>
    </row>
    <row r="22" spans="1:11" ht="27" customHeight="1" x14ac:dyDescent="0.3">
      <c r="A22" s="146"/>
      <c r="B22" s="146"/>
      <c r="C22" s="35" t="s">
        <v>86</v>
      </c>
      <c r="D22" s="147"/>
      <c r="E22" s="147"/>
      <c r="F22" s="147"/>
      <c r="G22" s="147"/>
    </row>
    <row r="23" spans="1:11" ht="23.25" customHeight="1" x14ac:dyDescent="0.3">
      <c r="A23" s="146"/>
      <c r="B23" s="146"/>
      <c r="C23" s="35" t="s">
        <v>43</v>
      </c>
      <c r="D23" s="147"/>
      <c r="E23" s="147"/>
      <c r="F23" s="147"/>
      <c r="G23" s="147"/>
    </row>
    <row r="24" spans="1:11" ht="57" customHeight="1" x14ac:dyDescent="0.3">
      <c r="A24" s="146"/>
      <c r="B24" s="146"/>
      <c r="C24" s="35" t="s">
        <v>87</v>
      </c>
      <c r="D24" s="147"/>
      <c r="E24" s="147"/>
      <c r="F24" s="147"/>
      <c r="G24" s="147"/>
      <c r="H24" s="6"/>
      <c r="I24" s="6"/>
      <c r="J24" s="6"/>
    </row>
    <row r="25" spans="1:11" x14ac:dyDescent="0.3">
      <c r="A25" s="146"/>
      <c r="B25" s="146"/>
      <c r="C25" s="35" t="s">
        <v>52</v>
      </c>
      <c r="D25" s="147"/>
      <c r="E25" s="147"/>
      <c r="F25" s="147"/>
      <c r="G25" s="147"/>
    </row>
    <row r="26" spans="1:11" ht="26.25" customHeight="1" x14ac:dyDescent="0.3">
      <c r="A26" s="146"/>
      <c r="B26" s="146"/>
      <c r="C26" s="35" t="s">
        <v>78</v>
      </c>
      <c r="D26" s="147"/>
      <c r="E26" s="147"/>
      <c r="F26" s="147"/>
      <c r="G26" s="147"/>
    </row>
    <row r="27" spans="1:11" x14ac:dyDescent="0.3">
      <c r="A27" s="32"/>
      <c r="B27" s="33" t="s">
        <v>88</v>
      </c>
      <c r="C27" s="34" t="s">
        <v>70</v>
      </c>
      <c r="D27" s="147">
        <f>'Հավելված 3'!G74</f>
        <v>0</v>
      </c>
      <c r="E27" s="147">
        <f>'Հավելված 3'!H74</f>
        <v>-5000</v>
      </c>
      <c r="F27" s="147">
        <f>'Հավելված 3'!I74</f>
        <v>-10000</v>
      </c>
      <c r="G27" s="147">
        <f>'Հավելված 3'!J74</f>
        <v>-15000</v>
      </c>
    </row>
    <row r="28" spans="1:11" ht="34.5" x14ac:dyDescent="0.3">
      <c r="A28" s="146"/>
      <c r="B28" s="146"/>
      <c r="C28" s="35" t="s">
        <v>89</v>
      </c>
      <c r="D28" s="147"/>
      <c r="E28" s="147"/>
      <c r="F28" s="147"/>
      <c r="G28" s="147"/>
    </row>
    <row r="29" spans="1:11" ht="23.25" customHeight="1" x14ac:dyDescent="0.3">
      <c r="A29" s="146"/>
      <c r="B29" s="146"/>
      <c r="C29" s="35" t="s">
        <v>43</v>
      </c>
      <c r="D29" s="147"/>
      <c r="E29" s="147"/>
      <c r="F29" s="147"/>
      <c r="G29" s="147"/>
    </row>
    <row r="30" spans="1:11" ht="72.75" customHeight="1" x14ac:dyDescent="0.3">
      <c r="A30" s="146"/>
      <c r="B30" s="146"/>
      <c r="C30" s="35" t="s">
        <v>90</v>
      </c>
      <c r="D30" s="147"/>
      <c r="E30" s="147"/>
      <c r="F30" s="147"/>
      <c r="G30" s="147"/>
      <c r="H30" s="6"/>
      <c r="I30" s="6"/>
      <c r="J30" s="6"/>
      <c r="K30" s="6"/>
    </row>
    <row r="31" spans="1:11" x14ac:dyDescent="0.3">
      <c r="A31" s="146"/>
      <c r="B31" s="146"/>
      <c r="C31" s="35" t="s">
        <v>52</v>
      </c>
      <c r="D31" s="147"/>
      <c r="E31" s="147"/>
      <c r="F31" s="147"/>
      <c r="G31" s="147"/>
    </row>
    <row r="32" spans="1:11" x14ac:dyDescent="0.3">
      <c r="A32" s="146"/>
      <c r="B32" s="146"/>
      <c r="C32" s="35" t="s">
        <v>78</v>
      </c>
      <c r="D32" s="147"/>
      <c r="E32" s="147"/>
      <c r="F32" s="147"/>
      <c r="G32" s="147"/>
    </row>
    <row r="33" spans="1:11" x14ac:dyDescent="0.3">
      <c r="A33" s="32"/>
      <c r="B33" s="33" t="s">
        <v>73</v>
      </c>
      <c r="C33" s="34" t="s">
        <v>70</v>
      </c>
      <c r="D33" s="147">
        <f>'Հավելված 3'!G45</f>
        <v>0</v>
      </c>
      <c r="E33" s="147">
        <f>'Հավելված 3'!H45</f>
        <v>-432200</v>
      </c>
      <c r="F33" s="147">
        <f>'Հավելված 3'!I45</f>
        <v>-432200</v>
      </c>
      <c r="G33" s="147">
        <f>'Հավելված 3'!J45</f>
        <v>-432200</v>
      </c>
    </row>
    <row r="34" spans="1:11" x14ac:dyDescent="0.3">
      <c r="A34" s="146"/>
      <c r="B34" s="146"/>
      <c r="C34" s="35" t="s">
        <v>74</v>
      </c>
      <c r="D34" s="147"/>
      <c r="E34" s="147"/>
      <c r="F34" s="147"/>
      <c r="G34" s="147"/>
    </row>
    <row r="35" spans="1:11" ht="23.25" customHeight="1" x14ac:dyDescent="0.3">
      <c r="A35" s="146"/>
      <c r="B35" s="146"/>
      <c r="C35" s="35" t="s">
        <v>43</v>
      </c>
      <c r="D35" s="147"/>
      <c r="E35" s="147"/>
      <c r="F35" s="147"/>
      <c r="G35" s="147"/>
    </row>
    <row r="36" spans="1:11" ht="38.25" customHeight="1" x14ac:dyDescent="0.3">
      <c r="A36" s="146"/>
      <c r="B36" s="146"/>
      <c r="C36" s="35" t="s">
        <v>77</v>
      </c>
      <c r="D36" s="147"/>
      <c r="E36" s="147"/>
      <c r="F36" s="147"/>
      <c r="G36" s="147"/>
      <c r="H36" s="6"/>
      <c r="I36" s="6"/>
      <c r="J36" s="6"/>
      <c r="K36" s="6"/>
    </row>
    <row r="37" spans="1:11" x14ac:dyDescent="0.3">
      <c r="A37" s="146"/>
      <c r="B37" s="146"/>
      <c r="C37" s="35" t="s">
        <v>52</v>
      </c>
      <c r="D37" s="147"/>
      <c r="E37" s="147"/>
      <c r="F37" s="147"/>
      <c r="G37" s="147"/>
    </row>
    <row r="38" spans="1:11" x14ac:dyDescent="0.3">
      <c r="A38" s="146"/>
      <c r="B38" s="146"/>
      <c r="C38" s="35" t="s">
        <v>78</v>
      </c>
      <c r="D38" s="147"/>
      <c r="E38" s="147"/>
      <c r="F38" s="147"/>
      <c r="G38" s="147"/>
    </row>
    <row r="39" spans="1:11" x14ac:dyDescent="0.3">
      <c r="A39" s="32"/>
      <c r="B39" s="33">
        <v>31001</v>
      </c>
      <c r="C39" s="34" t="s">
        <v>70</v>
      </c>
      <c r="D39" s="143">
        <f>'Հավելված 3'!G54+'Հավելված 3'!G56</f>
        <v>0</v>
      </c>
      <c r="E39" s="143">
        <f>'Հավելված 3'!H54+'Հավելված 3'!H56</f>
        <v>946000</v>
      </c>
      <c r="F39" s="143">
        <f>'Հավելված 3'!I54+'Հավելված 3'!I56</f>
        <v>1016000</v>
      </c>
      <c r="G39" s="143">
        <f>'Հավելված 3'!J54+'Հավելված 3'!J56</f>
        <v>1111000</v>
      </c>
    </row>
    <row r="40" spans="1:11" ht="37.5" customHeight="1" x14ac:dyDescent="0.3">
      <c r="A40" s="146"/>
      <c r="B40" s="146"/>
      <c r="C40" s="35" t="s">
        <v>103</v>
      </c>
      <c r="D40" s="144"/>
      <c r="E40" s="144"/>
      <c r="F40" s="144"/>
      <c r="G40" s="144"/>
    </row>
    <row r="41" spans="1:11" x14ac:dyDescent="0.3">
      <c r="A41" s="146"/>
      <c r="B41" s="146"/>
      <c r="C41" s="35" t="s">
        <v>43</v>
      </c>
      <c r="D41" s="144"/>
      <c r="E41" s="144"/>
      <c r="F41" s="144"/>
      <c r="G41" s="144"/>
    </row>
    <row r="42" spans="1:11" ht="40.5" customHeight="1" x14ac:dyDescent="0.3">
      <c r="A42" s="146"/>
      <c r="B42" s="146"/>
      <c r="C42" s="35" t="s">
        <v>103</v>
      </c>
      <c r="D42" s="144"/>
      <c r="E42" s="144"/>
      <c r="F42" s="144"/>
      <c r="G42" s="144"/>
      <c r="H42" s="6"/>
      <c r="I42" s="6"/>
      <c r="J42" s="6"/>
      <c r="K42" s="6"/>
    </row>
    <row r="43" spans="1:11" x14ac:dyDescent="0.3">
      <c r="A43" s="146"/>
      <c r="B43" s="146"/>
      <c r="C43" s="35" t="s">
        <v>52</v>
      </c>
      <c r="D43" s="144"/>
      <c r="E43" s="144"/>
      <c r="F43" s="144"/>
      <c r="G43" s="144"/>
      <c r="J43" s="6"/>
    </row>
    <row r="44" spans="1:11" ht="39" customHeight="1" x14ac:dyDescent="0.3">
      <c r="A44" s="146"/>
      <c r="B44" s="146"/>
      <c r="C44" s="35" t="s">
        <v>53</v>
      </c>
      <c r="D44" s="145"/>
      <c r="E44" s="145"/>
      <c r="F44" s="145"/>
      <c r="G44" s="145"/>
    </row>
  </sheetData>
  <mergeCells count="42">
    <mergeCell ref="D15:D20"/>
    <mergeCell ref="E15:E20"/>
    <mergeCell ref="F15:F20"/>
    <mergeCell ref="G15:G20"/>
    <mergeCell ref="A16:A20"/>
    <mergeCell ref="B16:B20"/>
    <mergeCell ref="F21:F26"/>
    <mergeCell ref="G21:G26"/>
    <mergeCell ref="A22:A26"/>
    <mergeCell ref="B22:B26"/>
    <mergeCell ref="D27:D32"/>
    <mergeCell ref="E27:E32"/>
    <mergeCell ref="F27:F32"/>
    <mergeCell ref="G27:G32"/>
    <mergeCell ref="A28:A32"/>
    <mergeCell ref="B28:B32"/>
    <mergeCell ref="A2:G2"/>
    <mergeCell ref="G33:G38"/>
    <mergeCell ref="A4:B4"/>
    <mergeCell ref="C4:C5"/>
    <mergeCell ref="A8:A13"/>
    <mergeCell ref="B8:B13"/>
    <mergeCell ref="A7:B7"/>
    <mergeCell ref="G8:G13"/>
    <mergeCell ref="A14:G14"/>
    <mergeCell ref="D4:G4"/>
    <mergeCell ref="D33:D38"/>
    <mergeCell ref="D8:D13"/>
    <mergeCell ref="E8:E13"/>
    <mergeCell ref="F8:F13"/>
    <mergeCell ref="D21:D26"/>
    <mergeCell ref="E21:E26"/>
    <mergeCell ref="F33:F38"/>
    <mergeCell ref="E33:E38"/>
    <mergeCell ref="G39:G44"/>
    <mergeCell ref="F39:F44"/>
    <mergeCell ref="E39:E44"/>
    <mergeCell ref="D39:D44"/>
    <mergeCell ref="A40:A44"/>
    <mergeCell ref="B40:B44"/>
    <mergeCell ref="B34:B38"/>
    <mergeCell ref="A34:A38"/>
  </mergeCells>
  <pageMargins left="0.59" right="0.26" top="0.44" bottom="0.31" header="0.15748031496063" footer="0.15748031496063"/>
  <pageSetup scale="63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Normal="100" workbookViewId="0">
      <selection activeCell="P17" sqref="P17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36"/>
      <c r="B1" s="36"/>
      <c r="C1" s="36"/>
      <c r="D1" s="36"/>
      <c r="E1" s="36"/>
      <c r="F1" s="36"/>
      <c r="G1" s="9"/>
      <c r="H1" s="15" t="s">
        <v>27</v>
      </c>
    </row>
    <row r="2" spans="1:11" ht="48" customHeight="1" x14ac:dyDescent="0.3">
      <c r="A2" s="148" t="s">
        <v>202</v>
      </c>
      <c r="B2" s="148"/>
      <c r="C2" s="148"/>
      <c r="D2" s="148"/>
      <c r="E2" s="148"/>
      <c r="F2" s="148"/>
      <c r="G2" s="148"/>
      <c r="H2" s="148"/>
    </row>
    <row r="3" spans="1:11" x14ac:dyDescent="0.3">
      <c r="A3" s="37"/>
      <c r="B3" s="37"/>
      <c r="C3" s="38"/>
      <c r="D3" s="39"/>
      <c r="E3" s="39"/>
      <c r="F3" s="39"/>
      <c r="G3" s="40"/>
      <c r="H3" s="41" t="s">
        <v>44</v>
      </c>
    </row>
    <row r="4" spans="1:11" ht="54" customHeight="1" x14ac:dyDescent="0.3">
      <c r="A4" s="157" t="s">
        <v>108</v>
      </c>
      <c r="B4" s="158"/>
      <c r="C4" s="163" t="s">
        <v>109</v>
      </c>
      <c r="D4" s="166" t="s">
        <v>110</v>
      </c>
      <c r="E4" s="167"/>
      <c r="F4" s="167"/>
      <c r="G4" s="167"/>
      <c r="H4" s="168"/>
    </row>
    <row r="5" spans="1:11" x14ac:dyDescent="0.3">
      <c r="A5" s="159"/>
      <c r="B5" s="160"/>
      <c r="C5" s="164"/>
      <c r="D5" s="169" t="s">
        <v>111</v>
      </c>
      <c r="E5" s="172" t="s">
        <v>3</v>
      </c>
      <c r="F5" s="173"/>
      <c r="G5" s="173"/>
      <c r="H5" s="174"/>
    </row>
    <row r="6" spans="1:11" x14ac:dyDescent="0.3">
      <c r="A6" s="161"/>
      <c r="B6" s="162"/>
      <c r="C6" s="164"/>
      <c r="D6" s="170"/>
      <c r="E6" s="175" t="s">
        <v>112</v>
      </c>
      <c r="F6" s="175" t="s">
        <v>113</v>
      </c>
      <c r="G6" s="175" t="s">
        <v>114</v>
      </c>
      <c r="H6" s="176" t="s">
        <v>115</v>
      </c>
    </row>
    <row r="7" spans="1:11" ht="66.75" x14ac:dyDescent="0.3">
      <c r="A7" s="42" t="s">
        <v>38</v>
      </c>
      <c r="B7" s="42" t="s">
        <v>39</v>
      </c>
      <c r="C7" s="165"/>
      <c r="D7" s="171"/>
      <c r="E7" s="175"/>
      <c r="F7" s="175"/>
      <c r="G7" s="175"/>
      <c r="H7" s="176"/>
    </row>
    <row r="8" spans="1:11" s="3" customFormat="1" x14ac:dyDescent="0.3">
      <c r="A8" s="43"/>
      <c r="B8" s="43"/>
      <c r="C8" s="44" t="s">
        <v>31</v>
      </c>
      <c r="D8" s="45">
        <f>D10</f>
        <v>1111000</v>
      </c>
      <c r="E8" s="45">
        <f t="shared" ref="E8:H8" si="0">E10</f>
        <v>0</v>
      </c>
      <c r="F8" s="45">
        <f t="shared" si="0"/>
        <v>0</v>
      </c>
      <c r="G8" s="45">
        <f t="shared" si="0"/>
        <v>0</v>
      </c>
      <c r="H8" s="45">
        <f t="shared" si="0"/>
        <v>1111000</v>
      </c>
    </row>
    <row r="9" spans="1:11" x14ac:dyDescent="0.3">
      <c r="A9" s="42"/>
      <c r="B9" s="42"/>
      <c r="C9" s="46" t="s">
        <v>3</v>
      </c>
      <c r="D9" s="47"/>
      <c r="E9" s="47"/>
      <c r="F9" s="47"/>
      <c r="G9" s="47"/>
      <c r="H9" s="47"/>
    </row>
    <row r="10" spans="1:11" s="3" customFormat="1" ht="34.5" x14ac:dyDescent="0.3">
      <c r="A10" s="48"/>
      <c r="B10" s="49"/>
      <c r="C10" s="49" t="s">
        <v>116</v>
      </c>
      <c r="D10" s="45">
        <f>D12</f>
        <v>1111000</v>
      </c>
      <c r="E10" s="45">
        <f t="shared" ref="E10:H10" si="1">E12</f>
        <v>0</v>
      </c>
      <c r="F10" s="45">
        <f t="shared" si="1"/>
        <v>0</v>
      </c>
      <c r="G10" s="45">
        <f t="shared" si="1"/>
        <v>0</v>
      </c>
      <c r="H10" s="45">
        <f t="shared" si="1"/>
        <v>1111000</v>
      </c>
    </row>
    <row r="11" spans="1:11" x14ac:dyDescent="0.3">
      <c r="A11" s="50"/>
      <c r="B11" s="50"/>
      <c r="C11" s="50" t="s">
        <v>55</v>
      </c>
      <c r="D11" s="51"/>
      <c r="E11" s="51"/>
      <c r="F11" s="52"/>
      <c r="G11" s="52"/>
      <c r="H11" s="53"/>
    </row>
    <row r="12" spans="1:11" ht="51.75" x14ac:dyDescent="0.3">
      <c r="A12" s="54">
        <v>1023</v>
      </c>
      <c r="B12" s="54">
        <v>31001</v>
      </c>
      <c r="C12" s="10" t="s">
        <v>117</v>
      </c>
      <c r="D12" s="55">
        <f>E12+F12+G12+H12</f>
        <v>1111000</v>
      </c>
      <c r="E12" s="55"/>
      <c r="F12" s="55"/>
      <c r="G12" s="55"/>
      <c r="H12" s="55">
        <f>'Հավելված 3'!J54+'Հավելված 3'!J56</f>
        <v>1111000</v>
      </c>
      <c r="K12" s="56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" right="0.7" top="0.75" bottom="0.75" header="0.3" footer="0.3"/>
  <pageSetup scale="78" firstPageNumber="3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zoomScaleNormal="100" zoomScaleSheetLayoutView="100" workbookViewId="0">
      <selection activeCell="F66" sqref="F66"/>
    </sheetView>
  </sheetViews>
  <sheetFormatPr defaultRowHeight="17.25" x14ac:dyDescent="0.2"/>
  <cols>
    <col min="1" max="1" width="9" style="57" customWidth="1"/>
    <col min="2" max="2" width="9.5" style="57" customWidth="1"/>
    <col min="3" max="3" width="6.83203125" style="57" customWidth="1"/>
    <col min="4" max="4" width="11" style="57" customWidth="1"/>
    <col min="5" max="5" width="10.83203125" style="57" customWidth="1"/>
    <col min="6" max="6" width="71.5" style="57" customWidth="1"/>
    <col min="7" max="7" width="19.1640625" style="57" customWidth="1"/>
    <col min="8" max="8" width="18.1640625" style="57" customWidth="1"/>
    <col min="9" max="9" width="23.33203125" style="57" customWidth="1"/>
    <col min="10" max="10" width="19" style="57" customWidth="1"/>
    <col min="11" max="11" width="9.33203125" style="57"/>
    <col min="12" max="12" width="15.5" style="57" customWidth="1"/>
    <col min="13" max="13" width="13.83203125" style="57" customWidth="1"/>
    <col min="14" max="14" width="18.83203125" style="57" customWidth="1"/>
    <col min="15" max="16384" width="9.33203125" style="57"/>
  </cols>
  <sheetData>
    <row r="1" spans="1:14" ht="16.5" customHeight="1" x14ac:dyDescent="0.2">
      <c r="J1" s="15" t="s">
        <v>29</v>
      </c>
    </row>
    <row r="2" spans="1:14" ht="48" customHeight="1" x14ac:dyDescent="0.3">
      <c r="A2" s="177" t="s">
        <v>203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4" x14ac:dyDescent="0.3">
      <c r="A3" s="8"/>
      <c r="B3" s="8"/>
      <c r="C3" s="8"/>
      <c r="D3" s="8"/>
      <c r="E3" s="8"/>
      <c r="F3" s="8"/>
      <c r="G3" s="8"/>
      <c r="H3" s="8"/>
      <c r="I3" s="8"/>
      <c r="J3" s="8"/>
    </row>
    <row r="4" spans="1:14" ht="22.5" customHeight="1" x14ac:dyDescent="0.2">
      <c r="A4" s="58"/>
      <c r="B4" s="58"/>
      <c r="C4" s="58"/>
      <c r="D4" s="58"/>
      <c r="E4" s="58"/>
      <c r="F4" s="58"/>
      <c r="G4" s="58"/>
      <c r="H4" s="58"/>
      <c r="I4" s="58"/>
      <c r="J4" s="59" t="s">
        <v>44</v>
      </c>
    </row>
    <row r="5" spans="1:14" ht="45" customHeight="1" x14ac:dyDescent="0.2">
      <c r="A5" s="178" t="s">
        <v>18</v>
      </c>
      <c r="B5" s="178"/>
      <c r="C5" s="178"/>
      <c r="D5" s="178" t="s">
        <v>0</v>
      </c>
      <c r="E5" s="178"/>
      <c r="F5" s="178" t="s">
        <v>16</v>
      </c>
      <c r="G5" s="178" t="s">
        <v>139</v>
      </c>
      <c r="H5" s="178"/>
      <c r="I5" s="178"/>
      <c r="J5" s="178"/>
    </row>
    <row r="6" spans="1:14" ht="83.25" customHeight="1" x14ac:dyDescent="0.2">
      <c r="A6" s="60" t="s">
        <v>47</v>
      </c>
      <c r="B6" s="60" t="s">
        <v>48</v>
      </c>
      <c r="C6" s="60" t="s">
        <v>49</v>
      </c>
      <c r="D6" s="60" t="s">
        <v>45</v>
      </c>
      <c r="E6" s="60" t="s">
        <v>46</v>
      </c>
      <c r="F6" s="178"/>
      <c r="G6" s="61" t="s">
        <v>67</v>
      </c>
      <c r="H6" s="61" t="s">
        <v>68</v>
      </c>
      <c r="I6" s="61" t="s">
        <v>69</v>
      </c>
      <c r="J6" s="61" t="s">
        <v>37</v>
      </c>
    </row>
    <row r="7" spans="1:14" x14ac:dyDescent="0.2">
      <c r="A7" s="62"/>
      <c r="B7" s="62"/>
      <c r="C7" s="63"/>
      <c r="D7" s="62"/>
      <c r="E7" s="62"/>
      <c r="F7" s="64" t="s">
        <v>19</v>
      </c>
      <c r="G7" s="65">
        <f>G9+G57</f>
        <v>0</v>
      </c>
      <c r="H7" s="65">
        <f t="shared" ref="H7:J7" si="0">H9+H57</f>
        <v>0</v>
      </c>
      <c r="I7" s="65">
        <f t="shared" si="0"/>
        <v>0</v>
      </c>
      <c r="J7" s="65">
        <f t="shared" si="0"/>
        <v>0</v>
      </c>
    </row>
    <row r="8" spans="1:14" x14ac:dyDescent="0.2">
      <c r="A8" s="62"/>
      <c r="B8" s="62"/>
      <c r="C8" s="63"/>
      <c r="D8" s="62"/>
      <c r="E8" s="62"/>
      <c r="F8" s="64" t="s">
        <v>3</v>
      </c>
      <c r="G8" s="64"/>
      <c r="H8" s="64"/>
      <c r="I8" s="64"/>
      <c r="J8" s="64"/>
    </row>
    <row r="9" spans="1:14" ht="34.5" x14ac:dyDescent="0.2">
      <c r="A9" s="66" t="s">
        <v>4</v>
      </c>
      <c r="B9" s="62"/>
      <c r="C9" s="63"/>
      <c r="D9" s="62"/>
      <c r="E9" s="62"/>
      <c r="F9" s="64" t="s">
        <v>20</v>
      </c>
      <c r="G9" s="65">
        <f>G11</f>
        <v>0</v>
      </c>
      <c r="H9" s="65">
        <f t="shared" ref="H9:J9" si="1">H11</f>
        <v>5000</v>
      </c>
      <c r="I9" s="65">
        <f t="shared" si="1"/>
        <v>10000</v>
      </c>
      <c r="J9" s="65">
        <f t="shared" si="1"/>
        <v>15000</v>
      </c>
    </row>
    <row r="10" spans="1:14" x14ac:dyDescent="0.2">
      <c r="A10" s="66"/>
      <c r="B10" s="62"/>
      <c r="C10" s="63"/>
      <c r="D10" s="62"/>
      <c r="E10" s="62"/>
      <c r="F10" s="64" t="s">
        <v>3</v>
      </c>
      <c r="G10" s="64"/>
      <c r="H10" s="64"/>
      <c r="I10" s="64"/>
      <c r="J10" s="64"/>
    </row>
    <row r="11" spans="1:14" ht="51.75" x14ac:dyDescent="0.2">
      <c r="A11" s="62"/>
      <c r="B11" s="66" t="s">
        <v>4</v>
      </c>
      <c r="C11" s="63"/>
      <c r="D11" s="62"/>
      <c r="E11" s="62"/>
      <c r="F11" s="64" t="s">
        <v>21</v>
      </c>
      <c r="G11" s="65">
        <f>G13</f>
        <v>0</v>
      </c>
      <c r="H11" s="65">
        <f t="shared" ref="H11:J11" si="2">H13</f>
        <v>5000</v>
      </c>
      <c r="I11" s="65">
        <f t="shared" si="2"/>
        <v>10000</v>
      </c>
      <c r="J11" s="65">
        <f t="shared" si="2"/>
        <v>15000</v>
      </c>
    </row>
    <row r="12" spans="1:14" x14ac:dyDescent="0.2">
      <c r="A12" s="62"/>
      <c r="B12" s="66"/>
      <c r="C12" s="63"/>
      <c r="D12" s="62"/>
      <c r="E12" s="62"/>
      <c r="F12" s="64" t="s">
        <v>3</v>
      </c>
      <c r="G12" s="64"/>
      <c r="H12" s="64"/>
      <c r="I12" s="64"/>
      <c r="J12" s="64"/>
    </row>
    <row r="13" spans="1:14" ht="34.5" x14ac:dyDescent="0.2">
      <c r="A13" s="62"/>
      <c r="B13" s="62"/>
      <c r="C13" s="66" t="s">
        <v>5</v>
      </c>
      <c r="D13" s="62"/>
      <c r="E13" s="67"/>
      <c r="F13" s="64" t="s">
        <v>22</v>
      </c>
      <c r="G13" s="65">
        <f>G15</f>
        <v>0</v>
      </c>
      <c r="H13" s="65">
        <f t="shared" ref="H13:J13" si="3">H15</f>
        <v>5000</v>
      </c>
      <c r="I13" s="65">
        <f t="shared" si="3"/>
        <v>10000</v>
      </c>
      <c r="J13" s="65">
        <f t="shared" si="3"/>
        <v>15000</v>
      </c>
    </row>
    <row r="14" spans="1:14" x14ac:dyDescent="0.2">
      <c r="A14" s="62"/>
      <c r="B14" s="62"/>
      <c r="C14" s="66"/>
      <c r="D14" s="62"/>
      <c r="E14" s="67"/>
      <c r="F14" s="64" t="s">
        <v>3</v>
      </c>
      <c r="G14" s="64"/>
      <c r="H14" s="64"/>
      <c r="I14" s="64"/>
      <c r="J14" s="64"/>
    </row>
    <row r="15" spans="1:14" x14ac:dyDescent="0.2">
      <c r="A15" s="62"/>
      <c r="B15" s="62"/>
      <c r="C15" s="66"/>
      <c r="D15" s="62"/>
      <c r="E15" s="67"/>
      <c r="F15" s="64" t="s">
        <v>24</v>
      </c>
      <c r="G15" s="65">
        <f>G16</f>
        <v>0</v>
      </c>
      <c r="H15" s="65">
        <f t="shared" ref="H15:J15" si="4">H16</f>
        <v>5000</v>
      </c>
      <c r="I15" s="65">
        <f t="shared" si="4"/>
        <v>10000</v>
      </c>
      <c r="J15" s="65">
        <f t="shared" si="4"/>
        <v>15000</v>
      </c>
    </row>
    <row r="16" spans="1:14" x14ac:dyDescent="0.2">
      <c r="A16" s="62"/>
      <c r="B16" s="62"/>
      <c r="C16" s="66"/>
      <c r="D16" s="67">
        <v>1023</v>
      </c>
      <c r="E16" s="67"/>
      <c r="F16" s="64" t="s">
        <v>23</v>
      </c>
      <c r="G16" s="65">
        <f>G18+G30+G38+G46</f>
        <v>0</v>
      </c>
      <c r="H16" s="65">
        <f t="shared" ref="H16:J16" si="5">H18+H30+H38+H46</f>
        <v>5000</v>
      </c>
      <c r="I16" s="65">
        <f t="shared" si="5"/>
        <v>10000</v>
      </c>
      <c r="J16" s="65">
        <f t="shared" si="5"/>
        <v>15000</v>
      </c>
      <c r="K16" s="70"/>
      <c r="L16" s="70"/>
      <c r="M16" s="70"/>
      <c r="N16" s="70"/>
    </row>
    <row r="17" spans="1:14" x14ac:dyDescent="0.2">
      <c r="A17" s="62"/>
      <c r="B17" s="62"/>
      <c r="C17" s="66"/>
      <c r="D17" s="67"/>
      <c r="E17" s="67"/>
      <c r="F17" s="64" t="s">
        <v>3</v>
      </c>
      <c r="G17" s="68"/>
      <c r="H17" s="68"/>
      <c r="I17" s="68"/>
      <c r="J17" s="68"/>
    </row>
    <row r="18" spans="1:14" x14ac:dyDescent="0.2">
      <c r="A18" s="66"/>
      <c r="B18" s="66"/>
      <c r="C18" s="66"/>
      <c r="D18" s="66"/>
      <c r="E18" s="54" t="s">
        <v>94</v>
      </c>
      <c r="F18" s="69" t="s">
        <v>95</v>
      </c>
      <c r="G18" s="68">
        <f>G20</f>
        <v>0</v>
      </c>
      <c r="H18" s="68">
        <f t="shared" ref="H18:J18" si="6">H20</f>
        <v>-30000</v>
      </c>
      <c r="I18" s="68">
        <f t="shared" si="6"/>
        <v>-95000</v>
      </c>
      <c r="J18" s="68">
        <f t="shared" si="6"/>
        <v>-185000</v>
      </c>
      <c r="K18" s="70"/>
      <c r="L18" s="70"/>
      <c r="M18" s="70"/>
      <c r="N18" s="70"/>
    </row>
    <row r="19" spans="1:14" x14ac:dyDescent="0.2">
      <c r="A19" s="66"/>
      <c r="B19" s="66"/>
      <c r="C19" s="66"/>
      <c r="D19" s="66"/>
      <c r="E19" s="71"/>
      <c r="F19" s="69" t="s">
        <v>79</v>
      </c>
      <c r="G19" s="68"/>
      <c r="H19" s="68"/>
      <c r="I19" s="68"/>
      <c r="J19" s="68"/>
    </row>
    <row r="20" spans="1:14" ht="20.25" customHeight="1" x14ac:dyDescent="0.2">
      <c r="A20" s="66"/>
      <c r="B20" s="66"/>
      <c r="C20" s="66"/>
      <c r="D20" s="66"/>
      <c r="E20" s="71"/>
      <c r="F20" s="69" t="s">
        <v>24</v>
      </c>
      <c r="G20" s="68">
        <f>G22</f>
        <v>0</v>
      </c>
      <c r="H20" s="68">
        <f t="shared" ref="H20:J20" si="7">H22</f>
        <v>-30000</v>
      </c>
      <c r="I20" s="68">
        <f t="shared" si="7"/>
        <v>-95000</v>
      </c>
      <c r="J20" s="68">
        <f t="shared" si="7"/>
        <v>-185000</v>
      </c>
    </row>
    <row r="21" spans="1:14" ht="34.5" x14ac:dyDescent="0.2">
      <c r="A21" s="72"/>
      <c r="B21" s="72"/>
      <c r="C21" s="72"/>
      <c r="D21" s="73"/>
      <c r="E21" s="71"/>
      <c r="F21" s="69" t="s">
        <v>25</v>
      </c>
      <c r="G21" s="74"/>
      <c r="H21" s="74"/>
      <c r="I21" s="74"/>
      <c r="J21" s="74"/>
    </row>
    <row r="22" spans="1:14" ht="17.25" customHeight="1" x14ac:dyDescent="0.2">
      <c r="A22" s="72"/>
      <c r="B22" s="72"/>
      <c r="C22" s="72"/>
      <c r="D22" s="73"/>
      <c r="E22" s="71"/>
      <c r="F22" s="69" t="s">
        <v>26</v>
      </c>
      <c r="G22" s="68">
        <f>G23</f>
        <v>0</v>
      </c>
      <c r="H22" s="68">
        <f t="shared" ref="H22:J23" si="8">H23</f>
        <v>-30000</v>
      </c>
      <c r="I22" s="68">
        <f t="shared" si="8"/>
        <v>-95000</v>
      </c>
      <c r="J22" s="68">
        <f t="shared" si="8"/>
        <v>-185000</v>
      </c>
    </row>
    <row r="23" spans="1:14" x14ac:dyDescent="0.2">
      <c r="A23" s="72"/>
      <c r="B23" s="72"/>
      <c r="C23" s="72"/>
      <c r="D23" s="73"/>
      <c r="E23" s="71"/>
      <c r="F23" s="69" t="s">
        <v>75</v>
      </c>
      <c r="G23" s="68">
        <f>G24</f>
        <v>0</v>
      </c>
      <c r="H23" s="68">
        <f t="shared" si="8"/>
        <v>-30000</v>
      </c>
      <c r="I23" s="68">
        <f t="shared" si="8"/>
        <v>-95000</v>
      </c>
      <c r="J23" s="68">
        <f t="shared" si="8"/>
        <v>-185000</v>
      </c>
    </row>
    <row r="24" spans="1:14" ht="34.5" x14ac:dyDescent="0.2">
      <c r="A24" s="72"/>
      <c r="B24" s="72"/>
      <c r="C24" s="72"/>
      <c r="D24" s="73"/>
      <c r="E24" s="71"/>
      <c r="F24" s="69" t="s">
        <v>97</v>
      </c>
      <c r="G24" s="68">
        <f>G25+G28</f>
        <v>0</v>
      </c>
      <c r="H24" s="68">
        <f t="shared" ref="H24:J24" si="9">H25+H28</f>
        <v>-30000</v>
      </c>
      <c r="I24" s="68">
        <f t="shared" si="9"/>
        <v>-95000</v>
      </c>
      <c r="J24" s="68">
        <f t="shared" si="9"/>
        <v>-185000</v>
      </c>
      <c r="K24" s="70"/>
      <c r="L24" s="70"/>
      <c r="M24" s="70"/>
      <c r="N24" s="70"/>
    </row>
    <row r="25" spans="1:14" x14ac:dyDescent="0.2">
      <c r="A25" s="72"/>
      <c r="B25" s="72"/>
      <c r="C25" s="72"/>
      <c r="D25" s="73"/>
      <c r="E25" s="71"/>
      <c r="F25" s="69" t="s">
        <v>98</v>
      </c>
      <c r="G25" s="68">
        <f>G26+G27</f>
        <v>0</v>
      </c>
      <c r="H25" s="68">
        <f t="shared" ref="H25:J25" si="10">H26+H27</f>
        <v>-10000</v>
      </c>
      <c r="I25" s="68">
        <f t="shared" si="10"/>
        <v>-25000</v>
      </c>
      <c r="J25" s="68">
        <f t="shared" si="10"/>
        <v>-35000</v>
      </c>
    </row>
    <row r="26" spans="1:14" x14ac:dyDescent="0.2">
      <c r="A26" s="72"/>
      <c r="B26" s="72"/>
      <c r="C26" s="72"/>
      <c r="D26" s="73"/>
      <c r="E26" s="71"/>
      <c r="F26" s="69" t="s">
        <v>99</v>
      </c>
      <c r="G26" s="68">
        <v>0</v>
      </c>
      <c r="H26" s="68">
        <v>-5000</v>
      </c>
      <c r="I26" s="68">
        <v>-10000</v>
      </c>
      <c r="J26" s="68">
        <v>-15000</v>
      </c>
    </row>
    <row r="27" spans="1:14" x14ac:dyDescent="0.2">
      <c r="A27" s="72"/>
      <c r="B27" s="72"/>
      <c r="C27" s="72"/>
      <c r="D27" s="73"/>
      <c r="E27" s="71"/>
      <c r="F27" s="69" t="s">
        <v>100</v>
      </c>
      <c r="G27" s="68">
        <v>0</v>
      </c>
      <c r="H27" s="68">
        <v>-5000</v>
      </c>
      <c r="I27" s="68">
        <v>-15000</v>
      </c>
      <c r="J27" s="68">
        <v>-20000</v>
      </c>
    </row>
    <row r="28" spans="1:14" x14ac:dyDescent="0.2">
      <c r="A28" s="72"/>
      <c r="B28" s="72"/>
      <c r="C28" s="72"/>
      <c r="D28" s="73"/>
      <c r="E28" s="71"/>
      <c r="F28" s="69" t="s">
        <v>101</v>
      </c>
      <c r="G28" s="68">
        <f>G29</f>
        <v>0</v>
      </c>
      <c r="H28" s="68">
        <f t="shared" ref="H28:J28" si="11">H29</f>
        <v>-20000</v>
      </c>
      <c r="I28" s="68">
        <f t="shared" si="11"/>
        <v>-70000</v>
      </c>
      <c r="J28" s="68">
        <f t="shared" si="11"/>
        <v>-150000</v>
      </c>
    </row>
    <row r="29" spans="1:14" x14ac:dyDescent="0.2">
      <c r="A29" s="72"/>
      <c r="B29" s="72"/>
      <c r="C29" s="72"/>
      <c r="D29" s="73"/>
      <c r="E29" s="71"/>
      <c r="F29" s="69" t="s">
        <v>102</v>
      </c>
      <c r="G29" s="68">
        <v>0</v>
      </c>
      <c r="H29" s="68">
        <v>-20000</v>
      </c>
      <c r="I29" s="68">
        <v>-70000</v>
      </c>
      <c r="J29" s="68">
        <v>-150000</v>
      </c>
    </row>
    <row r="30" spans="1:14" x14ac:dyDescent="0.2">
      <c r="A30" s="66"/>
      <c r="B30" s="66"/>
      <c r="C30" s="66"/>
      <c r="D30" s="66"/>
      <c r="E30" s="54" t="s">
        <v>85</v>
      </c>
      <c r="F30" s="69" t="s">
        <v>86</v>
      </c>
      <c r="G30" s="68">
        <f>G32</f>
        <v>0</v>
      </c>
      <c r="H30" s="68">
        <f t="shared" ref="H30:J30" si="12">H32</f>
        <v>-478800</v>
      </c>
      <c r="I30" s="68">
        <f t="shared" si="12"/>
        <v>-478800</v>
      </c>
      <c r="J30" s="68">
        <f t="shared" si="12"/>
        <v>-478800</v>
      </c>
    </row>
    <row r="31" spans="1:14" x14ac:dyDescent="0.2">
      <c r="A31" s="66"/>
      <c r="B31" s="66"/>
      <c r="C31" s="66"/>
      <c r="D31" s="66"/>
      <c r="E31" s="54"/>
      <c r="F31" s="69" t="s">
        <v>79</v>
      </c>
      <c r="G31" s="68"/>
      <c r="H31" s="68"/>
      <c r="I31" s="68"/>
      <c r="J31" s="68"/>
    </row>
    <row r="32" spans="1:14" ht="20.25" customHeight="1" x14ac:dyDescent="0.2">
      <c r="A32" s="66"/>
      <c r="B32" s="66"/>
      <c r="C32" s="66"/>
      <c r="D32" s="66"/>
      <c r="E32" s="54"/>
      <c r="F32" s="69" t="s">
        <v>24</v>
      </c>
      <c r="G32" s="68">
        <f>G34</f>
        <v>0</v>
      </c>
      <c r="H32" s="68">
        <f t="shared" ref="H32:J32" si="13">H34</f>
        <v>-478800</v>
      </c>
      <c r="I32" s="68">
        <f t="shared" si="13"/>
        <v>-478800</v>
      </c>
      <c r="J32" s="68">
        <f t="shared" si="13"/>
        <v>-478800</v>
      </c>
    </row>
    <row r="33" spans="1:14" ht="34.5" x14ac:dyDescent="0.2">
      <c r="A33" s="72"/>
      <c r="B33" s="72"/>
      <c r="C33" s="72"/>
      <c r="D33" s="73"/>
      <c r="E33" s="54"/>
      <c r="F33" s="69" t="s">
        <v>25</v>
      </c>
      <c r="G33" s="74"/>
      <c r="H33" s="74"/>
      <c r="I33" s="74"/>
      <c r="J33" s="74"/>
    </row>
    <row r="34" spans="1:14" ht="17.25" customHeight="1" x14ac:dyDescent="0.2">
      <c r="A34" s="72"/>
      <c r="B34" s="72"/>
      <c r="C34" s="72"/>
      <c r="D34" s="73"/>
      <c r="E34" s="54"/>
      <c r="F34" s="69" t="s">
        <v>26</v>
      </c>
      <c r="G34" s="68">
        <f>G35</f>
        <v>0</v>
      </c>
      <c r="H34" s="68">
        <f t="shared" ref="H34:J36" si="14">H35</f>
        <v>-478800</v>
      </c>
      <c r="I34" s="68">
        <f t="shared" si="14"/>
        <v>-478800</v>
      </c>
      <c r="J34" s="68">
        <f t="shared" si="14"/>
        <v>-478800</v>
      </c>
    </row>
    <row r="35" spans="1:14" x14ac:dyDescent="0.2">
      <c r="A35" s="72"/>
      <c r="B35" s="72"/>
      <c r="C35" s="72"/>
      <c r="D35" s="73"/>
      <c r="E35" s="54"/>
      <c r="F35" s="69" t="s">
        <v>75</v>
      </c>
      <c r="G35" s="68">
        <f>G36</f>
        <v>0</v>
      </c>
      <c r="H35" s="68">
        <f t="shared" si="14"/>
        <v>-478800</v>
      </c>
      <c r="I35" s="68">
        <f t="shared" si="14"/>
        <v>-478800</v>
      </c>
      <c r="J35" s="68">
        <f t="shared" si="14"/>
        <v>-478800</v>
      </c>
    </row>
    <row r="36" spans="1:14" x14ac:dyDescent="0.2">
      <c r="A36" s="72"/>
      <c r="B36" s="72"/>
      <c r="C36" s="72"/>
      <c r="D36" s="73"/>
      <c r="E36" s="54"/>
      <c r="F36" s="69" t="s">
        <v>76</v>
      </c>
      <c r="G36" s="55">
        <f>G37</f>
        <v>0</v>
      </c>
      <c r="H36" s="55">
        <f t="shared" si="14"/>
        <v>-478800</v>
      </c>
      <c r="I36" s="55">
        <f t="shared" si="14"/>
        <v>-478800</v>
      </c>
      <c r="J36" s="55">
        <f t="shared" si="14"/>
        <v>-478800</v>
      </c>
    </row>
    <row r="37" spans="1:14" x14ac:dyDescent="0.2">
      <c r="A37" s="72"/>
      <c r="B37" s="72"/>
      <c r="C37" s="72"/>
      <c r="D37" s="73"/>
      <c r="E37" s="54"/>
      <c r="F37" s="69" t="s">
        <v>137</v>
      </c>
      <c r="G37" s="55">
        <v>0</v>
      </c>
      <c r="H37" s="55">
        <v>-478800</v>
      </c>
      <c r="I37" s="55">
        <v>-478800</v>
      </c>
      <c r="J37" s="55">
        <v>-478800</v>
      </c>
    </row>
    <row r="38" spans="1:14" x14ac:dyDescent="0.2">
      <c r="A38" s="66"/>
      <c r="B38" s="66"/>
      <c r="C38" s="66"/>
      <c r="D38" s="66"/>
      <c r="E38" s="54" t="s">
        <v>73</v>
      </c>
      <c r="F38" s="69" t="s">
        <v>74</v>
      </c>
      <c r="G38" s="68">
        <f>G40</f>
        <v>0</v>
      </c>
      <c r="H38" s="68">
        <f t="shared" ref="H38:J38" si="15">H40</f>
        <v>-432200</v>
      </c>
      <c r="I38" s="68">
        <f t="shared" si="15"/>
        <v>-432200</v>
      </c>
      <c r="J38" s="68">
        <f t="shared" si="15"/>
        <v>-432200</v>
      </c>
    </row>
    <row r="39" spans="1:14" x14ac:dyDescent="0.2">
      <c r="A39" s="66"/>
      <c r="B39" s="66"/>
      <c r="C39" s="66"/>
      <c r="D39" s="66"/>
      <c r="E39" s="54"/>
      <c r="F39" s="69" t="s">
        <v>79</v>
      </c>
      <c r="G39" s="68"/>
      <c r="H39" s="68"/>
      <c r="I39" s="68"/>
      <c r="J39" s="68"/>
    </row>
    <row r="40" spans="1:14" x14ac:dyDescent="0.2">
      <c r="A40" s="66"/>
      <c r="B40" s="66"/>
      <c r="C40" s="66"/>
      <c r="D40" s="66"/>
      <c r="E40" s="54"/>
      <c r="F40" s="69" t="s">
        <v>24</v>
      </c>
      <c r="G40" s="68">
        <f>G42</f>
        <v>0</v>
      </c>
      <c r="H40" s="68">
        <f t="shared" ref="H40:J40" si="16">H42</f>
        <v>-432200</v>
      </c>
      <c r="I40" s="68">
        <f t="shared" si="16"/>
        <v>-432200</v>
      </c>
      <c r="J40" s="68">
        <f t="shared" si="16"/>
        <v>-432200</v>
      </c>
    </row>
    <row r="41" spans="1:14" ht="34.5" x14ac:dyDescent="0.2">
      <c r="A41" s="72"/>
      <c r="B41" s="72"/>
      <c r="C41" s="72"/>
      <c r="D41" s="73"/>
      <c r="E41" s="54"/>
      <c r="F41" s="69" t="s">
        <v>25</v>
      </c>
      <c r="G41" s="74"/>
      <c r="H41" s="74"/>
      <c r="I41" s="74"/>
      <c r="J41" s="74"/>
    </row>
    <row r="42" spans="1:14" ht="17.25" customHeight="1" x14ac:dyDescent="0.2">
      <c r="A42" s="72"/>
      <c r="B42" s="72"/>
      <c r="C42" s="72"/>
      <c r="D42" s="73"/>
      <c r="E42" s="54"/>
      <c r="F42" s="69" t="s">
        <v>26</v>
      </c>
      <c r="G42" s="68">
        <f>G43</f>
        <v>0</v>
      </c>
      <c r="H42" s="68">
        <f t="shared" ref="H42:J44" si="17">H43</f>
        <v>-432200</v>
      </c>
      <c r="I42" s="68">
        <f t="shared" si="17"/>
        <v>-432200</v>
      </c>
      <c r="J42" s="68">
        <f t="shared" si="17"/>
        <v>-432200</v>
      </c>
    </row>
    <row r="43" spans="1:14" x14ac:dyDescent="0.2">
      <c r="A43" s="72"/>
      <c r="B43" s="72"/>
      <c r="C43" s="72"/>
      <c r="D43" s="73"/>
      <c r="E43" s="54"/>
      <c r="F43" s="69" t="s">
        <v>75</v>
      </c>
      <c r="G43" s="68">
        <f>G44</f>
        <v>0</v>
      </c>
      <c r="H43" s="68">
        <f t="shared" si="17"/>
        <v>-432200</v>
      </c>
      <c r="I43" s="68">
        <f t="shared" si="17"/>
        <v>-432200</v>
      </c>
      <c r="J43" s="68">
        <f t="shared" si="17"/>
        <v>-432200</v>
      </c>
    </row>
    <row r="44" spans="1:14" x14ac:dyDescent="0.2">
      <c r="A44" s="72"/>
      <c r="B44" s="72"/>
      <c r="C44" s="72"/>
      <c r="D44" s="73"/>
      <c r="E44" s="54"/>
      <c r="F44" s="69" t="s">
        <v>76</v>
      </c>
      <c r="G44" s="55">
        <f>G45</f>
        <v>0</v>
      </c>
      <c r="H44" s="55">
        <f t="shared" si="17"/>
        <v>-432200</v>
      </c>
      <c r="I44" s="55">
        <f t="shared" si="17"/>
        <v>-432200</v>
      </c>
      <c r="J44" s="55">
        <f t="shared" si="17"/>
        <v>-432200</v>
      </c>
    </row>
    <row r="45" spans="1:14" x14ac:dyDescent="0.2">
      <c r="A45" s="72"/>
      <c r="B45" s="72"/>
      <c r="C45" s="72"/>
      <c r="D45" s="73"/>
      <c r="E45" s="54"/>
      <c r="F45" s="69" t="s">
        <v>138</v>
      </c>
      <c r="G45" s="55">
        <v>0</v>
      </c>
      <c r="H45" s="55">
        <v>-432200</v>
      </c>
      <c r="I45" s="55">
        <v>-432200</v>
      </c>
      <c r="J45" s="55">
        <v>-432200</v>
      </c>
    </row>
    <row r="46" spans="1:14" ht="51.75" customHeight="1" x14ac:dyDescent="0.2">
      <c r="A46" s="66"/>
      <c r="B46" s="66"/>
      <c r="C46" s="66"/>
      <c r="D46" s="66"/>
      <c r="E46" s="54" t="s">
        <v>104</v>
      </c>
      <c r="F46" s="69" t="s">
        <v>103</v>
      </c>
      <c r="G46" s="68">
        <f>G48</f>
        <v>0</v>
      </c>
      <c r="H46" s="68">
        <f t="shared" ref="H46:J46" si="18">H48</f>
        <v>946000</v>
      </c>
      <c r="I46" s="68">
        <f t="shared" si="18"/>
        <v>1016000</v>
      </c>
      <c r="J46" s="68">
        <f t="shared" si="18"/>
        <v>1111000</v>
      </c>
    </row>
    <row r="47" spans="1:14" x14ac:dyDescent="0.2">
      <c r="A47" s="66"/>
      <c r="B47" s="66"/>
      <c r="C47" s="66"/>
      <c r="D47" s="66"/>
      <c r="E47" s="54"/>
      <c r="F47" s="69" t="s">
        <v>79</v>
      </c>
      <c r="G47" s="68"/>
      <c r="H47" s="68"/>
      <c r="I47" s="68"/>
      <c r="J47" s="68"/>
    </row>
    <row r="48" spans="1:14" x14ac:dyDescent="0.2">
      <c r="A48" s="66"/>
      <c r="B48" s="66"/>
      <c r="C48" s="66"/>
      <c r="D48" s="66"/>
      <c r="E48" s="54"/>
      <c r="F48" s="69" t="s">
        <v>24</v>
      </c>
      <c r="G48" s="68">
        <f>G50</f>
        <v>0</v>
      </c>
      <c r="H48" s="68">
        <f t="shared" ref="H48:J48" si="19">H50</f>
        <v>946000</v>
      </c>
      <c r="I48" s="68">
        <f t="shared" si="19"/>
        <v>1016000</v>
      </c>
      <c r="J48" s="68">
        <f t="shared" si="19"/>
        <v>1111000</v>
      </c>
      <c r="K48" s="70"/>
      <c r="L48" s="70"/>
      <c r="M48" s="70"/>
      <c r="N48" s="70"/>
    </row>
    <row r="49" spans="1:10" ht="34.5" x14ac:dyDescent="0.2">
      <c r="A49" s="72"/>
      <c r="B49" s="72"/>
      <c r="C49" s="72"/>
      <c r="D49" s="73"/>
      <c r="E49" s="54"/>
      <c r="F49" s="69" t="s">
        <v>56</v>
      </c>
      <c r="G49" s="75"/>
      <c r="H49" s="75"/>
      <c r="I49" s="75"/>
      <c r="J49" s="75"/>
    </row>
    <row r="50" spans="1:10" ht="17.25" customHeight="1" x14ac:dyDescent="0.2">
      <c r="A50" s="72"/>
      <c r="B50" s="72"/>
      <c r="C50" s="72"/>
      <c r="D50" s="73"/>
      <c r="E50" s="54"/>
      <c r="F50" s="69" t="s">
        <v>26</v>
      </c>
      <c r="G50" s="68">
        <f>G51</f>
        <v>0</v>
      </c>
      <c r="H50" s="68">
        <f t="shared" ref="H50:J51" si="20">H51</f>
        <v>946000</v>
      </c>
      <c r="I50" s="68">
        <f t="shared" si="20"/>
        <v>1016000</v>
      </c>
      <c r="J50" s="68">
        <f t="shared" si="20"/>
        <v>1111000</v>
      </c>
    </row>
    <row r="51" spans="1:10" x14ac:dyDescent="0.2">
      <c r="A51" s="72"/>
      <c r="B51" s="72"/>
      <c r="C51" s="72"/>
      <c r="D51" s="73"/>
      <c r="E51" s="54"/>
      <c r="F51" s="69" t="s">
        <v>105</v>
      </c>
      <c r="G51" s="68">
        <f>G52</f>
        <v>0</v>
      </c>
      <c r="H51" s="68">
        <f t="shared" si="20"/>
        <v>946000</v>
      </c>
      <c r="I51" s="68">
        <f t="shared" si="20"/>
        <v>1016000</v>
      </c>
      <c r="J51" s="68">
        <f t="shared" si="20"/>
        <v>1111000</v>
      </c>
    </row>
    <row r="52" spans="1:10" x14ac:dyDescent="0.2">
      <c r="A52" s="72"/>
      <c r="B52" s="72"/>
      <c r="C52" s="72"/>
      <c r="D52" s="73"/>
      <c r="E52" s="54"/>
      <c r="F52" s="69" t="s">
        <v>54</v>
      </c>
      <c r="G52" s="68">
        <f>G53+G55</f>
        <v>0</v>
      </c>
      <c r="H52" s="68">
        <f t="shared" ref="H52:J52" si="21">H53+H55</f>
        <v>946000</v>
      </c>
      <c r="I52" s="68">
        <f t="shared" si="21"/>
        <v>1016000</v>
      </c>
      <c r="J52" s="68">
        <f t="shared" si="21"/>
        <v>1111000</v>
      </c>
    </row>
    <row r="53" spans="1:10" x14ac:dyDescent="0.2">
      <c r="A53" s="72"/>
      <c r="B53" s="72"/>
      <c r="C53" s="72"/>
      <c r="D53" s="73"/>
      <c r="E53" s="54"/>
      <c r="F53" s="69" t="s">
        <v>106</v>
      </c>
      <c r="G53" s="68">
        <f>G54</f>
        <v>0</v>
      </c>
      <c r="H53" s="68">
        <f t="shared" ref="H53:J53" si="22">H54</f>
        <v>-10000</v>
      </c>
      <c r="I53" s="68">
        <f t="shared" si="22"/>
        <v>-90000</v>
      </c>
      <c r="J53" s="68">
        <f t="shared" si="22"/>
        <v>-165000</v>
      </c>
    </row>
    <row r="54" spans="1:10" x14ac:dyDescent="0.2">
      <c r="A54" s="72"/>
      <c r="B54" s="72"/>
      <c r="C54" s="72"/>
      <c r="D54" s="73"/>
      <c r="E54" s="54"/>
      <c r="F54" s="69" t="s">
        <v>107</v>
      </c>
      <c r="G54" s="55">
        <v>0</v>
      </c>
      <c r="H54" s="55">
        <v>-10000</v>
      </c>
      <c r="I54" s="55">
        <v>-90000</v>
      </c>
      <c r="J54" s="55">
        <v>-165000</v>
      </c>
    </row>
    <row r="55" spans="1:10" x14ac:dyDescent="0.2">
      <c r="A55" s="76"/>
      <c r="B55" s="72"/>
      <c r="C55" s="72"/>
      <c r="D55" s="73"/>
      <c r="E55" s="73"/>
      <c r="F55" s="62" t="s">
        <v>121</v>
      </c>
      <c r="G55" s="55">
        <f>G56</f>
        <v>0</v>
      </c>
      <c r="H55" s="55">
        <f t="shared" ref="H55:J55" si="23">H56</f>
        <v>956000</v>
      </c>
      <c r="I55" s="55">
        <f t="shared" si="23"/>
        <v>1106000</v>
      </c>
      <c r="J55" s="55">
        <f t="shared" si="23"/>
        <v>1276000</v>
      </c>
    </row>
    <row r="56" spans="1:10" x14ac:dyDescent="0.2">
      <c r="A56" s="76"/>
      <c r="B56" s="72"/>
      <c r="C56" s="72"/>
      <c r="D56" s="73"/>
      <c r="E56" s="73"/>
      <c r="F56" s="62" t="s">
        <v>122</v>
      </c>
      <c r="G56" s="68">
        <f>-(G54+G45+G74+G37+G29+G27+G26)</f>
        <v>0</v>
      </c>
      <c r="H56" s="68">
        <f>-(H54+H45+H74+H37+H29+H27+H26)</f>
        <v>956000</v>
      </c>
      <c r="I56" s="68">
        <f>-(I54+I45+I74+I37+I29+I27+I26)</f>
        <v>1106000</v>
      </c>
      <c r="J56" s="68">
        <f>-(J54+J45+J74+J37+J29+J27+J26)</f>
        <v>1276000</v>
      </c>
    </row>
    <row r="57" spans="1:10" x14ac:dyDescent="0.2">
      <c r="A57" s="66" t="s">
        <v>194</v>
      </c>
      <c r="B57" s="62"/>
      <c r="C57" s="63"/>
      <c r="D57" s="62"/>
      <c r="E57" s="62"/>
      <c r="F57" s="64" t="s">
        <v>193</v>
      </c>
      <c r="G57" s="65">
        <f>G59</f>
        <v>0</v>
      </c>
      <c r="H57" s="65">
        <f t="shared" ref="H57:J57" si="24">H59</f>
        <v>-5000</v>
      </c>
      <c r="I57" s="65">
        <f t="shared" si="24"/>
        <v>-10000</v>
      </c>
      <c r="J57" s="65">
        <f t="shared" si="24"/>
        <v>-15000</v>
      </c>
    </row>
    <row r="58" spans="1:10" x14ac:dyDescent="0.2">
      <c r="A58" s="66"/>
      <c r="B58" s="62"/>
      <c r="C58" s="63"/>
      <c r="D58" s="62"/>
      <c r="E58" s="62"/>
      <c r="F58" s="64" t="s">
        <v>3</v>
      </c>
      <c r="G58" s="64"/>
      <c r="H58" s="64"/>
      <c r="I58" s="64"/>
      <c r="J58" s="64"/>
    </row>
    <row r="59" spans="1:10" ht="26.25" customHeight="1" x14ac:dyDescent="0.2">
      <c r="A59" s="62"/>
      <c r="B59" s="66" t="s">
        <v>192</v>
      </c>
      <c r="C59" s="63"/>
      <c r="D59" s="62"/>
      <c r="E59" s="62"/>
      <c r="F59" s="64" t="s">
        <v>191</v>
      </c>
      <c r="G59" s="65">
        <f>G61</f>
        <v>0</v>
      </c>
      <c r="H59" s="65">
        <f t="shared" ref="H59:J59" si="25">H61</f>
        <v>-5000</v>
      </c>
      <c r="I59" s="65">
        <f t="shared" si="25"/>
        <v>-10000</v>
      </c>
      <c r="J59" s="65">
        <f t="shared" si="25"/>
        <v>-15000</v>
      </c>
    </row>
    <row r="60" spans="1:10" x14ac:dyDescent="0.2">
      <c r="A60" s="62"/>
      <c r="B60" s="66"/>
      <c r="C60" s="63"/>
      <c r="D60" s="62"/>
      <c r="E60" s="62"/>
      <c r="F60" s="64" t="s">
        <v>3</v>
      </c>
      <c r="G60" s="64"/>
      <c r="H60" s="64"/>
      <c r="I60" s="64"/>
      <c r="J60" s="64"/>
    </row>
    <row r="61" spans="1:10" x14ac:dyDescent="0.2">
      <c r="A61" s="62"/>
      <c r="B61" s="62"/>
      <c r="C61" s="66" t="s">
        <v>5</v>
      </c>
      <c r="D61" s="62"/>
      <c r="E61" s="67"/>
      <c r="F61" s="64" t="s">
        <v>190</v>
      </c>
      <c r="G61" s="65">
        <f>G63</f>
        <v>0</v>
      </c>
      <c r="H61" s="65">
        <f t="shared" ref="H61:J61" si="26">H63</f>
        <v>-5000</v>
      </c>
      <c r="I61" s="65">
        <f t="shared" si="26"/>
        <v>-10000</v>
      </c>
      <c r="J61" s="65">
        <f t="shared" si="26"/>
        <v>-15000</v>
      </c>
    </row>
    <row r="62" spans="1:10" x14ac:dyDescent="0.2">
      <c r="A62" s="62"/>
      <c r="B62" s="62"/>
      <c r="C62" s="66"/>
      <c r="D62" s="62"/>
      <c r="E62" s="67"/>
      <c r="F62" s="64" t="s">
        <v>3</v>
      </c>
      <c r="G62" s="64"/>
      <c r="H62" s="64"/>
      <c r="I62" s="64"/>
      <c r="J62" s="64"/>
    </row>
    <row r="63" spans="1:10" x14ac:dyDescent="0.2">
      <c r="A63" s="62"/>
      <c r="B63" s="62"/>
      <c r="C63" s="66"/>
      <c r="D63" s="62"/>
      <c r="E63" s="67"/>
      <c r="F63" s="64" t="s">
        <v>24</v>
      </c>
      <c r="G63" s="65">
        <f>G64</f>
        <v>0</v>
      </c>
      <c r="H63" s="65">
        <f t="shared" ref="H63:J63" si="27">H64</f>
        <v>-5000</v>
      </c>
      <c r="I63" s="65">
        <f t="shared" si="27"/>
        <v>-10000</v>
      </c>
      <c r="J63" s="65">
        <f t="shared" si="27"/>
        <v>-15000</v>
      </c>
    </row>
    <row r="64" spans="1:10" x14ac:dyDescent="0.2">
      <c r="A64" s="62"/>
      <c r="B64" s="62"/>
      <c r="C64" s="66"/>
      <c r="D64" s="67">
        <v>1023</v>
      </c>
      <c r="E64" s="67"/>
      <c r="F64" s="64" t="s">
        <v>23</v>
      </c>
      <c r="G64" s="65">
        <f>G66</f>
        <v>0</v>
      </c>
      <c r="H64" s="65">
        <f t="shared" ref="H64:J64" si="28">H66</f>
        <v>-5000</v>
      </c>
      <c r="I64" s="65">
        <f t="shared" si="28"/>
        <v>-10000</v>
      </c>
      <c r="J64" s="65">
        <f t="shared" si="28"/>
        <v>-15000</v>
      </c>
    </row>
    <row r="65" spans="1:10" x14ac:dyDescent="0.2">
      <c r="A65" s="62"/>
      <c r="B65" s="62"/>
      <c r="C65" s="66"/>
      <c r="D65" s="67"/>
      <c r="E65" s="67"/>
      <c r="F65" s="64" t="s">
        <v>3</v>
      </c>
      <c r="G65" s="68"/>
      <c r="H65" s="68"/>
      <c r="I65" s="68"/>
      <c r="J65" s="68"/>
    </row>
    <row r="66" spans="1:10" ht="35.25" customHeight="1" x14ac:dyDescent="0.2">
      <c r="A66" s="66"/>
      <c r="B66" s="66"/>
      <c r="C66" s="66"/>
      <c r="D66" s="66"/>
      <c r="E66" s="54" t="s">
        <v>88</v>
      </c>
      <c r="F66" s="69" t="s">
        <v>89</v>
      </c>
      <c r="G66" s="68">
        <f>G70</f>
        <v>0</v>
      </c>
      <c r="H66" s="68">
        <f t="shared" ref="H66:J66" si="29">H70</f>
        <v>-5000</v>
      </c>
      <c r="I66" s="68">
        <f t="shared" si="29"/>
        <v>-10000</v>
      </c>
      <c r="J66" s="68">
        <f t="shared" si="29"/>
        <v>-15000</v>
      </c>
    </row>
    <row r="67" spans="1:10" x14ac:dyDescent="0.2">
      <c r="A67" s="66"/>
      <c r="B67" s="66"/>
      <c r="C67" s="66"/>
      <c r="D67" s="66"/>
      <c r="E67" s="54"/>
      <c r="F67" s="69" t="s">
        <v>79</v>
      </c>
      <c r="G67" s="68"/>
      <c r="H67" s="68"/>
      <c r="I67" s="68"/>
      <c r="J67" s="68"/>
    </row>
    <row r="68" spans="1:10" ht="20.25" customHeight="1" x14ac:dyDescent="0.2">
      <c r="A68" s="66"/>
      <c r="B68" s="66"/>
      <c r="C68" s="66"/>
      <c r="D68" s="66"/>
      <c r="E68" s="54"/>
      <c r="F68" s="69" t="s">
        <v>24</v>
      </c>
      <c r="G68" s="68">
        <f>G70</f>
        <v>0</v>
      </c>
      <c r="H68" s="68">
        <f t="shared" ref="H68:J68" si="30">H70</f>
        <v>-5000</v>
      </c>
      <c r="I68" s="68">
        <f t="shared" si="30"/>
        <v>-10000</v>
      </c>
      <c r="J68" s="68">
        <f t="shared" si="30"/>
        <v>-15000</v>
      </c>
    </row>
    <row r="69" spans="1:10" ht="34.5" x14ac:dyDescent="0.2">
      <c r="A69" s="72"/>
      <c r="B69" s="72"/>
      <c r="C69" s="72"/>
      <c r="D69" s="73"/>
      <c r="E69" s="54"/>
      <c r="F69" s="69" t="s">
        <v>25</v>
      </c>
      <c r="G69" s="74"/>
      <c r="H69" s="74"/>
      <c r="I69" s="74"/>
      <c r="J69" s="74"/>
    </row>
    <row r="70" spans="1:10" ht="17.25" customHeight="1" x14ac:dyDescent="0.2">
      <c r="A70" s="72"/>
      <c r="B70" s="72"/>
      <c r="C70" s="72"/>
      <c r="D70" s="73"/>
      <c r="E70" s="54"/>
      <c r="F70" s="69" t="s">
        <v>26</v>
      </c>
      <c r="G70" s="68">
        <f>G71</f>
        <v>0</v>
      </c>
      <c r="H70" s="68">
        <f t="shared" ref="H70:J73" si="31">H71</f>
        <v>-5000</v>
      </c>
      <c r="I70" s="68">
        <f t="shared" si="31"/>
        <v>-10000</v>
      </c>
      <c r="J70" s="68">
        <f t="shared" si="31"/>
        <v>-15000</v>
      </c>
    </row>
    <row r="71" spans="1:10" x14ac:dyDescent="0.2">
      <c r="A71" s="72"/>
      <c r="B71" s="72"/>
      <c r="C71" s="72"/>
      <c r="D71" s="73"/>
      <c r="E71" s="54"/>
      <c r="F71" s="69" t="s">
        <v>75</v>
      </c>
      <c r="G71" s="68">
        <f>G72</f>
        <v>0</v>
      </c>
      <c r="H71" s="68">
        <f t="shared" si="31"/>
        <v>-5000</v>
      </c>
      <c r="I71" s="68">
        <f t="shared" si="31"/>
        <v>-10000</v>
      </c>
      <c r="J71" s="68">
        <f t="shared" si="31"/>
        <v>-15000</v>
      </c>
    </row>
    <row r="72" spans="1:10" x14ac:dyDescent="0.2">
      <c r="A72" s="72"/>
      <c r="B72" s="72"/>
      <c r="C72" s="72"/>
      <c r="D72" s="73"/>
      <c r="E72" s="54"/>
      <c r="F72" s="69" t="s">
        <v>91</v>
      </c>
      <c r="G72" s="55">
        <f>G73</f>
        <v>0</v>
      </c>
      <c r="H72" s="55">
        <f t="shared" si="31"/>
        <v>-5000</v>
      </c>
      <c r="I72" s="55">
        <f t="shared" si="31"/>
        <v>-10000</v>
      </c>
      <c r="J72" s="55">
        <f t="shared" si="31"/>
        <v>-15000</v>
      </c>
    </row>
    <row r="73" spans="1:10" ht="34.5" x14ac:dyDescent="0.2">
      <c r="A73" s="72"/>
      <c r="B73" s="72"/>
      <c r="C73" s="72"/>
      <c r="D73" s="73"/>
      <c r="E73" s="54"/>
      <c r="F73" s="69" t="s">
        <v>92</v>
      </c>
      <c r="G73" s="55">
        <f>G74</f>
        <v>0</v>
      </c>
      <c r="H73" s="55">
        <f t="shared" si="31"/>
        <v>-5000</v>
      </c>
      <c r="I73" s="55">
        <f t="shared" si="31"/>
        <v>-10000</v>
      </c>
      <c r="J73" s="55">
        <f t="shared" si="31"/>
        <v>-15000</v>
      </c>
    </row>
    <row r="74" spans="1:10" ht="51.75" x14ac:dyDescent="0.2">
      <c r="A74" s="72"/>
      <c r="B74" s="72"/>
      <c r="C74" s="72"/>
      <c r="D74" s="73"/>
      <c r="E74" s="54"/>
      <c r="F74" s="69" t="s">
        <v>93</v>
      </c>
      <c r="G74" s="55">
        <v>0</v>
      </c>
      <c r="H74" s="55">
        <v>-5000</v>
      </c>
      <c r="I74" s="55">
        <v>-10000</v>
      </c>
      <c r="J74" s="55">
        <v>-15000</v>
      </c>
    </row>
    <row r="75" spans="1:10" x14ac:dyDescent="0.2">
      <c r="H75" s="70"/>
      <c r="I75" s="70"/>
      <c r="J75" s="70"/>
    </row>
    <row r="76" spans="1:10" x14ac:dyDescent="0.2">
      <c r="H76" s="77"/>
      <c r="I76" s="77"/>
    </row>
  </sheetData>
  <autoFilter ref="H1:H76"/>
  <mergeCells count="5">
    <mergeCell ref="A2:J2"/>
    <mergeCell ref="A5:C5"/>
    <mergeCell ref="D5:E5"/>
    <mergeCell ref="F5:F6"/>
    <mergeCell ref="G5:J5"/>
  </mergeCells>
  <pageMargins left="0.18" right="0.22" top="0.47244094488188998" bottom="0.511811023622047" header="0.31496062992126" footer="0.31496062992126"/>
  <pageSetup paperSize="9" scale="75" firstPageNumber="4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>
      <selection activeCell="C4" sqref="C4:C5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57.83203125" style="1" customWidth="1"/>
    <col min="4" max="4" width="18.1640625" style="1" customWidth="1"/>
    <col min="5" max="5" width="17.5" style="1" customWidth="1"/>
    <col min="6" max="6" width="24.83203125" style="1" customWidth="1"/>
    <col min="7" max="7" width="19.6640625" style="1" customWidth="1"/>
    <col min="8" max="8" width="18.5" style="1" customWidth="1"/>
    <col min="9" max="16384" width="10.6640625" style="1"/>
  </cols>
  <sheetData>
    <row r="1" spans="1:7" ht="27.75" customHeight="1" x14ac:dyDescent="0.3">
      <c r="G1" s="15" t="s">
        <v>84</v>
      </c>
    </row>
    <row r="2" spans="1:7" ht="53.25" customHeight="1" x14ac:dyDescent="0.3">
      <c r="A2" s="148" t="s">
        <v>204</v>
      </c>
      <c r="B2" s="148"/>
      <c r="C2" s="148"/>
      <c r="D2" s="148"/>
      <c r="E2" s="148"/>
      <c r="F2" s="148"/>
      <c r="G2" s="148"/>
    </row>
    <row r="3" spans="1:7" x14ac:dyDescent="0.3">
      <c r="B3" s="13"/>
      <c r="C3" s="13"/>
      <c r="D3" s="13"/>
      <c r="E3" s="13"/>
      <c r="F3" s="13"/>
      <c r="G3" s="41" t="s">
        <v>44</v>
      </c>
    </row>
    <row r="4" spans="1:7" ht="43.5" customHeight="1" x14ac:dyDescent="0.3">
      <c r="A4" s="179" t="s">
        <v>0</v>
      </c>
      <c r="B4" s="180"/>
      <c r="C4" s="181" t="s">
        <v>118</v>
      </c>
      <c r="D4" s="183" t="s">
        <v>110</v>
      </c>
      <c r="E4" s="184"/>
      <c r="F4" s="184"/>
      <c r="G4" s="185"/>
    </row>
    <row r="5" spans="1:7" ht="58.5" customHeight="1" x14ac:dyDescent="0.3">
      <c r="A5" s="78" t="s">
        <v>119</v>
      </c>
      <c r="B5" s="78" t="s">
        <v>120</v>
      </c>
      <c r="C5" s="182"/>
      <c r="D5" s="79" t="s">
        <v>67</v>
      </c>
      <c r="E5" s="79" t="s">
        <v>68</v>
      </c>
      <c r="F5" s="79" t="s">
        <v>69</v>
      </c>
      <c r="G5" s="79" t="s">
        <v>37</v>
      </c>
    </row>
    <row r="6" spans="1:7" s="3" customFormat="1" x14ac:dyDescent="0.3">
      <c r="A6" s="80"/>
      <c r="B6" s="80"/>
      <c r="C6" s="81" t="s">
        <v>31</v>
      </c>
      <c r="D6" s="82">
        <f>D8</f>
        <v>0</v>
      </c>
      <c r="E6" s="82">
        <f t="shared" ref="E6:G6" si="0">E8</f>
        <v>946000</v>
      </c>
      <c r="F6" s="82">
        <f t="shared" si="0"/>
        <v>1016000</v>
      </c>
      <c r="G6" s="82">
        <f t="shared" si="0"/>
        <v>1111000</v>
      </c>
    </row>
    <row r="7" spans="1:7" x14ac:dyDescent="0.3">
      <c r="A7" s="78"/>
      <c r="B7" s="78"/>
      <c r="C7" s="79" t="s">
        <v>3</v>
      </c>
      <c r="D7" s="79"/>
      <c r="E7" s="79"/>
      <c r="F7" s="79"/>
      <c r="G7" s="79"/>
    </row>
    <row r="8" spans="1:7" x14ac:dyDescent="0.3">
      <c r="A8" s="11"/>
      <c r="B8" s="12"/>
      <c r="C8" s="12" t="s">
        <v>116</v>
      </c>
      <c r="D8" s="55">
        <f>D10</f>
        <v>0</v>
      </c>
      <c r="E8" s="55">
        <f t="shared" ref="E8:G8" si="1">E10</f>
        <v>946000</v>
      </c>
      <c r="F8" s="55">
        <f t="shared" si="1"/>
        <v>1016000</v>
      </c>
      <c r="G8" s="55">
        <f t="shared" si="1"/>
        <v>1111000</v>
      </c>
    </row>
    <row r="9" spans="1:7" x14ac:dyDescent="0.3">
      <c r="A9" s="11"/>
      <c r="B9" s="11"/>
      <c r="C9" s="11" t="s">
        <v>55</v>
      </c>
      <c r="D9" s="11"/>
      <c r="E9" s="11"/>
      <c r="F9" s="11"/>
      <c r="G9" s="55"/>
    </row>
    <row r="10" spans="1:7" ht="51.75" x14ac:dyDescent="0.3">
      <c r="A10" s="11">
        <v>1023</v>
      </c>
      <c r="B10" s="11">
        <v>31001</v>
      </c>
      <c r="C10" s="10" t="s">
        <v>117</v>
      </c>
      <c r="D10" s="55">
        <f>D12</f>
        <v>0</v>
      </c>
      <c r="E10" s="55">
        <f>E12</f>
        <v>946000</v>
      </c>
      <c r="F10" s="55">
        <f>F12</f>
        <v>1016000</v>
      </c>
      <c r="G10" s="55">
        <f>G12</f>
        <v>1111000</v>
      </c>
    </row>
    <row r="11" spans="1:7" x14ac:dyDescent="0.3">
      <c r="A11" s="11"/>
      <c r="B11" s="11"/>
      <c r="C11" s="11" t="s">
        <v>57</v>
      </c>
      <c r="D11" s="11"/>
      <c r="E11" s="11"/>
      <c r="F11" s="11"/>
      <c r="G11" s="55"/>
    </row>
    <row r="12" spans="1:7" x14ac:dyDescent="0.3">
      <c r="A12" s="11"/>
      <c r="B12" s="11"/>
      <c r="C12" s="10" t="s">
        <v>1</v>
      </c>
      <c r="D12" s="55">
        <f>'Հավելված 3'!G54+'Հավելված 3'!G56</f>
        <v>0</v>
      </c>
      <c r="E12" s="55">
        <f>'Հավելված 3'!H54+'Հավելված 3'!H56</f>
        <v>946000</v>
      </c>
      <c r="F12" s="55">
        <f>'Հավելված 3'!I54+'Հավելված 3'!I56</f>
        <v>1016000</v>
      </c>
      <c r="G12" s="55">
        <f>'Հավելված 3'!J54+'Հավելված 3'!J56</f>
        <v>1111000</v>
      </c>
    </row>
  </sheetData>
  <mergeCells count="4">
    <mergeCell ref="A2:G2"/>
    <mergeCell ref="A4:B4"/>
    <mergeCell ref="C4:C5"/>
    <mergeCell ref="D4:G4"/>
  </mergeCells>
  <pageMargins left="0.35" right="0.17" top="0.75" bottom="0.47" header="0.3" footer="0.3"/>
  <pageSetup paperSize="9" scale="80" firstPageNumber="7" orientation="landscape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P11" sqref="P11"/>
    </sheetView>
  </sheetViews>
  <sheetFormatPr defaultRowHeight="15.75" x14ac:dyDescent="0.2"/>
  <cols>
    <col min="1" max="1" width="13" style="86" customWidth="1"/>
    <col min="2" max="2" width="16.1640625" style="86" customWidth="1"/>
    <col min="3" max="4" width="9.33203125" style="86"/>
    <col min="5" max="5" width="29.5" style="86" customWidth="1"/>
    <col min="6" max="6" width="31.33203125" style="86" customWidth="1"/>
    <col min="7" max="7" width="34.5" style="86" customWidth="1"/>
    <col min="8" max="8" width="16.83203125" style="86" customWidth="1"/>
    <col min="9" max="16384" width="9.33203125" style="86"/>
  </cols>
  <sheetData>
    <row r="1" spans="1:10" s="83" customFormat="1" ht="26.25" customHeight="1" x14ac:dyDescent="0.3">
      <c r="G1" s="15" t="s">
        <v>66</v>
      </c>
    </row>
    <row r="2" spans="1:10" s="57" customFormat="1" ht="60.75" customHeight="1" x14ac:dyDescent="0.3">
      <c r="A2" s="177" t="s">
        <v>205</v>
      </c>
      <c r="B2" s="177"/>
      <c r="C2" s="177"/>
      <c r="D2" s="177"/>
      <c r="E2" s="177"/>
      <c r="F2" s="177"/>
      <c r="G2" s="177"/>
      <c r="H2" s="2"/>
      <c r="I2" s="2"/>
      <c r="J2" s="2"/>
    </row>
    <row r="3" spans="1:10" s="83" customFormat="1" ht="12.75" customHeight="1" x14ac:dyDescent="0.3"/>
    <row r="4" spans="1:10" s="83" customFormat="1" ht="21.75" customHeight="1" x14ac:dyDescent="0.3">
      <c r="G4" s="84" t="s">
        <v>44</v>
      </c>
    </row>
    <row r="5" spans="1:10" ht="81.75" customHeight="1" x14ac:dyDescent="0.2">
      <c r="A5" s="193" t="s">
        <v>108</v>
      </c>
      <c r="B5" s="194"/>
      <c r="C5" s="195" t="s">
        <v>198</v>
      </c>
      <c r="D5" s="196"/>
      <c r="E5" s="197"/>
      <c r="F5" s="201" t="s">
        <v>199</v>
      </c>
      <c r="G5" s="85" t="s">
        <v>36</v>
      </c>
    </row>
    <row r="6" spans="1:10" ht="77.25" customHeight="1" x14ac:dyDescent="0.2">
      <c r="A6" s="87" t="s">
        <v>38</v>
      </c>
      <c r="B6" s="87" t="s">
        <v>39</v>
      </c>
      <c r="C6" s="198"/>
      <c r="D6" s="199"/>
      <c r="E6" s="200"/>
      <c r="F6" s="202"/>
      <c r="G6" s="85" t="s">
        <v>200</v>
      </c>
    </row>
    <row r="7" spans="1:10" ht="17.25" x14ac:dyDescent="0.2">
      <c r="A7" s="88">
        <v>1</v>
      </c>
      <c r="B7" s="88">
        <v>2</v>
      </c>
      <c r="C7" s="203">
        <v>3</v>
      </c>
      <c r="D7" s="203"/>
      <c r="E7" s="203"/>
      <c r="F7" s="88">
        <v>4</v>
      </c>
      <c r="G7" s="89">
        <v>5</v>
      </c>
    </row>
    <row r="8" spans="1:10" s="4" customFormat="1" ht="27" customHeight="1" x14ac:dyDescent="0.3">
      <c r="A8" s="186" t="s">
        <v>1</v>
      </c>
      <c r="B8" s="187"/>
      <c r="C8" s="187"/>
      <c r="D8" s="187"/>
      <c r="E8" s="187"/>
      <c r="F8" s="188"/>
      <c r="G8" s="90">
        <f>G9</f>
        <v>-15000</v>
      </c>
    </row>
    <row r="9" spans="1:10" s="4" customFormat="1" ht="45.75" customHeight="1" x14ac:dyDescent="0.3">
      <c r="A9" s="91">
        <v>1023</v>
      </c>
      <c r="B9" s="189" t="s">
        <v>2</v>
      </c>
      <c r="C9" s="189"/>
      <c r="D9" s="189"/>
      <c r="E9" s="189"/>
      <c r="F9" s="92"/>
      <c r="G9" s="93">
        <f>G10</f>
        <v>-15000</v>
      </c>
    </row>
    <row r="10" spans="1:10" s="4" customFormat="1" ht="36" customHeight="1" x14ac:dyDescent="0.3">
      <c r="A10" s="190"/>
      <c r="B10" s="94">
        <v>11003</v>
      </c>
      <c r="C10" s="192" t="s">
        <v>196</v>
      </c>
      <c r="D10" s="192"/>
      <c r="E10" s="192"/>
      <c r="F10" s="95" t="s">
        <v>1</v>
      </c>
      <c r="G10" s="93">
        <f>G11</f>
        <v>-15000</v>
      </c>
    </row>
    <row r="11" spans="1:10" s="4" customFormat="1" ht="32.25" customHeight="1" x14ac:dyDescent="0.3">
      <c r="A11" s="191"/>
      <c r="B11" s="94"/>
      <c r="C11" s="96"/>
      <c r="D11" s="96"/>
      <c r="E11" s="96"/>
      <c r="F11" s="97" t="s">
        <v>197</v>
      </c>
      <c r="G11" s="98">
        <f>'Հավելված 3'!J74</f>
        <v>-15000</v>
      </c>
    </row>
  </sheetData>
  <mergeCells count="9">
    <mergeCell ref="A2:G2"/>
    <mergeCell ref="A8:F8"/>
    <mergeCell ref="B9:E9"/>
    <mergeCell ref="A10:A11"/>
    <mergeCell ref="C10:E10"/>
    <mergeCell ref="A5:B5"/>
    <mergeCell ref="C5:E6"/>
    <mergeCell ref="F5:F6"/>
    <mergeCell ref="C7:E7"/>
  </mergeCells>
  <pageMargins left="0.27" right="0.17" top="0.37" bottom="0.36" header="0.3" footer="0.3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zoomScaleNormal="100" zoomScaleSheetLayoutView="100" workbookViewId="0">
      <selection activeCell="F19" sqref="F19"/>
    </sheetView>
  </sheetViews>
  <sheetFormatPr defaultColWidth="10.6640625" defaultRowHeight="17.25" x14ac:dyDescent="0.3"/>
  <cols>
    <col min="1" max="1" width="48.83203125" style="4" customWidth="1"/>
    <col min="2" max="2" width="72.5" style="4" customWidth="1"/>
    <col min="3" max="3" width="17.5" style="4" customWidth="1"/>
    <col min="4" max="4" width="16.83203125" style="4" customWidth="1"/>
    <col min="5" max="5" width="19.1640625" style="4" customWidth="1"/>
    <col min="6" max="6" width="19.33203125" style="4" customWidth="1"/>
    <col min="7" max="7" width="15.6640625" style="4" bestFit="1" customWidth="1"/>
    <col min="8" max="16384" width="10.6640625" style="4"/>
  </cols>
  <sheetData>
    <row r="1" spans="1:6" x14ac:dyDescent="0.3">
      <c r="F1" s="99" t="s">
        <v>140</v>
      </c>
    </row>
    <row r="2" spans="1:6" x14ac:dyDescent="0.3">
      <c r="F2" s="99" t="s">
        <v>50</v>
      </c>
    </row>
    <row r="3" spans="1:6" ht="53.25" customHeight="1" x14ac:dyDescent="0.3">
      <c r="A3" s="210" t="s">
        <v>206</v>
      </c>
      <c r="B3" s="210"/>
      <c r="C3" s="210"/>
      <c r="D3" s="210"/>
      <c r="E3" s="210"/>
      <c r="F3" s="210"/>
    </row>
    <row r="4" spans="1:6" ht="10.5" customHeight="1" x14ac:dyDescent="0.3"/>
    <row r="5" spans="1:6" x14ac:dyDescent="0.3">
      <c r="A5" s="211" t="s">
        <v>1</v>
      </c>
      <c r="B5" s="211"/>
      <c r="C5" s="211"/>
      <c r="D5" s="211"/>
      <c r="E5" s="211"/>
      <c r="F5" s="211"/>
    </row>
    <row r="6" spans="1:6" ht="11.25" customHeight="1" x14ac:dyDescent="0.3"/>
    <row r="7" spans="1:6" x14ac:dyDescent="0.3">
      <c r="A7" s="204" t="s">
        <v>6</v>
      </c>
      <c r="B7" s="204"/>
      <c r="C7" s="205"/>
      <c r="D7" s="205"/>
      <c r="E7" s="205"/>
      <c r="F7" s="204"/>
    </row>
    <row r="9" spans="1:6" x14ac:dyDescent="0.3">
      <c r="A9" s="100" t="s">
        <v>7</v>
      </c>
      <c r="B9" s="100" t="s">
        <v>8</v>
      </c>
      <c r="C9" s="101"/>
      <c r="D9" s="101"/>
      <c r="E9" s="101"/>
    </row>
    <row r="10" spans="1:6" x14ac:dyDescent="0.3">
      <c r="A10" s="102">
        <v>1023</v>
      </c>
      <c r="B10" s="103" t="s">
        <v>2</v>
      </c>
      <c r="C10" s="104"/>
      <c r="D10" s="104"/>
      <c r="E10" s="104"/>
    </row>
    <row r="11" spans="1:6" x14ac:dyDescent="0.3">
      <c r="A11" s="105"/>
    </row>
    <row r="12" spans="1:6" x14ac:dyDescent="0.3">
      <c r="A12" s="106" t="s">
        <v>9</v>
      </c>
    </row>
    <row r="13" spans="1:6" x14ac:dyDescent="0.3">
      <c r="A13" s="105"/>
      <c r="F13" s="107"/>
    </row>
    <row r="14" spans="1:6" s="1" customFormat="1" ht="41.25" customHeight="1" x14ac:dyDescent="0.3">
      <c r="A14" s="108" t="s">
        <v>10</v>
      </c>
      <c r="B14" s="109">
        <v>1023</v>
      </c>
      <c r="C14" s="206" t="s">
        <v>36</v>
      </c>
      <c r="D14" s="207"/>
      <c r="E14" s="207"/>
      <c r="F14" s="208"/>
    </row>
    <row r="15" spans="1:6" s="1" customFormat="1" ht="42" customHeight="1" x14ac:dyDescent="0.3">
      <c r="A15" s="34" t="s">
        <v>11</v>
      </c>
      <c r="B15" s="110">
        <v>11001</v>
      </c>
      <c r="C15" s="79" t="s">
        <v>67</v>
      </c>
      <c r="D15" s="79" t="s">
        <v>68</v>
      </c>
      <c r="E15" s="79" t="s">
        <v>69</v>
      </c>
      <c r="F15" s="79" t="s">
        <v>37</v>
      </c>
    </row>
    <row r="16" spans="1:6" s="1" customFormat="1" ht="25.5" customHeight="1" x14ac:dyDescent="0.3">
      <c r="A16" s="34" t="s">
        <v>12</v>
      </c>
      <c r="B16" s="28" t="s">
        <v>123</v>
      </c>
      <c r="C16" s="28"/>
      <c r="D16" s="28"/>
      <c r="E16" s="28"/>
      <c r="F16" s="108"/>
    </row>
    <row r="17" spans="1:9" s="1" customFormat="1" ht="69.75" customHeight="1" x14ac:dyDescent="0.3">
      <c r="A17" s="34" t="s">
        <v>13</v>
      </c>
      <c r="B17" s="34" t="s">
        <v>124</v>
      </c>
      <c r="C17" s="34"/>
      <c r="D17" s="34"/>
      <c r="E17" s="34"/>
      <c r="F17" s="108"/>
    </row>
    <row r="18" spans="1:9" s="1" customFormat="1" ht="27.75" customHeight="1" x14ac:dyDescent="0.3">
      <c r="A18" s="34" t="s">
        <v>14</v>
      </c>
      <c r="B18" s="34" t="s">
        <v>28</v>
      </c>
      <c r="C18" s="34"/>
      <c r="D18" s="34"/>
      <c r="E18" s="34"/>
      <c r="F18" s="108"/>
    </row>
    <row r="19" spans="1:9" s="1" customFormat="1" ht="34.5" x14ac:dyDescent="0.3">
      <c r="A19" s="34" t="s">
        <v>125</v>
      </c>
      <c r="B19" s="34" t="s">
        <v>1</v>
      </c>
      <c r="C19" s="34"/>
      <c r="D19" s="34"/>
      <c r="E19" s="34"/>
      <c r="F19" s="108"/>
    </row>
    <row r="20" spans="1:9" s="1" customFormat="1" x14ac:dyDescent="0.3">
      <c r="A20" s="108"/>
      <c r="B20" s="108" t="s">
        <v>15</v>
      </c>
      <c r="C20" s="108"/>
      <c r="D20" s="108"/>
      <c r="E20" s="108"/>
      <c r="F20" s="108"/>
    </row>
    <row r="21" spans="1:9" s="1" customFormat="1" ht="21" customHeight="1" x14ac:dyDescent="0.3">
      <c r="A21" s="111" t="s">
        <v>17</v>
      </c>
      <c r="B21" s="112"/>
      <c r="C21" s="55">
        <f>'Հավելված 3'!G26+'Հավելված 3'!G27+'Հավելված 3'!G29</f>
        <v>0</v>
      </c>
      <c r="D21" s="55">
        <f>'Հավելված 3'!H26+'Հավելված 3'!H27+'Հավելված 3'!H29</f>
        <v>-30000</v>
      </c>
      <c r="E21" s="55">
        <f>'Հավելված 3'!I26+'Հավելված 3'!I27+'Հավելված 3'!I29</f>
        <v>-95000</v>
      </c>
      <c r="F21" s="55">
        <f>'Հավելված 3'!J26+'Հավելված 3'!J27+'Հավելված 3'!J29</f>
        <v>-185000</v>
      </c>
      <c r="G21" s="113"/>
      <c r="H21" s="113"/>
      <c r="I21" s="113"/>
    </row>
    <row r="22" spans="1:9" s="1" customFormat="1" ht="21" customHeight="1" x14ac:dyDescent="0.3">
      <c r="A22" s="111"/>
      <c r="B22" s="112"/>
      <c r="C22" s="122"/>
      <c r="D22" s="123"/>
      <c r="E22" s="123"/>
      <c r="F22" s="124"/>
      <c r="G22" s="113"/>
      <c r="H22" s="113"/>
      <c r="I22" s="113"/>
    </row>
    <row r="23" spans="1:9" ht="41.25" customHeight="1" x14ac:dyDescent="0.3">
      <c r="A23" s="108" t="s">
        <v>60</v>
      </c>
      <c r="B23" s="109" t="s">
        <v>72</v>
      </c>
      <c r="C23" s="206" t="s">
        <v>36</v>
      </c>
      <c r="D23" s="207"/>
      <c r="E23" s="207"/>
      <c r="F23" s="208"/>
    </row>
    <row r="24" spans="1:9" ht="34.5" x14ac:dyDescent="0.3">
      <c r="A24" s="34" t="s">
        <v>61</v>
      </c>
      <c r="B24" s="110" t="s">
        <v>126</v>
      </c>
      <c r="C24" s="61" t="s">
        <v>67</v>
      </c>
      <c r="D24" s="61" t="s">
        <v>68</v>
      </c>
      <c r="E24" s="61" t="s">
        <v>69</v>
      </c>
      <c r="F24" s="61" t="s">
        <v>37</v>
      </c>
    </row>
    <row r="25" spans="1:9" ht="25.5" customHeight="1" x14ac:dyDescent="0.3">
      <c r="A25" s="34" t="s">
        <v>62</v>
      </c>
      <c r="B25" s="28" t="s">
        <v>127</v>
      </c>
      <c r="C25" s="62"/>
      <c r="D25" s="62"/>
      <c r="E25" s="62"/>
      <c r="F25" s="108"/>
    </row>
    <row r="26" spans="1:9" ht="62.25" customHeight="1" x14ac:dyDescent="0.3">
      <c r="A26" s="34" t="s">
        <v>63</v>
      </c>
      <c r="B26" s="34" t="s">
        <v>128</v>
      </c>
      <c r="C26" s="34"/>
      <c r="D26" s="34"/>
      <c r="E26" s="34"/>
      <c r="F26" s="108"/>
    </row>
    <row r="27" spans="1:9" ht="27.75" customHeight="1" x14ac:dyDescent="0.3">
      <c r="A27" s="34" t="s">
        <v>64</v>
      </c>
      <c r="B27" s="34" t="s">
        <v>28</v>
      </c>
      <c r="C27" s="34"/>
      <c r="D27" s="34"/>
      <c r="E27" s="34"/>
      <c r="F27" s="108"/>
    </row>
    <row r="28" spans="1:9" ht="52.5" customHeight="1" x14ac:dyDescent="0.3">
      <c r="A28" s="34" t="s">
        <v>83</v>
      </c>
      <c r="B28" s="34" t="s">
        <v>59</v>
      </c>
      <c r="C28" s="34"/>
      <c r="D28" s="34"/>
      <c r="E28" s="34"/>
      <c r="F28" s="108"/>
    </row>
    <row r="29" spans="1:9" x14ac:dyDescent="0.3">
      <c r="A29" s="108"/>
      <c r="B29" s="108" t="s">
        <v>15</v>
      </c>
      <c r="C29" s="108"/>
      <c r="D29" s="108"/>
      <c r="E29" s="108"/>
      <c r="F29" s="108"/>
    </row>
    <row r="30" spans="1:9" s="1" customFormat="1" x14ac:dyDescent="0.3">
      <c r="A30" s="209" t="s">
        <v>185</v>
      </c>
      <c r="B30" s="209"/>
      <c r="C30" s="114"/>
      <c r="D30" s="115">
        <v>-5000</v>
      </c>
      <c r="E30" s="115">
        <v>-5000</v>
      </c>
      <c r="F30" s="115">
        <v>-5000</v>
      </c>
      <c r="G30" s="6"/>
    </row>
    <row r="31" spans="1:9" s="1" customFormat="1" x14ac:dyDescent="0.3">
      <c r="A31" s="209" t="s">
        <v>186</v>
      </c>
      <c r="B31" s="209"/>
      <c r="C31" s="114"/>
      <c r="D31" s="115">
        <v>-120000</v>
      </c>
      <c r="E31" s="115">
        <v>-120000</v>
      </c>
      <c r="F31" s="115">
        <v>-120000</v>
      </c>
    </row>
    <row r="32" spans="1:9" x14ac:dyDescent="0.3">
      <c r="A32" s="111" t="s">
        <v>17</v>
      </c>
      <c r="B32" s="112"/>
      <c r="C32" s="55">
        <f>'Հավելված 3'!G37</f>
        <v>0</v>
      </c>
      <c r="D32" s="55">
        <f>'Հավելված 3'!H37</f>
        <v>-478800</v>
      </c>
      <c r="E32" s="55">
        <f>'Հավելված 3'!I37</f>
        <v>-478800</v>
      </c>
      <c r="F32" s="55">
        <f>'Հավելված 3'!J37</f>
        <v>-478800</v>
      </c>
    </row>
    <row r="33" spans="1:6" x14ac:dyDescent="0.3">
      <c r="A33" s="111"/>
      <c r="B33" s="112"/>
      <c r="C33" s="122"/>
      <c r="D33" s="123"/>
      <c r="E33" s="123"/>
      <c r="F33" s="124"/>
    </row>
    <row r="34" spans="1:6" ht="41.25" customHeight="1" x14ac:dyDescent="0.3">
      <c r="A34" s="108" t="s">
        <v>60</v>
      </c>
      <c r="B34" s="109" t="s">
        <v>72</v>
      </c>
      <c r="C34" s="206" t="s">
        <v>36</v>
      </c>
      <c r="D34" s="207"/>
      <c r="E34" s="207"/>
      <c r="F34" s="208"/>
    </row>
    <row r="35" spans="1:6" ht="42" customHeight="1" x14ac:dyDescent="0.3">
      <c r="A35" s="34" t="s">
        <v>61</v>
      </c>
      <c r="B35" s="110" t="s">
        <v>130</v>
      </c>
      <c r="C35" s="61" t="s">
        <v>67</v>
      </c>
      <c r="D35" s="61" t="s">
        <v>68</v>
      </c>
      <c r="E35" s="61" t="s">
        <v>69</v>
      </c>
      <c r="F35" s="61" t="s">
        <v>37</v>
      </c>
    </row>
    <row r="36" spans="1:6" ht="25.5" customHeight="1" x14ac:dyDescent="0.3">
      <c r="A36" s="34" t="s">
        <v>62</v>
      </c>
      <c r="B36" s="28" t="s">
        <v>131</v>
      </c>
      <c r="C36" s="62"/>
      <c r="D36" s="62"/>
      <c r="E36" s="62"/>
      <c r="F36" s="108"/>
    </row>
    <row r="37" spans="1:6" ht="61.5" customHeight="1" x14ac:dyDescent="0.3">
      <c r="A37" s="34" t="s">
        <v>63</v>
      </c>
      <c r="B37" s="34" t="s">
        <v>132</v>
      </c>
      <c r="C37" s="34"/>
      <c r="D37" s="34"/>
      <c r="E37" s="34"/>
      <c r="F37" s="108"/>
    </row>
    <row r="38" spans="1:6" ht="27.75" customHeight="1" x14ac:dyDescent="0.3">
      <c r="A38" s="34" t="s">
        <v>64</v>
      </c>
      <c r="B38" s="34" t="s">
        <v>28</v>
      </c>
      <c r="C38" s="34"/>
      <c r="D38" s="34"/>
      <c r="E38" s="34"/>
      <c r="F38" s="108"/>
    </row>
    <row r="39" spans="1:6" ht="52.5" customHeight="1" x14ac:dyDescent="0.3">
      <c r="A39" s="34" t="s">
        <v>129</v>
      </c>
      <c r="B39" s="34" t="s">
        <v>133</v>
      </c>
      <c r="C39" s="34"/>
      <c r="D39" s="34"/>
      <c r="E39" s="34"/>
      <c r="F39" s="108"/>
    </row>
    <row r="40" spans="1:6" x14ac:dyDescent="0.3">
      <c r="A40" s="108"/>
      <c r="B40" s="108" t="s">
        <v>15</v>
      </c>
      <c r="C40" s="108"/>
      <c r="D40" s="108"/>
      <c r="E40" s="108"/>
      <c r="F40" s="108"/>
    </row>
    <row r="41" spans="1:6" ht="20.25" customHeight="1" x14ac:dyDescent="0.3">
      <c r="A41" s="111" t="s">
        <v>17</v>
      </c>
      <c r="B41" s="112"/>
      <c r="C41" s="55">
        <f>'Հավելված 3'!G74</f>
        <v>0</v>
      </c>
      <c r="D41" s="55">
        <f>'Հավելված 3'!H74</f>
        <v>-5000</v>
      </c>
      <c r="E41" s="55">
        <f>'Հավելված 3'!I74</f>
        <v>-10000</v>
      </c>
      <c r="F41" s="55">
        <f>'Հավելված 3'!J74</f>
        <v>-15000</v>
      </c>
    </row>
    <row r="42" spans="1:6" ht="20.25" customHeight="1" x14ac:dyDescent="0.3">
      <c r="A42" s="111"/>
      <c r="B42" s="112"/>
      <c r="C42" s="122"/>
      <c r="D42" s="123"/>
      <c r="E42" s="123"/>
      <c r="F42" s="124"/>
    </row>
    <row r="43" spans="1:6" ht="41.25" customHeight="1" x14ac:dyDescent="0.3">
      <c r="A43" s="108" t="s">
        <v>10</v>
      </c>
      <c r="B43" s="109" t="s">
        <v>72</v>
      </c>
      <c r="C43" s="206" t="s">
        <v>36</v>
      </c>
      <c r="D43" s="207"/>
      <c r="E43" s="207"/>
      <c r="F43" s="208"/>
    </row>
    <row r="44" spans="1:6" ht="34.5" x14ac:dyDescent="0.3">
      <c r="A44" s="34" t="s">
        <v>11</v>
      </c>
      <c r="B44" s="110" t="s">
        <v>80</v>
      </c>
      <c r="C44" s="61" t="s">
        <v>67</v>
      </c>
      <c r="D44" s="61" t="s">
        <v>68</v>
      </c>
      <c r="E44" s="61" t="s">
        <v>69</v>
      </c>
      <c r="F44" s="61" t="s">
        <v>37</v>
      </c>
    </row>
    <row r="45" spans="1:6" ht="25.5" customHeight="1" x14ac:dyDescent="0.3">
      <c r="A45" s="34" t="s">
        <v>12</v>
      </c>
      <c r="B45" s="62" t="s">
        <v>81</v>
      </c>
      <c r="C45" s="62"/>
      <c r="D45" s="62"/>
      <c r="E45" s="62"/>
      <c r="F45" s="108"/>
    </row>
    <row r="46" spans="1:6" ht="34.5" customHeight="1" x14ac:dyDescent="0.3">
      <c r="A46" s="34" t="s">
        <v>13</v>
      </c>
      <c r="B46" s="34" t="s">
        <v>82</v>
      </c>
      <c r="C46" s="34"/>
      <c r="D46" s="34"/>
      <c r="E46" s="34"/>
      <c r="F46" s="108"/>
    </row>
    <row r="47" spans="1:6" ht="27.75" customHeight="1" x14ac:dyDescent="0.3">
      <c r="A47" s="34" t="s">
        <v>14</v>
      </c>
      <c r="B47" s="34" t="s">
        <v>28</v>
      </c>
      <c r="C47" s="34"/>
      <c r="D47" s="34"/>
      <c r="E47" s="34"/>
      <c r="F47" s="108"/>
    </row>
    <row r="48" spans="1:6" ht="52.5" customHeight="1" x14ac:dyDescent="0.3">
      <c r="A48" s="34" t="s">
        <v>83</v>
      </c>
      <c r="B48" s="34" t="s">
        <v>59</v>
      </c>
      <c r="C48" s="34"/>
      <c r="D48" s="34"/>
      <c r="E48" s="34"/>
      <c r="F48" s="108"/>
    </row>
    <row r="49" spans="1:6" x14ac:dyDescent="0.3">
      <c r="A49" s="108"/>
      <c r="B49" s="108" t="s">
        <v>15</v>
      </c>
      <c r="C49" s="108"/>
      <c r="D49" s="108"/>
      <c r="E49" s="108"/>
      <c r="F49" s="108"/>
    </row>
    <row r="50" spans="1:6" s="1" customFormat="1" x14ac:dyDescent="0.3">
      <c r="A50" s="209" t="s">
        <v>187</v>
      </c>
      <c r="B50" s="209"/>
      <c r="C50" s="114"/>
      <c r="D50" s="115">
        <f>-114338.6</f>
        <v>-114338.6</v>
      </c>
      <c r="E50" s="115">
        <f t="shared" ref="E50:F50" si="0">-114338.6</f>
        <v>-114338.6</v>
      </c>
      <c r="F50" s="115">
        <f t="shared" si="0"/>
        <v>-114338.6</v>
      </c>
    </row>
    <row r="51" spans="1:6" x14ac:dyDescent="0.3">
      <c r="A51" s="111" t="s">
        <v>17</v>
      </c>
      <c r="B51" s="112"/>
      <c r="C51" s="55">
        <f>'Հավելված 3'!G45</f>
        <v>0</v>
      </c>
      <c r="D51" s="55">
        <f>'Հավելված 3'!H45</f>
        <v>-432200</v>
      </c>
      <c r="E51" s="55">
        <f>'Հավելված 3'!I45</f>
        <v>-432200</v>
      </c>
      <c r="F51" s="55">
        <f>'Հավելված 3'!J45</f>
        <v>-432200</v>
      </c>
    </row>
    <row r="52" spans="1:6" x14ac:dyDescent="0.3">
      <c r="A52" s="116"/>
      <c r="B52" s="116"/>
      <c r="C52" s="116"/>
      <c r="D52" s="116"/>
      <c r="E52" s="116"/>
      <c r="F52" s="117"/>
    </row>
    <row r="53" spans="1:6" ht="39" customHeight="1" x14ac:dyDescent="0.3">
      <c r="A53" s="108" t="s">
        <v>60</v>
      </c>
      <c r="B53" s="109" t="s">
        <v>72</v>
      </c>
      <c r="C53" s="206" t="s">
        <v>136</v>
      </c>
      <c r="D53" s="207"/>
      <c r="E53" s="207"/>
      <c r="F53" s="208"/>
    </row>
    <row r="54" spans="1:6" ht="38.25" customHeight="1" x14ac:dyDescent="0.3">
      <c r="A54" s="34" t="s">
        <v>61</v>
      </c>
      <c r="B54" s="110" t="s">
        <v>134</v>
      </c>
      <c r="C54" s="61" t="s">
        <v>67</v>
      </c>
      <c r="D54" s="61" t="s">
        <v>68</v>
      </c>
      <c r="E54" s="61" t="s">
        <v>69</v>
      </c>
      <c r="F54" s="61" t="s">
        <v>37</v>
      </c>
    </row>
    <row r="55" spans="1:6" ht="56.25" customHeight="1" x14ac:dyDescent="0.3">
      <c r="A55" s="34" t="s">
        <v>62</v>
      </c>
      <c r="B55" s="62" t="s">
        <v>135</v>
      </c>
      <c r="C55" s="62"/>
      <c r="D55" s="62"/>
      <c r="E55" s="62"/>
      <c r="F55" s="108"/>
    </row>
    <row r="56" spans="1:6" ht="53.25" customHeight="1" x14ac:dyDescent="0.3">
      <c r="A56" s="34" t="s">
        <v>63</v>
      </c>
      <c r="B56" s="34" t="s">
        <v>135</v>
      </c>
      <c r="C56" s="34"/>
      <c r="D56" s="34"/>
      <c r="E56" s="34"/>
      <c r="F56" s="108"/>
    </row>
    <row r="57" spans="1:6" ht="42" customHeight="1" x14ac:dyDescent="0.3">
      <c r="A57" s="34" t="s">
        <v>64</v>
      </c>
      <c r="B57" s="34" t="s">
        <v>58</v>
      </c>
      <c r="C57" s="34"/>
      <c r="D57" s="34"/>
      <c r="E57" s="34"/>
      <c r="F57" s="108"/>
    </row>
    <row r="58" spans="1:6" ht="34.5" x14ac:dyDescent="0.3">
      <c r="A58" s="34" t="s">
        <v>65</v>
      </c>
      <c r="B58" s="34" t="s">
        <v>59</v>
      </c>
      <c r="C58" s="34"/>
      <c r="D58" s="34"/>
      <c r="E58" s="34"/>
      <c r="F58" s="108"/>
    </row>
    <row r="59" spans="1:6" x14ac:dyDescent="0.3">
      <c r="A59" s="108"/>
      <c r="B59" s="108" t="s">
        <v>15</v>
      </c>
      <c r="C59" s="118"/>
      <c r="D59" s="118"/>
      <c r="E59" s="118"/>
      <c r="F59" s="118"/>
    </row>
    <row r="60" spans="1:6" x14ac:dyDescent="0.3">
      <c r="A60" s="212" t="s">
        <v>188</v>
      </c>
      <c r="B60" s="213"/>
      <c r="C60" s="118"/>
      <c r="D60" s="118">
        <v>9</v>
      </c>
      <c r="E60" s="118">
        <v>11</v>
      </c>
      <c r="F60" s="118">
        <v>13</v>
      </c>
    </row>
    <row r="61" spans="1:6" x14ac:dyDescent="0.3">
      <c r="A61" s="111" t="s">
        <v>17</v>
      </c>
      <c r="B61" s="112"/>
      <c r="C61" s="55">
        <f>'Հավելված 3'!G54+'Հավելված 3'!G56</f>
        <v>0</v>
      </c>
      <c r="D61" s="55">
        <f>'Հավելված 3'!H54+'Հավելված 3'!H56</f>
        <v>946000</v>
      </c>
      <c r="E61" s="55">
        <f>'Հավելված 3'!I54+'Հավելված 3'!I56</f>
        <v>1016000</v>
      </c>
      <c r="F61" s="55">
        <f>'Հավելված 3'!J54+'Հավելված 3'!J56</f>
        <v>1111000</v>
      </c>
    </row>
    <row r="63" spans="1:6" x14ac:dyDescent="0.3">
      <c r="A63" s="119"/>
      <c r="B63" s="120"/>
      <c r="C63" s="121"/>
      <c r="D63" s="121"/>
      <c r="E63" s="121"/>
      <c r="F63" s="121"/>
    </row>
    <row r="64" spans="1:6" x14ac:dyDescent="0.3">
      <c r="F64" s="99" t="s">
        <v>51</v>
      </c>
    </row>
    <row r="65" spans="1:6" ht="53.25" customHeight="1" x14ac:dyDescent="0.3">
      <c r="A65" s="210" t="s">
        <v>207</v>
      </c>
      <c r="B65" s="210"/>
      <c r="C65" s="210"/>
      <c r="D65" s="210"/>
      <c r="E65" s="210"/>
      <c r="F65" s="210"/>
    </row>
    <row r="66" spans="1:6" ht="10.5" customHeight="1" x14ac:dyDescent="0.3"/>
    <row r="67" spans="1:6" x14ac:dyDescent="0.3">
      <c r="A67" s="211" t="s">
        <v>1</v>
      </c>
      <c r="B67" s="211"/>
      <c r="C67" s="211"/>
      <c r="D67" s="211"/>
      <c r="E67" s="211"/>
      <c r="F67" s="211"/>
    </row>
    <row r="68" spans="1:6" ht="11.25" customHeight="1" x14ac:dyDescent="0.3"/>
    <row r="69" spans="1:6" x14ac:dyDescent="0.3">
      <c r="A69" s="204" t="s">
        <v>71</v>
      </c>
      <c r="B69" s="204"/>
      <c r="C69" s="205"/>
      <c r="D69" s="205"/>
      <c r="E69" s="205"/>
      <c r="F69" s="204"/>
    </row>
    <row r="70" spans="1:6" x14ac:dyDescent="0.3">
      <c r="A70" s="14"/>
      <c r="B70" s="14"/>
      <c r="C70" s="7"/>
      <c r="D70" s="7"/>
      <c r="E70" s="7"/>
      <c r="F70" s="7"/>
    </row>
    <row r="71" spans="1:6" x14ac:dyDescent="0.3">
      <c r="A71" s="100" t="s">
        <v>7</v>
      </c>
      <c r="B71" s="100" t="s">
        <v>8</v>
      </c>
      <c r="C71" s="101"/>
      <c r="D71" s="101"/>
      <c r="E71" s="101"/>
    </row>
    <row r="72" spans="1:6" x14ac:dyDescent="0.3">
      <c r="A72" s="102">
        <v>1023</v>
      </c>
      <c r="B72" s="103" t="s">
        <v>2</v>
      </c>
      <c r="C72" s="104"/>
      <c r="D72" s="104"/>
      <c r="E72" s="104"/>
    </row>
    <row r="73" spans="1:6" x14ac:dyDescent="0.3">
      <c r="A73" s="105"/>
    </row>
    <row r="74" spans="1:6" x14ac:dyDescent="0.3">
      <c r="A74" s="106" t="s">
        <v>9</v>
      </c>
    </row>
    <row r="75" spans="1:6" x14ac:dyDescent="0.3">
      <c r="A75" s="105"/>
      <c r="F75" s="107"/>
    </row>
    <row r="76" spans="1:6" s="1" customFormat="1" ht="41.25" customHeight="1" x14ac:dyDescent="0.3">
      <c r="A76" s="108" t="s">
        <v>10</v>
      </c>
      <c r="B76" s="109">
        <v>1023</v>
      </c>
      <c r="C76" s="206" t="s">
        <v>36</v>
      </c>
      <c r="D76" s="207"/>
      <c r="E76" s="207"/>
      <c r="F76" s="208"/>
    </row>
    <row r="77" spans="1:6" s="1" customFormat="1" ht="34.5" x14ac:dyDescent="0.3">
      <c r="A77" s="34" t="s">
        <v>11</v>
      </c>
      <c r="B77" s="110">
        <v>11001</v>
      </c>
      <c r="C77" s="79" t="s">
        <v>67</v>
      </c>
      <c r="D77" s="79" t="s">
        <v>68</v>
      </c>
      <c r="E77" s="79" t="s">
        <v>69</v>
      </c>
      <c r="F77" s="79" t="s">
        <v>37</v>
      </c>
    </row>
    <row r="78" spans="1:6" s="1" customFormat="1" ht="25.5" customHeight="1" x14ac:dyDescent="0.3">
      <c r="A78" s="34" t="s">
        <v>12</v>
      </c>
      <c r="B78" s="28" t="s">
        <v>123</v>
      </c>
      <c r="C78" s="28"/>
      <c r="D78" s="28"/>
      <c r="E78" s="28"/>
      <c r="F78" s="108"/>
    </row>
    <row r="79" spans="1:6" s="1" customFormat="1" ht="69.75" customHeight="1" x14ac:dyDescent="0.3">
      <c r="A79" s="34" t="s">
        <v>13</v>
      </c>
      <c r="B79" s="34" t="s">
        <v>124</v>
      </c>
      <c r="C79" s="34"/>
      <c r="D79" s="34"/>
      <c r="E79" s="34"/>
      <c r="F79" s="108"/>
    </row>
    <row r="80" spans="1:6" s="1" customFormat="1" ht="27.75" customHeight="1" x14ac:dyDescent="0.3">
      <c r="A80" s="34" t="s">
        <v>14</v>
      </c>
      <c r="B80" s="34" t="s">
        <v>28</v>
      </c>
      <c r="C80" s="34"/>
      <c r="D80" s="34"/>
      <c r="E80" s="34"/>
      <c r="F80" s="108"/>
    </row>
    <row r="81" spans="1:9" s="1" customFormat="1" ht="34.5" x14ac:dyDescent="0.3">
      <c r="A81" s="34" t="s">
        <v>125</v>
      </c>
      <c r="B81" s="34" t="s">
        <v>1</v>
      </c>
      <c r="C81" s="34"/>
      <c r="D81" s="34"/>
      <c r="E81" s="34"/>
      <c r="F81" s="108"/>
    </row>
    <row r="82" spans="1:9" s="1" customFormat="1" x14ac:dyDescent="0.3">
      <c r="A82" s="108"/>
      <c r="B82" s="108" t="s">
        <v>15</v>
      </c>
      <c r="C82" s="108"/>
      <c r="D82" s="108"/>
      <c r="E82" s="108"/>
      <c r="F82" s="108"/>
    </row>
    <row r="83" spans="1:9" s="1" customFormat="1" x14ac:dyDescent="0.3">
      <c r="A83" s="111" t="s">
        <v>17</v>
      </c>
      <c r="B83" s="112"/>
      <c r="C83" s="55">
        <f>'Հավելված 3'!G26+'Հավելված 3'!G27+'Հավելված 3'!G29</f>
        <v>0</v>
      </c>
      <c r="D83" s="55">
        <f>'Հավելված 3'!H26+'Հավելված 3'!H27+'Հավելված 3'!H29</f>
        <v>-30000</v>
      </c>
      <c r="E83" s="55">
        <f>'Հավելված 3'!I26+'Հավելված 3'!I27+'Հավելված 3'!I29</f>
        <v>-95000</v>
      </c>
      <c r="F83" s="55">
        <f>'Հավելված 3'!J26+'Հավելված 3'!J27+'Հավելված 3'!J29</f>
        <v>-185000</v>
      </c>
      <c r="G83" s="113"/>
      <c r="H83" s="113"/>
      <c r="I83" s="113"/>
    </row>
    <row r="84" spans="1:9" s="1" customFormat="1" x14ac:dyDescent="0.3">
      <c r="A84" s="111"/>
      <c r="B84" s="112"/>
      <c r="C84" s="122"/>
      <c r="D84" s="123"/>
      <c r="E84" s="123"/>
      <c r="F84" s="124"/>
      <c r="G84" s="113"/>
      <c r="H84" s="113"/>
      <c r="I84" s="113"/>
    </row>
    <row r="85" spans="1:9" ht="41.25" customHeight="1" x14ac:dyDescent="0.3">
      <c r="A85" s="108" t="s">
        <v>60</v>
      </c>
      <c r="B85" s="109" t="s">
        <v>72</v>
      </c>
      <c r="C85" s="206" t="s">
        <v>36</v>
      </c>
      <c r="D85" s="207"/>
      <c r="E85" s="207"/>
      <c r="F85" s="208"/>
    </row>
    <row r="86" spans="1:9" ht="34.5" x14ac:dyDescent="0.3">
      <c r="A86" s="34" t="s">
        <v>61</v>
      </c>
      <c r="B86" s="110" t="s">
        <v>126</v>
      </c>
      <c r="C86" s="61" t="s">
        <v>67</v>
      </c>
      <c r="D86" s="61" t="s">
        <v>68</v>
      </c>
      <c r="E86" s="61" t="s">
        <v>69</v>
      </c>
      <c r="F86" s="61" t="s">
        <v>37</v>
      </c>
    </row>
    <row r="87" spans="1:9" ht="25.5" customHeight="1" x14ac:dyDescent="0.3">
      <c r="A87" s="34" t="s">
        <v>62</v>
      </c>
      <c r="B87" s="28" t="s">
        <v>127</v>
      </c>
      <c r="C87" s="62"/>
      <c r="D87" s="62"/>
      <c r="E87" s="62"/>
      <c r="F87" s="108"/>
    </row>
    <row r="88" spans="1:9" ht="62.25" customHeight="1" x14ac:dyDescent="0.3">
      <c r="A88" s="34" t="s">
        <v>63</v>
      </c>
      <c r="B88" s="34" t="s">
        <v>128</v>
      </c>
      <c r="C88" s="34"/>
      <c r="D88" s="34"/>
      <c r="E88" s="34"/>
      <c r="F88" s="108"/>
    </row>
    <row r="89" spans="1:9" ht="27.75" customHeight="1" x14ac:dyDescent="0.3">
      <c r="A89" s="34" t="s">
        <v>64</v>
      </c>
      <c r="B89" s="34" t="s">
        <v>28</v>
      </c>
      <c r="C89" s="34"/>
      <c r="D89" s="34"/>
      <c r="E89" s="34"/>
      <c r="F89" s="108"/>
    </row>
    <row r="90" spans="1:9" ht="52.5" customHeight="1" x14ac:dyDescent="0.3">
      <c r="A90" s="34" t="s">
        <v>83</v>
      </c>
      <c r="B90" s="34" t="s">
        <v>59</v>
      </c>
      <c r="C90" s="34"/>
      <c r="D90" s="34"/>
      <c r="E90" s="34"/>
      <c r="F90" s="108"/>
    </row>
    <row r="91" spans="1:9" x14ac:dyDescent="0.3">
      <c r="A91" s="108"/>
      <c r="B91" s="108" t="s">
        <v>15</v>
      </c>
      <c r="C91" s="108"/>
      <c r="D91" s="108"/>
      <c r="E91" s="108"/>
      <c r="F91" s="108"/>
    </row>
    <row r="92" spans="1:9" s="1" customFormat="1" x14ac:dyDescent="0.3">
      <c r="A92" s="209" t="s">
        <v>185</v>
      </c>
      <c r="B92" s="209"/>
      <c r="C92" s="114"/>
      <c r="D92" s="115">
        <v>-5000</v>
      </c>
      <c r="E92" s="115">
        <v>-5000</v>
      </c>
      <c r="F92" s="115">
        <v>-5000</v>
      </c>
      <c r="G92" s="6"/>
    </row>
    <row r="93" spans="1:9" s="1" customFormat="1" x14ac:dyDescent="0.3">
      <c r="A93" s="209" t="s">
        <v>186</v>
      </c>
      <c r="B93" s="209"/>
      <c r="C93" s="114"/>
      <c r="D93" s="115">
        <v>-120000</v>
      </c>
      <c r="E93" s="115">
        <v>-120000</v>
      </c>
      <c r="F93" s="115">
        <v>-120000</v>
      </c>
    </row>
    <row r="94" spans="1:9" x14ac:dyDescent="0.3">
      <c r="A94" s="111" t="s">
        <v>17</v>
      </c>
      <c r="B94" s="112"/>
      <c r="C94" s="55">
        <f>'Հավելված 3'!G37</f>
        <v>0</v>
      </c>
      <c r="D94" s="55">
        <f>'Հավելված 3'!H37</f>
        <v>-478800</v>
      </c>
      <c r="E94" s="55">
        <f>'Հավելված 3'!I37</f>
        <v>-478800</v>
      </c>
      <c r="F94" s="55">
        <f>'Հավելված 3'!J37</f>
        <v>-478800</v>
      </c>
    </row>
    <row r="95" spans="1:9" x14ac:dyDescent="0.3">
      <c r="A95" s="111"/>
      <c r="B95" s="112"/>
      <c r="C95" s="122"/>
      <c r="D95" s="123"/>
      <c r="E95" s="123"/>
      <c r="F95" s="124"/>
    </row>
    <row r="96" spans="1:9" ht="41.25" customHeight="1" x14ac:dyDescent="0.3">
      <c r="A96" s="108" t="s">
        <v>60</v>
      </c>
      <c r="B96" s="109" t="s">
        <v>72</v>
      </c>
      <c r="C96" s="206" t="s">
        <v>36</v>
      </c>
      <c r="D96" s="207"/>
      <c r="E96" s="207"/>
      <c r="F96" s="208"/>
    </row>
    <row r="97" spans="1:6" ht="42" customHeight="1" x14ac:dyDescent="0.3">
      <c r="A97" s="34" t="s">
        <v>61</v>
      </c>
      <c r="B97" s="110" t="s">
        <v>130</v>
      </c>
      <c r="C97" s="61" t="s">
        <v>67</v>
      </c>
      <c r="D97" s="61" t="s">
        <v>68</v>
      </c>
      <c r="E97" s="61" t="s">
        <v>69</v>
      </c>
      <c r="F97" s="61" t="s">
        <v>37</v>
      </c>
    </row>
    <row r="98" spans="1:6" ht="25.5" customHeight="1" x14ac:dyDescent="0.3">
      <c r="A98" s="34" t="s">
        <v>62</v>
      </c>
      <c r="B98" s="28" t="s">
        <v>131</v>
      </c>
      <c r="C98" s="62"/>
      <c r="D98" s="62"/>
      <c r="E98" s="62"/>
      <c r="F98" s="108"/>
    </row>
    <row r="99" spans="1:6" ht="61.5" customHeight="1" x14ac:dyDescent="0.3">
      <c r="A99" s="34" t="s">
        <v>63</v>
      </c>
      <c r="B99" s="34" t="s">
        <v>132</v>
      </c>
      <c r="C99" s="34"/>
      <c r="D99" s="34"/>
      <c r="E99" s="34"/>
      <c r="F99" s="108"/>
    </row>
    <row r="100" spans="1:6" ht="27.75" customHeight="1" x14ac:dyDescent="0.3">
      <c r="A100" s="34" t="s">
        <v>64</v>
      </c>
      <c r="B100" s="34" t="s">
        <v>28</v>
      </c>
      <c r="C100" s="34"/>
      <c r="D100" s="34"/>
      <c r="E100" s="34"/>
      <c r="F100" s="108"/>
    </row>
    <row r="101" spans="1:6" ht="52.5" customHeight="1" x14ac:dyDescent="0.3">
      <c r="A101" s="34" t="s">
        <v>83</v>
      </c>
      <c r="B101" s="34" t="s">
        <v>133</v>
      </c>
      <c r="C101" s="34"/>
      <c r="D101" s="34"/>
      <c r="E101" s="34"/>
      <c r="F101" s="108"/>
    </row>
    <row r="102" spans="1:6" x14ac:dyDescent="0.3">
      <c r="A102" s="108"/>
      <c r="B102" s="108" t="s">
        <v>15</v>
      </c>
      <c r="C102" s="108"/>
      <c r="D102" s="108"/>
      <c r="E102" s="108"/>
      <c r="F102" s="108"/>
    </row>
    <row r="103" spans="1:6" ht="20.25" customHeight="1" x14ac:dyDescent="0.3">
      <c r="A103" s="111" t="s">
        <v>17</v>
      </c>
      <c r="B103" s="112"/>
      <c r="C103" s="55">
        <f>'Հավելված 3'!G74</f>
        <v>0</v>
      </c>
      <c r="D103" s="55">
        <f>'Հավելված 3'!H74</f>
        <v>-5000</v>
      </c>
      <c r="E103" s="55">
        <f>'Հավելված 3'!I74</f>
        <v>-10000</v>
      </c>
      <c r="F103" s="55">
        <f>'Հավելված 3'!J74</f>
        <v>-15000</v>
      </c>
    </row>
    <row r="104" spans="1:6" ht="41.25" customHeight="1" x14ac:dyDescent="0.3">
      <c r="A104" s="108" t="s">
        <v>10</v>
      </c>
      <c r="B104" s="109" t="s">
        <v>72</v>
      </c>
      <c r="C104" s="206" t="s">
        <v>36</v>
      </c>
      <c r="D104" s="207"/>
      <c r="E104" s="207"/>
      <c r="F104" s="208"/>
    </row>
    <row r="105" spans="1:6" ht="34.5" x14ac:dyDescent="0.3">
      <c r="A105" s="34" t="s">
        <v>11</v>
      </c>
      <c r="B105" s="110" t="s">
        <v>80</v>
      </c>
      <c r="C105" s="61" t="s">
        <v>67</v>
      </c>
      <c r="D105" s="61" t="s">
        <v>68</v>
      </c>
      <c r="E105" s="61" t="s">
        <v>69</v>
      </c>
      <c r="F105" s="61" t="s">
        <v>37</v>
      </c>
    </row>
    <row r="106" spans="1:6" ht="25.5" customHeight="1" x14ac:dyDescent="0.3">
      <c r="A106" s="34" t="s">
        <v>12</v>
      </c>
      <c r="B106" s="62" t="s">
        <v>81</v>
      </c>
      <c r="C106" s="62"/>
      <c r="D106" s="62"/>
      <c r="E106" s="62"/>
      <c r="F106" s="108"/>
    </row>
    <row r="107" spans="1:6" ht="34.5" customHeight="1" x14ac:dyDescent="0.3">
      <c r="A107" s="34" t="s">
        <v>13</v>
      </c>
      <c r="B107" s="34" t="s">
        <v>82</v>
      </c>
      <c r="C107" s="34"/>
      <c r="D107" s="34"/>
      <c r="E107" s="34"/>
      <c r="F107" s="108"/>
    </row>
    <row r="108" spans="1:6" ht="27.75" customHeight="1" x14ac:dyDescent="0.3">
      <c r="A108" s="34" t="s">
        <v>14</v>
      </c>
      <c r="B108" s="34" t="s">
        <v>28</v>
      </c>
      <c r="C108" s="34"/>
      <c r="D108" s="34"/>
      <c r="E108" s="34"/>
      <c r="F108" s="108"/>
    </row>
    <row r="109" spans="1:6" ht="52.5" customHeight="1" x14ac:dyDescent="0.3">
      <c r="A109" s="34" t="s">
        <v>83</v>
      </c>
      <c r="B109" s="34" t="s">
        <v>59</v>
      </c>
      <c r="C109" s="34"/>
      <c r="D109" s="34"/>
      <c r="E109" s="34"/>
      <c r="F109" s="108"/>
    </row>
    <row r="110" spans="1:6" x14ac:dyDescent="0.3">
      <c r="A110" s="108"/>
      <c r="B110" s="108" t="s">
        <v>15</v>
      </c>
      <c r="C110" s="108"/>
      <c r="D110" s="108"/>
      <c r="E110" s="108"/>
      <c r="F110" s="108"/>
    </row>
    <row r="111" spans="1:6" s="1" customFormat="1" x14ac:dyDescent="0.3">
      <c r="A111" s="209" t="s">
        <v>187</v>
      </c>
      <c r="B111" s="209"/>
      <c r="C111" s="114"/>
      <c r="D111" s="115">
        <f>-114338.6</f>
        <v>-114338.6</v>
      </c>
      <c r="E111" s="115">
        <f t="shared" ref="E111:F111" si="1">-114338.6</f>
        <v>-114338.6</v>
      </c>
      <c r="F111" s="115">
        <f t="shared" si="1"/>
        <v>-114338.6</v>
      </c>
    </row>
    <row r="112" spans="1:6" x14ac:dyDescent="0.3">
      <c r="A112" s="111" t="s">
        <v>17</v>
      </c>
      <c r="B112" s="112"/>
      <c r="C112" s="55">
        <f>'Հավելված 3'!G45</f>
        <v>0</v>
      </c>
      <c r="D112" s="55">
        <f>'Հավելված 3'!H45</f>
        <v>-432200</v>
      </c>
      <c r="E112" s="55">
        <f>'Հավելված 3'!I45</f>
        <v>-432200</v>
      </c>
      <c r="F112" s="55">
        <f>'Հավելված 3'!J45</f>
        <v>-432200</v>
      </c>
    </row>
    <row r="113" spans="1:6" x14ac:dyDescent="0.3">
      <c r="A113" s="116"/>
      <c r="B113" s="116"/>
      <c r="C113" s="116"/>
      <c r="D113" s="116"/>
      <c r="E113" s="116"/>
      <c r="F113" s="117"/>
    </row>
    <row r="114" spans="1:6" ht="39" customHeight="1" x14ac:dyDescent="0.3">
      <c r="A114" s="108" t="s">
        <v>60</v>
      </c>
      <c r="B114" s="109" t="s">
        <v>72</v>
      </c>
      <c r="C114" s="206" t="s">
        <v>136</v>
      </c>
      <c r="D114" s="207"/>
      <c r="E114" s="207"/>
      <c r="F114" s="208"/>
    </row>
    <row r="115" spans="1:6" ht="38.25" customHeight="1" x14ac:dyDescent="0.3">
      <c r="A115" s="34" t="s">
        <v>61</v>
      </c>
      <c r="B115" s="110" t="s">
        <v>134</v>
      </c>
      <c r="C115" s="61" t="s">
        <v>67</v>
      </c>
      <c r="D115" s="61" t="s">
        <v>68</v>
      </c>
      <c r="E115" s="61" t="s">
        <v>69</v>
      </c>
      <c r="F115" s="61" t="s">
        <v>37</v>
      </c>
    </row>
    <row r="116" spans="1:6" ht="56.25" customHeight="1" x14ac:dyDescent="0.3">
      <c r="A116" s="34" t="s">
        <v>62</v>
      </c>
      <c r="B116" s="62" t="s">
        <v>135</v>
      </c>
      <c r="C116" s="62"/>
      <c r="D116" s="62"/>
      <c r="E116" s="62"/>
      <c r="F116" s="108"/>
    </row>
    <row r="117" spans="1:6" ht="53.25" customHeight="1" x14ac:dyDescent="0.3">
      <c r="A117" s="34" t="s">
        <v>63</v>
      </c>
      <c r="B117" s="34" t="s">
        <v>135</v>
      </c>
      <c r="C117" s="34"/>
      <c r="D117" s="34"/>
      <c r="E117" s="34"/>
      <c r="F117" s="108"/>
    </row>
    <row r="118" spans="1:6" ht="42" customHeight="1" x14ac:dyDescent="0.3">
      <c r="A118" s="34" t="s">
        <v>64</v>
      </c>
      <c r="B118" s="34" t="s">
        <v>58</v>
      </c>
      <c r="C118" s="34"/>
      <c r="D118" s="34"/>
      <c r="E118" s="34"/>
      <c r="F118" s="108"/>
    </row>
    <row r="119" spans="1:6" ht="34.5" x14ac:dyDescent="0.3">
      <c r="A119" s="34" t="s">
        <v>65</v>
      </c>
      <c r="B119" s="34" t="s">
        <v>59</v>
      </c>
      <c r="C119" s="34"/>
      <c r="D119" s="34"/>
      <c r="E119" s="34"/>
      <c r="F119" s="108"/>
    </row>
    <row r="120" spans="1:6" x14ac:dyDescent="0.3">
      <c r="A120" s="108"/>
      <c r="B120" s="108" t="s">
        <v>15</v>
      </c>
      <c r="C120" s="118"/>
      <c r="D120" s="118"/>
      <c r="E120" s="118"/>
      <c r="F120" s="118"/>
    </row>
    <row r="121" spans="1:6" x14ac:dyDescent="0.3">
      <c r="A121" s="212" t="s">
        <v>188</v>
      </c>
      <c r="B121" s="213"/>
      <c r="C121" s="118"/>
      <c r="D121" s="118">
        <v>9</v>
      </c>
      <c r="E121" s="118">
        <v>11</v>
      </c>
      <c r="F121" s="118">
        <v>13</v>
      </c>
    </row>
    <row r="122" spans="1:6" x14ac:dyDescent="0.3">
      <c r="A122" s="111" t="s">
        <v>17</v>
      </c>
      <c r="B122" s="112"/>
      <c r="C122" s="55">
        <f>'Հավելված 3'!G54+'Հավելված 3'!G56</f>
        <v>0</v>
      </c>
      <c r="D122" s="55">
        <f>'Հավելված 3'!H54+'Հավելված 3'!H56</f>
        <v>946000</v>
      </c>
      <c r="E122" s="55">
        <f>'Հավելված 3'!I54+'Հավելված 3'!I56</f>
        <v>1016000</v>
      </c>
      <c r="F122" s="55">
        <f>'Հավելված 3'!J54+'Հավելված 3'!J56</f>
        <v>1111000</v>
      </c>
    </row>
    <row r="123" spans="1:6" x14ac:dyDescent="0.3">
      <c r="D123" s="125"/>
      <c r="E123" s="125"/>
      <c r="F123" s="125"/>
    </row>
  </sheetData>
  <mergeCells count="24">
    <mergeCell ref="A121:B121"/>
    <mergeCell ref="C96:F96"/>
    <mergeCell ref="C104:F104"/>
    <mergeCell ref="C114:F114"/>
    <mergeCell ref="A92:B92"/>
    <mergeCell ref="A93:B93"/>
    <mergeCell ref="A111:B111"/>
    <mergeCell ref="A3:F3"/>
    <mergeCell ref="A5:F5"/>
    <mergeCell ref="A7:F7"/>
    <mergeCell ref="A65:F65"/>
    <mergeCell ref="A67:F67"/>
    <mergeCell ref="C43:F43"/>
    <mergeCell ref="C53:F53"/>
    <mergeCell ref="C23:F23"/>
    <mergeCell ref="A30:B30"/>
    <mergeCell ref="C14:F14"/>
    <mergeCell ref="C34:F34"/>
    <mergeCell ref="A60:B60"/>
    <mergeCell ref="A69:F69"/>
    <mergeCell ref="C76:F76"/>
    <mergeCell ref="C85:F85"/>
    <mergeCell ref="A31:B31"/>
    <mergeCell ref="A50:B50"/>
  </mergeCells>
  <pageMargins left="0.39370078740157499" right="0.23622047244094499" top="0.47244094488188998" bottom="0.511811023622047" header="0.31496062992126" footer="0.31496062992126"/>
  <pageSetup paperSize="9" scale="80" firstPageNumber="8" orientation="landscape" useFirstPageNumber="1" r:id="rId1"/>
  <headerFooter>
    <oddFooter>&amp;C&amp;P</oddFooter>
  </headerFooter>
  <rowBreaks count="1" manualBreakCount="1">
    <brk id="63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zoomScaleNormal="100" workbookViewId="0">
      <selection activeCell="I20" sqref="I20"/>
    </sheetView>
  </sheetViews>
  <sheetFormatPr defaultRowHeight="17.25" x14ac:dyDescent="0.2"/>
  <cols>
    <col min="1" max="1" width="20.33203125" style="128" customWidth="1"/>
    <col min="2" max="2" width="40" style="128" bestFit="1" customWidth="1"/>
    <col min="3" max="3" width="13" style="128" bestFit="1" customWidth="1"/>
    <col min="4" max="4" width="13.1640625" style="128" customWidth="1"/>
    <col min="5" max="5" width="25.5" style="128" customWidth="1"/>
    <col min="6" max="6" width="28.33203125" style="128" customWidth="1"/>
    <col min="7" max="7" width="29.1640625" style="128" customWidth="1"/>
    <col min="8" max="8" width="15.33203125" style="128" bestFit="1" customWidth="1"/>
    <col min="9" max="9" width="19.83203125" style="128" bestFit="1" customWidth="1"/>
    <col min="10" max="14" width="9.33203125" style="128"/>
    <col min="15" max="15" width="13.33203125" style="128" bestFit="1" customWidth="1"/>
    <col min="16" max="16384" width="9.33203125" style="128"/>
  </cols>
  <sheetData>
    <row r="1" spans="1:12" x14ac:dyDescent="0.2">
      <c r="A1" s="126"/>
      <c r="B1" s="126"/>
      <c r="C1" s="126"/>
      <c r="D1" s="126"/>
      <c r="E1" s="126"/>
      <c r="F1" s="126"/>
      <c r="G1" s="127" t="s">
        <v>195</v>
      </c>
    </row>
    <row r="2" spans="1:12" x14ac:dyDescent="0.2">
      <c r="A2" s="129"/>
      <c r="B2" s="126"/>
      <c r="C2" s="126"/>
      <c r="D2" s="126"/>
      <c r="E2" s="126"/>
      <c r="F2" s="126"/>
      <c r="G2" s="126"/>
    </row>
    <row r="3" spans="1:12" x14ac:dyDescent="0.2">
      <c r="A3" s="218" t="s">
        <v>208</v>
      </c>
      <c r="B3" s="218"/>
      <c r="C3" s="218"/>
      <c r="D3" s="218"/>
      <c r="E3" s="218"/>
      <c r="F3" s="218"/>
      <c r="G3" s="218"/>
    </row>
    <row r="5" spans="1:12" x14ac:dyDescent="0.2">
      <c r="A5" s="220" t="s">
        <v>141</v>
      </c>
      <c r="B5" s="216"/>
      <c r="C5" s="216"/>
      <c r="D5" s="216"/>
      <c r="E5" s="217"/>
      <c r="F5" s="214" t="s">
        <v>139</v>
      </c>
      <c r="G5" s="215"/>
    </row>
    <row r="6" spans="1:12" x14ac:dyDescent="0.2">
      <c r="A6" s="219" t="s">
        <v>142</v>
      </c>
      <c r="B6" s="219" t="s">
        <v>143</v>
      </c>
      <c r="C6" s="219" t="s">
        <v>144</v>
      </c>
      <c r="D6" s="219" t="s">
        <v>145</v>
      </c>
      <c r="E6" s="219" t="s">
        <v>146</v>
      </c>
      <c r="F6" s="219" t="s">
        <v>147</v>
      </c>
      <c r="G6" s="219" t="s">
        <v>148</v>
      </c>
    </row>
    <row r="7" spans="1:12" x14ac:dyDescent="0.2">
      <c r="A7" s="219"/>
      <c r="B7" s="219"/>
      <c r="C7" s="219"/>
      <c r="D7" s="219"/>
      <c r="E7" s="219"/>
      <c r="F7" s="219"/>
      <c r="G7" s="219"/>
    </row>
    <row r="8" spans="1:12" x14ac:dyDescent="0.3">
      <c r="A8" s="220" t="s">
        <v>24</v>
      </c>
      <c r="B8" s="216"/>
      <c r="C8" s="216"/>
      <c r="D8" s="216"/>
      <c r="E8" s="216"/>
      <c r="F8" s="217"/>
      <c r="G8" s="130">
        <f>G9</f>
        <v>15000.029880000046</v>
      </c>
    </row>
    <row r="9" spans="1:12" x14ac:dyDescent="0.3">
      <c r="A9" s="140" t="s">
        <v>149</v>
      </c>
      <c r="B9" s="140" t="s">
        <v>150</v>
      </c>
      <c r="C9" s="140" t="s">
        <v>151</v>
      </c>
      <c r="D9" s="219" t="s">
        <v>152</v>
      </c>
      <c r="E9" s="219"/>
      <c r="F9" s="219"/>
      <c r="G9" s="130">
        <f>G10+G19+G23+G26</f>
        <v>15000.029880000046</v>
      </c>
    </row>
    <row r="10" spans="1:12" x14ac:dyDescent="0.3">
      <c r="A10" s="140" t="s">
        <v>153</v>
      </c>
      <c r="B10" s="214" t="s">
        <v>2</v>
      </c>
      <c r="C10" s="216"/>
      <c r="D10" s="216"/>
      <c r="E10" s="216"/>
      <c r="F10" s="217"/>
      <c r="G10" s="130">
        <f>G11+G16</f>
        <v>-184999.97139999998</v>
      </c>
    </row>
    <row r="11" spans="1:12" x14ac:dyDescent="0.3">
      <c r="A11" s="140"/>
      <c r="B11" s="140" t="s">
        <v>154</v>
      </c>
      <c r="C11" s="140"/>
      <c r="D11" s="140"/>
      <c r="E11" s="140"/>
      <c r="F11" s="140"/>
      <c r="G11" s="130">
        <f>G12+G13+G14+G15</f>
        <v>-149999.97139999998</v>
      </c>
      <c r="L11" s="131"/>
    </row>
    <row r="12" spans="1:12" x14ac:dyDescent="0.3">
      <c r="A12" s="140" t="s">
        <v>155</v>
      </c>
      <c r="B12" s="141" t="s">
        <v>156</v>
      </c>
      <c r="C12" s="140" t="s">
        <v>157</v>
      </c>
      <c r="D12" s="140" t="s">
        <v>158</v>
      </c>
      <c r="E12" s="140">
        <v>625</v>
      </c>
      <c r="F12" s="132">
        <v>-47997</v>
      </c>
      <c r="G12" s="130">
        <f>E12*F12/1000</f>
        <v>-29998.125</v>
      </c>
    </row>
    <row r="13" spans="1:12" ht="34.5" x14ac:dyDescent="0.3">
      <c r="A13" s="140" t="s">
        <v>159</v>
      </c>
      <c r="B13" s="141" t="s">
        <v>160</v>
      </c>
      <c r="C13" s="140" t="s">
        <v>157</v>
      </c>
      <c r="D13" s="140" t="s">
        <v>161</v>
      </c>
      <c r="E13" s="140">
        <v>40000</v>
      </c>
      <c r="F13" s="132">
        <v>-247</v>
      </c>
      <c r="G13" s="130">
        <f t="shared" ref="G13:G15" si="0">E13*F13/1000</f>
        <v>-9880</v>
      </c>
    </row>
    <row r="14" spans="1:12" x14ac:dyDescent="0.3">
      <c r="A14" s="140" t="s">
        <v>162</v>
      </c>
      <c r="B14" s="141" t="s">
        <v>163</v>
      </c>
      <c r="C14" s="140" t="s">
        <v>164</v>
      </c>
      <c r="D14" s="140" t="s">
        <v>165</v>
      </c>
      <c r="E14" s="140">
        <v>162901.4</v>
      </c>
      <c r="F14" s="132">
        <v>-676</v>
      </c>
      <c r="G14" s="130">
        <f t="shared" si="0"/>
        <v>-110121.34639999999</v>
      </c>
    </row>
    <row r="15" spans="1:12" x14ac:dyDescent="0.3">
      <c r="A15" s="140" t="s">
        <v>166</v>
      </c>
      <c r="B15" s="133" t="s">
        <v>167</v>
      </c>
      <c r="C15" s="140" t="s">
        <v>157</v>
      </c>
      <c r="D15" s="140" t="s">
        <v>161</v>
      </c>
      <c r="E15" s="140">
        <v>500</v>
      </c>
      <c r="F15" s="132">
        <v>-1</v>
      </c>
      <c r="G15" s="130">
        <f t="shared" si="0"/>
        <v>-0.5</v>
      </c>
    </row>
    <row r="16" spans="1:12" x14ac:dyDescent="0.3">
      <c r="A16" s="140"/>
      <c r="B16" s="140" t="s">
        <v>168</v>
      </c>
      <c r="C16" s="140"/>
      <c r="D16" s="140"/>
      <c r="E16" s="140"/>
      <c r="F16" s="140"/>
      <c r="G16" s="130">
        <f>G17+G18</f>
        <v>-35000</v>
      </c>
    </row>
    <row r="17" spans="1:9" ht="34.5" x14ac:dyDescent="0.2">
      <c r="A17" s="140" t="s">
        <v>169</v>
      </c>
      <c r="B17" s="141" t="s">
        <v>170</v>
      </c>
      <c r="C17" s="140" t="s">
        <v>164</v>
      </c>
      <c r="D17" s="140" t="s">
        <v>171</v>
      </c>
      <c r="E17" s="140"/>
      <c r="F17" s="134"/>
      <c r="G17" s="51">
        <v>-20000</v>
      </c>
    </row>
    <row r="18" spans="1:9" ht="51.75" x14ac:dyDescent="0.2">
      <c r="A18" s="140" t="s">
        <v>172</v>
      </c>
      <c r="B18" s="141" t="s">
        <v>173</v>
      </c>
      <c r="C18" s="135" t="s">
        <v>174</v>
      </c>
      <c r="D18" s="140" t="s">
        <v>171</v>
      </c>
      <c r="E18" s="140"/>
      <c r="F18" s="134"/>
      <c r="G18" s="51">
        <v>-15000</v>
      </c>
    </row>
    <row r="19" spans="1:9" x14ac:dyDescent="0.3">
      <c r="A19" s="140" t="s">
        <v>175</v>
      </c>
      <c r="B19" s="214" t="s">
        <v>86</v>
      </c>
      <c r="C19" s="216"/>
      <c r="D19" s="216"/>
      <c r="E19" s="216"/>
      <c r="F19" s="217"/>
      <c r="G19" s="130">
        <f>G20</f>
        <v>-478800</v>
      </c>
    </row>
    <row r="20" spans="1:9" x14ac:dyDescent="0.3">
      <c r="A20" s="140"/>
      <c r="B20" s="140" t="s">
        <v>168</v>
      </c>
      <c r="C20" s="140"/>
      <c r="D20" s="140"/>
      <c r="E20" s="140"/>
      <c r="F20" s="140"/>
      <c r="G20" s="130">
        <f>G21+G22</f>
        <v>-478800</v>
      </c>
    </row>
    <row r="21" spans="1:9" ht="51.75" x14ac:dyDescent="0.3">
      <c r="A21" s="140" t="s">
        <v>189</v>
      </c>
      <c r="B21" s="141" t="s">
        <v>176</v>
      </c>
      <c r="C21" s="140" t="s">
        <v>164</v>
      </c>
      <c r="D21" s="140" t="s">
        <v>161</v>
      </c>
      <c r="E21" s="140">
        <v>3.6</v>
      </c>
      <c r="F21" s="132">
        <v>-120000000</v>
      </c>
      <c r="G21" s="130">
        <f>E21*F21/1000</f>
        <v>-432000</v>
      </c>
    </row>
    <row r="22" spans="1:9" ht="51.75" x14ac:dyDescent="0.3">
      <c r="A22" s="140" t="s">
        <v>178</v>
      </c>
      <c r="B22" s="141" t="s">
        <v>176</v>
      </c>
      <c r="C22" s="140" t="s">
        <v>164</v>
      </c>
      <c r="D22" s="140" t="s">
        <v>161</v>
      </c>
      <c r="E22" s="140">
        <v>9.36</v>
      </c>
      <c r="F22" s="132">
        <v>-5000000</v>
      </c>
      <c r="G22" s="130">
        <f>E22*F22/1000</f>
        <v>-46800</v>
      </c>
    </row>
    <row r="23" spans="1:9" x14ac:dyDescent="0.3">
      <c r="A23" s="140" t="s">
        <v>177</v>
      </c>
      <c r="B23" s="214" t="s">
        <v>74</v>
      </c>
      <c r="C23" s="216"/>
      <c r="D23" s="216"/>
      <c r="E23" s="216"/>
      <c r="F23" s="217"/>
      <c r="G23" s="130">
        <f>G24</f>
        <v>-432199.99871999997</v>
      </c>
    </row>
    <row r="24" spans="1:9" x14ac:dyDescent="0.3">
      <c r="A24" s="140"/>
      <c r="B24" s="140" t="s">
        <v>168</v>
      </c>
      <c r="C24" s="140"/>
      <c r="D24" s="140"/>
      <c r="E24" s="140"/>
      <c r="F24" s="140"/>
      <c r="G24" s="130">
        <f>G25</f>
        <v>-432199.99871999997</v>
      </c>
    </row>
    <row r="25" spans="1:9" ht="51.75" x14ac:dyDescent="0.2">
      <c r="A25" s="140" t="s">
        <v>178</v>
      </c>
      <c r="B25" s="141" t="s">
        <v>176</v>
      </c>
      <c r="C25" s="140" t="s">
        <v>164</v>
      </c>
      <c r="D25" s="140" t="s">
        <v>161</v>
      </c>
      <c r="E25" s="140">
        <v>3.78</v>
      </c>
      <c r="F25" s="136">
        <v>-114338624</v>
      </c>
      <c r="G25" s="137">
        <f>F25*E25/1000</f>
        <v>-432199.99871999997</v>
      </c>
      <c r="I25" s="142"/>
    </row>
    <row r="26" spans="1:9" x14ac:dyDescent="0.3">
      <c r="A26" s="140" t="s">
        <v>179</v>
      </c>
      <c r="B26" s="214" t="s">
        <v>103</v>
      </c>
      <c r="C26" s="216"/>
      <c r="D26" s="216"/>
      <c r="E26" s="216"/>
      <c r="F26" s="217"/>
      <c r="G26" s="130">
        <f>G27</f>
        <v>1111000</v>
      </c>
    </row>
    <row r="27" spans="1:9" x14ac:dyDescent="0.2">
      <c r="A27" s="140"/>
      <c r="B27" s="140" t="s">
        <v>168</v>
      </c>
      <c r="C27" s="139"/>
      <c r="D27" s="140"/>
      <c r="E27" s="139"/>
      <c r="F27" s="140"/>
      <c r="G27" s="137">
        <f>G28+G29+G30+G31+G32+G33+G34+G35+G36+G37+G38+G39+G40+G41+G42</f>
        <v>1111000</v>
      </c>
    </row>
    <row r="28" spans="1:9" ht="69" x14ac:dyDescent="0.2">
      <c r="A28" s="140" t="s">
        <v>180</v>
      </c>
      <c r="B28" s="138" t="s">
        <v>181</v>
      </c>
      <c r="C28" s="140" t="s">
        <v>164</v>
      </c>
      <c r="D28" s="140" t="s">
        <v>171</v>
      </c>
      <c r="E28" s="140">
        <v>100000000</v>
      </c>
      <c r="F28" s="136">
        <v>-1</v>
      </c>
      <c r="G28" s="137">
        <f>F28*E28/1000</f>
        <v>-100000</v>
      </c>
    </row>
    <row r="29" spans="1:9" ht="69" x14ac:dyDescent="0.2">
      <c r="A29" s="140" t="s">
        <v>182</v>
      </c>
      <c r="B29" s="138" t="s">
        <v>181</v>
      </c>
      <c r="C29" s="140" t="s">
        <v>164</v>
      </c>
      <c r="D29" s="140" t="s">
        <v>171</v>
      </c>
      <c r="E29" s="140"/>
      <c r="F29" s="134"/>
      <c r="G29" s="51">
        <f>-65000</f>
        <v>-65000</v>
      </c>
    </row>
    <row r="30" spans="1:9" ht="34.5" x14ac:dyDescent="0.2">
      <c r="A30" s="138" t="s">
        <v>183</v>
      </c>
      <c r="B30" s="138" t="s">
        <v>184</v>
      </c>
      <c r="C30" s="138" t="s">
        <v>157</v>
      </c>
      <c r="D30" s="138" t="s">
        <v>171</v>
      </c>
      <c r="E30" s="138">
        <v>60000000</v>
      </c>
      <c r="F30" s="138">
        <v>1</v>
      </c>
      <c r="G30" s="51">
        <f t="shared" ref="G30:G42" si="1">E30*F30/1000</f>
        <v>60000</v>
      </c>
    </row>
    <row r="31" spans="1:9" ht="34.5" x14ac:dyDescent="0.2">
      <c r="A31" s="138">
        <v>72261110</v>
      </c>
      <c r="B31" s="138" t="s">
        <v>184</v>
      </c>
      <c r="C31" s="140" t="s">
        <v>164</v>
      </c>
      <c r="D31" s="138" t="s">
        <v>171</v>
      </c>
      <c r="E31" s="138">
        <v>90000000</v>
      </c>
      <c r="F31" s="138">
        <v>1</v>
      </c>
      <c r="G31" s="51">
        <f t="shared" si="1"/>
        <v>90000</v>
      </c>
    </row>
    <row r="32" spans="1:9" ht="34.5" x14ac:dyDescent="0.2">
      <c r="A32" s="138">
        <v>72261110</v>
      </c>
      <c r="B32" s="138" t="s">
        <v>184</v>
      </c>
      <c r="C32" s="140" t="s">
        <v>164</v>
      </c>
      <c r="D32" s="138" t="s">
        <v>171</v>
      </c>
      <c r="E32" s="138">
        <v>100000000</v>
      </c>
      <c r="F32" s="138">
        <v>1</v>
      </c>
      <c r="G32" s="51">
        <f t="shared" si="1"/>
        <v>100000</v>
      </c>
    </row>
    <row r="33" spans="1:7" ht="34.5" x14ac:dyDescent="0.2">
      <c r="A33" s="138">
        <v>72261110</v>
      </c>
      <c r="B33" s="138" t="s">
        <v>184</v>
      </c>
      <c r="C33" s="140" t="s">
        <v>164</v>
      </c>
      <c r="D33" s="138" t="s">
        <v>171</v>
      </c>
      <c r="E33" s="138">
        <v>200000000</v>
      </c>
      <c r="F33" s="138">
        <v>1</v>
      </c>
      <c r="G33" s="51">
        <f t="shared" si="1"/>
        <v>200000</v>
      </c>
    </row>
    <row r="34" spans="1:7" ht="34.5" x14ac:dyDescent="0.2">
      <c r="A34" s="138">
        <v>72261110</v>
      </c>
      <c r="B34" s="138" t="s">
        <v>184</v>
      </c>
      <c r="C34" s="140" t="s">
        <v>164</v>
      </c>
      <c r="D34" s="138" t="s">
        <v>171</v>
      </c>
      <c r="E34" s="138">
        <v>500000000</v>
      </c>
      <c r="F34" s="138">
        <v>1</v>
      </c>
      <c r="G34" s="51">
        <f t="shared" si="1"/>
        <v>500000</v>
      </c>
    </row>
    <row r="35" spans="1:7" ht="34.5" x14ac:dyDescent="0.2">
      <c r="A35" s="138">
        <v>72261110</v>
      </c>
      <c r="B35" s="138" t="s">
        <v>184</v>
      </c>
      <c r="C35" s="138" t="s">
        <v>157</v>
      </c>
      <c r="D35" s="138" t="s">
        <v>171</v>
      </c>
      <c r="E35" s="138">
        <v>30000000</v>
      </c>
      <c r="F35" s="138">
        <v>1</v>
      </c>
      <c r="G35" s="51">
        <f t="shared" si="1"/>
        <v>30000</v>
      </c>
    </row>
    <row r="36" spans="1:7" ht="34.5" x14ac:dyDescent="0.2">
      <c r="A36" s="138">
        <v>72261110</v>
      </c>
      <c r="B36" s="138" t="s">
        <v>184</v>
      </c>
      <c r="C36" s="140" t="s">
        <v>164</v>
      </c>
      <c r="D36" s="138" t="s">
        <v>171</v>
      </c>
      <c r="E36" s="138">
        <v>100000000</v>
      </c>
      <c r="F36" s="138">
        <v>1</v>
      </c>
      <c r="G36" s="51">
        <f t="shared" si="1"/>
        <v>100000</v>
      </c>
    </row>
    <row r="37" spans="1:7" ht="34.5" x14ac:dyDescent="0.2">
      <c r="A37" s="138">
        <v>72261110</v>
      </c>
      <c r="B37" s="138" t="s">
        <v>184</v>
      </c>
      <c r="C37" s="138" t="s">
        <v>157</v>
      </c>
      <c r="D37" s="138" t="s">
        <v>171</v>
      </c>
      <c r="E37" s="138">
        <v>60000000</v>
      </c>
      <c r="F37" s="138">
        <v>1</v>
      </c>
      <c r="G37" s="51">
        <f t="shared" si="1"/>
        <v>60000</v>
      </c>
    </row>
    <row r="38" spans="1:7" ht="34.5" x14ac:dyDescent="0.2">
      <c r="A38" s="138">
        <v>72261110</v>
      </c>
      <c r="B38" s="138" t="s">
        <v>184</v>
      </c>
      <c r="C38" s="138" t="s">
        <v>157</v>
      </c>
      <c r="D38" s="138" t="s">
        <v>171</v>
      </c>
      <c r="E38" s="138">
        <v>30000000</v>
      </c>
      <c r="F38" s="138">
        <v>1</v>
      </c>
      <c r="G38" s="51">
        <f t="shared" si="1"/>
        <v>30000</v>
      </c>
    </row>
    <row r="39" spans="1:7" ht="34.5" x14ac:dyDescent="0.2">
      <c r="A39" s="138">
        <v>72261110</v>
      </c>
      <c r="B39" s="138" t="s">
        <v>184</v>
      </c>
      <c r="C39" s="138" t="s">
        <v>157</v>
      </c>
      <c r="D39" s="138" t="s">
        <v>171</v>
      </c>
      <c r="E39" s="138">
        <v>5000000</v>
      </c>
      <c r="F39" s="138">
        <v>1</v>
      </c>
      <c r="G39" s="51">
        <f t="shared" si="1"/>
        <v>5000</v>
      </c>
    </row>
    <row r="40" spans="1:7" ht="34.5" x14ac:dyDescent="0.2">
      <c r="A40" s="138">
        <v>72261110</v>
      </c>
      <c r="B40" s="138" t="s">
        <v>184</v>
      </c>
      <c r="C40" s="138" t="s">
        <v>157</v>
      </c>
      <c r="D40" s="138" t="s">
        <v>171</v>
      </c>
      <c r="E40" s="138">
        <v>35000000</v>
      </c>
      <c r="F40" s="138">
        <v>1</v>
      </c>
      <c r="G40" s="51">
        <f t="shared" si="1"/>
        <v>35000</v>
      </c>
    </row>
    <row r="41" spans="1:7" ht="34.5" x14ac:dyDescent="0.2">
      <c r="A41" s="138">
        <v>72261110</v>
      </c>
      <c r="B41" s="138" t="s">
        <v>184</v>
      </c>
      <c r="C41" s="138" t="s">
        <v>157</v>
      </c>
      <c r="D41" s="138" t="s">
        <v>171</v>
      </c>
      <c r="E41" s="138">
        <v>24000000</v>
      </c>
      <c r="F41" s="138">
        <v>1</v>
      </c>
      <c r="G41" s="51">
        <f t="shared" si="1"/>
        <v>24000</v>
      </c>
    </row>
    <row r="42" spans="1:7" ht="34.5" x14ac:dyDescent="0.2">
      <c r="A42" s="138">
        <v>72261110</v>
      </c>
      <c r="B42" s="138" t="s">
        <v>184</v>
      </c>
      <c r="C42" s="138" t="s">
        <v>157</v>
      </c>
      <c r="D42" s="138" t="s">
        <v>171</v>
      </c>
      <c r="E42" s="138">
        <v>42000000</v>
      </c>
      <c r="F42" s="138">
        <v>1</v>
      </c>
      <c r="G42" s="51">
        <f t="shared" si="1"/>
        <v>42000</v>
      </c>
    </row>
  </sheetData>
  <mergeCells count="16">
    <mergeCell ref="F5:G5"/>
    <mergeCell ref="B26:F26"/>
    <mergeCell ref="A3:G3"/>
    <mergeCell ref="A6:A7"/>
    <mergeCell ref="B6:B7"/>
    <mergeCell ref="C6:C7"/>
    <mergeCell ref="D6:D7"/>
    <mergeCell ref="E6:E7"/>
    <mergeCell ref="F6:F7"/>
    <mergeCell ref="G6:G7"/>
    <mergeCell ref="A8:F8"/>
    <mergeCell ref="D9:F9"/>
    <mergeCell ref="B10:F10"/>
    <mergeCell ref="B19:F19"/>
    <mergeCell ref="B23:F23"/>
    <mergeCell ref="A5:E5"/>
  </mergeCells>
  <pageMargins left="0.37" right="0.17" top="0.41" bottom="0.33" header="0.17" footer="0.17"/>
  <pageSetup scale="80" firstPageNumber="11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 աղյուսակներ 1,2</vt:lpstr>
      <vt:lpstr>Հավելված 7</vt:lpstr>
      <vt:lpstr>'Հավելված 1'!Print_Area</vt:lpstr>
      <vt:lpstr>'Հավելված 3'!Print_Area</vt:lpstr>
      <vt:lpstr>'Հավելված 4'!Print_Area</vt:lpstr>
      <vt:lpstr>'Հավելված 6 աղյուսակներ 1,2'!Print_Area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2021-03-05T12:47:24Z</cp:lastPrinted>
  <dcterms:created xsi:type="dcterms:W3CDTF">2018-09-30T11:43:43Z</dcterms:created>
  <dcterms:modified xsi:type="dcterms:W3CDTF">2021-03-17T08:08:27Z</dcterms:modified>
</cp:coreProperties>
</file>