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\_VOROSHUM_249,125.0\Lramshakvac_naxagic\Naxagic_orakarg\"/>
    </mc:Choice>
  </mc:AlternateContent>
  <bookViews>
    <workbookView xWindow="0" yWindow="0" windowWidth="24240" windowHeight="11610" activeTab="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3'!$F$1:$F$58</definedName>
    <definedName name="_xlnm._FilterDatabase" localSheetId="4" hidden="1">'Հավելված 5 աղյուսակներ 1,2'!$A$1:$A$101</definedName>
    <definedName name="_xlnm.Print_Area" localSheetId="0">'Հավելված 1'!$A$1:$G$38</definedName>
    <definedName name="_xlnm.Print_Area" localSheetId="2">'Հավելված 3'!$A$1:$J$56</definedName>
    <definedName name="_xlnm.Print_Area" localSheetId="3">'Հավելված 4'!$A$1:$G$23</definedName>
    <definedName name="_xlnm.Print_Area" localSheetId="4">'Հավելված 5 աղյուսակներ 1,2'!$A$1:$F$113</definedName>
  </definedNames>
  <calcPr calcId="152511"/>
</workbook>
</file>

<file path=xl/calcChain.xml><?xml version="1.0" encoding="utf-8"?>
<calcChain xmlns="http://schemas.openxmlformats.org/spreadsheetml/2006/main">
  <c r="F42" i="7" l="1"/>
  <c r="E42" i="7"/>
  <c r="D42" i="7"/>
  <c r="E98" i="7"/>
  <c r="F98" i="7"/>
  <c r="D98" i="7"/>
  <c r="G23" i="23" l="1"/>
  <c r="G19" i="23"/>
  <c r="D113" i="7" l="1"/>
  <c r="E113" i="7"/>
  <c r="F113" i="7"/>
  <c r="C113" i="7"/>
  <c r="D57" i="7"/>
  <c r="E57" i="7"/>
  <c r="F57" i="7"/>
  <c r="C57" i="7"/>
  <c r="E8" i="24"/>
  <c r="F8" i="24"/>
  <c r="G8" i="24"/>
  <c r="E33" i="24"/>
  <c r="F33" i="24"/>
  <c r="G33" i="24"/>
  <c r="D33" i="24"/>
  <c r="H27" i="5"/>
  <c r="I27" i="5"/>
  <c r="J27" i="5"/>
  <c r="J47" i="5"/>
  <c r="I47" i="5"/>
  <c r="H47" i="5"/>
  <c r="H43" i="5"/>
  <c r="E8" i="26"/>
  <c r="F8" i="26"/>
  <c r="G8" i="26"/>
  <c r="E15" i="26"/>
  <c r="F15" i="26"/>
  <c r="G15" i="26"/>
  <c r="E21" i="26"/>
  <c r="F21" i="26"/>
  <c r="G21" i="26"/>
  <c r="G19" i="26" s="1"/>
  <c r="E19" i="26"/>
  <c r="F19" i="26"/>
  <c r="D21" i="26"/>
  <c r="D19" i="26" s="1"/>
  <c r="I55" i="5"/>
  <c r="H55" i="5"/>
  <c r="J55" i="5"/>
  <c r="G55" i="5"/>
  <c r="J54" i="5"/>
  <c r="J53" i="5" s="1"/>
  <c r="J52" i="5" s="1"/>
  <c r="J50" i="5" s="1"/>
  <c r="J48" i="5" s="1"/>
  <c r="I54" i="5"/>
  <c r="I53" i="5" s="1"/>
  <c r="I52" i="5" s="1"/>
  <c r="I50" i="5" s="1"/>
  <c r="I48" i="5" s="1"/>
  <c r="H54" i="5"/>
  <c r="H53" i="5" s="1"/>
  <c r="H52" i="5" s="1"/>
  <c r="H50" i="5" s="1"/>
  <c r="H48" i="5" s="1"/>
  <c r="G54" i="5"/>
  <c r="G53" i="5"/>
  <c r="G52" i="5" s="1"/>
  <c r="G50" i="5" s="1"/>
  <c r="G48" i="5" s="1"/>
  <c r="E8" i="25"/>
  <c r="F8" i="25"/>
  <c r="E10" i="25"/>
  <c r="F10" i="25"/>
  <c r="E16" i="25"/>
  <c r="F16" i="25"/>
  <c r="H16" i="25"/>
  <c r="G24" i="23" l="1"/>
  <c r="G21" i="23"/>
  <c r="G22" i="23" s="1"/>
  <c r="G20" i="23"/>
  <c r="G17" i="23"/>
  <c r="G16" i="23" s="1"/>
  <c r="G15" i="23"/>
  <c r="G14" i="23" s="1"/>
  <c r="G11" i="23"/>
  <c r="G10" i="23" s="1"/>
  <c r="G18" i="23" l="1"/>
  <c r="G13" i="23"/>
  <c r="G9" i="23" s="1"/>
  <c r="G8" i="23" l="1"/>
  <c r="G28" i="5"/>
  <c r="G15" i="25" l="1"/>
  <c r="D15" i="25" s="1"/>
  <c r="G17" i="25"/>
  <c r="G14" i="25"/>
  <c r="G13" i="25" s="1"/>
  <c r="D17" i="25" l="1"/>
  <c r="D16" i="25" s="1"/>
  <c r="G16" i="25"/>
  <c r="G10" i="25" s="1"/>
  <c r="G8" i="25" s="1"/>
  <c r="D13" i="25"/>
  <c r="D101" i="7"/>
  <c r="C101" i="7"/>
  <c r="F89" i="7"/>
  <c r="E89" i="7"/>
  <c r="D89" i="7"/>
  <c r="C89" i="7"/>
  <c r="D45" i="7"/>
  <c r="C45" i="7"/>
  <c r="F33" i="7"/>
  <c r="E33" i="7"/>
  <c r="D33" i="7"/>
  <c r="C33" i="7"/>
  <c r="D17" i="26"/>
  <c r="G13" i="26"/>
  <c r="F13" i="26"/>
  <c r="E13" i="26"/>
  <c r="G12" i="26"/>
  <c r="G10" i="26" s="1"/>
  <c r="F12" i="26"/>
  <c r="F10" i="26" s="1"/>
  <c r="E12" i="26"/>
  <c r="E10" i="26" s="1"/>
  <c r="D12" i="26"/>
  <c r="D10" i="26" s="1"/>
  <c r="J46" i="5"/>
  <c r="I46" i="5"/>
  <c r="H46" i="5"/>
  <c r="G46" i="5"/>
  <c r="J45" i="5"/>
  <c r="J44" i="5" s="1"/>
  <c r="I45" i="5"/>
  <c r="I44" i="5" s="1"/>
  <c r="H45" i="5"/>
  <c r="H44" i="5" s="1"/>
  <c r="H41" i="5" s="1"/>
  <c r="H39" i="5" s="1"/>
  <c r="G45" i="5"/>
  <c r="G44" i="5" s="1"/>
  <c r="G43" i="5" s="1"/>
  <c r="G41" i="5" s="1"/>
  <c r="G39" i="5" s="1"/>
  <c r="G27" i="5" s="1"/>
  <c r="J37" i="5"/>
  <c r="I37" i="5"/>
  <c r="H37" i="5"/>
  <c r="G37" i="5"/>
  <c r="J35" i="5"/>
  <c r="J34" i="5" s="1"/>
  <c r="J33" i="5" s="1"/>
  <c r="J32" i="5" s="1"/>
  <c r="J30" i="5" s="1"/>
  <c r="J28" i="5" s="1"/>
  <c r="I35" i="5"/>
  <c r="H35" i="5"/>
  <c r="G35" i="5"/>
  <c r="D14" i="25"/>
  <c r="H13" i="25"/>
  <c r="F13" i="25"/>
  <c r="E13" i="25"/>
  <c r="H12" i="25"/>
  <c r="E27" i="24"/>
  <c r="D27" i="24"/>
  <c r="G21" i="24"/>
  <c r="F21" i="24"/>
  <c r="E21" i="24"/>
  <c r="D21" i="24"/>
  <c r="D15" i="26" l="1"/>
  <c r="D13" i="26" s="1"/>
  <c r="D8" i="26" s="1"/>
  <c r="D6" i="26" s="1"/>
  <c r="J43" i="5"/>
  <c r="J41" i="5" s="1"/>
  <c r="J39" i="5" s="1"/>
  <c r="J26" i="5" s="1"/>
  <c r="J25" i="5" s="1"/>
  <c r="J24" i="5" s="1"/>
  <c r="J23" i="5" s="1"/>
  <c r="J21" i="5" s="1"/>
  <c r="J19" i="5" s="1"/>
  <c r="I43" i="5"/>
  <c r="I41" i="5" s="1"/>
  <c r="I39" i="5" s="1"/>
  <c r="F6" i="26"/>
  <c r="G6" i="26"/>
  <c r="D12" i="25"/>
  <c r="D10" i="25" s="1"/>
  <c r="D8" i="25" s="1"/>
  <c r="H10" i="25"/>
  <c r="G34" i="5"/>
  <c r="G33" i="5" s="1"/>
  <c r="G32" i="5" s="1"/>
  <c r="G30" i="5" s="1"/>
  <c r="C77" i="7"/>
  <c r="D15" i="24"/>
  <c r="G26" i="5"/>
  <c r="G25" i="5" s="1"/>
  <c r="G24" i="5" s="1"/>
  <c r="G23" i="5" s="1"/>
  <c r="G21" i="5" s="1"/>
  <c r="C21" i="7"/>
  <c r="F27" i="24"/>
  <c r="E101" i="7"/>
  <c r="G27" i="24"/>
  <c r="F101" i="7"/>
  <c r="E45" i="7"/>
  <c r="F45" i="7"/>
  <c r="H8" i="25"/>
  <c r="E6" i="26"/>
  <c r="H34" i="5"/>
  <c r="H33" i="5" s="1"/>
  <c r="H32" i="5" s="1"/>
  <c r="H30" i="5" s="1"/>
  <c r="H28" i="5" s="1"/>
  <c r="I34" i="5"/>
  <c r="I33" i="5" s="1"/>
  <c r="I32" i="5" s="1"/>
  <c r="I30" i="5" s="1"/>
  <c r="I28" i="5" s="1"/>
  <c r="G19" i="5" l="1"/>
  <c r="G17" i="5" s="1"/>
  <c r="G16" i="5" s="1"/>
  <c r="G14" i="5" s="1"/>
  <c r="G12" i="5" s="1"/>
  <c r="G10" i="5" s="1"/>
  <c r="G8" i="5" s="1"/>
  <c r="J17" i="5"/>
  <c r="J16" i="5" s="1"/>
  <c r="J14" i="5" s="1"/>
  <c r="J12" i="5" s="1"/>
  <c r="J10" i="5" s="1"/>
  <c r="J8" i="5" s="1"/>
  <c r="F77" i="7"/>
  <c r="F21" i="7"/>
  <c r="G15" i="24"/>
  <c r="D8" i="24"/>
  <c r="D7" i="24" s="1"/>
  <c r="D6" i="24" s="1"/>
  <c r="G7" i="24" l="1"/>
  <c r="G6" i="24" s="1"/>
  <c r="E15" i="24"/>
  <c r="D77" i="7"/>
  <c r="D21" i="7"/>
  <c r="H26" i="5"/>
  <c r="H25" i="5" s="1"/>
  <c r="H24" i="5" s="1"/>
  <c r="H23" i="5" s="1"/>
  <c r="H21" i="5" s="1"/>
  <c r="I26" i="5"/>
  <c r="I25" i="5" s="1"/>
  <c r="I24" i="5" s="1"/>
  <c r="I23" i="5" s="1"/>
  <c r="I21" i="5" s="1"/>
  <c r="F15" i="24"/>
  <c r="E77" i="7"/>
  <c r="E21" i="7"/>
  <c r="I19" i="5" l="1"/>
  <c r="I17" i="5" s="1"/>
  <c r="I16" i="5" s="1"/>
  <c r="I14" i="5" s="1"/>
  <c r="I12" i="5" s="1"/>
  <c r="I10" i="5" s="1"/>
  <c r="I8" i="5" s="1"/>
  <c r="H19" i="5"/>
  <c r="H17" i="5" s="1"/>
  <c r="H16" i="5" s="1"/>
  <c r="H14" i="5" s="1"/>
  <c r="H12" i="5" s="1"/>
  <c r="H10" i="5" s="1"/>
  <c r="H8" i="5" s="1"/>
  <c r="F7" i="24"/>
  <c r="F6" i="24" s="1"/>
  <c r="E7" i="24"/>
  <c r="E6" i="24" s="1"/>
</calcChain>
</file>

<file path=xl/sharedStrings.xml><?xml version="1.0" encoding="utf-8"?>
<sst xmlns="http://schemas.openxmlformats.org/spreadsheetml/2006/main" count="396" uniqueCount="185">
  <si>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</si>
  <si>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</si>
  <si>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</si>
  <si>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</si>
  <si>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</si>
  <si>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</si>
  <si>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</si>
  <si>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</si>
  <si>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</si>
  <si>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</si>
  <si>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</si>
  <si>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</si>
  <si>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</si>
  <si>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</si>
  <si>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</si>
  <si>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</si>
  <si>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այդ թվում՝ ըստ կատարողների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</si>
  <si>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</si>
  <si>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ԸՆԴԱՄԵՆԸ ԾԱԽՍԵՐ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</si>
  <si>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</si>
  <si>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</si>
  <si>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</si>
  <si>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</si>
  <si>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</si>
  <si>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</si>
  <si>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</si>
  <si>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</si>
  <si>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</si>
  <si>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</si>
  <si>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</si>
  <si>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</si>
  <si>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</si>
  <si>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Հարկային և մաքսային ծառայություններ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</si>
  <si>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</si>
  <si>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</si>
  <si>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Ծառայությունների մատուցում </t>
  </si>
  <si>
    <t xml:space="preserve"> Ծառայությունը մատուցող կազմակերպության անվանումը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</si>
  <si>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</si>
  <si>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</si>
  <si>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</si>
  <si>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</si>
  <si>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</si>
  <si>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</si>
  <si>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Հարկային և մաքսային քաղաքականության մշակման, պլանավորման, մոնիթորինգի, ծրագրերի համակարգման, գանձման, վերահսկողության և աջակցության ծառայություններ</t>
  </si>
  <si>
    <t>Հավելված N 1</t>
  </si>
  <si>
    <t>Հավելված N 4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</si>
  <si>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</si>
  <si>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</si>
  <si>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</si>
  <si>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</si>
  <si>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</si>
  <si>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</si>
  <si>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</si>
  <si>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</si>
  <si>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անվանումը՝</t>
  </si>
  <si>
    <t xml:space="preserve"> Միջոցառման նկարագրությունը՝</t>
  </si>
  <si>
    <t xml:space="preserve"> Միջոցառման տեսակը՝</t>
  </si>
  <si>
    <t xml:space="preserve">Ծառայության մատուցում </t>
  </si>
  <si>
    <t xml:space="preserve"> Միջոցառման նկարագրությունը`</t>
  </si>
  <si>
    <t>հազար դրամներով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</si>
  <si>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</si>
  <si>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</si>
  <si>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</si>
  <si>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</si>
  <si>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</si>
  <si>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</si>
  <si>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</si>
  <si>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</si>
  <si>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</si>
  <si>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</si>
  <si>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</si>
  <si>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</si>
  <si>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</si>
  <si>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</si>
  <si>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</si>
  <si>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ԸՆԹԱՑԻԿ ԾԱԽՍԵՐ</t>
  </si>
  <si>
    <t>ԾԱՌԱՅՈՒԹՅՈՒՆՆԵՐԻ  ԵՎ   ԱՊՐԱՆՔՆԵՐԻ  ՁԵՌՔԲԵՐՈՒՄ</t>
  </si>
  <si>
    <t>Շարունակական ծախսեր</t>
  </si>
  <si>
    <t xml:space="preserve"> -  Արտագերատեսչական ծախսեր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</si>
  <si>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</si>
  <si>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</si>
  <si>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</si>
  <si>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</si>
  <si>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</si>
  <si>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</si>
  <si>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</si>
  <si>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</si>
  <si>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</si>
  <si>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</si>
  <si>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Ցուցանիշների փոփոխությունը
 (ավելացումները նշված են դրական նշանով)</t>
  </si>
  <si>
    <t>այդ թվում՝ բյուջետային ծախսերի տնտեսագիտական դասակարգման հոդվածներ</t>
  </si>
  <si>
    <t>այդ թվում` ըստ կատարողների</t>
  </si>
  <si>
    <t>Ծրագիրը</t>
  </si>
  <si>
    <t>Միջոցառումը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</si>
  <si>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</si>
  <si>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</si>
  <si>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</si>
  <si>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</si>
  <si>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</si>
  <si>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</si>
  <si>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</si>
  <si>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</si>
  <si>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</si>
  <si>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</si>
  <si>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</si>
  <si>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Հավելված N 6</t>
  </si>
  <si>
    <t>Հավելված N 5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</si>
  <si>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 </t>
  </si>
  <si>
    <t>Առաջին եռամսյակ</t>
  </si>
  <si>
    <t>Առաջին կիսամյակ</t>
  </si>
  <si>
    <t>Ինն ամիս</t>
  </si>
  <si>
    <t xml:space="preserve"> Միջոցառման անվանումը`</t>
  </si>
  <si>
    <t xml:space="preserve"> ՀՀ պետական եկամուտների կոմիտեի  նոր շենքերի և շինությունների շինարարություն, նախագծային աշխատանքների ձեռքբերում</t>
  </si>
  <si>
    <t>«ՀԱՅԱՍՏԱՆԻ ՀԱՆՐԱՊԵՏՈՒԹՅԱՆ 2021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</si>
  <si>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 ԱՅԼ ՀԻՄՆԱԿԱՆ ՄԻՋՈՑՆԵՐ</t>
  </si>
  <si>
    <t xml:space="preserve"> - Նախագծահետազոտական ծախսեր</t>
  </si>
  <si>
    <t xml:space="preserve"> - Ոչ նյութական հիմնական միջոցներ</t>
  </si>
  <si>
    <t>ՀՀ պետական եկամուտների կոմիտեի  շենքային ապահովվածության բարելավում</t>
  </si>
  <si>
    <t>Գյումրի քաղաքում արտաքին տնտեսական գործունեության կենտրոնի կառուցման նախագծանախահաշվային փաստաթղթերի կազմում</t>
  </si>
  <si>
    <t>այդ թվում` ըստ ուղղությունների</t>
  </si>
  <si>
    <t xml:space="preserve"> ՀՀ պետական եկամուտների կոմիտեի  շենքային ապահովվածության բարելավում </t>
  </si>
  <si>
    <t xml:space="preserve"> ՀՀ պետական եկամուտների կոմիտեի 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</si>
  <si>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</si>
  <si>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ՄԱՍ 1. ՊԵՏԱԿԱՆ ՄԱՐՄՆԻ ԳԾՈՎ ԱՐԴՅՈՒՆՔԱՅԻՆ (ԿԱՏԱՐՈՂԱԿԱՆ) ՑՈՒՑԱՆԻՇՆԵՐԸ</t>
  </si>
  <si>
    <t>ՀԱՅԱՍՏԱՆԻ ՀԱՆՐԱՊԵՏՈՒԹՅԱՆ ԿԱՌԱՎԱՐՈՒԹՅԱՆ 2020 ԹՎԱԿԱՆԻ ԴԵԿՏԵՄԲԵՐԻ 30-Ի N 2215-Ն ՈՐՈՇՄԱՆ N 9 
ՀԱՎԵԼՎԱԾԻ  N 9.26 ԱՂՅՈՒՍԱԿՈՒՄ ԿԱՏԱՐՎՈՂ ՓՈՓՈԽՈՒԹՅՈՒՆՆԵՐԸ  ԵՎ ԼՐԱՑՈՒՄՆԵՐԸ</t>
  </si>
  <si>
    <t xml:space="preserve"> Այլ սարքավորումների քանակ, հատ </t>
  </si>
  <si>
    <t xml:space="preserve">Նախագծահետազոտական փաստաթղթերի թիվ, հատ 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</si>
  <si>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</si>
  <si>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 xml:space="preserve"> Համակարգչային սարքավորումների քանակ, հատ </t>
  </si>
  <si>
    <t>ՀԱՅԱՍՏԱՆԻ ՀԱՆՐԱՊԵՏՈՒԹՅԱՆ ԿԱՌԱՎԱՐՈՒԹՅԱՆ 2020 ԹՎԱԿԱՆԻ ԴԵԿՏԵՄԲԵՐԻ 30-Ի N 2215-Ն ՈՐՈՇՄԱՆ N 10  ՀԱՎԵԼՎԱԾՈՒՄ ԿԱՏԱՐՎՈՂ ՓՈՓՈԽՈՒԹՅՈՒՆՆԵՐԸ ՈՒ ԼՐԱՑՈՒՄՆԵՐԸ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</si>
  <si>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</si>
  <si>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</si>
  <si>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>Երևան քաղաքի Դեղատան 3 հասցեում գտնվող վարչական շենքի վերանորոգման նախագծանախահաշվային փաստաթղթերի կազմման աշխատանքներ</t>
  </si>
  <si>
    <t>Երևան քաղաքի Կոմիտաս 35 hասցեում գտնվող կիսանկուղային հարկում տարածքի ճաշարանի վերակառուցում  նախագծանախահաշվային փաստաթղթերի կազմման աշխատանքներ</t>
  </si>
  <si>
    <t>ՀԱՅԱՍՏԱՆԻ ՀԱՆՐԱՊԵՏՈՒԹՅԱՆ ԿԱՌԱՎԱՐՈՒԹՅԱՆ 2020 ԹՎԱԿԱՆԻ ԴԵԿՏԵՄԲԵՐԻ 30-Ի N 2215-Ն ՈՐՈՇՄԱՆ NN 3 ԵՎ 4 ՀԱՎԵԼՎԱԾՆԵՐԻ ԱՂՅՈՒՍԱԿՆԵՐՈՒՄ ԿԱՏԱՐՎՈՂ ՓՈՓՈԽՈՒԹՅՈՒՆՆԵՐԸ ԵՎ ԼՐԱՑՈՒՄՆԵՐԸ</t>
  </si>
  <si>
    <t>ՀԱՅԱՍՏԱՆԻ ՀԱՆՐԱՊԵՏՈՒԹՅԱՆ ԿԱՌԱՎԱՐՈՒԹՅԱՆ 2019 ԹՎԱԿԱՆԻ ԴԵԿՏԵՄԲԵՐԻ 30-Ի N 2215-Ն ՈՐՈՇՄԱՆ  N 9.1
ՀԱՎԵԼՎԱԾԻ  N 9.1.28 ԱՂՅՈՒՍԱԿՈՒՄ ԿԱՏԱՐՎՈՂ ՓՈՓՈԽՈՒԹՅՈՒՆՆԵՐԸ ԵՎ ԼՐԱՑՈՒՄՆԵՐԸ</t>
  </si>
  <si>
    <t>Ք. Երևան Դեղատան 3 հասցեում գտնվող վարչական շենքի վերանորոգման նախագծանախահաշվային փաստաթղթերի կազմման աշխատանքներ</t>
  </si>
  <si>
    <t>Ք. Երևան Կոմիտաս 35 հասցեում գտնվող կիսանկուղային հարկում տարածքի ճաշարանի վերակառուցում  նախագծանախահաշվային փաստաթղթերի կազմման աշխատանքներ</t>
  </si>
  <si>
    <t>Գնման առարկայի</t>
  </si>
  <si>
    <t>Ցուցանիշների փոփոխությունը (ավելացումները նշված են դրական նշանով, իսկ նվազեցումները՝ փակագծում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</si>
  <si>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</si>
  <si>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</si>
  <si>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</si>
  <si>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</si>
  <si>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</si>
  <si>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</si>
  <si>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</si>
  <si>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</si>
  <si>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</si>
  <si>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</si>
  <si>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</si>
  <si>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</si>
  <si>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ՄԱՍ III. ԾԱՌԱՅՈՒԹՅՈՒՆՆԵՐ</t>
  </si>
  <si>
    <t>98341140-1</t>
  </si>
  <si>
    <t>շենքի պահպանման ծառայություններ</t>
  </si>
  <si>
    <t>ԲՄ</t>
  </si>
  <si>
    <t>դրամ</t>
  </si>
  <si>
    <t>1023 31001</t>
  </si>
  <si>
    <t>ՀՀ պետական եկամուտների կոմիտեի տեխնիկական հագեցվածության բարելավում</t>
  </si>
  <si>
    <t>ՄԱՍ I. ԱՊՐԱՆՔՆԵՐ</t>
  </si>
  <si>
    <t>32411160-501</t>
  </si>
  <si>
    <t>ցանցային երթուղագծիչներ</t>
  </si>
  <si>
    <t>ԳՀ</t>
  </si>
  <si>
    <t>72261110-504</t>
  </si>
  <si>
    <t>ծրագրային ապահովման մշակման ծառայություններ</t>
  </si>
  <si>
    <t>1023 31003</t>
  </si>
  <si>
    <t>71241200-501</t>
  </si>
  <si>
    <t>նախագծերի պատրաստում, ծախսերի գնահատում</t>
  </si>
  <si>
    <t>71241200-502</t>
  </si>
  <si>
    <t>71241200-503</t>
  </si>
  <si>
    <t xml:space="preserve"> ՀՀ պետական եկամուտների կոմիտեի  շենքերի և շինությունների կապիտալ վերանորոգում, նախագծային աշխատանքների ձեռքբերում</t>
  </si>
  <si>
    <t>ՀՀ պետական եկամուտների կոմիտեի շենքային պայմանների բարելավում</t>
  </si>
  <si>
    <t xml:space="preserve">ՀՀ պետական եկամուտների կոմիտեի շենքային պայմանների բարելավում
</t>
  </si>
  <si>
    <t xml:space="preserve"> ՀՀ պետական եկամուտների կոմիտեի շենքային ապահովվածության բարելավում
</t>
  </si>
  <si>
    <t xml:space="preserve"> ՀՀ պետական եկամուտների կոմիտեի շենքային պայմանների բարելավում</t>
  </si>
  <si>
    <t xml:space="preserve"> ՀՀ պետական եկամուտների կոմիտեի շենքային ապահովվածության բարելավում_x000D_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</si>
  <si>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</si>
  <si>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</si>
  <si>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</si>
  <si>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</si>
  <si>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Նախագծվող մակերես, քմ </t>
  </si>
  <si>
    <t xml:space="preserve"> Նախագծվող աշխատանքների ավարտվածության աստիճանը, տոկոս </t>
  </si>
  <si>
    <t xml:space="preserve">Նախագծվող աշխատանքների ավարտվածության աստիճանը, տոկոս </t>
  </si>
  <si>
    <t>1023 31004</t>
  </si>
  <si>
    <t xml:space="preserve">Հիպոթեքային վարկի սպասարկման համար վճարվող տոկոսների գումարների վերադարձի էլեկտրոնային հարթակի,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</si>
</sst>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_-* #,##0.0\ _ _-;\-* #,##0.0\ _ _-;_-* &quot;-&quot;??\ _ _-;_-@_-"/>
    <numFmt numFmtId="168" formatCode="##,##0.0;\(##,##0.0\);\-"/>
    <numFmt numFmtId="169" formatCode="#,##0.0_);\(#,##0.0\)"/>
    <numFmt numFmtId="170" formatCode="_(* #,##0.0_);_(* \(#,##0.0\);_(* &quot;-&quot;?_);_(@_)"/>
    <numFmt numFmtId="171" formatCode="_(* #,##0.0000_);_(* \(#,##0.0000\);_(* &quot;-&quot;??_);_(@_)"/>
  </numFmts>
  <fonts count="5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GHEA Grapalat"/>
      <family val="3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color indexed="8"/>
      <name val="GHEA Grapalat"/>
      <family val="3"/>
    </font>
    <font>
      <b/>
      <sz val="10"/>
      <color theme="1"/>
      <name val="GHEA Grapalat"/>
      <family val="3"/>
    </font>
    <font>
      <b/>
      <u/>
      <sz val="11"/>
      <color theme="1"/>
      <name val="GHEA Grapalat"/>
      <family val="3"/>
    </font>
    <font>
      <b/>
      <u/>
      <sz val="12"/>
      <name val="GHEA Grapalat"/>
      <family val="3"/>
    </font>
    <font>
      <sz val="11"/>
      <color rgb="FF000000"/>
      <name val="Times New Roman"/>
      <family val="1"/>
    </font>
    <font>
      <sz val="11"/>
      <color rgb="FF333333"/>
      <name val="Arial"/>
      <family val="2"/>
    </font>
    <font>
      <sz val="10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168" fontId="18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8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2" fillId="0" borderId="0"/>
    <xf numFmtId="0" fontId="4" fillId="0" borderId="0"/>
    <xf numFmtId="0" fontId="23" fillId="3" borderId="0" applyNumberFormat="0" applyBorder="0" applyAlignment="0" applyProtection="0"/>
    <xf numFmtId="0" fontId="21" fillId="0" borderId="0"/>
    <xf numFmtId="0" fontId="3" fillId="0" borderId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8" borderId="0" applyNumberFormat="0" applyBorder="0" applyAlignment="0" applyProtection="0"/>
    <xf numFmtId="0" fontId="20" fillId="7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7" borderId="0" applyNumberFormat="0" applyBorder="0" applyAlignment="0" applyProtection="0"/>
    <xf numFmtId="0" fontId="24" fillId="10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9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5" fillId="5" borderId="0" applyNumberFormat="0" applyBorder="0" applyAlignment="0" applyProtection="0"/>
    <xf numFmtId="0" fontId="26" fillId="22" borderId="6" applyNumberFormat="0" applyAlignment="0" applyProtection="0"/>
    <xf numFmtId="0" fontId="27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6" borderId="0" applyNumberFormat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12" borderId="6" applyNumberFormat="0" applyAlignment="0" applyProtection="0"/>
    <xf numFmtId="0" fontId="34" fillId="0" borderId="11" applyNumberFormat="0" applyFill="0" applyAlignment="0" applyProtection="0"/>
    <xf numFmtId="0" fontId="35" fillId="24" borderId="0" applyNumberFormat="0" applyBorder="0" applyAlignment="0" applyProtection="0"/>
    <xf numFmtId="1" fontId="41" fillId="0" borderId="0"/>
    <xf numFmtId="1" fontId="41" fillId="0" borderId="0"/>
    <xf numFmtId="1" fontId="41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6" fillId="22" borderId="13" applyNumberFormat="0" applyAlignment="0" applyProtection="0"/>
    <xf numFmtId="0" fontId="40" fillId="0" borderId="0"/>
    <xf numFmtId="0" fontId="40" fillId="0" borderId="0"/>
    <xf numFmtId="0" fontId="40" fillId="0" borderId="0"/>
    <xf numFmtId="0" fontId="37" fillId="0" borderId="0" applyNumberFormat="0" applyFill="0" applyBorder="0" applyAlignment="0" applyProtection="0"/>
    <xf numFmtId="0" fontId="38" fillId="0" borderId="14" applyNumberFormat="0" applyFill="0" applyAlignment="0" applyProtection="0"/>
    <xf numFmtId="0" fontId="39" fillId="0" borderId="0" applyNumberFormat="0" applyFill="0" applyBorder="0" applyAlignment="0" applyProtection="0"/>
    <xf numFmtId="0" fontId="22" fillId="0" borderId="0"/>
    <xf numFmtId="1" fontId="4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15">
    <xf numFmtId="0" fontId="0" fillId="0" borderId="0" xfId="0" applyFill="1" applyBorder="1" applyAlignment="1">
      <alignment horizontal="left" vertical="top"/>
    </xf>
    <xf numFmtId="0" fontId="13" fillId="0" borderId="0" xfId="0" applyFont="1"/>
    <xf numFmtId="0" fontId="14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2" borderId="1" xfId="0" applyFont="1" applyFill="1" applyBorder="1" applyAlignment="1">
      <alignment vertical="top" wrapText="1"/>
    </xf>
    <xf numFmtId="0" fontId="16" fillId="0" borderId="0" xfId="0" applyFont="1"/>
    <xf numFmtId="0" fontId="12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0" fontId="6" fillId="2" borderId="0" xfId="0" applyFont="1" applyFill="1" applyBorder="1" applyAlignment="1">
      <alignment horizontal="right" vertical="center" wrapText="1"/>
    </xf>
    <xf numFmtId="0" fontId="6" fillId="0" borderId="0" xfId="0" applyFont="1" applyAlignment="1"/>
    <xf numFmtId="0" fontId="12" fillId="0" borderId="0" xfId="0" applyFont="1" applyFill="1" applyAlignment="1">
      <alignment horizontal="center" wrapText="1"/>
    </xf>
    <xf numFmtId="0" fontId="16" fillId="0" borderId="0" xfId="0" applyFont="1" applyFill="1" applyAlignment="1"/>
    <xf numFmtId="0" fontId="16" fillId="0" borderId="0" xfId="0" applyFont="1" applyBorder="1"/>
    <xf numFmtId="166" fontId="9" fillId="0" borderId="17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top" wrapText="1"/>
    </xf>
    <xf numFmtId="0" fontId="16" fillId="2" borderId="17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11" fillId="0" borderId="17" xfId="0" applyFont="1" applyBorder="1" applyAlignment="1">
      <alignment vertical="top" wrapText="1"/>
    </xf>
    <xf numFmtId="0" fontId="12" fillId="0" borderId="0" xfId="0" applyFont="1"/>
    <xf numFmtId="0" fontId="16" fillId="0" borderId="17" xfId="0" applyFont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center" wrapText="1"/>
    </xf>
    <xf numFmtId="0" fontId="16" fillId="2" borderId="0" xfId="0" applyFont="1" applyFill="1" applyBorder="1" applyAlignment="1">
      <alignment vertical="center" wrapText="1"/>
    </xf>
    <xf numFmtId="166" fontId="9" fillId="2" borderId="17" xfId="0" applyNumberFormat="1" applyFont="1" applyFill="1" applyBorder="1" applyAlignment="1">
      <alignment vertical="center"/>
    </xf>
    <xf numFmtId="0" fontId="7" fillId="2" borderId="17" xfId="0" applyFont="1" applyFill="1" applyBorder="1" applyAlignment="1">
      <alignment vertical="top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vertical="top" wrapText="1"/>
    </xf>
    <xf numFmtId="0" fontId="16" fillId="2" borderId="17" xfId="0" applyFont="1" applyFill="1" applyBorder="1" applyAlignment="1">
      <alignment horizontal="left" vertical="center"/>
    </xf>
    <xf numFmtId="0" fontId="16" fillId="2" borderId="17" xfId="0" applyFont="1" applyFill="1" applyBorder="1" applyAlignment="1">
      <alignment horizontal="left" vertical="top"/>
    </xf>
    <xf numFmtId="0" fontId="16" fillId="2" borderId="17" xfId="0" applyFont="1" applyFill="1" applyBorder="1" applyAlignment="1">
      <alignment horizontal="left" vertical="top" wrapText="1"/>
    </xf>
    <xf numFmtId="0" fontId="16" fillId="2" borderId="17" xfId="0" applyFont="1" applyFill="1" applyBorder="1" applyAlignment="1">
      <alignment horizontal="left" vertical="center" wrapText="1"/>
    </xf>
    <xf numFmtId="0" fontId="42" fillId="0" borderId="0" xfId="0" applyFont="1" applyFill="1" applyBorder="1" applyAlignment="1">
      <alignment horizontal="left" vertical="top"/>
    </xf>
    <xf numFmtId="0" fontId="43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0" fontId="6" fillId="2" borderId="17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left" vertical="top" wrapText="1"/>
    </xf>
    <xf numFmtId="166" fontId="7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center" wrapText="1"/>
    </xf>
    <xf numFmtId="165" fontId="19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left" vertical="top" wrapText="1"/>
    </xf>
    <xf numFmtId="1" fontId="7" fillId="0" borderId="17" xfId="0" applyNumberFormat="1" applyFont="1" applyFill="1" applyBorder="1" applyAlignment="1">
      <alignment horizontal="left" vertical="top" shrinkToFi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0" fontId="12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left" vertical="top" wrapText="1"/>
    </xf>
    <xf numFmtId="169" fontId="45" fillId="0" borderId="0" xfId="0" applyNumberFormat="1" applyFont="1" applyFill="1" applyAlignment="1">
      <alignment vertical="center" wrapText="1"/>
    </xf>
    <xf numFmtId="169" fontId="46" fillId="0" borderId="0" xfId="0" applyNumberFormat="1" applyFont="1" applyFill="1" applyAlignment="1">
      <alignment vertical="center" wrapText="1"/>
    </xf>
    <xf numFmtId="49" fontId="4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169" fontId="45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49" fontId="9" fillId="0" borderId="17" xfId="0" applyNumberFormat="1" applyFont="1" applyFill="1" applyBorder="1" applyAlignment="1">
      <alignment horizontal="center" vertical="center" textRotation="90" wrapText="1"/>
    </xf>
    <xf numFmtId="0" fontId="9" fillId="0" borderId="4" xfId="0" applyNumberFormat="1" applyFont="1" applyFill="1" applyBorder="1" applyAlignment="1">
      <alignment horizontal="center" vertical="center" wrapText="1"/>
    </xf>
    <xf numFmtId="166" fontId="16" fillId="0" borderId="17" xfId="0" applyNumberFormat="1" applyFont="1" applyFill="1" applyBorder="1" applyAlignment="1">
      <alignment horizontal="center" vertical="center" wrapText="1"/>
    </xf>
    <xf numFmtId="169" fontId="16" fillId="0" borderId="17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169" fontId="6" fillId="0" borderId="17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 wrapText="1"/>
    </xf>
    <xf numFmtId="43" fontId="13" fillId="0" borderId="0" xfId="0" applyNumberFormat="1" applyFont="1"/>
    <xf numFmtId="49" fontId="47" fillId="0" borderId="17" xfId="0" applyNumberFormat="1" applyFont="1" applyFill="1" applyBorder="1" applyAlignment="1">
      <alignment horizontal="center" vertical="center" textRotation="90" wrapText="1"/>
    </xf>
    <xf numFmtId="0" fontId="47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8" fillId="0" borderId="0" xfId="0" applyFont="1"/>
    <xf numFmtId="0" fontId="5" fillId="0" borderId="17" xfId="0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center" vertical="center" wrapText="1"/>
    </xf>
    <xf numFmtId="166" fontId="5" fillId="2" borderId="17" xfId="0" applyNumberFormat="1" applyFont="1" applyFill="1" applyBorder="1" applyAlignment="1">
      <alignment horizontal="center" vertical="center" wrapText="1"/>
    </xf>
    <xf numFmtId="0" fontId="46" fillId="0" borderId="17" xfId="0" applyFont="1" applyBorder="1" applyAlignment="1">
      <alignment horizontal="left" vertical="center" wrapText="1"/>
    </xf>
    <xf numFmtId="0" fontId="46" fillId="0" borderId="17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166" fontId="9" fillId="2" borderId="17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wrapText="1"/>
    </xf>
    <xf numFmtId="0" fontId="7" fillId="0" borderId="17" xfId="0" applyFont="1" applyFill="1" applyBorder="1" applyAlignment="1">
      <alignment horizontal="left" vertical="top"/>
    </xf>
    <xf numFmtId="0" fontId="7" fillId="2" borderId="17" xfId="0" applyFont="1" applyFill="1" applyBorder="1" applyAlignment="1">
      <alignment horizontal="left" vertical="top"/>
    </xf>
    <xf numFmtId="0" fontId="51" fillId="0" borderId="17" xfId="0" applyFont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13" fillId="0" borderId="17" xfId="0" applyFont="1" applyBorder="1"/>
    <xf numFmtId="0" fontId="46" fillId="2" borderId="17" xfId="0" applyFont="1" applyFill="1" applyBorder="1" applyAlignment="1">
      <alignment horizontal="center" vertical="center" wrapText="1"/>
    </xf>
    <xf numFmtId="0" fontId="46" fillId="2" borderId="17" xfId="16" applyFont="1" applyFill="1" applyBorder="1" applyAlignment="1">
      <alignment horizontal="center" vertical="center" wrapText="1"/>
    </xf>
    <xf numFmtId="166" fontId="46" fillId="2" borderId="17" xfId="2" applyNumberFormat="1" applyFont="1" applyFill="1" applyBorder="1" applyAlignment="1">
      <alignment horizontal="center" vertical="center" wrapText="1"/>
    </xf>
    <xf numFmtId="0" fontId="46" fillId="2" borderId="0" xfId="0" applyFont="1" applyFill="1" applyAlignment="1">
      <alignment horizontal="center" vertical="center" wrapText="1"/>
    </xf>
    <xf numFmtId="1" fontId="44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horizontal="center" vertical="center" wrapText="1"/>
    </xf>
    <xf numFmtId="166" fontId="47" fillId="0" borderId="17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top"/>
    </xf>
    <xf numFmtId="166" fontId="6" fillId="2" borderId="0" xfId="0" applyNumberFormat="1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top" wrapText="1"/>
    </xf>
    <xf numFmtId="166" fontId="9" fillId="2" borderId="17" xfId="0" applyNumberFormat="1" applyFont="1" applyFill="1" applyBorder="1" applyAlignment="1">
      <alignment horizontal="center" vertical="center"/>
    </xf>
    <xf numFmtId="170" fontId="8" fillId="0" borderId="0" xfId="0" applyNumberFormat="1" applyFont="1" applyFill="1" applyBorder="1" applyAlignment="1">
      <alignment horizontal="left" vertical="top"/>
    </xf>
    <xf numFmtId="0" fontId="14" fillId="2" borderId="0" xfId="0" applyFont="1" applyFill="1"/>
    <xf numFmtId="0" fontId="6" fillId="2" borderId="17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right" wrapText="1"/>
    </xf>
    <xf numFmtId="0" fontId="6" fillId="0" borderId="17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left" vertical="top" wrapText="1"/>
    </xf>
    <xf numFmtId="4" fontId="6" fillId="0" borderId="17" xfId="0" applyNumberFormat="1" applyFont="1" applyBorder="1" applyAlignment="1" applyProtection="1">
      <alignment horizontal="right" vertical="center"/>
      <protection locked="0"/>
    </xf>
    <xf numFmtId="0" fontId="6" fillId="0" borderId="17" xfId="0" applyFont="1" applyFill="1" applyBorder="1" applyAlignment="1">
      <alignment horizontal="right" vertical="center"/>
    </xf>
    <xf numFmtId="166" fontId="6" fillId="0" borderId="17" xfId="0" applyNumberFormat="1" applyFont="1" applyFill="1" applyBorder="1" applyAlignment="1">
      <alignment horizontal="right" vertical="center" wrapText="1"/>
    </xf>
    <xf numFmtId="0" fontId="53" fillId="0" borderId="17" xfId="0" applyFont="1" applyFill="1" applyBorder="1" applyAlignment="1">
      <alignment horizontal="left" vertical="center"/>
    </xf>
    <xf numFmtId="0" fontId="52" fillId="0" borderId="17" xfId="0" applyFont="1" applyFill="1" applyBorder="1" applyAlignment="1">
      <alignment horizontal="left" vertical="top"/>
    </xf>
    <xf numFmtId="165" fontId="6" fillId="0" borderId="17" xfId="0" applyNumberFormat="1" applyFont="1" applyBorder="1" applyAlignment="1" applyProtection="1">
      <alignment horizontal="right" vertical="center"/>
      <protection locked="0"/>
    </xf>
    <xf numFmtId="0" fontId="52" fillId="0" borderId="17" xfId="0" applyFont="1" applyFill="1" applyBorder="1" applyAlignment="1">
      <alignment horizontal="left" vertical="top" wrapText="1"/>
    </xf>
    <xf numFmtId="0" fontId="6" fillId="0" borderId="19" xfId="0" applyFont="1" applyFill="1" applyBorder="1" applyAlignment="1">
      <alignment horizontal="center" vertical="center"/>
    </xf>
    <xf numFmtId="165" fontId="6" fillId="0" borderId="19" xfId="0" applyNumberFormat="1" applyFont="1" applyBorder="1" applyAlignment="1" applyProtection="1">
      <alignment horizontal="right" vertical="center"/>
      <protection locked="0"/>
    </xf>
    <xf numFmtId="0" fontId="6" fillId="0" borderId="19" xfId="0" applyFont="1" applyFill="1" applyBorder="1" applyAlignment="1">
      <alignment horizontal="right" vertical="center"/>
    </xf>
    <xf numFmtId="166" fontId="6" fillId="0" borderId="19" xfId="0" applyNumberFormat="1" applyFont="1" applyFill="1" applyBorder="1" applyAlignment="1">
      <alignment horizontal="right" vertical="center" wrapText="1"/>
    </xf>
    <xf numFmtId="166" fontId="16" fillId="0" borderId="0" xfId="0" applyNumberFormat="1" applyFont="1"/>
    <xf numFmtId="166" fontId="11" fillId="0" borderId="0" xfId="0" applyNumberFormat="1" applyFont="1" applyFill="1" applyAlignment="1">
      <alignment horizontal="center" wrapText="1"/>
    </xf>
    <xf numFmtId="166" fontId="6" fillId="0" borderId="0" xfId="92" applyNumberFormat="1" applyFont="1" applyFill="1" applyBorder="1" applyAlignment="1">
      <alignment horizontal="right" vertical="center"/>
    </xf>
    <xf numFmtId="166" fontId="16" fillId="0" borderId="17" xfId="0" applyNumberFormat="1" applyFont="1" applyBorder="1" applyAlignment="1">
      <alignment horizontal="center" vertical="center" wrapText="1"/>
    </xf>
    <xf numFmtId="166" fontId="14" fillId="0" borderId="0" xfId="0" applyNumberFormat="1" applyFont="1"/>
    <xf numFmtId="0" fontId="6" fillId="0" borderId="17" xfId="0" applyFont="1" applyFill="1" applyBorder="1" applyAlignment="1">
      <alignment horizontal="left" vertical="center"/>
    </xf>
    <xf numFmtId="166" fontId="9" fillId="2" borderId="17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70" fontId="14" fillId="0" borderId="0" xfId="0" applyNumberFormat="1" applyFont="1"/>
    <xf numFmtId="170" fontId="7" fillId="0" borderId="0" xfId="0" applyNumberFormat="1" applyFont="1" applyFill="1" applyBorder="1" applyAlignment="1">
      <alignment horizontal="left" vertical="top"/>
    </xf>
    <xf numFmtId="170" fontId="48" fillId="0" borderId="0" xfId="0" applyNumberFormat="1" applyFont="1"/>
    <xf numFmtId="0" fontId="16" fillId="2" borderId="16" xfId="0" applyFont="1" applyFill="1" applyBorder="1" applyAlignment="1">
      <alignment horizontal="center" vertical="top" wrapText="1"/>
    </xf>
    <xf numFmtId="171" fontId="13" fillId="0" borderId="0" xfId="0" applyNumberFormat="1" applyFont="1"/>
    <xf numFmtId="0" fontId="13" fillId="2" borderId="0" xfId="0" applyFont="1" applyFill="1"/>
    <xf numFmtId="166" fontId="5" fillId="2" borderId="0" xfId="3" applyNumberFormat="1" applyFont="1" applyFill="1" applyAlignment="1">
      <alignment horizontal="right" vertical="center"/>
    </xf>
    <xf numFmtId="0" fontId="16" fillId="2" borderId="0" xfId="0" applyFont="1" applyFill="1"/>
    <xf numFmtId="0" fontId="1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justify"/>
    </xf>
    <xf numFmtId="0" fontId="5" fillId="2" borderId="0" xfId="0" applyFont="1" applyFill="1" applyBorder="1" applyAlignment="1">
      <alignment vertical="top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top" wrapText="1"/>
    </xf>
    <xf numFmtId="167" fontId="16" fillId="2" borderId="0" xfId="3" applyNumberFormat="1" applyFont="1" applyFill="1" applyBorder="1"/>
    <xf numFmtId="0" fontId="16" fillId="2" borderId="16" xfId="0" applyFont="1" applyFill="1" applyBorder="1" applyAlignment="1">
      <alignment vertical="top" wrapText="1"/>
    </xf>
    <xf numFmtId="0" fontId="15" fillId="2" borderId="17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170" fontId="14" fillId="2" borderId="0" xfId="0" applyNumberFormat="1" applyFont="1" applyFill="1"/>
    <xf numFmtId="170" fontId="13" fillId="2" borderId="0" xfId="0" applyNumberFormat="1" applyFont="1" applyFill="1"/>
    <xf numFmtId="166" fontId="9" fillId="2" borderId="19" xfId="0" applyNumberFormat="1" applyFont="1" applyFill="1" applyBorder="1" applyAlignment="1">
      <alignment horizontal="center" vertical="center"/>
    </xf>
    <xf numFmtId="166" fontId="9" fillId="2" borderId="3" xfId="0" applyNumberFormat="1" applyFont="1" applyFill="1" applyBorder="1" applyAlignment="1">
      <alignment horizontal="center" vertical="center"/>
    </xf>
    <xf numFmtId="166" fontId="9" fillId="2" borderId="4" xfId="0" applyNumberFormat="1" applyFont="1" applyFill="1" applyBorder="1" applyAlignment="1">
      <alignment horizontal="center" vertical="center"/>
    </xf>
    <xf numFmtId="166" fontId="9" fillId="2" borderId="17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1" fontId="7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Border="1" applyAlignment="1">
      <alignment horizontal="center"/>
    </xf>
    <xf numFmtId="0" fontId="6" fillId="0" borderId="17" xfId="0" applyFont="1" applyFill="1" applyBorder="1" applyAlignment="1">
      <alignment horizontal="center" vertical="top" wrapText="1"/>
    </xf>
    <xf numFmtId="0" fontId="16" fillId="0" borderId="17" xfId="0" applyFont="1" applyBorder="1" applyAlignment="1">
      <alignment horizontal="center" vertical="top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8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49" fontId="9" fillId="0" borderId="20" xfId="0" applyNumberFormat="1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49" fontId="9" fillId="0" borderId="22" xfId="0" applyNumberFormat="1" applyFont="1" applyFill="1" applyBorder="1" applyAlignment="1">
      <alignment horizontal="center" vertical="center" wrapText="1"/>
    </xf>
    <xf numFmtId="49" fontId="9" fillId="0" borderId="23" xfId="0" applyNumberFormat="1" applyFont="1" applyFill="1" applyBorder="1" applyAlignment="1">
      <alignment horizontal="center" vertical="center" wrapText="1"/>
    </xf>
    <xf numFmtId="49" fontId="9" fillId="0" borderId="25" xfId="0" applyNumberFormat="1" applyFont="1" applyFill="1" applyBorder="1" applyAlignment="1">
      <alignment horizontal="center" vertical="center" wrapText="1"/>
    </xf>
    <xf numFmtId="49" fontId="9" fillId="0" borderId="26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169" fontId="9" fillId="0" borderId="19" xfId="0" applyNumberFormat="1" applyFont="1" applyFill="1" applyBorder="1" applyAlignment="1">
      <alignment horizontal="center" vertical="center" wrapText="1"/>
    </xf>
    <xf numFmtId="169" fontId="9" fillId="0" borderId="3" xfId="0" applyNumberFormat="1" applyFont="1" applyFill="1" applyBorder="1" applyAlignment="1">
      <alignment horizontal="center" vertical="center" wrapText="1"/>
    </xf>
    <xf numFmtId="169" fontId="9" fillId="0" borderId="4" xfId="0" applyNumberFormat="1" applyFont="1" applyFill="1" applyBorder="1" applyAlignment="1">
      <alignment horizontal="center" vertical="center" wrapText="1"/>
    </xf>
    <xf numFmtId="169" fontId="6" fillId="0" borderId="20" xfId="0" applyNumberFormat="1" applyFont="1" applyFill="1" applyBorder="1" applyAlignment="1">
      <alignment horizontal="center" vertical="center" wrapText="1"/>
    </xf>
    <xf numFmtId="169" fontId="6" fillId="0" borderId="24" xfId="0" applyNumberFormat="1" applyFont="1" applyFill="1" applyBorder="1" applyAlignment="1">
      <alignment horizontal="center" vertical="center" wrapText="1"/>
    </xf>
    <xf numFmtId="169" fontId="6" fillId="0" borderId="21" xfId="0" applyNumberFormat="1" applyFont="1" applyFill="1" applyBorder="1" applyAlignment="1">
      <alignment horizontal="center" vertical="center" wrapText="1"/>
    </xf>
    <xf numFmtId="169" fontId="9" fillId="0" borderId="17" xfId="0" applyNumberFormat="1" applyFont="1" applyFill="1" applyBorder="1" applyAlignment="1">
      <alignment horizontal="center" vertical="center" wrapText="1"/>
    </xf>
    <xf numFmtId="169" fontId="9" fillId="2" borderId="17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top" wrapText="1"/>
    </xf>
    <xf numFmtId="0" fontId="16" fillId="2" borderId="16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/>
    </xf>
    <xf numFmtId="0" fontId="15" fillId="2" borderId="17" xfId="0" applyFont="1" applyFill="1" applyBorder="1" applyAlignment="1">
      <alignment horizontal="left"/>
    </xf>
    <xf numFmtId="0" fontId="12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center"/>
    </xf>
    <xf numFmtId="0" fontId="16" fillId="2" borderId="15" xfId="0" applyFont="1" applyFill="1" applyBorder="1" applyAlignment="1">
      <alignment horizontal="center" vertical="top" wrapText="1"/>
    </xf>
    <xf numFmtId="0" fontId="16" fillId="2" borderId="18" xfId="0" applyFont="1" applyFill="1" applyBorder="1" applyAlignment="1">
      <alignment horizontal="center" vertical="top" wrapText="1"/>
    </xf>
    <xf numFmtId="0" fontId="16" fillId="2" borderId="16" xfId="0" applyFont="1" applyFill="1" applyBorder="1" applyAlignment="1">
      <alignment horizontal="center" vertical="top" wrapText="1"/>
    </xf>
    <xf numFmtId="0" fontId="14" fillId="2" borderId="15" xfId="0" applyFont="1" applyFill="1" applyBorder="1" applyAlignment="1">
      <alignment horizontal="left" vertical="top" wrapText="1"/>
    </xf>
    <xf numFmtId="0" fontId="14" fillId="2" borderId="16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"/>
  <sheetViews>
    <sheetView zoomScaleNormal="100" workbookViewId="0">
      <selection activeCell="L34" sqref="L34"/>
    </sheetView>
  </sheetViews>
  <sheetFormatPr defaultRowHeight="17.25" x14ac:dyDescent="0.3"/>
  <cols>
    <col min="1" max="1" width="13" style="2" customWidth="1"/>
    <col min="2" max="2" width="16.6640625" style="2" customWidth="1"/>
    <col min="3" max="3" width="68.33203125" style="2" customWidth="1"/>
    <col min="4" max="4" width="17.5" style="124" customWidth="1"/>
    <col min="5" max="5" width="15.83203125" style="124" customWidth="1"/>
    <col min="6" max="6" width="18.33203125" style="124" customWidth="1"/>
    <col min="7" max="7" width="18.1640625" style="124" customWidth="1"/>
    <col min="8" max="9" width="9.33203125" style="2"/>
    <col min="10" max="10" width="15.5" style="2" bestFit="1" customWidth="1"/>
    <col min="11" max="16384" width="9.33203125" style="2"/>
  </cols>
  <sheetData>
    <row r="1" spans="1:44" s="5" customFormat="1" ht="16.5" x14ac:dyDescent="0.3">
      <c r="D1" s="120"/>
      <c r="E1" s="120"/>
      <c r="F1" s="120"/>
      <c r="G1" s="7" t="s">
        <v>44</v>
      </c>
      <c r="H1" s="11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</row>
    <row r="2" spans="1:44" ht="91.5" customHeight="1" x14ac:dyDescent="0.3">
      <c r="A2" s="154" t="s">
        <v>107</v>
      </c>
      <c r="B2" s="154"/>
      <c r="C2" s="154"/>
      <c r="D2" s="154"/>
      <c r="E2" s="154"/>
      <c r="F2" s="154"/>
      <c r="G2" s="154"/>
      <c r="H2" s="6"/>
      <c r="I2" s="10"/>
    </row>
    <row r="3" spans="1:44" x14ac:dyDescent="0.3">
      <c r="A3" s="5"/>
      <c r="B3" s="87"/>
      <c r="C3" s="87"/>
      <c r="D3" s="121"/>
      <c r="E3" s="121"/>
      <c r="F3" s="121"/>
      <c r="G3" s="122" t="s">
        <v>59</v>
      </c>
      <c r="H3" s="10"/>
      <c r="I3" s="10"/>
    </row>
    <row r="4" spans="1:44" s="1" customFormat="1" ht="55.5" customHeight="1" x14ac:dyDescent="0.25">
      <c r="A4" s="155" t="s">
        <v>0</v>
      </c>
      <c r="B4" s="155"/>
      <c r="C4" s="156" t="s">
        <v>38</v>
      </c>
      <c r="D4" s="161" t="s">
        <v>46</v>
      </c>
      <c r="E4" s="162"/>
      <c r="F4" s="162"/>
      <c r="G4" s="163"/>
    </row>
    <row r="5" spans="1:44" s="1" customFormat="1" ht="48.75" customHeight="1" x14ac:dyDescent="0.25">
      <c r="A5" s="80" t="s">
        <v>49</v>
      </c>
      <c r="B5" s="80" t="s">
        <v>50</v>
      </c>
      <c r="C5" s="156"/>
      <c r="D5" s="123" t="s">
        <v>108</v>
      </c>
      <c r="E5" s="123" t="s">
        <v>109</v>
      </c>
      <c r="F5" s="123" t="s">
        <v>110</v>
      </c>
      <c r="G5" s="123" t="s">
        <v>48</v>
      </c>
    </row>
    <row r="6" spans="1:44" s="69" customFormat="1" ht="25.5" customHeight="1" x14ac:dyDescent="0.25">
      <c r="A6" s="93"/>
      <c r="B6" s="77"/>
      <c r="C6" s="94" t="s">
        <v>39</v>
      </c>
      <c r="D6" s="95">
        <f t="shared" ref="D6:G7" si="0">D7</f>
        <v>0</v>
      </c>
      <c r="E6" s="95">
        <f t="shared" si="0"/>
        <v>0</v>
      </c>
      <c r="F6" s="95">
        <f t="shared" si="0"/>
        <v>0</v>
      </c>
      <c r="G6" s="95">
        <f>G7</f>
        <v>0</v>
      </c>
    </row>
    <row r="7" spans="1:44" s="19" customFormat="1" x14ac:dyDescent="0.3">
      <c r="A7" s="158"/>
      <c r="B7" s="158"/>
      <c r="C7" s="18" t="s">
        <v>1</v>
      </c>
      <c r="D7" s="26">
        <f t="shared" si="0"/>
        <v>0</v>
      </c>
      <c r="E7" s="26">
        <f t="shared" si="0"/>
        <v>0</v>
      </c>
      <c r="F7" s="26">
        <f t="shared" si="0"/>
        <v>0</v>
      </c>
      <c r="G7" s="26">
        <f t="shared" si="0"/>
        <v>0</v>
      </c>
    </row>
    <row r="8" spans="1:44" x14ac:dyDescent="0.3">
      <c r="A8" s="157">
        <v>1023</v>
      </c>
      <c r="B8" s="157"/>
      <c r="C8" s="45" t="s">
        <v>51</v>
      </c>
      <c r="D8" s="152">
        <f>D15+D21+D27+D33</f>
        <v>0</v>
      </c>
      <c r="E8" s="152">
        <f t="shared" ref="E8:G8" si="1">E15+E21+E27+E33</f>
        <v>0</v>
      </c>
      <c r="F8" s="152">
        <f t="shared" si="1"/>
        <v>0</v>
      </c>
      <c r="G8" s="152">
        <f t="shared" si="1"/>
        <v>0</v>
      </c>
    </row>
    <row r="9" spans="1:44" x14ac:dyDescent="0.3">
      <c r="A9" s="157"/>
      <c r="B9" s="157"/>
      <c r="C9" s="45" t="s">
        <v>2</v>
      </c>
      <c r="D9" s="152"/>
      <c r="E9" s="152"/>
      <c r="F9" s="152"/>
      <c r="G9" s="152"/>
    </row>
    <row r="10" spans="1:44" x14ac:dyDescent="0.3">
      <c r="A10" s="157"/>
      <c r="B10" s="157"/>
      <c r="C10" s="45" t="s">
        <v>52</v>
      </c>
      <c r="D10" s="152"/>
      <c r="E10" s="152"/>
      <c r="F10" s="152"/>
      <c r="G10" s="152"/>
    </row>
    <row r="11" spans="1:44" ht="50.25" customHeight="1" x14ac:dyDescent="0.3">
      <c r="A11" s="157"/>
      <c r="B11" s="157"/>
      <c r="C11" s="14" t="s">
        <v>40</v>
      </c>
      <c r="D11" s="152"/>
      <c r="E11" s="152"/>
      <c r="F11" s="152"/>
      <c r="G11" s="152"/>
    </row>
    <row r="12" spans="1:44" x14ac:dyDescent="0.3">
      <c r="A12" s="157"/>
      <c r="B12" s="157"/>
      <c r="C12" s="45" t="s">
        <v>53</v>
      </c>
      <c r="D12" s="152"/>
      <c r="E12" s="152"/>
      <c r="F12" s="152"/>
      <c r="G12" s="152"/>
    </row>
    <row r="13" spans="1:44" ht="49.5" x14ac:dyDescent="0.3">
      <c r="A13" s="157"/>
      <c r="B13" s="157"/>
      <c r="C13" s="15" t="s">
        <v>41</v>
      </c>
      <c r="D13" s="152"/>
      <c r="E13" s="152"/>
      <c r="F13" s="152"/>
      <c r="G13" s="152"/>
      <c r="J13" s="25"/>
    </row>
    <row r="14" spans="1:44" x14ac:dyDescent="0.3">
      <c r="A14" s="159" t="s">
        <v>42</v>
      </c>
      <c r="B14" s="159"/>
      <c r="C14" s="159"/>
      <c r="D14" s="159"/>
      <c r="E14" s="159"/>
      <c r="F14" s="159"/>
      <c r="G14" s="159"/>
    </row>
    <row r="15" spans="1:44" x14ac:dyDescent="0.3">
      <c r="A15" s="157"/>
      <c r="B15" s="160">
        <v>11001</v>
      </c>
      <c r="C15" s="16" t="s">
        <v>54</v>
      </c>
      <c r="D15" s="152">
        <f>'Հավելված 3'!G27</f>
        <v>0</v>
      </c>
      <c r="E15" s="152">
        <f>'Հավելված 3'!H27</f>
        <v>-93425</v>
      </c>
      <c r="F15" s="152">
        <f>'Հավելված 3'!I27</f>
        <v>-148375</v>
      </c>
      <c r="G15" s="152">
        <f>'Հավելված 3'!J27</f>
        <v>-249125</v>
      </c>
    </row>
    <row r="16" spans="1:44" x14ac:dyDescent="0.3">
      <c r="A16" s="157"/>
      <c r="B16" s="160"/>
      <c r="C16" s="16" t="s">
        <v>2</v>
      </c>
      <c r="D16" s="152"/>
      <c r="E16" s="152"/>
      <c r="F16" s="152"/>
      <c r="G16" s="152"/>
    </row>
    <row r="17" spans="1:10" x14ac:dyDescent="0.3">
      <c r="A17" s="157"/>
      <c r="B17" s="160"/>
      <c r="C17" s="16" t="s">
        <v>55</v>
      </c>
      <c r="D17" s="152"/>
      <c r="E17" s="152"/>
      <c r="F17" s="152"/>
      <c r="G17" s="152"/>
    </row>
    <row r="18" spans="1:10" ht="66" x14ac:dyDescent="0.3">
      <c r="A18" s="157"/>
      <c r="B18" s="160"/>
      <c r="C18" s="16" t="s">
        <v>43</v>
      </c>
      <c r="D18" s="152"/>
      <c r="E18" s="152"/>
      <c r="F18" s="152"/>
      <c r="G18" s="152"/>
    </row>
    <row r="19" spans="1:10" x14ac:dyDescent="0.3">
      <c r="A19" s="157"/>
      <c r="B19" s="160"/>
      <c r="C19" s="16" t="s">
        <v>56</v>
      </c>
      <c r="D19" s="152"/>
      <c r="E19" s="152"/>
      <c r="F19" s="152"/>
      <c r="G19" s="152"/>
    </row>
    <row r="20" spans="1:10" x14ac:dyDescent="0.3">
      <c r="A20" s="157"/>
      <c r="B20" s="160"/>
      <c r="C20" s="16" t="s">
        <v>57</v>
      </c>
      <c r="D20" s="152"/>
      <c r="E20" s="152"/>
      <c r="F20" s="152"/>
      <c r="G20" s="152"/>
    </row>
    <row r="21" spans="1:10" x14ac:dyDescent="0.3">
      <c r="A21" s="46"/>
      <c r="B21" s="47">
        <v>31001</v>
      </c>
      <c r="C21" s="16" t="s">
        <v>12</v>
      </c>
      <c r="D21" s="149">
        <f>'Հավելված 3'!G36+'Հավելված 3'!G38</f>
        <v>0</v>
      </c>
      <c r="E21" s="149">
        <f>'Հավելված 3'!H36+'Հավելված 3'!H38</f>
        <v>83750</v>
      </c>
      <c r="F21" s="149">
        <f>'Հավելված 3'!I36+'Հավելված 3'!I38</f>
        <v>133750</v>
      </c>
      <c r="G21" s="149">
        <f>'Հավելված 3'!J36+'Հավելված 3'!J38</f>
        <v>234500</v>
      </c>
    </row>
    <row r="22" spans="1:10" ht="33" x14ac:dyDescent="0.3">
      <c r="A22" s="153"/>
      <c r="B22" s="153"/>
      <c r="C22" s="48" t="s">
        <v>67</v>
      </c>
      <c r="D22" s="150"/>
      <c r="E22" s="150"/>
      <c r="F22" s="150"/>
      <c r="G22" s="150"/>
    </row>
    <row r="23" spans="1:10" x14ac:dyDescent="0.3">
      <c r="A23" s="153"/>
      <c r="B23" s="153"/>
      <c r="C23" s="48" t="s">
        <v>58</v>
      </c>
      <c r="D23" s="150"/>
      <c r="E23" s="150"/>
      <c r="F23" s="150"/>
      <c r="G23" s="150"/>
    </row>
    <row r="24" spans="1:10" ht="33" x14ac:dyDescent="0.3">
      <c r="A24" s="153"/>
      <c r="B24" s="153"/>
      <c r="C24" s="48" t="s">
        <v>67</v>
      </c>
      <c r="D24" s="150"/>
      <c r="E24" s="150"/>
      <c r="F24" s="150"/>
      <c r="G24" s="150"/>
    </row>
    <row r="25" spans="1:10" x14ac:dyDescent="0.3">
      <c r="A25" s="153"/>
      <c r="B25" s="153"/>
      <c r="C25" s="48" t="s">
        <v>68</v>
      </c>
      <c r="D25" s="150"/>
      <c r="E25" s="150"/>
      <c r="F25" s="150"/>
      <c r="G25" s="150"/>
      <c r="J25" s="128"/>
    </row>
    <row r="26" spans="1:10" ht="39" customHeight="1" x14ac:dyDescent="0.3">
      <c r="A26" s="153"/>
      <c r="B26" s="153"/>
      <c r="C26" s="48" t="s">
        <v>69</v>
      </c>
      <c r="D26" s="151"/>
      <c r="E26" s="151"/>
      <c r="F26" s="151"/>
      <c r="G26" s="151"/>
    </row>
    <row r="27" spans="1:10" x14ac:dyDescent="0.3">
      <c r="A27" s="46"/>
      <c r="B27" s="47">
        <v>31003</v>
      </c>
      <c r="C27" s="45" t="s">
        <v>111</v>
      </c>
      <c r="D27" s="149">
        <f>'Հավելված 3'!G47</f>
        <v>0</v>
      </c>
      <c r="E27" s="149">
        <f>'Հավելված 3'!H47</f>
        <v>9675</v>
      </c>
      <c r="F27" s="149">
        <f>'Հավելված 3'!I47</f>
        <v>9675</v>
      </c>
      <c r="G27" s="149">
        <f>'Հավելված 3'!J47</f>
        <v>9675</v>
      </c>
    </row>
    <row r="28" spans="1:10" ht="39.75" customHeight="1" x14ac:dyDescent="0.3">
      <c r="A28" s="153"/>
      <c r="B28" s="153"/>
      <c r="C28" s="45" t="s">
        <v>175</v>
      </c>
      <c r="D28" s="150"/>
      <c r="E28" s="150"/>
      <c r="F28" s="150"/>
      <c r="G28" s="150"/>
    </row>
    <row r="29" spans="1:10" ht="19.5" customHeight="1" x14ac:dyDescent="0.3">
      <c r="A29" s="153"/>
      <c r="B29" s="153"/>
      <c r="C29" s="45" t="s">
        <v>58</v>
      </c>
      <c r="D29" s="150"/>
      <c r="E29" s="150"/>
      <c r="F29" s="150"/>
      <c r="G29" s="150"/>
    </row>
    <row r="30" spans="1:10" ht="57" customHeight="1" x14ac:dyDescent="0.3">
      <c r="A30" s="153"/>
      <c r="B30" s="153"/>
      <c r="C30" s="14" t="s">
        <v>112</v>
      </c>
      <c r="D30" s="150"/>
      <c r="E30" s="150"/>
      <c r="F30" s="150"/>
      <c r="G30" s="150"/>
    </row>
    <row r="31" spans="1:10" ht="21.75" customHeight="1" x14ac:dyDescent="0.3">
      <c r="A31" s="153"/>
      <c r="B31" s="153"/>
      <c r="C31" s="45" t="s">
        <v>68</v>
      </c>
      <c r="D31" s="150"/>
      <c r="E31" s="150"/>
      <c r="F31" s="150"/>
      <c r="G31" s="150"/>
    </row>
    <row r="32" spans="1:10" ht="39" customHeight="1" x14ac:dyDescent="0.3">
      <c r="A32" s="153"/>
      <c r="B32" s="153"/>
      <c r="C32" s="15" t="s">
        <v>69</v>
      </c>
      <c r="D32" s="151"/>
      <c r="E32" s="151"/>
      <c r="F32" s="151"/>
      <c r="G32" s="151"/>
    </row>
    <row r="33" spans="1:7" x14ac:dyDescent="0.3">
      <c r="A33" s="46"/>
      <c r="B33" s="47">
        <v>31004</v>
      </c>
      <c r="C33" s="45" t="s">
        <v>111</v>
      </c>
      <c r="D33" s="149">
        <f>'Հավելված 3'!G56</f>
        <v>0</v>
      </c>
      <c r="E33" s="149">
        <f>'Հավելված 3'!H56</f>
        <v>0</v>
      </c>
      <c r="F33" s="149">
        <f>'Հավելված 3'!I56</f>
        <v>4950</v>
      </c>
      <c r="G33" s="149">
        <f>'Հավելված 3'!J56</f>
        <v>4950</v>
      </c>
    </row>
    <row r="34" spans="1:7" ht="39.75" customHeight="1" x14ac:dyDescent="0.3">
      <c r="A34" s="153"/>
      <c r="B34" s="153"/>
      <c r="C34" s="45" t="s">
        <v>174</v>
      </c>
      <c r="D34" s="150"/>
      <c r="E34" s="150"/>
      <c r="F34" s="150"/>
      <c r="G34" s="150"/>
    </row>
    <row r="35" spans="1:7" ht="19.5" customHeight="1" x14ac:dyDescent="0.3">
      <c r="A35" s="153"/>
      <c r="B35" s="153"/>
      <c r="C35" s="45" t="s">
        <v>58</v>
      </c>
      <c r="D35" s="150"/>
      <c r="E35" s="150"/>
      <c r="F35" s="150"/>
      <c r="G35" s="150"/>
    </row>
    <row r="36" spans="1:7" ht="57" customHeight="1" x14ac:dyDescent="0.3">
      <c r="A36" s="153"/>
      <c r="B36" s="153"/>
      <c r="C36" s="14" t="s">
        <v>170</v>
      </c>
      <c r="D36" s="150"/>
      <c r="E36" s="150"/>
      <c r="F36" s="150"/>
      <c r="G36" s="150"/>
    </row>
    <row r="37" spans="1:7" ht="21.75" customHeight="1" x14ac:dyDescent="0.3">
      <c r="A37" s="153"/>
      <c r="B37" s="153"/>
      <c r="C37" s="45" t="s">
        <v>68</v>
      </c>
      <c r="D37" s="150"/>
      <c r="E37" s="150"/>
      <c r="F37" s="150"/>
      <c r="G37" s="150"/>
    </row>
    <row r="38" spans="1:7" ht="39" customHeight="1" x14ac:dyDescent="0.3">
      <c r="A38" s="153"/>
      <c r="B38" s="153"/>
      <c r="C38" s="15" t="s">
        <v>69</v>
      </c>
      <c r="D38" s="151"/>
      <c r="E38" s="151"/>
      <c r="F38" s="151"/>
      <c r="G38" s="151"/>
    </row>
  </sheetData>
  <mergeCells count="36">
    <mergeCell ref="D33:D38"/>
    <mergeCell ref="E33:E38"/>
    <mergeCell ref="F33:F38"/>
    <mergeCell ref="G33:G38"/>
    <mergeCell ref="A34:A38"/>
    <mergeCell ref="B34:B38"/>
    <mergeCell ref="A2:G2"/>
    <mergeCell ref="G15:G20"/>
    <mergeCell ref="A4:B4"/>
    <mergeCell ref="C4:C5"/>
    <mergeCell ref="A8:A13"/>
    <mergeCell ref="B8:B13"/>
    <mergeCell ref="A7:B7"/>
    <mergeCell ref="G8:G13"/>
    <mergeCell ref="A14:G14"/>
    <mergeCell ref="A15:A20"/>
    <mergeCell ref="B15:B20"/>
    <mergeCell ref="D4:G4"/>
    <mergeCell ref="D15:D20"/>
    <mergeCell ref="D8:D13"/>
    <mergeCell ref="E8:E13"/>
    <mergeCell ref="F8:F13"/>
    <mergeCell ref="G27:G32"/>
    <mergeCell ref="F15:F20"/>
    <mergeCell ref="E15:E20"/>
    <mergeCell ref="G21:G26"/>
    <mergeCell ref="A28:A32"/>
    <mergeCell ref="B28:B32"/>
    <mergeCell ref="F21:F26"/>
    <mergeCell ref="E21:E26"/>
    <mergeCell ref="D21:D26"/>
    <mergeCell ref="F27:F32"/>
    <mergeCell ref="E27:E32"/>
    <mergeCell ref="D27:D32"/>
    <mergeCell ref="A22:A26"/>
    <mergeCell ref="B22:B26"/>
  </mergeCells>
  <pageMargins left="0.59" right="0.26" top="0.44" bottom="0.42" header="0.15748031496063" footer="0.15748031496063"/>
  <pageSetup scale="63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7" zoomScaleNormal="100" workbookViewId="0">
      <selection activeCell="D29" sqref="D29"/>
    </sheetView>
  </sheetViews>
  <sheetFormatPr defaultColWidth="10.6640625" defaultRowHeight="13.5" x14ac:dyDescent="0.25"/>
  <cols>
    <col min="1" max="2" width="10.6640625" style="1"/>
    <col min="3" max="3" width="45" style="1" customWidth="1"/>
    <col min="4" max="5" width="21.1640625" style="1" customWidth="1"/>
    <col min="6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ht="17.25" x14ac:dyDescent="0.25">
      <c r="A1" s="52"/>
      <c r="B1" s="52"/>
      <c r="C1" s="52"/>
      <c r="D1" s="52"/>
      <c r="E1" s="52"/>
      <c r="F1" s="52"/>
      <c r="G1" s="53"/>
      <c r="H1" s="7" t="s">
        <v>31</v>
      </c>
    </row>
    <row r="2" spans="1:11" ht="38.25" customHeight="1" x14ac:dyDescent="0.25">
      <c r="A2" s="154" t="s">
        <v>113</v>
      </c>
      <c r="B2" s="154"/>
      <c r="C2" s="154"/>
      <c r="D2" s="154"/>
      <c r="E2" s="154"/>
      <c r="F2" s="154"/>
      <c r="G2" s="154"/>
      <c r="H2" s="154"/>
    </row>
    <row r="3" spans="1:11" ht="16.5" x14ac:dyDescent="0.25">
      <c r="A3" s="54"/>
      <c r="B3" s="54"/>
      <c r="C3" s="55"/>
      <c r="D3" s="56"/>
      <c r="E3" s="56"/>
      <c r="F3" s="56"/>
      <c r="G3" s="57"/>
      <c r="H3" s="44" t="s">
        <v>59</v>
      </c>
    </row>
    <row r="4" spans="1:11" ht="39.75" customHeight="1" x14ac:dyDescent="0.25">
      <c r="A4" s="164" t="s">
        <v>79</v>
      </c>
      <c r="B4" s="165"/>
      <c r="C4" s="170" t="s">
        <v>80</v>
      </c>
      <c r="D4" s="173" t="s">
        <v>89</v>
      </c>
      <c r="E4" s="174"/>
      <c r="F4" s="174"/>
      <c r="G4" s="174"/>
      <c r="H4" s="175"/>
    </row>
    <row r="5" spans="1:11" ht="16.5" x14ac:dyDescent="0.25">
      <c r="A5" s="166"/>
      <c r="B5" s="167"/>
      <c r="C5" s="171"/>
      <c r="D5" s="176" t="s">
        <v>81</v>
      </c>
      <c r="E5" s="179" t="s">
        <v>3</v>
      </c>
      <c r="F5" s="180"/>
      <c r="G5" s="180"/>
      <c r="H5" s="181"/>
    </row>
    <row r="6" spans="1:11" x14ac:dyDescent="0.25">
      <c r="A6" s="168"/>
      <c r="B6" s="169"/>
      <c r="C6" s="171"/>
      <c r="D6" s="177"/>
      <c r="E6" s="182" t="s">
        <v>82</v>
      </c>
      <c r="F6" s="182" t="s">
        <v>83</v>
      </c>
      <c r="G6" s="182" t="s">
        <v>84</v>
      </c>
      <c r="H6" s="183" t="s">
        <v>85</v>
      </c>
    </row>
    <row r="7" spans="1:11" ht="99" customHeight="1" x14ac:dyDescent="0.25">
      <c r="A7" s="58" t="s">
        <v>49</v>
      </c>
      <c r="B7" s="58" t="s">
        <v>50</v>
      </c>
      <c r="C7" s="172"/>
      <c r="D7" s="178"/>
      <c r="E7" s="182"/>
      <c r="F7" s="182"/>
      <c r="G7" s="182"/>
      <c r="H7" s="183"/>
    </row>
    <row r="8" spans="1:11" s="69" customFormat="1" ht="16.5" x14ac:dyDescent="0.25">
      <c r="A8" s="66"/>
      <c r="B8" s="66"/>
      <c r="C8" s="67" t="s">
        <v>39</v>
      </c>
      <c r="D8" s="68">
        <f t="shared" ref="D8:G8" si="0">+D10</f>
        <v>249125</v>
      </c>
      <c r="E8" s="68">
        <f t="shared" si="0"/>
        <v>0</v>
      </c>
      <c r="F8" s="68">
        <f t="shared" si="0"/>
        <v>0</v>
      </c>
      <c r="G8" s="68">
        <f t="shared" si="0"/>
        <v>14625</v>
      </c>
      <c r="H8" s="68">
        <f>+H10</f>
        <v>234500</v>
      </c>
    </row>
    <row r="9" spans="1:11" ht="16.5" x14ac:dyDescent="0.25">
      <c r="A9" s="58"/>
      <c r="B9" s="58"/>
      <c r="C9" s="59" t="s">
        <v>3</v>
      </c>
      <c r="D9" s="60"/>
      <c r="E9" s="60"/>
      <c r="F9" s="61"/>
      <c r="G9" s="61"/>
      <c r="H9" s="16"/>
    </row>
    <row r="10" spans="1:11" s="69" customFormat="1" ht="33" x14ac:dyDescent="0.25">
      <c r="A10" s="70"/>
      <c r="B10" s="71"/>
      <c r="C10" s="71" t="s">
        <v>86</v>
      </c>
      <c r="D10" s="68">
        <f t="shared" ref="D10:F10" si="1">D12+D13+D16</f>
        <v>249125</v>
      </c>
      <c r="E10" s="68">
        <f t="shared" si="1"/>
        <v>0</v>
      </c>
      <c r="F10" s="68">
        <f t="shared" si="1"/>
        <v>0</v>
      </c>
      <c r="G10" s="68">
        <f>G12+G13+G16</f>
        <v>14625</v>
      </c>
      <c r="H10" s="68">
        <f>H12+H13+H16</f>
        <v>234500</v>
      </c>
    </row>
    <row r="11" spans="1:11" ht="16.5" x14ac:dyDescent="0.25">
      <c r="A11" s="50"/>
      <c r="B11" s="50"/>
      <c r="C11" s="50" t="s">
        <v>87</v>
      </c>
      <c r="D11" s="62"/>
      <c r="E11" s="62"/>
      <c r="F11" s="63"/>
      <c r="G11" s="63"/>
      <c r="H11" s="64"/>
    </row>
    <row r="12" spans="1:11" ht="70.5" customHeight="1" x14ac:dyDescent="0.25">
      <c r="A12" s="38">
        <v>1023</v>
      </c>
      <c r="B12" s="38">
        <v>31001</v>
      </c>
      <c r="C12" s="73" t="s">
        <v>88</v>
      </c>
      <c r="D12" s="28">
        <f>E12+F12+G12+H12</f>
        <v>234500</v>
      </c>
      <c r="E12" s="28"/>
      <c r="F12" s="28"/>
      <c r="G12" s="28"/>
      <c r="H12" s="28">
        <f>'Հավելված 3'!J36+'Հավելված 3'!J38</f>
        <v>234500</v>
      </c>
      <c r="K12" s="65"/>
    </row>
    <row r="13" spans="1:11" ht="70.5" customHeight="1" x14ac:dyDescent="0.25">
      <c r="A13" s="38">
        <v>1023</v>
      </c>
      <c r="B13" s="38">
        <v>31003</v>
      </c>
      <c r="C13" s="73" t="s">
        <v>117</v>
      </c>
      <c r="D13" s="28">
        <f>E13+F13+G13+H13</f>
        <v>9675</v>
      </c>
      <c r="E13" s="28">
        <f>E14</f>
        <v>0</v>
      </c>
      <c r="F13" s="28">
        <f>F14</f>
        <v>0</v>
      </c>
      <c r="G13" s="28">
        <f>G14+G15</f>
        <v>9675</v>
      </c>
      <c r="H13" s="28">
        <f>H14</f>
        <v>0</v>
      </c>
      <c r="K13" s="65"/>
    </row>
    <row r="14" spans="1:11" ht="86.25" x14ac:dyDescent="0.25">
      <c r="A14" s="88"/>
      <c r="B14" s="88"/>
      <c r="C14" s="73" t="s">
        <v>118</v>
      </c>
      <c r="D14" s="28">
        <f>E14+F14+G14+H14</f>
        <v>8700</v>
      </c>
      <c r="E14" s="88"/>
      <c r="F14" s="88"/>
      <c r="G14" s="28">
        <f>'Հավելված 4'!G17</f>
        <v>8700</v>
      </c>
      <c r="H14" s="88"/>
    </row>
    <row r="15" spans="1:11" ht="120.75" x14ac:dyDescent="0.25">
      <c r="A15" s="88"/>
      <c r="B15" s="88"/>
      <c r="C15" s="73" t="s">
        <v>137</v>
      </c>
      <c r="D15" s="28">
        <f>E15+F15+G15+H15</f>
        <v>975</v>
      </c>
      <c r="E15" s="88"/>
      <c r="F15" s="88"/>
      <c r="G15" s="28">
        <f>'Հավելված 4'!G18</f>
        <v>975</v>
      </c>
      <c r="H15" s="88"/>
    </row>
    <row r="16" spans="1:11" ht="51.75" x14ac:dyDescent="0.25">
      <c r="A16" s="38">
        <v>1023</v>
      </c>
      <c r="B16" s="38">
        <v>31004</v>
      </c>
      <c r="C16" s="73" t="s">
        <v>171</v>
      </c>
      <c r="D16" s="28">
        <f>D17</f>
        <v>4950</v>
      </c>
      <c r="E16" s="28">
        <f t="shared" ref="E16:H16" si="2">E17</f>
        <v>0</v>
      </c>
      <c r="F16" s="28">
        <f t="shared" si="2"/>
        <v>0</v>
      </c>
      <c r="G16" s="28">
        <f>G17</f>
        <v>4950</v>
      </c>
      <c r="H16" s="28">
        <f t="shared" si="2"/>
        <v>0</v>
      </c>
    </row>
    <row r="17" spans="1:8" ht="103.5" x14ac:dyDescent="0.25">
      <c r="A17" s="88"/>
      <c r="B17" s="88"/>
      <c r="C17" s="73" t="s">
        <v>136</v>
      </c>
      <c r="D17" s="28">
        <f>E17+F17+G17+H17</f>
        <v>4950</v>
      </c>
      <c r="E17" s="88"/>
      <c r="F17" s="88"/>
      <c r="G17" s="28">
        <f>'Հավելված 4'!G23</f>
        <v>4950</v>
      </c>
      <c r="H17" s="88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35" right="0.26" top="0.5" bottom="0.48" header="0.3" footer="0.3"/>
  <pageSetup paperSize="9" scale="85" firstPageNumber="3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31" zoomScaleNormal="100" zoomScaleSheetLayoutView="100" workbookViewId="0">
      <selection activeCell="G47" sqref="G47"/>
    </sheetView>
  </sheetViews>
  <sheetFormatPr defaultRowHeight="13.5" x14ac:dyDescent="0.2"/>
  <cols>
    <col min="1" max="1" width="9" style="3" customWidth="1"/>
    <col min="2" max="2" width="9.5" style="3" customWidth="1"/>
    <col min="3" max="3" width="6.83203125" style="3" customWidth="1"/>
    <col min="4" max="4" width="11" style="3" customWidth="1"/>
    <col min="5" max="5" width="10.83203125" style="3" customWidth="1"/>
    <col min="6" max="6" width="71.5" style="3" customWidth="1"/>
    <col min="7" max="7" width="19.1640625" style="3" customWidth="1"/>
    <col min="8" max="8" width="18.1640625" style="3" customWidth="1"/>
    <col min="9" max="9" width="17.1640625" style="3" customWidth="1"/>
    <col min="10" max="10" width="19" style="3" customWidth="1"/>
    <col min="11" max="11" width="23" style="3" customWidth="1"/>
    <col min="12" max="16384" width="9.33203125" style="3"/>
  </cols>
  <sheetData>
    <row r="1" spans="1:11" ht="16.5" customHeight="1" x14ac:dyDescent="0.2">
      <c r="J1" s="7" t="s">
        <v>37</v>
      </c>
    </row>
    <row r="2" spans="1:11" ht="14.45" customHeight="1" x14ac:dyDescent="0.2"/>
    <row r="3" spans="1:11" ht="41.25" customHeight="1" x14ac:dyDescent="0.3">
      <c r="A3" s="184" t="s">
        <v>134</v>
      </c>
      <c r="B3" s="184"/>
      <c r="C3" s="184"/>
      <c r="D3" s="184"/>
      <c r="E3" s="184"/>
      <c r="F3" s="184"/>
      <c r="G3" s="184"/>
      <c r="H3" s="184"/>
      <c r="I3" s="184"/>
      <c r="J3" s="184"/>
      <c r="K3" s="6"/>
    </row>
    <row r="4" spans="1:11" ht="17.25" x14ac:dyDescent="0.3">
      <c r="A4" s="24"/>
      <c r="B4" s="24"/>
      <c r="C4" s="24"/>
      <c r="D4" s="24"/>
      <c r="E4" s="24"/>
      <c r="F4" s="24"/>
      <c r="G4" s="83"/>
      <c r="H4" s="83"/>
      <c r="I4" s="83"/>
      <c r="J4" s="24"/>
      <c r="K4" s="6"/>
    </row>
    <row r="5" spans="1:11" ht="22.5" customHeight="1" x14ac:dyDescent="0.2">
      <c r="J5" s="44" t="s">
        <v>59</v>
      </c>
    </row>
    <row r="6" spans="1:11" ht="45" customHeight="1" x14ac:dyDescent="0.2">
      <c r="A6" s="185" t="s">
        <v>20</v>
      </c>
      <c r="B6" s="185"/>
      <c r="C6" s="185"/>
      <c r="D6" s="185" t="s">
        <v>0</v>
      </c>
      <c r="E6" s="185"/>
      <c r="F6" s="185" t="s">
        <v>17</v>
      </c>
      <c r="G6" s="186" t="s">
        <v>46</v>
      </c>
      <c r="H6" s="187"/>
      <c r="I6" s="187"/>
      <c r="J6" s="188"/>
    </row>
    <row r="7" spans="1:11" s="36" customFormat="1" ht="83.25" customHeight="1" x14ac:dyDescent="0.2">
      <c r="A7" s="37" t="s">
        <v>62</v>
      </c>
      <c r="B7" s="37" t="s">
        <v>63</v>
      </c>
      <c r="C7" s="37" t="s">
        <v>64</v>
      </c>
      <c r="D7" s="37" t="s">
        <v>60</v>
      </c>
      <c r="E7" s="37" t="s">
        <v>61</v>
      </c>
      <c r="F7" s="185"/>
      <c r="G7" s="81" t="s">
        <v>108</v>
      </c>
      <c r="H7" s="81" t="s">
        <v>109</v>
      </c>
      <c r="I7" s="81" t="s">
        <v>110</v>
      </c>
      <c r="J7" s="81" t="s">
        <v>48</v>
      </c>
    </row>
    <row r="8" spans="1:11" s="36" customFormat="1" ht="16.5" x14ac:dyDescent="0.2">
      <c r="A8" s="45"/>
      <c r="B8" s="45"/>
      <c r="C8" s="82"/>
      <c r="D8" s="45"/>
      <c r="E8" s="45"/>
      <c r="F8" s="23" t="s">
        <v>21</v>
      </c>
      <c r="G8" s="40">
        <f>G10</f>
        <v>0</v>
      </c>
      <c r="H8" s="40">
        <f>H10</f>
        <v>0</v>
      </c>
      <c r="I8" s="40">
        <f>I10</f>
        <v>0</v>
      </c>
      <c r="J8" s="40">
        <f>J10</f>
        <v>0</v>
      </c>
    </row>
    <row r="9" spans="1:11" s="36" customFormat="1" ht="16.5" x14ac:dyDescent="0.2">
      <c r="A9" s="45"/>
      <c r="B9" s="45"/>
      <c r="C9" s="82"/>
      <c r="D9" s="45"/>
      <c r="E9" s="45"/>
      <c r="F9" s="23" t="s">
        <v>3</v>
      </c>
      <c r="G9" s="23"/>
      <c r="H9" s="23"/>
      <c r="I9" s="23"/>
      <c r="J9" s="40"/>
    </row>
    <row r="10" spans="1:11" s="36" customFormat="1" ht="33" x14ac:dyDescent="0.2">
      <c r="A10" s="39" t="s">
        <v>4</v>
      </c>
      <c r="B10" s="45"/>
      <c r="C10" s="82"/>
      <c r="D10" s="45"/>
      <c r="E10" s="45"/>
      <c r="F10" s="23" t="s">
        <v>22</v>
      </c>
      <c r="G10" s="40">
        <f>G12</f>
        <v>0</v>
      </c>
      <c r="H10" s="40">
        <f>H12</f>
        <v>0</v>
      </c>
      <c r="I10" s="40">
        <f>I12</f>
        <v>0</v>
      </c>
      <c r="J10" s="40">
        <f>J12</f>
        <v>0</v>
      </c>
    </row>
    <row r="11" spans="1:11" s="36" customFormat="1" ht="16.5" x14ac:dyDescent="0.2">
      <c r="A11" s="39"/>
      <c r="B11" s="45"/>
      <c r="C11" s="82"/>
      <c r="D11" s="45"/>
      <c r="E11" s="45"/>
      <c r="F11" s="23" t="s">
        <v>3</v>
      </c>
      <c r="G11" s="23"/>
      <c r="H11" s="23"/>
      <c r="I11" s="23"/>
      <c r="J11" s="40"/>
    </row>
    <row r="12" spans="1:11" s="36" customFormat="1" ht="49.5" x14ac:dyDescent="0.2">
      <c r="A12" s="45"/>
      <c r="B12" s="39" t="s">
        <v>4</v>
      </c>
      <c r="C12" s="82"/>
      <c r="D12" s="45"/>
      <c r="E12" s="45"/>
      <c r="F12" s="23" t="s">
        <v>23</v>
      </c>
      <c r="G12" s="40">
        <f>G14</f>
        <v>0</v>
      </c>
      <c r="H12" s="40">
        <f>H14</f>
        <v>0</v>
      </c>
      <c r="I12" s="40">
        <f>I14</f>
        <v>0</v>
      </c>
      <c r="J12" s="40">
        <f>J14</f>
        <v>0</v>
      </c>
    </row>
    <row r="13" spans="1:11" s="36" customFormat="1" ht="16.5" x14ac:dyDescent="0.2">
      <c r="A13" s="45"/>
      <c r="B13" s="39"/>
      <c r="C13" s="82"/>
      <c r="D13" s="45"/>
      <c r="E13" s="45"/>
      <c r="F13" s="23" t="s">
        <v>3</v>
      </c>
      <c r="G13" s="23"/>
      <c r="H13" s="23"/>
      <c r="I13" s="23"/>
      <c r="J13" s="40"/>
    </row>
    <row r="14" spans="1:11" s="36" customFormat="1" ht="16.5" x14ac:dyDescent="0.2">
      <c r="A14" s="45"/>
      <c r="B14" s="45"/>
      <c r="C14" s="39" t="s">
        <v>5</v>
      </c>
      <c r="D14" s="45"/>
      <c r="E14" s="17"/>
      <c r="F14" s="23" t="s">
        <v>24</v>
      </c>
      <c r="G14" s="40">
        <f>G16</f>
        <v>0</v>
      </c>
      <c r="H14" s="40">
        <f>H16</f>
        <v>0</v>
      </c>
      <c r="I14" s="40">
        <f>I16</f>
        <v>0</v>
      </c>
      <c r="J14" s="40">
        <f>J16</f>
        <v>0</v>
      </c>
    </row>
    <row r="15" spans="1:11" s="36" customFormat="1" ht="16.5" x14ac:dyDescent="0.2">
      <c r="A15" s="45"/>
      <c r="B15" s="45"/>
      <c r="C15" s="39"/>
      <c r="D15" s="45"/>
      <c r="E15" s="17"/>
      <c r="F15" s="23" t="s">
        <v>3</v>
      </c>
      <c r="G15" s="23"/>
      <c r="H15" s="23"/>
      <c r="I15" s="23"/>
      <c r="J15" s="40"/>
    </row>
    <row r="16" spans="1:11" s="36" customFormat="1" ht="16.5" x14ac:dyDescent="0.2">
      <c r="A16" s="45"/>
      <c r="B16" s="45"/>
      <c r="C16" s="39"/>
      <c r="D16" s="45"/>
      <c r="E16" s="17"/>
      <c r="F16" s="51" t="s">
        <v>26</v>
      </c>
      <c r="G16" s="40">
        <f>G17</f>
        <v>0</v>
      </c>
      <c r="H16" s="40">
        <f>H17</f>
        <v>0</v>
      </c>
      <c r="I16" s="40">
        <f>I17</f>
        <v>0</v>
      </c>
      <c r="J16" s="40">
        <f>J17</f>
        <v>0</v>
      </c>
    </row>
    <row r="17" spans="1:11" s="36" customFormat="1" ht="16.5" x14ac:dyDescent="0.2">
      <c r="A17" s="45"/>
      <c r="B17" s="45"/>
      <c r="C17" s="39"/>
      <c r="D17" s="17">
        <v>1023</v>
      </c>
      <c r="E17" s="17"/>
      <c r="F17" s="23" t="s">
        <v>25</v>
      </c>
      <c r="G17" s="40">
        <f>G19+G28+G39+G48</f>
        <v>0</v>
      </c>
      <c r="H17" s="40">
        <f t="shared" ref="H17:J17" si="0">H19+H28+H39+H48</f>
        <v>0</v>
      </c>
      <c r="I17" s="40">
        <f t="shared" si="0"/>
        <v>0</v>
      </c>
      <c r="J17" s="40">
        <f t="shared" si="0"/>
        <v>0</v>
      </c>
    </row>
    <row r="18" spans="1:11" s="36" customFormat="1" ht="16.5" x14ac:dyDescent="0.2">
      <c r="A18" s="45"/>
      <c r="B18" s="45"/>
      <c r="C18" s="39"/>
      <c r="D18" s="17"/>
      <c r="E18" s="17"/>
      <c r="F18" s="23" t="s">
        <v>3</v>
      </c>
      <c r="G18" s="13"/>
      <c r="H18" s="13"/>
      <c r="I18" s="13"/>
      <c r="J18" s="13"/>
    </row>
    <row r="19" spans="1:11" s="36" customFormat="1" ht="16.5" x14ac:dyDescent="0.2">
      <c r="A19" s="39"/>
      <c r="B19" s="39"/>
      <c r="C19" s="39"/>
      <c r="D19" s="39"/>
      <c r="E19" s="41">
        <v>11001</v>
      </c>
      <c r="F19" s="23" t="s">
        <v>32</v>
      </c>
      <c r="G19" s="126">
        <f t="shared" ref="G19:I19" si="1">G21</f>
        <v>0</v>
      </c>
      <c r="H19" s="126">
        <f t="shared" si="1"/>
        <v>-93425</v>
      </c>
      <c r="I19" s="126">
        <f t="shared" si="1"/>
        <v>-148375</v>
      </c>
      <c r="J19" s="79">
        <f>J21</f>
        <v>-249125</v>
      </c>
    </row>
    <row r="20" spans="1:11" s="36" customFormat="1" ht="16.5" x14ac:dyDescent="0.2">
      <c r="A20" s="84"/>
      <c r="B20" s="85"/>
      <c r="C20" s="85"/>
      <c r="D20" s="27"/>
      <c r="E20" s="27"/>
      <c r="F20" s="33" t="s">
        <v>16</v>
      </c>
      <c r="G20" s="42"/>
      <c r="H20" s="42"/>
      <c r="I20" s="42"/>
      <c r="J20" s="42"/>
    </row>
    <row r="21" spans="1:11" s="36" customFormat="1" ht="17.25" customHeight="1" x14ac:dyDescent="0.2">
      <c r="A21" s="84"/>
      <c r="B21" s="85"/>
      <c r="C21" s="85"/>
      <c r="D21" s="27"/>
      <c r="E21" s="27"/>
      <c r="F21" s="43" t="s">
        <v>1</v>
      </c>
      <c r="G21" s="79">
        <f>G23</f>
        <v>0</v>
      </c>
      <c r="H21" s="79">
        <f>H23</f>
        <v>-93425</v>
      </c>
      <c r="I21" s="79">
        <f>I23</f>
        <v>-148375</v>
      </c>
      <c r="J21" s="79">
        <f>J23</f>
        <v>-249125</v>
      </c>
    </row>
    <row r="22" spans="1:11" s="36" customFormat="1" ht="33" x14ac:dyDescent="0.2">
      <c r="A22" s="84"/>
      <c r="B22" s="85"/>
      <c r="C22" s="85"/>
      <c r="D22" s="27"/>
      <c r="E22" s="27"/>
      <c r="F22" s="43" t="s">
        <v>90</v>
      </c>
      <c r="G22" s="42"/>
      <c r="H22" s="42"/>
      <c r="I22" s="42"/>
      <c r="J22" s="42"/>
    </row>
    <row r="23" spans="1:11" s="36" customFormat="1" ht="16.5" x14ac:dyDescent="0.2">
      <c r="A23" s="84"/>
      <c r="B23" s="85"/>
      <c r="C23" s="85"/>
      <c r="D23" s="27"/>
      <c r="E23" s="27"/>
      <c r="F23" s="43" t="s">
        <v>18</v>
      </c>
      <c r="G23" s="28">
        <f>G24</f>
        <v>0</v>
      </c>
      <c r="H23" s="28">
        <f t="shared" ref="H23:J26" si="2">H24</f>
        <v>-93425</v>
      </c>
      <c r="I23" s="28">
        <f t="shared" si="2"/>
        <v>-148375</v>
      </c>
      <c r="J23" s="28">
        <f t="shared" si="2"/>
        <v>-249125</v>
      </c>
    </row>
    <row r="24" spans="1:11" s="36" customFormat="1" ht="16.5" x14ac:dyDescent="0.2">
      <c r="A24" s="84"/>
      <c r="B24" s="85"/>
      <c r="C24" s="85"/>
      <c r="D24" s="27"/>
      <c r="E24" s="27"/>
      <c r="F24" s="43" t="s">
        <v>75</v>
      </c>
      <c r="G24" s="28">
        <f>G25</f>
        <v>0</v>
      </c>
      <c r="H24" s="28">
        <f t="shared" si="2"/>
        <v>-93425</v>
      </c>
      <c r="I24" s="28">
        <f t="shared" si="2"/>
        <v>-148375</v>
      </c>
      <c r="J24" s="28">
        <f t="shared" si="2"/>
        <v>-249125</v>
      </c>
    </row>
    <row r="25" spans="1:11" s="36" customFormat="1" ht="33" x14ac:dyDescent="0.2">
      <c r="A25" s="84"/>
      <c r="B25" s="85"/>
      <c r="C25" s="85"/>
      <c r="D25" s="27"/>
      <c r="E25" s="27"/>
      <c r="F25" s="43" t="s">
        <v>76</v>
      </c>
      <c r="G25" s="79">
        <f>G26</f>
        <v>0</v>
      </c>
      <c r="H25" s="79">
        <f t="shared" si="2"/>
        <v>-93425</v>
      </c>
      <c r="I25" s="79">
        <f t="shared" si="2"/>
        <v>-148375</v>
      </c>
      <c r="J25" s="79">
        <f t="shared" si="2"/>
        <v>-249125</v>
      </c>
    </row>
    <row r="26" spans="1:11" s="36" customFormat="1" ht="16.5" x14ac:dyDescent="0.2">
      <c r="A26" s="84"/>
      <c r="B26" s="85"/>
      <c r="C26" s="85"/>
      <c r="D26" s="27"/>
      <c r="E26" s="27"/>
      <c r="F26" s="43" t="s">
        <v>77</v>
      </c>
      <c r="G26" s="28">
        <f>G27</f>
        <v>0</v>
      </c>
      <c r="H26" s="28">
        <f t="shared" si="2"/>
        <v>-93425</v>
      </c>
      <c r="I26" s="28">
        <f t="shared" si="2"/>
        <v>-148375</v>
      </c>
      <c r="J26" s="28">
        <f t="shared" si="2"/>
        <v>-249125</v>
      </c>
    </row>
    <row r="27" spans="1:11" s="36" customFormat="1" ht="24.75" customHeight="1" x14ac:dyDescent="0.2">
      <c r="A27" s="84"/>
      <c r="B27" s="85"/>
      <c r="C27" s="85"/>
      <c r="D27" s="27"/>
      <c r="E27" s="27"/>
      <c r="F27" s="104" t="s">
        <v>78</v>
      </c>
      <c r="G27" s="126">
        <f t="shared" ref="G27:I27" si="3">-G28-G39-G48</f>
        <v>0</v>
      </c>
      <c r="H27" s="126">
        <f t="shared" si="3"/>
        <v>-93425</v>
      </c>
      <c r="I27" s="126">
        <f t="shared" si="3"/>
        <v>-148375</v>
      </c>
      <c r="J27" s="101">
        <f>-J28-J39-J48</f>
        <v>-249125</v>
      </c>
    </row>
    <row r="28" spans="1:11" s="36" customFormat="1" ht="33" x14ac:dyDescent="0.2">
      <c r="A28" s="39"/>
      <c r="B28" s="39"/>
      <c r="C28" s="39"/>
      <c r="D28" s="39"/>
      <c r="E28" s="41" t="s">
        <v>70</v>
      </c>
      <c r="F28" s="23" t="s">
        <v>67</v>
      </c>
      <c r="G28" s="79">
        <f>-G36+G38+G47</f>
        <v>0</v>
      </c>
      <c r="H28" s="79">
        <f>H30</f>
        <v>83750</v>
      </c>
      <c r="I28" s="79">
        <f>I30</f>
        <v>133750</v>
      </c>
      <c r="J28" s="79">
        <f>J30</f>
        <v>234500</v>
      </c>
      <c r="K28" s="129"/>
    </row>
    <row r="29" spans="1:11" s="36" customFormat="1" ht="16.5" x14ac:dyDescent="0.2">
      <c r="A29" s="84"/>
      <c r="B29" s="85"/>
      <c r="C29" s="85"/>
      <c r="D29" s="27"/>
      <c r="E29" s="27"/>
      <c r="F29" s="33" t="s">
        <v>27</v>
      </c>
      <c r="G29" s="86"/>
      <c r="H29" s="86"/>
      <c r="I29" s="86"/>
      <c r="J29" s="86"/>
    </row>
    <row r="30" spans="1:11" s="36" customFormat="1" ht="17.25" customHeight="1" x14ac:dyDescent="0.2">
      <c r="A30" s="84"/>
      <c r="B30" s="85"/>
      <c r="C30" s="85"/>
      <c r="D30" s="27"/>
      <c r="E30" s="27"/>
      <c r="F30" s="43" t="s">
        <v>26</v>
      </c>
      <c r="G30" s="79">
        <f>G32</f>
        <v>0</v>
      </c>
      <c r="H30" s="79">
        <f>H32</f>
        <v>83750</v>
      </c>
      <c r="I30" s="79">
        <f>I32</f>
        <v>133750</v>
      </c>
      <c r="J30" s="79">
        <f>J32</f>
        <v>234500</v>
      </c>
    </row>
    <row r="31" spans="1:11" s="36" customFormat="1" ht="33" x14ac:dyDescent="0.2">
      <c r="A31" s="84"/>
      <c r="B31" s="85"/>
      <c r="C31" s="85"/>
      <c r="D31" s="27"/>
      <c r="E31" s="27"/>
      <c r="F31" s="43" t="s">
        <v>28</v>
      </c>
      <c r="G31" s="42"/>
      <c r="H31" s="42"/>
      <c r="I31" s="42"/>
      <c r="J31" s="42"/>
    </row>
    <row r="32" spans="1:11" s="36" customFormat="1" ht="16.5" x14ac:dyDescent="0.2">
      <c r="A32" s="84"/>
      <c r="B32" s="85"/>
      <c r="C32" s="85"/>
      <c r="D32" s="27"/>
      <c r="E32" s="27"/>
      <c r="F32" s="43" t="s">
        <v>29</v>
      </c>
      <c r="G32" s="28">
        <f t="shared" ref="G32:I33" si="4">G33</f>
        <v>0</v>
      </c>
      <c r="H32" s="28">
        <f t="shared" si="4"/>
        <v>83750</v>
      </c>
      <c r="I32" s="28">
        <f t="shared" si="4"/>
        <v>133750</v>
      </c>
      <c r="J32" s="28">
        <f>J33</f>
        <v>234500</v>
      </c>
    </row>
    <row r="33" spans="1:10" s="36" customFormat="1" ht="16.5" x14ac:dyDescent="0.2">
      <c r="A33" s="84"/>
      <c r="B33" s="85"/>
      <c r="C33" s="85"/>
      <c r="D33" s="27"/>
      <c r="E33" s="27"/>
      <c r="F33" s="43" t="s">
        <v>71</v>
      </c>
      <c r="G33" s="28">
        <f t="shared" si="4"/>
        <v>0</v>
      </c>
      <c r="H33" s="28">
        <f t="shared" si="4"/>
        <v>83750</v>
      </c>
      <c r="I33" s="28">
        <f t="shared" si="4"/>
        <v>133750</v>
      </c>
      <c r="J33" s="28">
        <f>J34</f>
        <v>234500</v>
      </c>
    </row>
    <row r="34" spans="1:10" s="36" customFormat="1" ht="16.5" x14ac:dyDescent="0.2">
      <c r="A34" s="84"/>
      <c r="B34" s="85"/>
      <c r="C34" s="85"/>
      <c r="D34" s="27"/>
      <c r="E34" s="27"/>
      <c r="F34" s="43" t="s">
        <v>72</v>
      </c>
      <c r="G34" s="28">
        <f>G35+G37</f>
        <v>0</v>
      </c>
      <c r="H34" s="28">
        <f>H35+H37</f>
        <v>83750</v>
      </c>
      <c r="I34" s="28">
        <f>I35+I37</f>
        <v>133750</v>
      </c>
      <c r="J34" s="28">
        <f>J35+J37</f>
        <v>234500</v>
      </c>
    </row>
    <row r="35" spans="1:10" s="36" customFormat="1" ht="16.5" x14ac:dyDescent="0.2">
      <c r="A35" s="84"/>
      <c r="B35" s="85"/>
      <c r="C35" s="85"/>
      <c r="D35" s="27"/>
      <c r="E35" s="27"/>
      <c r="F35" s="43" t="s">
        <v>73</v>
      </c>
      <c r="G35" s="28">
        <f>G36</f>
        <v>0</v>
      </c>
      <c r="H35" s="28">
        <f>H36</f>
        <v>83750</v>
      </c>
      <c r="I35" s="28">
        <f>I36</f>
        <v>83750</v>
      </c>
      <c r="J35" s="28">
        <f>J36</f>
        <v>134500</v>
      </c>
    </row>
    <row r="36" spans="1:10" s="36" customFormat="1" ht="16.5" x14ac:dyDescent="0.2">
      <c r="A36" s="84"/>
      <c r="B36" s="85"/>
      <c r="C36" s="85"/>
      <c r="D36" s="27"/>
      <c r="E36" s="27"/>
      <c r="F36" s="43" t="s">
        <v>74</v>
      </c>
      <c r="G36" s="28"/>
      <c r="H36" s="28">
        <v>83750</v>
      </c>
      <c r="I36" s="28">
        <v>83750</v>
      </c>
      <c r="J36" s="28">
        <v>134500</v>
      </c>
    </row>
    <row r="37" spans="1:10" s="36" customFormat="1" ht="16.5" x14ac:dyDescent="0.2">
      <c r="A37" s="84"/>
      <c r="B37" s="85"/>
      <c r="C37" s="85"/>
      <c r="D37" s="27"/>
      <c r="E37" s="27"/>
      <c r="F37" s="43" t="s">
        <v>114</v>
      </c>
      <c r="G37" s="28">
        <f>G38</f>
        <v>0</v>
      </c>
      <c r="H37" s="28">
        <f>H38</f>
        <v>0</v>
      </c>
      <c r="I37" s="28">
        <f>I38</f>
        <v>50000</v>
      </c>
      <c r="J37" s="28">
        <f>J38</f>
        <v>100000</v>
      </c>
    </row>
    <row r="38" spans="1:10" s="36" customFormat="1" ht="16.5" x14ac:dyDescent="0.2">
      <c r="A38" s="84"/>
      <c r="B38" s="85"/>
      <c r="C38" s="85"/>
      <c r="D38" s="27"/>
      <c r="E38" s="27"/>
      <c r="F38" s="43" t="s">
        <v>116</v>
      </c>
      <c r="G38" s="79"/>
      <c r="H38" s="28">
        <v>0</v>
      </c>
      <c r="I38" s="79">
        <v>50000</v>
      </c>
      <c r="J38" s="79">
        <v>100000</v>
      </c>
    </row>
    <row r="39" spans="1:10" s="36" customFormat="1" ht="37.5" customHeight="1" x14ac:dyDescent="0.2">
      <c r="A39" s="39"/>
      <c r="B39" s="39"/>
      <c r="C39" s="39"/>
      <c r="D39" s="39"/>
      <c r="E39" s="41">
        <v>31003</v>
      </c>
      <c r="F39" s="23" t="s">
        <v>173</v>
      </c>
      <c r="G39" s="79">
        <f>G41</f>
        <v>0</v>
      </c>
      <c r="H39" s="79">
        <f>H41</f>
        <v>9675</v>
      </c>
      <c r="I39" s="79">
        <f>I41</f>
        <v>9675</v>
      </c>
      <c r="J39" s="79">
        <f>J41</f>
        <v>9675</v>
      </c>
    </row>
    <row r="40" spans="1:10" s="36" customFormat="1" ht="16.5" x14ac:dyDescent="0.2">
      <c r="A40" s="84"/>
      <c r="B40" s="85"/>
      <c r="C40" s="85"/>
      <c r="D40" s="27"/>
      <c r="E40" s="27"/>
      <c r="F40" s="33" t="s">
        <v>27</v>
      </c>
      <c r="G40" s="86"/>
      <c r="H40" s="86"/>
      <c r="I40" s="86"/>
      <c r="J40" s="86"/>
    </row>
    <row r="41" spans="1:10" s="36" customFormat="1" ht="17.25" customHeight="1" x14ac:dyDescent="0.2">
      <c r="A41" s="84"/>
      <c r="B41" s="85"/>
      <c r="C41" s="85"/>
      <c r="D41" s="27"/>
      <c r="E41" s="27"/>
      <c r="F41" s="43" t="s">
        <v>26</v>
      </c>
      <c r="G41" s="79">
        <f>G43</f>
        <v>0</v>
      </c>
      <c r="H41" s="79">
        <f>H43</f>
        <v>9675</v>
      </c>
      <c r="I41" s="79">
        <f>I43</f>
        <v>9675</v>
      </c>
      <c r="J41" s="79">
        <f>J43</f>
        <v>9675</v>
      </c>
    </row>
    <row r="42" spans="1:10" s="36" customFormat="1" ht="33" x14ac:dyDescent="0.2">
      <c r="A42" s="84"/>
      <c r="B42" s="85"/>
      <c r="C42" s="85"/>
      <c r="D42" s="27"/>
      <c r="E42" s="27"/>
      <c r="F42" s="43" t="s">
        <v>28</v>
      </c>
      <c r="G42" s="42"/>
      <c r="H42" s="42"/>
      <c r="I42" s="42"/>
      <c r="J42" s="42"/>
    </row>
    <row r="43" spans="1:10" s="36" customFormat="1" ht="16.5" x14ac:dyDescent="0.2">
      <c r="A43" s="84"/>
      <c r="B43" s="85"/>
      <c r="C43" s="85"/>
      <c r="D43" s="27"/>
      <c r="E43" s="27"/>
      <c r="F43" s="23" t="s">
        <v>29</v>
      </c>
      <c r="G43" s="28">
        <f t="shared" ref="G43:I44" si="5">G44</f>
        <v>0</v>
      </c>
      <c r="H43" s="28">
        <f t="shared" si="5"/>
        <v>9675</v>
      </c>
      <c r="I43" s="28">
        <f t="shared" si="5"/>
        <v>9675</v>
      </c>
      <c r="J43" s="28">
        <f>J44</f>
        <v>9675</v>
      </c>
    </row>
    <row r="44" spans="1:10" s="36" customFormat="1" ht="16.5" x14ac:dyDescent="0.2">
      <c r="A44" s="84"/>
      <c r="B44" s="85"/>
      <c r="C44" s="85"/>
      <c r="D44" s="27"/>
      <c r="E44" s="27"/>
      <c r="F44" s="23" t="s">
        <v>71</v>
      </c>
      <c r="G44" s="28">
        <f t="shared" si="5"/>
        <v>0</v>
      </c>
      <c r="H44" s="28">
        <f t="shared" si="5"/>
        <v>9675</v>
      </c>
      <c r="I44" s="28">
        <f t="shared" si="5"/>
        <v>9675</v>
      </c>
      <c r="J44" s="28">
        <f>J45</f>
        <v>9675</v>
      </c>
    </row>
    <row r="45" spans="1:10" s="36" customFormat="1" ht="16.5" x14ac:dyDescent="0.2">
      <c r="A45" s="84"/>
      <c r="B45" s="85"/>
      <c r="C45" s="85"/>
      <c r="D45" s="27"/>
      <c r="E45" s="27"/>
      <c r="F45" s="23" t="s">
        <v>72</v>
      </c>
      <c r="G45" s="28">
        <f>G47</f>
        <v>0</v>
      </c>
      <c r="H45" s="28">
        <f>H47</f>
        <v>9675</v>
      </c>
      <c r="I45" s="28">
        <f>I47</f>
        <v>9675</v>
      </c>
      <c r="J45" s="28">
        <f>J47</f>
        <v>9675</v>
      </c>
    </row>
    <row r="46" spans="1:10" s="36" customFormat="1" ht="16.5" x14ac:dyDescent="0.2">
      <c r="A46" s="84"/>
      <c r="B46" s="85"/>
      <c r="C46" s="85"/>
      <c r="D46" s="27"/>
      <c r="E46" s="27"/>
      <c r="F46" s="23" t="s">
        <v>114</v>
      </c>
      <c r="G46" s="28">
        <f>G47</f>
        <v>0</v>
      </c>
      <c r="H46" s="28">
        <f>H47</f>
        <v>9675</v>
      </c>
      <c r="I46" s="28">
        <f>I47</f>
        <v>9675</v>
      </c>
      <c r="J46" s="28">
        <f>J47</f>
        <v>9675</v>
      </c>
    </row>
    <row r="47" spans="1:10" s="36" customFormat="1" ht="16.5" x14ac:dyDescent="0.2">
      <c r="A47" s="84"/>
      <c r="B47" s="85"/>
      <c r="C47" s="85"/>
      <c r="D47" s="27"/>
      <c r="E47" s="27"/>
      <c r="F47" s="43" t="s">
        <v>115</v>
      </c>
      <c r="G47" s="28"/>
      <c r="H47" s="28">
        <f>8700+975</f>
        <v>9675</v>
      </c>
      <c r="I47" s="28">
        <f>8700+975</f>
        <v>9675</v>
      </c>
      <c r="J47" s="28">
        <f>8700+975</f>
        <v>9675</v>
      </c>
    </row>
    <row r="48" spans="1:10" s="36" customFormat="1" ht="37.5" customHeight="1" x14ac:dyDescent="0.2">
      <c r="A48" s="39"/>
      <c r="B48" s="39"/>
      <c r="C48" s="39"/>
      <c r="D48" s="39"/>
      <c r="E48" s="41">
        <v>31004</v>
      </c>
      <c r="F48" s="23" t="s">
        <v>172</v>
      </c>
      <c r="G48" s="126">
        <f>G50</f>
        <v>0</v>
      </c>
      <c r="H48" s="126">
        <f>H50</f>
        <v>0</v>
      </c>
      <c r="I48" s="126">
        <f>I50</f>
        <v>4950</v>
      </c>
      <c r="J48" s="126">
        <f>J50</f>
        <v>4950</v>
      </c>
    </row>
    <row r="49" spans="1:10" s="36" customFormat="1" ht="16.5" x14ac:dyDescent="0.2">
      <c r="A49" s="84"/>
      <c r="B49" s="85"/>
      <c r="C49" s="85"/>
      <c r="D49" s="27"/>
      <c r="E49" s="27"/>
      <c r="F49" s="33" t="s">
        <v>27</v>
      </c>
      <c r="G49" s="86"/>
      <c r="H49" s="86"/>
      <c r="I49" s="86"/>
      <c r="J49" s="86"/>
    </row>
    <row r="50" spans="1:10" s="36" customFormat="1" ht="17.25" customHeight="1" x14ac:dyDescent="0.2">
      <c r="A50" s="84"/>
      <c r="B50" s="85"/>
      <c r="C50" s="85"/>
      <c r="D50" s="27"/>
      <c r="E50" s="27"/>
      <c r="F50" s="43" t="s">
        <v>26</v>
      </c>
      <c r="G50" s="126">
        <f>G52</f>
        <v>0</v>
      </c>
      <c r="H50" s="126">
        <f>H52</f>
        <v>0</v>
      </c>
      <c r="I50" s="126">
        <f>I52</f>
        <v>4950</v>
      </c>
      <c r="J50" s="126">
        <f>J52</f>
        <v>4950</v>
      </c>
    </row>
    <row r="51" spans="1:10" s="36" customFormat="1" ht="33" x14ac:dyDescent="0.2">
      <c r="A51" s="84"/>
      <c r="B51" s="85"/>
      <c r="C51" s="85"/>
      <c r="D51" s="27"/>
      <c r="E51" s="27"/>
      <c r="F51" s="43" t="s">
        <v>28</v>
      </c>
      <c r="G51" s="42"/>
      <c r="H51" s="42"/>
      <c r="I51" s="42"/>
      <c r="J51" s="42"/>
    </row>
    <row r="52" spans="1:10" s="36" customFormat="1" ht="16.5" x14ac:dyDescent="0.2">
      <c r="A52" s="84"/>
      <c r="B52" s="85"/>
      <c r="C52" s="85"/>
      <c r="D52" s="27"/>
      <c r="E52" s="27"/>
      <c r="F52" s="23" t="s">
        <v>29</v>
      </c>
      <c r="G52" s="28">
        <f t="shared" ref="G52:I53" si="6">G53</f>
        <v>0</v>
      </c>
      <c r="H52" s="28">
        <f t="shared" si="6"/>
        <v>0</v>
      </c>
      <c r="I52" s="28">
        <f t="shared" si="6"/>
        <v>4950</v>
      </c>
      <c r="J52" s="28">
        <f>J53</f>
        <v>4950</v>
      </c>
    </row>
    <row r="53" spans="1:10" s="36" customFormat="1" ht="16.5" x14ac:dyDescent="0.2">
      <c r="A53" s="84"/>
      <c r="B53" s="85"/>
      <c r="C53" s="85"/>
      <c r="D53" s="27"/>
      <c r="E53" s="27"/>
      <c r="F53" s="23" t="s">
        <v>71</v>
      </c>
      <c r="G53" s="28">
        <f t="shared" si="6"/>
        <v>0</v>
      </c>
      <c r="H53" s="28">
        <f t="shared" si="6"/>
        <v>0</v>
      </c>
      <c r="I53" s="28">
        <f t="shared" si="6"/>
        <v>4950</v>
      </c>
      <c r="J53" s="28">
        <f>J54</f>
        <v>4950</v>
      </c>
    </row>
    <row r="54" spans="1:10" s="36" customFormat="1" ht="16.5" x14ac:dyDescent="0.2">
      <c r="A54" s="84"/>
      <c r="B54" s="85"/>
      <c r="C54" s="85"/>
      <c r="D54" s="27"/>
      <c r="E54" s="27"/>
      <c r="F54" s="23" t="s">
        <v>72</v>
      </c>
      <c r="G54" s="28">
        <f>G56</f>
        <v>0</v>
      </c>
      <c r="H54" s="28">
        <f>H56</f>
        <v>0</v>
      </c>
      <c r="I54" s="28">
        <f>I56</f>
        <v>4950</v>
      </c>
      <c r="J54" s="28">
        <f>J56</f>
        <v>4950</v>
      </c>
    </row>
    <row r="55" spans="1:10" s="36" customFormat="1" ht="16.5" x14ac:dyDescent="0.2">
      <c r="A55" s="84"/>
      <c r="B55" s="85"/>
      <c r="C55" s="85"/>
      <c r="D55" s="27"/>
      <c r="E55" s="27"/>
      <c r="F55" s="23" t="s">
        <v>114</v>
      </c>
      <c r="G55" s="28">
        <f>G56</f>
        <v>0</v>
      </c>
      <c r="H55" s="28">
        <f>H56</f>
        <v>0</v>
      </c>
      <c r="I55" s="28">
        <f>I56</f>
        <v>4950</v>
      </c>
      <c r="J55" s="28">
        <f>J56</f>
        <v>4950</v>
      </c>
    </row>
    <row r="56" spans="1:10" s="36" customFormat="1" ht="16.5" x14ac:dyDescent="0.2">
      <c r="A56" s="84"/>
      <c r="B56" s="85"/>
      <c r="C56" s="85"/>
      <c r="D56" s="27"/>
      <c r="E56" s="27"/>
      <c r="F56" s="43" t="s">
        <v>115</v>
      </c>
      <c r="G56" s="28"/>
      <c r="H56" s="28"/>
      <c r="I56" s="28">
        <v>4950</v>
      </c>
      <c r="J56" s="28">
        <v>4950</v>
      </c>
    </row>
    <row r="57" spans="1:10" ht="16.5" x14ac:dyDescent="0.3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2">
      <c r="H58" s="102"/>
      <c r="I58" s="102"/>
      <c r="J58" s="102"/>
    </row>
  </sheetData>
  <mergeCells count="5">
    <mergeCell ref="A3:J3"/>
    <mergeCell ref="A6:C6"/>
    <mergeCell ref="D6:E6"/>
    <mergeCell ref="F6:F7"/>
    <mergeCell ref="G6:J6"/>
  </mergeCells>
  <pageMargins left="0.18" right="0.22" top="0.47244094488188998" bottom="0.511811023622047" header="0.31496062992126" footer="0.31496062992126"/>
  <pageSetup paperSize="9" scale="75" firstPageNumber="4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10" zoomScaleNormal="100" workbookViewId="0">
      <selection activeCell="H7" sqref="H7"/>
    </sheetView>
  </sheetViews>
  <sheetFormatPr defaultColWidth="10.6640625" defaultRowHeight="13.5" x14ac:dyDescent="0.25"/>
  <cols>
    <col min="1" max="1" width="14.1640625" style="1" customWidth="1"/>
    <col min="2" max="2" width="18" style="1" customWidth="1"/>
    <col min="3" max="3" width="57.83203125" style="1" customWidth="1"/>
    <col min="4" max="4" width="18.1640625" style="1" customWidth="1"/>
    <col min="5" max="5" width="16" style="1" customWidth="1"/>
    <col min="6" max="6" width="14.6640625" style="1" customWidth="1"/>
    <col min="7" max="7" width="16.6640625" style="1" customWidth="1"/>
    <col min="8" max="8" width="18.5" style="1" customWidth="1"/>
    <col min="9" max="9" width="14" style="1" bestFit="1" customWidth="1"/>
    <col min="10" max="16384" width="10.6640625" style="1"/>
  </cols>
  <sheetData>
    <row r="1" spans="1:11" ht="16.5" x14ac:dyDescent="0.3">
      <c r="A1" s="5"/>
      <c r="B1" s="5"/>
      <c r="C1" s="5"/>
      <c r="D1" s="5"/>
      <c r="E1" s="5"/>
      <c r="F1" s="5"/>
      <c r="G1" s="7" t="s">
        <v>45</v>
      </c>
    </row>
    <row r="2" spans="1:11" ht="60.75" customHeight="1" x14ac:dyDescent="0.25">
      <c r="A2" s="154" t="s">
        <v>127</v>
      </c>
      <c r="B2" s="154"/>
      <c r="C2" s="154"/>
      <c r="D2" s="154"/>
      <c r="E2" s="154"/>
      <c r="F2" s="154"/>
      <c r="G2" s="154"/>
    </row>
    <row r="3" spans="1:11" ht="33" customHeight="1" x14ac:dyDescent="0.3">
      <c r="A3" s="2"/>
      <c r="B3" s="49"/>
      <c r="C3" s="49"/>
      <c r="D3" s="83"/>
      <c r="E3" s="83"/>
      <c r="F3" s="83"/>
      <c r="G3" s="44" t="s">
        <v>59</v>
      </c>
    </row>
    <row r="4" spans="1:11" ht="81.75" customHeight="1" x14ac:dyDescent="0.25">
      <c r="A4" s="191" t="s">
        <v>0</v>
      </c>
      <c r="B4" s="192"/>
      <c r="C4" s="189" t="s">
        <v>94</v>
      </c>
      <c r="D4" s="193" t="s">
        <v>89</v>
      </c>
      <c r="E4" s="194"/>
      <c r="F4" s="194"/>
      <c r="G4" s="195"/>
    </row>
    <row r="5" spans="1:11" ht="45" customHeight="1" x14ac:dyDescent="0.25">
      <c r="A5" s="20" t="s">
        <v>92</v>
      </c>
      <c r="B5" s="20" t="s">
        <v>93</v>
      </c>
      <c r="C5" s="190"/>
      <c r="D5" s="81" t="s">
        <v>108</v>
      </c>
      <c r="E5" s="81" t="s">
        <v>109</v>
      </c>
      <c r="F5" s="81" t="s">
        <v>110</v>
      </c>
      <c r="G5" s="81" t="s">
        <v>48</v>
      </c>
    </row>
    <row r="6" spans="1:11" s="69" customFormat="1" ht="16.5" x14ac:dyDescent="0.25">
      <c r="A6" s="77"/>
      <c r="B6" s="77"/>
      <c r="C6" s="78" t="s">
        <v>39</v>
      </c>
      <c r="D6" s="72">
        <f>D8</f>
        <v>0</v>
      </c>
      <c r="E6" s="72">
        <f>E8</f>
        <v>93425</v>
      </c>
      <c r="F6" s="72">
        <f>F8</f>
        <v>148375</v>
      </c>
      <c r="G6" s="72">
        <f>G8</f>
        <v>249125</v>
      </c>
      <c r="H6" s="130"/>
      <c r="I6" s="130"/>
      <c r="J6" s="130"/>
      <c r="K6" s="130"/>
    </row>
    <row r="7" spans="1:11" ht="16.5" x14ac:dyDescent="0.25">
      <c r="A7" s="20"/>
      <c r="B7" s="20"/>
      <c r="C7" s="76" t="s">
        <v>3</v>
      </c>
      <c r="D7" s="76"/>
      <c r="E7" s="76"/>
      <c r="F7" s="76"/>
      <c r="G7" s="28"/>
    </row>
    <row r="8" spans="1:11" ht="17.25" x14ac:dyDescent="0.25">
      <c r="A8" s="74"/>
      <c r="B8" s="75"/>
      <c r="C8" s="75" t="s">
        <v>86</v>
      </c>
      <c r="D8" s="28">
        <f>D10+D13+D19</f>
        <v>0</v>
      </c>
      <c r="E8" s="28">
        <f t="shared" ref="E8:G8" si="0">E10+E13+E19</f>
        <v>93425</v>
      </c>
      <c r="F8" s="28">
        <f t="shared" si="0"/>
        <v>148375</v>
      </c>
      <c r="G8" s="28">
        <f t="shared" si="0"/>
        <v>249125</v>
      </c>
    </row>
    <row r="9" spans="1:11" ht="17.25" x14ac:dyDescent="0.25">
      <c r="A9" s="74"/>
      <c r="B9" s="74"/>
      <c r="C9" s="74" t="s">
        <v>87</v>
      </c>
      <c r="D9" s="74"/>
      <c r="E9" s="74"/>
      <c r="F9" s="74"/>
      <c r="G9" s="28"/>
    </row>
    <row r="10" spans="1:11" ht="51.75" x14ac:dyDescent="0.25">
      <c r="A10" s="74">
        <v>1023</v>
      </c>
      <c r="B10" s="74">
        <v>31001</v>
      </c>
      <c r="C10" s="73" t="s">
        <v>88</v>
      </c>
      <c r="D10" s="28">
        <f>D12</f>
        <v>0</v>
      </c>
      <c r="E10" s="28">
        <f>E12</f>
        <v>83750</v>
      </c>
      <c r="F10" s="28">
        <f>F12</f>
        <v>133750</v>
      </c>
      <c r="G10" s="28">
        <f>G12</f>
        <v>234500</v>
      </c>
    </row>
    <row r="11" spans="1:11" ht="17.25" x14ac:dyDescent="0.25">
      <c r="A11" s="74"/>
      <c r="B11" s="74"/>
      <c r="C11" s="74" t="s">
        <v>91</v>
      </c>
      <c r="D11" s="74"/>
      <c r="E11" s="74"/>
      <c r="F11" s="74"/>
      <c r="G11" s="28"/>
    </row>
    <row r="12" spans="1:11" ht="23.25" customHeight="1" x14ac:dyDescent="0.25">
      <c r="A12" s="74"/>
      <c r="B12" s="74"/>
      <c r="C12" s="73" t="s">
        <v>1</v>
      </c>
      <c r="D12" s="28">
        <f>'Հավելված 3'!G38+'Հավելված 3'!G36</f>
        <v>0</v>
      </c>
      <c r="E12" s="28">
        <f>'Հավելված 3'!H38+'Հավելված 3'!H36</f>
        <v>83750</v>
      </c>
      <c r="F12" s="28">
        <f>'Հավելված 3'!I38+'Հավելված 3'!I36</f>
        <v>133750</v>
      </c>
      <c r="G12" s="28">
        <f>'Հավելված 3'!J38+'Հավելված 3'!J36</f>
        <v>234500</v>
      </c>
    </row>
    <row r="13" spans="1:11" ht="59.25" customHeight="1" x14ac:dyDescent="0.25">
      <c r="A13" s="74">
        <v>1023</v>
      </c>
      <c r="B13" s="74">
        <v>31003</v>
      </c>
      <c r="C13" s="73" t="s">
        <v>117</v>
      </c>
      <c r="D13" s="28">
        <f>D15</f>
        <v>0</v>
      </c>
      <c r="E13" s="28">
        <f>E15</f>
        <v>9675</v>
      </c>
      <c r="F13" s="28">
        <f>F15</f>
        <v>9675</v>
      </c>
      <c r="G13" s="28">
        <f>G15</f>
        <v>9675</v>
      </c>
    </row>
    <row r="14" spans="1:11" ht="17.25" x14ac:dyDescent="0.25">
      <c r="A14" s="74"/>
      <c r="B14" s="74"/>
      <c r="C14" s="74" t="s">
        <v>91</v>
      </c>
      <c r="D14" s="74"/>
      <c r="E14" s="74"/>
      <c r="F14" s="74"/>
      <c r="G14" s="28"/>
    </row>
    <row r="15" spans="1:11" ht="28.5" customHeight="1" x14ac:dyDescent="0.25">
      <c r="A15" s="74"/>
      <c r="B15" s="74"/>
      <c r="C15" s="73" t="s">
        <v>1</v>
      </c>
      <c r="D15" s="28">
        <f>D17+D18</f>
        <v>0</v>
      </c>
      <c r="E15" s="28">
        <f t="shared" ref="E15:G15" si="1">E17+E18</f>
        <v>9675</v>
      </c>
      <c r="F15" s="28">
        <f t="shared" si="1"/>
        <v>9675</v>
      </c>
      <c r="G15" s="28">
        <f t="shared" si="1"/>
        <v>9675</v>
      </c>
    </row>
    <row r="16" spans="1:11" s="92" customFormat="1" ht="17.25" x14ac:dyDescent="0.2">
      <c r="A16" s="89"/>
      <c r="B16" s="89"/>
      <c r="C16" s="90" t="s">
        <v>119</v>
      </c>
      <c r="D16" s="91"/>
      <c r="E16" s="91"/>
      <c r="F16" s="91"/>
      <c r="G16" s="91"/>
    </row>
    <row r="17" spans="1:9" ht="69" x14ac:dyDescent="0.25">
      <c r="A17" s="74"/>
      <c r="B17" s="74"/>
      <c r="C17" s="73" t="s">
        <v>118</v>
      </c>
      <c r="D17" s="28">
        <f>'Հավելված 3'!G47</f>
        <v>0</v>
      </c>
      <c r="E17" s="28">
        <v>8700</v>
      </c>
      <c r="F17" s="28">
        <v>8700</v>
      </c>
      <c r="G17" s="28">
        <v>8700</v>
      </c>
      <c r="I17" s="132"/>
    </row>
    <row r="18" spans="1:9" ht="86.25" x14ac:dyDescent="0.25">
      <c r="A18" s="74"/>
      <c r="B18" s="74"/>
      <c r="C18" s="73" t="s">
        <v>133</v>
      </c>
      <c r="D18" s="28">
        <v>0</v>
      </c>
      <c r="E18" s="28">
        <v>975</v>
      </c>
      <c r="F18" s="28">
        <v>975</v>
      </c>
      <c r="G18" s="28">
        <v>975</v>
      </c>
    </row>
    <row r="19" spans="1:9" ht="48.75" customHeight="1" x14ac:dyDescent="0.25">
      <c r="A19" s="74">
        <v>1023</v>
      </c>
      <c r="B19" s="74">
        <v>31004</v>
      </c>
      <c r="C19" s="73" t="s">
        <v>117</v>
      </c>
      <c r="D19" s="28">
        <f>D21</f>
        <v>0</v>
      </c>
      <c r="E19" s="28">
        <f t="shared" ref="E19:G19" si="2">E21</f>
        <v>0</v>
      </c>
      <c r="F19" s="28">
        <f t="shared" si="2"/>
        <v>4950</v>
      </c>
      <c r="G19" s="28">
        <f t="shared" si="2"/>
        <v>4950</v>
      </c>
    </row>
    <row r="20" spans="1:9" ht="17.25" x14ac:dyDescent="0.25">
      <c r="A20" s="74"/>
      <c r="B20" s="74"/>
      <c r="C20" s="74" t="s">
        <v>91</v>
      </c>
      <c r="D20" s="74"/>
      <c r="E20" s="74"/>
      <c r="F20" s="74"/>
      <c r="G20" s="28"/>
    </row>
    <row r="21" spans="1:9" ht="28.5" customHeight="1" x14ac:dyDescent="0.25">
      <c r="A21" s="74"/>
      <c r="B21" s="74"/>
      <c r="C21" s="73" t="s">
        <v>1</v>
      </c>
      <c r="D21" s="28">
        <f>D23</f>
        <v>0</v>
      </c>
      <c r="E21" s="28">
        <f t="shared" ref="E21:G21" si="3">E23</f>
        <v>0</v>
      </c>
      <c r="F21" s="28">
        <f t="shared" si="3"/>
        <v>4950</v>
      </c>
      <c r="G21" s="28">
        <f t="shared" si="3"/>
        <v>4950</v>
      </c>
    </row>
    <row r="22" spans="1:9" s="92" customFormat="1" ht="17.25" x14ac:dyDescent="0.2">
      <c r="A22" s="89"/>
      <c r="B22" s="89"/>
      <c r="C22" s="90" t="s">
        <v>119</v>
      </c>
      <c r="D22" s="91"/>
      <c r="E22" s="91"/>
      <c r="F22" s="91"/>
      <c r="G22" s="91"/>
    </row>
    <row r="23" spans="1:9" ht="69" x14ac:dyDescent="0.25">
      <c r="A23" s="74"/>
      <c r="B23" s="74"/>
      <c r="C23" s="73" t="s">
        <v>132</v>
      </c>
      <c r="D23" s="28">
        <v>0</v>
      </c>
      <c r="E23" s="28">
        <v>0</v>
      </c>
      <c r="F23" s="28">
        <v>4950</v>
      </c>
      <c r="G23" s="28">
        <v>4950</v>
      </c>
    </row>
  </sheetData>
  <mergeCells count="4">
    <mergeCell ref="A2:G2"/>
    <mergeCell ref="C4:C5"/>
    <mergeCell ref="A4:B4"/>
    <mergeCell ref="D4:G4"/>
  </mergeCells>
  <pageMargins left="0.35" right="0.23" top="0.75" bottom="0.51" header="0.3" footer="0.3"/>
  <pageSetup paperSize="9" scale="70" firstPageNumber="5" orientation="portrait" useFirstPageNumber="1" verticalDpi="0" r:id="rId1"/>
  <headerFooter>
    <oddFooter>&amp;C&amp;P</oddFooter>
  </headerFooter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opLeftCell="A100" zoomScaleNormal="100" zoomScaleSheetLayoutView="100" workbookViewId="0">
      <selection activeCell="C115" sqref="C115"/>
    </sheetView>
  </sheetViews>
  <sheetFormatPr defaultColWidth="10.6640625" defaultRowHeight="13.5" x14ac:dyDescent="0.25"/>
  <cols>
    <col min="1" max="1" width="48.83203125" style="133" customWidth="1"/>
    <col min="2" max="2" width="72.5" style="133" customWidth="1"/>
    <col min="3" max="3" width="17.5" style="133" customWidth="1"/>
    <col min="4" max="4" width="16.83203125" style="133" customWidth="1"/>
    <col min="5" max="5" width="17" style="133" customWidth="1"/>
    <col min="6" max="6" width="19.33203125" style="133" customWidth="1"/>
    <col min="7" max="7" width="14.83203125" style="133" bestFit="1" customWidth="1"/>
    <col min="8" max="16384" width="10.6640625" style="133"/>
  </cols>
  <sheetData>
    <row r="1" spans="1:6" ht="16.5" x14ac:dyDescent="0.25">
      <c r="F1" s="134" t="s">
        <v>106</v>
      </c>
    </row>
    <row r="2" spans="1:6" ht="16.5" x14ac:dyDescent="0.25">
      <c r="F2" s="134" t="s">
        <v>65</v>
      </c>
    </row>
    <row r="3" spans="1:6" ht="53.25" customHeight="1" x14ac:dyDescent="0.3">
      <c r="A3" s="200" t="s">
        <v>124</v>
      </c>
      <c r="B3" s="200"/>
      <c r="C3" s="200"/>
      <c r="D3" s="200"/>
      <c r="E3" s="200"/>
      <c r="F3" s="200"/>
    </row>
    <row r="4" spans="1:6" ht="10.5" customHeight="1" x14ac:dyDescent="0.25"/>
    <row r="5" spans="1:6" s="103" customFormat="1" ht="17.25" x14ac:dyDescent="0.3">
      <c r="A5" s="201" t="s">
        <v>1</v>
      </c>
      <c r="B5" s="201"/>
      <c r="C5" s="201"/>
      <c r="D5" s="201"/>
      <c r="E5" s="201"/>
      <c r="F5" s="201"/>
    </row>
    <row r="6" spans="1:6" s="103" customFormat="1" ht="11.25" customHeight="1" x14ac:dyDescent="0.3"/>
    <row r="7" spans="1:6" s="103" customFormat="1" ht="17.25" x14ac:dyDescent="0.3">
      <c r="A7" s="198" t="s">
        <v>6</v>
      </c>
      <c r="B7" s="198"/>
      <c r="C7" s="199"/>
      <c r="D7" s="199"/>
      <c r="E7" s="199"/>
      <c r="F7" s="198"/>
    </row>
    <row r="8" spans="1:6" s="103" customFormat="1" ht="17.25" x14ac:dyDescent="0.3"/>
    <row r="9" spans="1:6" s="103" customFormat="1" ht="17.25" x14ac:dyDescent="0.3">
      <c r="A9" s="4" t="s">
        <v>7</v>
      </c>
      <c r="B9" s="4" t="s">
        <v>8</v>
      </c>
      <c r="C9" s="96"/>
      <c r="D9" s="96"/>
      <c r="E9" s="96"/>
      <c r="F9" s="135"/>
    </row>
    <row r="10" spans="1:6" s="103" customFormat="1" ht="17.25" x14ac:dyDescent="0.3">
      <c r="A10" s="136">
        <v>1023</v>
      </c>
      <c r="B10" s="137" t="s">
        <v>2</v>
      </c>
      <c r="C10" s="138"/>
      <c r="D10" s="138"/>
      <c r="E10" s="138"/>
      <c r="F10" s="135"/>
    </row>
    <row r="11" spans="1:6" s="103" customFormat="1" ht="17.25" x14ac:dyDescent="0.3">
      <c r="A11" s="139"/>
      <c r="B11" s="135"/>
      <c r="C11" s="135"/>
      <c r="D11" s="135"/>
      <c r="E11" s="135"/>
      <c r="F11" s="135"/>
    </row>
    <row r="12" spans="1:6" s="103" customFormat="1" ht="17.25" x14ac:dyDescent="0.3">
      <c r="A12" s="140" t="s">
        <v>9</v>
      </c>
      <c r="B12" s="135"/>
      <c r="C12" s="135"/>
      <c r="D12" s="135"/>
      <c r="E12" s="135"/>
      <c r="F12" s="135"/>
    </row>
    <row r="13" spans="1:6" s="103" customFormat="1" ht="17.25" x14ac:dyDescent="0.3">
      <c r="A13" s="139"/>
      <c r="B13" s="135"/>
      <c r="C13" s="135"/>
      <c r="D13" s="135"/>
      <c r="E13" s="135"/>
      <c r="F13" s="8"/>
    </row>
    <row r="14" spans="1:6" s="103" customFormat="1" ht="41.25" customHeight="1" x14ac:dyDescent="0.3">
      <c r="A14" s="29" t="s">
        <v>10</v>
      </c>
      <c r="B14" s="32">
        <v>1023</v>
      </c>
      <c r="C14" s="202" t="s">
        <v>47</v>
      </c>
      <c r="D14" s="203"/>
      <c r="E14" s="203"/>
      <c r="F14" s="204"/>
    </row>
    <row r="15" spans="1:6" s="103" customFormat="1" ht="33" x14ac:dyDescent="0.3">
      <c r="A15" s="16" t="s">
        <v>11</v>
      </c>
      <c r="B15" s="33">
        <v>11001</v>
      </c>
      <c r="C15" s="141" t="s">
        <v>108</v>
      </c>
      <c r="D15" s="141" t="s">
        <v>109</v>
      </c>
      <c r="E15" s="141" t="s">
        <v>110</v>
      </c>
      <c r="F15" s="141" t="s">
        <v>48</v>
      </c>
    </row>
    <row r="16" spans="1:6" s="103" customFormat="1" ht="25.5" customHeight="1" x14ac:dyDescent="0.3">
      <c r="A16" s="16" t="s">
        <v>12</v>
      </c>
      <c r="B16" s="43" t="s">
        <v>33</v>
      </c>
      <c r="C16" s="43"/>
      <c r="D16" s="43"/>
      <c r="E16" s="43"/>
      <c r="F16" s="29"/>
    </row>
    <row r="17" spans="1:6" s="103" customFormat="1" ht="69.75" customHeight="1" x14ac:dyDescent="0.3">
      <c r="A17" s="16" t="s">
        <v>13</v>
      </c>
      <c r="B17" s="16" t="s">
        <v>34</v>
      </c>
      <c r="C17" s="16"/>
      <c r="D17" s="16"/>
      <c r="E17" s="16"/>
      <c r="F17" s="29"/>
    </row>
    <row r="18" spans="1:6" s="103" customFormat="1" ht="27.75" customHeight="1" x14ac:dyDescent="0.3">
      <c r="A18" s="16" t="s">
        <v>14</v>
      </c>
      <c r="B18" s="16" t="s">
        <v>35</v>
      </c>
      <c r="C18" s="16"/>
      <c r="D18" s="16"/>
      <c r="E18" s="16"/>
      <c r="F18" s="29"/>
    </row>
    <row r="19" spans="1:6" s="103" customFormat="1" ht="33" x14ac:dyDescent="0.3">
      <c r="A19" s="16" t="s">
        <v>36</v>
      </c>
      <c r="B19" s="16" t="s">
        <v>1</v>
      </c>
      <c r="C19" s="16"/>
      <c r="D19" s="16"/>
      <c r="E19" s="16"/>
      <c r="F19" s="29"/>
    </row>
    <row r="20" spans="1:6" s="103" customFormat="1" ht="17.25" x14ac:dyDescent="0.3">
      <c r="A20" s="29"/>
      <c r="B20" s="29" t="s">
        <v>15</v>
      </c>
      <c r="C20" s="29"/>
      <c r="D20" s="29"/>
      <c r="E20" s="29"/>
      <c r="F20" s="29"/>
    </row>
    <row r="21" spans="1:6" s="103" customFormat="1" ht="17.25" x14ac:dyDescent="0.3">
      <c r="A21" s="30" t="s">
        <v>19</v>
      </c>
      <c r="B21" s="31"/>
      <c r="C21" s="28">
        <f>'Հավելված 3'!G27</f>
        <v>0</v>
      </c>
      <c r="D21" s="28">
        <f>'Հավելված 3'!H27</f>
        <v>-93425</v>
      </c>
      <c r="E21" s="28">
        <f>'Հավելված 3'!I27</f>
        <v>-148375</v>
      </c>
      <c r="F21" s="28">
        <f>'Հավելված 3'!J27</f>
        <v>-249125</v>
      </c>
    </row>
    <row r="22" spans="1:6" s="103" customFormat="1" ht="17.25" x14ac:dyDescent="0.3">
      <c r="A22" s="142"/>
      <c r="B22" s="142"/>
      <c r="C22" s="142"/>
      <c r="D22" s="142"/>
      <c r="E22" s="142"/>
      <c r="F22" s="143"/>
    </row>
    <row r="23" spans="1:6" s="103" customFormat="1" ht="53.25" customHeight="1" x14ac:dyDescent="0.3">
      <c r="A23" s="29" t="s">
        <v>99</v>
      </c>
      <c r="B23" s="32">
        <v>1023</v>
      </c>
      <c r="C23" s="202" t="s">
        <v>30</v>
      </c>
      <c r="D23" s="203"/>
      <c r="E23" s="203"/>
      <c r="F23" s="204"/>
    </row>
    <row r="24" spans="1:6" s="103" customFormat="1" ht="41.25" customHeight="1" x14ac:dyDescent="0.3">
      <c r="A24" s="16" t="s">
        <v>100</v>
      </c>
      <c r="B24" s="33">
        <v>31001</v>
      </c>
      <c r="C24" s="141" t="s">
        <v>108</v>
      </c>
      <c r="D24" s="141" t="s">
        <v>109</v>
      </c>
      <c r="E24" s="141" t="s">
        <v>110</v>
      </c>
      <c r="F24" s="141" t="s">
        <v>48</v>
      </c>
    </row>
    <row r="25" spans="1:6" s="103" customFormat="1" ht="41.25" customHeight="1" x14ac:dyDescent="0.3">
      <c r="A25" s="16" t="s">
        <v>101</v>
      </c>
      <c r="B25" s="43" t="s">
        <v>95</v>
      </c>
      <c r="C25" s="43"/>
      <c r="D25" s="43"/>
      <c r="E25" s="43"/>
      <c r="F25" s="29"/>
    </row>
    <row r="26" spans="1:6" s="103" customFormat="1" ht="53.25" customHeight="1" x14ac:dyDescent="0.3">
      <c r="A26" s="16" t="s">
        <v>102</v>
      </c>
      <c r="B26" s="16" t="s">
        <v>96</v>
      </c>
      <c r="C26" s="16"/>
      <c r="D26" s="16"/>
      <c r="E26" s="16"/>
      <c r="F26" s="29"/>
    </row>
    <row r="27" spans="1:6" s="103" customFormat="1" ht="42" customHeight="1" x14ac:dyDescent="0.3">
      <c r="A27" s="16" t="s">
        <v>103</v>
      </c>
      <c r="B27" s="16" t="s">
        <v>97</v>
      </c>
      <c r="C27" s="16"/>
      <c r="D27" s="16"/>
      <c r="E27" s="16"/>
      <c r="F27" s="29"/>
    </row>
    <row r="28" spans="1:6" s="103" customFormat="1" ht="33" x14ac:dyDescent="0.3">
      <c r="A28" s="16" t="s">
        <v>104</v>
      </c>
      <c r="B28" s="16" t="s">
        <v>98</v>
      </c>
      <c r="C28" s="16"/>
      <c r="D28" s="16"/>
      <c r="E28" s="16"/>
      <c r="F28" s="29"/>
    </row>
    <row r="29" spans="1:6" s="103" customFormat="1" ht="17.25" x14ac:dyDescent="0.3">
      <c r="A29" s="29"/>
      <c r="B29" s="29" t="s">
        <v>15</v>
      </c>
      <c r="C29" s="100"/>
      <c r="D29" s="100"/>
      <c r="E29" s="100"/>
      <c r="F29" s="100"/>
    </row>
    <row r="30" spans="1:6" s="103" customFormat="1" ht="17.25" x14ac:dyDescent="0.3">
      <c r="A30" s="196" t="s">
        <v>128</v>
      </c>
      <c r="B30" s="197"/>
      <c r="C30" s="131"/>
      <c r="D30" s="131">
        <v>250</v>
      </c>
      <c r="E30" s="131">
        <v>250</v>
      </c>
      <c r="F30" s="100">
        <v>250</v>
      </c>
    </row>
    <row r="31" spans="1:6" s="103" customFormat="1" ht="17.25" x14ac:dyDescent="0.3">
      <c r="A31" s="196" t="s">
        <v>125</v>
      </c>
      <c r="B31" s="197"/>
      <c r="C31" s="131"/>
      <c r="D31" s="131">
        <v>1</v>
      </c>
      <c r="E31" s="131">
        <v>1</v>
      </c>
      <c r="F31" s="100">
        <v>1</v>
      </c>
    </row>
    <row r="32" spans="1:6" s="103" customFormat="1" ht="33" customHeight="1" x14ac:dyDescent="0.3">
      <c r="A32" s="196" t="s">
        <v>184</v>
      </c>
      <c r="B32" s="197"/>
      <c r="C32" s="131"/>
      <c r="D32" s="131"/>
      <c r="E32" s="131">
        <v>1</v>
      </c>
      <c r="F32" s="100">
        <v>1</v>
      </c>
    </row>
    <row r="33" spans="1:6" s="103" customFormat="1" ht="17.25" x14ac:dyDescent="0.3">
      <c r="A33" s="30" t="s">
        <v>19</v>
      </c>
      <c r="B33" s="31"/>
      <c r="C33" s="28">
        <f>'Հավելված 3'!G36+'Հավելված 3'!G38</f>
        <v>0</v>
      </c>
      <c r="D33" s="28">
        <f>'Հավելված 3'!H36+'Հավելված 3'!H38</f>
        <v>83750</v>
      </c>
      <c r="E33" s="28">
        <f>'Հավելված 3'!I36+'Հավելված 3'!I38</f>
        <v>133750</v>
      </c>
      <c r="F33" s="28">
        <f>'Հավելված 3'!J36+'Հավելված 3'!J38</f>
        <v>234500</v>
      </c>
    </row>
    <row r="35" spans="1:6" s="103" customFormat="1" ht="39" customHeight="1" x14ac:dyDescent="0.3">
      <c r="A35" s="29" t="s">
        <v>99</v>
      </c>
      <c r="B35" s="32">
        <v>1023</v>
      </c>
      <c r="C35" s="202" t="s">
        <v>30</v>
      </c>
      <c r="D35" s="203"/>
      <c r="E35" s="203"/>
      <c r="F35" s="204"/>
    </row>
    <row r="36" spans="1:6" s="103" customFormat="1" ht="41.25" customHeight="1" x14ac:dyDescent="0.3">
      <c r="A36" s="16" t="s">
        <v>100</v>
      </c>
      <c r="B36" s="33">
        <v>31003</v>
      </c>
      <c r="C36" s="141" t="s">
        <v>108</v>
      </c>
      <c r="D36" s="141" t="s">
        <v>109</v>
      </c>
      <c r="E36" s="141" t="s">
        <v>110</v>
      </c>
      <c r="F36" s="141" t="s">
        <v>48</v>
      </c>
    </row>
    <row r="37" spans="1:6" s="103" customFormat="1" ht="41.25" customHeight="1" x14ac:dyDescent="0.3">
      <c r="A37" s="16" t="s">
        <v>101</v>
      </c>
      <c r="B37" s="43" t="s">
        <v>120</v>
      </c>
      <c r="C37" s="43"/>
      <c r="D37" s="43"/>
      <c r="E37" s="43"/>
      <c r="F37" s="29"/>
    </row>
    <row r="38" spans="1:6" s="103" customFormat="1" ht="53.25" customHeight="1" x14ac:dyDescent="0.3">
      <c r="A38" s="16" t="s">
        <v>102</v>
      </c>
      <c r="B38" s="16" t="s">
        <v>121</v>
      </c>
      <c r="C38" s="16"/>
      <c r="D38" s="16"/>
      <c r="E38" s="16"/>
      <c r="F38" s="29"/>
    </row>
    <row r="39" spans="1:6" s="103" customFormat="1" ht="42" customHeight="1" x14ac:dyDescent="0.3">
      <c r="A39" s="16" t="s">
        <v>103</v>
      </c>
      <c r="B39" s="16" t="s">
        <v>97</v>
      </c>
      <c r="C39" s="16"/>
      <c r="D39" s="16"/>
      <c r="E39" s="16"/>
      <c r="F39" s="29"/>
    </row>
    <row r="40" spans="1:6" s="103" customFormat="1" ht="33" x14ac:dyDescent="0.3">
      <c r="A40" s="16" t="s">
        <v>122</v>
      </c>
      <c r="B40" s="16" t="s">
        <v>98</v>
      </c>
      <c r="C40" s="16"/>
      <c r="D40" s="16"/>
      <c r="E40" s="16"/>
      <c r="F40" s="29"/>
    </row>
    <row r="41" spans="1:6" s="103" customFormat="1" ht="17.25" x14ac:dyDescent="0.3">
      <c r="A41" s="29"/>
      <c r="B41" s="29" t="s">
        <v>15</v>
      </c>
      <c r="C41" s="29"/>
      <c r="D41" s="29"/>
      <c r="E41" s="29"/>
      <c r="F41" s="29"/>
    </row>
    <row r="42" spans="1:6" s="103" customFormat="1" ht="17.25" x14ac:dyDescent="0.3">
      <c r="A42" s="205" t="s">
        <v>180</v>
      </c>
      <c r="B42" s="206"/>
      <c r="C42" s="144"/>
      <c r="D42" s="131">
        <f>130+2160</f>
        <v>2290</v>
      </c>
      <c r="E42" s="131">
        <f t="shared" ref="E42:F42" si="0">130+2160</f>
        <v>2290</v>
      </c>
      <c r="F42" s="131">
        <f t="shared" si="0"/>
        <v>2290</v>
      </c>
    </row>
    <row r="43" spans="1:6" s="103" customFormat="1" ht="24.75" customHeight="1" x14ac:dyDescent="0.3">
      <c r="A43" s="205" t="s">
        <v>181</v>
      </c>
      <c r="B43" s="206"/>
      <c r="C43" s="144"/>
      <c r="D43" s="131">
        <v>100</v>
      </c>
      <c r="E43" s="131">
        <v>100</v>
      </c>
      <c r="F43" s="131">
        <v>100</v>
      </c>
    </row>
    <row r="44" spans="1:6" s="103" customFormat="1" ht="17.25" x14ac:dyDescent="0.3">
      <c r="A44" s="196" t="s">
        <v>126</v>
      </c>
      <c r="B44" s="197"/>
      <c r="C44" s="131"/>
      <c r="D44" s="131">
        <v>2</v>
      </c>
      <c r="E44" s="131">
        <v>2</v>
      </c>
      <c r="F44" s="100">
        <v>2</v>
      </c>
    </row>
    <row r="45" spans="1:6" s="103" customFormat="1" ht="17.25" x14ac:dyDescent="0.3">
      <c r="A45" s="30" t="s">
        <v>19</v>
      </c>
      <c r="B45" s="31"/>
      <c r="C45" s="28">
        <f>'Հավելված 3'!G47</f>
        <v>0</v>
      </c>
      <c r="D45" s="28">
        <f>'Հավելված 3'!H47</f>
        <v>9675</v>
      </c>
      <c r="E45" s="28">
        <f>'Հավելված 3'!I47</f>
        <v>9675</v>
      </c>
      <c r="F45" s="28">
        <f>'Հավելված 3'!J47</f>
        <v>9675</v>
      </c>
    </row>
    <row r="46" spans="1:6" s="103" customFormat="1" ht="17.25" x14ac:dyDescent="0.3">
      <c r="A46" s="97"/>
      <c r="B46" s="98"/>
      <c r="C46" s="99"/>
      <c r="D46" s="99"/>
      <c r="E46" s="99"/>
      <c r="F46" s="99"/>
    </row>
    <row r="47" spans="1:6" s="103" customFormat="1" ht="39" customHeight="1" x14ac:dyDescent="0.3">
      <c r="A47" s="29" t="s">
        <v>99</v>
      </c>
      <c r="B47" s="32" t="s">
        <v>176</v>
      </c>
      <c r="C47" s="202" t="s">
        <v>30</v>
      </c>
      <c r="D47" s="203"/>
      <c r="E47" s="203"/>
      <c r="F47" s="204"/>
    </row>
    <row r="48" spans="1:6" s="103" customFormat="1" ht="41.25" customHeight="1" x14ac:dyDescent="0.3">
      <c r="A48" s="16" t="s">
        <v>100</v>
      </c>
      <c r="B48" s="33" t="s">
        <v>177</v>
      </c>
      <c r="C48" s="141" t="s">
        <v>108</v>
      </c>
      <c r="D48" s="141" t="s">
        <v>109</v>
      </c>
      <c r="E48" s="141" t="s">
        <v>110</v>
      </c>
      <c r="F48" s="141" t="s">
        <v>48</v>
      </c>
    </row>
    <row r="49" spans="1:6" s="103" customFormat="1" ht="41.25" customHeight="1" x14ac:dyDescent="0.3">
      <c r="A49" s="16" t="s">
        <v>101</v>
      </c>
      <c r="B49" s="43" t="s">
        <v>178</v>
      </c>
      <c r="C49" s="43"/>
      <c r="D49" s="43"/>
      <c r="E49" s="43"/>
      <c r="F49" s="29"/>
    </row>
    <row r="50" spans="1:6" s="103" customFormat="1" ht="53.25" customHeight="1" x14ac:dyDescent="0.3">
      <c r="A50" s="16" t="s">
        <v>102</v>
      </c>
      <c r="B50" s="16" t="s">
        <v>179</v>
      </c>
      <c r="C50" s="16"/>
      <c r="D50" s="16"/>
      <c r="E50" s="16"/>
      <c r="F50" s="29"/>
    </row>
    <row r="51" spans="1:6" s="103" customFormat="1" ht="42" customHeight="1" x14ac:dyDescent="0.3">
      <c r="A51" s="16" t="s">
        <v>103</v>
      </c>
      <c r="B51" s="16" t="s">
        <v>97</v>
      </c>
      <c r="C51" s="16"/>
      <c r="D51" s="16"/>
      <c r="E51" s="16"/>
      <c r="F51" s="29"/>
    </row>
    <row r="52" spans="1:6" s="103" customFormat="1" ht="33" x14ac:dyDescent="0.3">
      <c r="A52" s="16" t="s">
        <v>122</v>
      </c>
      <c r="B52" s="16" t="s">
        <v>98</v>
      </c>
      <c r="C52" s="16"/>
      <c r="D52" s="16"/>
      <c r="E52" s="16"/>
      <c r="F52" s="29"/>
    </row>
    <row r="53" spans="1:6" s="103" customFormat="1" ht="17.25" x14ac:dyDescent="0.3">
      <c r="A53" s="29"/>
      <c r="B53" s="29" t="s">
        <v>15</v>
      </c>
      <c r="C53" s="29"/>
      <c r="D53" s="29"/>
      <c r="E53" s="29"/>
      <c r="F53" s="29"/>
    </row>
    <row r="54" spans="1:6" s="103" customFormat="1" ht="26.25" customHeight="1" x14ac:dyDescent="0.3">
      <c r="A54" s="196" t="s">
        <v>180</v>
      </c>
      <c r="B54" s="197"/>
      <c r="C54" s="144"/>
      <c r="D54" s="131">
        <v>2628.7</v>
      </c>
      <c r="E54" s="131">
        <v>2628.7</v>
      </c>
      <c r="F54" s="131">
        <v>2628.7</v>
      </c>
    </row>
    <row r="55" spans="1:6" s="103" customFormat="1" ht="30" customHeight="1" x14ac:dyDescent="0.3">
      <c r="A55" s="196" t="s">
        <v>182</v>
      </c>
      <c r="B55" s="197"/>
      <c r="C55" s="144"/>
      <c r="D55" s="131">
        <v>100</v>
      </c>
      <c r="E55" s="131">
        <v>100</v>
      </c>
      <c r="F55" s="100">
        <v>100</v>
      </c>
    </row>
    <row r="56" spans="1:6" s="103" customFormat="1" ht="17.25" x14ac:dyDescent="0.3">
      <c r="A56" s="196" t="s">
        <v>126</v>
      </c>
      <c r="B56" s="197"/>
      <c r="C56" s="131"/>
      <c r="D56" s="131">
        <v>1</v>
      </c>
      <c r="E56" s="131">
        <v>1</v>
      </c>
      <c r="F56" s="100">
        <v>1</v>
      </c>
    </row>
    <row r="57" spans="1:6" s="103" customFormat="1" ht="17.25" x14ac:dyDescent="0.3">
      <c r="A57" s="30" t="s">
        <v>19</v>
      </c>
      <c r="B57" s="31"/>
      <c r="C57" s="28">
        <f>'Հավելված 3'!G56</f>
        <v>0</v>
      </c>
      <c r="D57" s="28">
        <f>'Հավելված 3'!H56</f>
        <v>0</v>
      </c>
      <c r="E57" s="28">
        <f>'Հավելված 3'!I56</f>
        <v>4950</v>
      </c>
      <c r="F57" s="28">
        <f>'Հավելված 3'!J56</f>
        <v>4950</v>
      </c>
    </row>
    <row r="58" spans="1:6" ht="16.5" x14ac:dyDescent="0.25">
      <c r="F58" s="134" t="s">
        <v>66</v>
      </c>
    </row>
    <row r="59" spans="1:6" ht="53.25" customHeight="1" x14ac:dyDescent="0.3">
      <c r="A59" s="200" t="s">
        <v>135</v>
      </c>
      <c r="B59" s="200"/>
      <c r="C59" s="200"/>
      <c r="D59" s="200"/>
      <c r="E59" s="200"/>
      <c r="F59" s="200"/>
    </row>
    <row r="60" spans="1:6" ht="10.5" customHeight="1" x14ac:dyDescent="0.25"/>
    <row r="61" spans="1:6" s="103" customFormat="1" ht="17.25" x14ac:dyDescent="0.3">
      <c r="A61" s="201" t="s">
        <v>1</v>
      </c>
      <c r="B61" s="201"/>
      <c r="C61" s="201"/>
      <c r="D61" s="201"/>
      <c r="E61" s="201"/>
      <c r="F61" s="201"/>
    </row>
    <row r="62" spans="1:6" s="103" customFormat="1" ht="11.25" customHeight="1" x14ac:dyDescent="0.3"/>
    <row r="63" spans="1:6" s="103" customFormat="1" ht="17.25" x14ac:dyDescent="0.3">
      <c r="A63" s="198" t="s">
        <v>123</v>
      </c>
      <c r="B63" s="198"/>
      <c r="C63" s="199"/>
      <c r="D63" s="199"/>
      <c r="E63" s="199"/>
      <c r="F63" s="198"/>
    </row>
    <row r="64" spans="1:6" s="103" customFormat="1" ht="17.25" x14ac:dyDescent="0.3">
      <c r="A64" s="145"/>
      <c r="B64" s="145"/>
      <c r="C64" s="146"/>
      <c r="D64" s="146"/>
      <c r="E64" s="146"/>
      <c r="F64" s="146"/>
    </row>
    <row r="65" spans="1:6" s="103" customFormat="1" ht="17.25" x14ac:dyDescent="0.3">
      <c r="A65" s="4" t="s">
        <v>7</v>
      </c>
      <c r="B65" s="4" t="s">
        <v>8</v>
      </c>
      <c r="C65" s="96"/>
      <c r="D65" s="96"/>
      <c r="E65" s="96"/>
      <c r="F65" s="135"/>
    </row>
    <row r="66" spans="1:6" s="103" customFormat="1" ht="17.25" x14ac:dyDescent="0.3">
      <c r="A66" s="136">
        <v>1023</v>
      </c>
      <c r="B66" s="137" t="s">
        <v>2</v>
      </c>
      <c r="C66" s="138"/>
      <c r="D66" s="138"/>
      <c r="E66" s="138"/>
      <c r="F66" s="135"/>
    </row>
    <row r="67" spans="1:6" s="103" customFormat="1" ht="17.25" x14ac:dyDescent="0.3">
      <c r="A67" s="139"/>
      <c r="B67" s="135"/>
      <c r="C67" s="135"/>
      <c r="D67" s="135"/>
      <c r="E67" s="135"/>
      <c r="F67" s="135"/>
    </row>
    <row r="68" spans="1:6" s="103" customFormat="1" ht="17.25" x14ac:dyDescent="0.3">
      <c r="A68" s="140" t="s">
        <v>9</v>
      </c>
      <c r="B68" s="135"/>
      <c r="C68" s="135"/>
      <c r="D68" s="135"/>
      <c r="E68" s="135"/>
      <c r="F68" s="135"/>
    </row>
    <row r="69" spans="1:6" s="103" customFormat="1" ht="17.25" x14ac:dyDescent="0.3">
      <c r="A69" s="139"/>
      <c r="B69" s="135"/>
      <c r="C69" s="135"/>
      <c r="D69" s="135"/>
      <c r="E69" s="135"/>
      <c r="F69" s="8"/>
    </row>
    <row r="70" spans="1:6" s="103" customFormat="1" ht="41.25" customHeight="1" x14ac:dyDescent="0.3">
      <c r="A70" s="29" t="s">
        <v>10</v>
      </c>
      <c r="B70" s="32">
        <v>1023</v>
      </c>
      <c r="C70" s="202" t="s">
        <v>47</v>
      </c>
      <c r="D70" s="203"/>
      <c r="E70" s="203"/>
      <c r="F70" s="204"/>
    </row>
    <row r="71" spans="1:6" s="103" customFormat="1" ht="33" x14ac:dyDescent="0.3">
      <c r="A71" s="16" t="s">
        <v>11</v>
      </c>
      <c r="B71" s="33">
        <v>11001</v>
      </c>
      <c r="C71" s="141" t="s">
        <v>108</v>
      </c>
      <c r="D71" s="141" t="s">
        <v>109</v>
      </c>
      <c r="E71" s="141" t="s">
        <v>110</v>
      </c>
      <c r="F71" s="141" t="s">
        <v>48</v>
      </c>
    </row>
    <row r="72" spans="1:6" s="103" customFormat="1" ht="25.5" customHeight="1" x14ac:dyDescent="0.3">
      <c r="A72" s="16" t="s">
        <v>12</v>
      </c>
      <c r="B72" s="43" t="s">
        <v>33</v>
      </c>
      <c r="C72" s="43"/>
      <c r="D72" s="43"/>
      <c r="E72" s="43"/>
      <c r="F72" s="29"/>
    </row>
    <row r="73" spans="1:6" s="103" customFormat="1" ht="69.75" customHeight="1" x14ac:dyDescent="0.3">
      <c r="A73" s="16" t="s">
        <v>13</v>
      </c>
      <c r="B73" s="16" t="s">
        <v>34</v>
      </c>
      <c r="C73" s="16"/>
      <c r="D73" s="16"/>
      <c r="E73" s="16"/>
      <c r="F73" s="29"/>
    </row>
    <row r="74" spans="1:6" s="103" customFormat="1" ht="27.75" customHeight="1" x14ac:dyDescent="0.3">
      <c r="A74" s="16" t="s">
        <v>14</v>
      </c>
      <c r="B74" s="16" t="s">
        <v>35</v>
      </c>
      <c r="C74" s="16"/>
      <c r="D74" s="16"/>
      <c r="E74" s="16"/>
      <c r="F74" s="29"/>
    </row>
    <row r="75" spans="1:6" s="103" customFormat="1" ht="33" x14ac:dyDescent="0.3">
      <c r="A75" s="16" t="s">
        <v>36</v>
      </c>
      <c r="B75" s="16" t="s">
        <v>1</v>
      </c>
      <c r="C75" s="16"/>
      <c r="D75" s="16"/>
      <c r="E75" s="16"/>
      <c r="F75" s="29"/>
    </row>
    <row r="76" spans="1:6" s="103" customFormat="1" ht="17.25" x14ac:dyDescent="0.3">
      <c r="A76" s="29"/>
      <c r="B76" s="29" t="s">
        <v>15</v>
      </c>
      <c r="C76" s="29"/>
      <c r="D76" s="29"/>
      <c r="E76" s="29"/>
      <c r="F76" s="29"/>
    </row>
    <row r="77" spans="1:6" s="103" customFormat="1" ht="17.25" x14ac:dyDescent="0.3">
      <c r="A77" s="30" t="s">
        <v>19</v>
      </c>
      <c r="B77" s="31"/>
      <c r="C77" s="28">
        <f>'Հավելված 3'!G27</f>
        <v>0</v>
      </c>
      <c r="D77" s="28">
        <f>'Հավելված 3'!H27</f>
        <v>-93425</v>
      </c>
      <c r="E77" s="28">
        <f>'Հավելված 3'!I27</f>
        <v>-148375</v>
      </c>
      <c r="F77" s="28">
        <f>'Հավելված 3'!J27</f>
        <v>-249125</v>
      </c>
    </row>
    <row r="78" spans="1:6" s="103" customFormat="1" ht="17.25" x14ac:dyDescent="0.3">
      <c r="A78" s="142"/>
      <c r="B78" s="142"/>
      <c r="C78" s="142"/>
      <c r="D78" s="142"/>
      <c r="E78" s="142"/>
      <c r="F78" s="143"/>
    </row>
    <row r="79" spans="1:6" s="103" customFormat="1" ht="35.25" customHeight="1" x14ac:dyDescent="0.3">
      <c r="A79" s="29" t="s">
        <v>99</v>
      </c>
      <c r="B79" s="32">
        <v>1023</v>
      </c>
      <c r="C79" s="202" t="s">
        <v>30</v>
      </c>
      <c r="D79" s="203"/>
      <c r="E79" s="203"/>
      <c r="F79" s="204"/>
    </row>
    <row r="80" spans="1:6" s="103" customFormat="1" ht="41.25" customHeight="1" x14ac:dyDescent="0.3">
      <c r="A80" s="16" t="s">
        <v>100</v>
      </c>
      <c r="B80" s="33">
        <v>31001</v>
      </c>
      <c r="C80" s="141" t="s">
        <v>108</v>
      </c>
      <c r="D80" s="141" t="s">
        <v>109</v>
      </c>
      <c r="E80" s="141" t="s">
        <v>110</v>
      </c>
      <c r="F80" s="141" t="s">
        <v>48</v>
      </c>
    </row>
    <row r="81" spans="1:7" s="103" customFormat="1" ht="41.25" customHeight="1" x14ac:dyDescent="0.3">
      <c r="A81" s="16" t="s">
        <v>101</v>
      </c>
      <c r="B81" s="43" t="s">
        <v>95</v>
      </c>
      <c r="C81" s="43"/>
      <c r="D81" s="43"/>
      <c r="E81" s="43"/>
      <c r="F81" s="29"/>
    </row>
    <row r="82" spans="1:7" s="103" customFormat="1" ht="53.25" customHeight="1" x14ac:dyDescent="0.3">
      <c r="A82" s="16" t="s">
        <v>102</v>
      </c>
      <c r="B82" s="16" t="s">
        <v>96</v>
      </c>
      <c r="C82" s="16"/>
      <c r="D82" s="16"/>
      <c r="E82" s="16"/>
      <c r="F82" s="29"/>
    </row>
    <row r="83" spans="1:7" s="103" customFormat="1" ht="42" customHeight="1" x14ac:dyDescent="0.3">
      <c r="A83" s="16" t="s">
        <v>103</v>
      </c>
      <c r="B83" s="16" t="s">
        <v>97</v>
      </c>
      <c r="C83" s="16"/>
      <c r="D83" s="16"/>
      <c r="E83" s="16"/>
      <c r="F83" s="29"/>
    </row>
    <row r="84" spans="1:7" s="103" customFormat="1" ht="33" x14ac:dyDescent="0.3">
      <c r="A84" s="16" t="s">
        <v>104</v>
      </c>
      <c r="B84" s="16" t="s">
        <v>98</v>
      </c>
      <c r="C84" s="16"/>
      <c r="D84" s="16"/>
      <c r="E84" s="16"/>
      <c r="F84" s="29"/>
    </row>
    <row r="85" spans="1:7" s="103" customFormat="1" ht="17.25" x14ac:dyDescent="0.3">
      <c r="A85" s="29"/>
      <c r="B85" s="29" t="s">
        <v>15</v>
      </c>
      <c r="C85" s="29"/>
      <c r="D85" s="29"/>
      <c r="E85" s="29"/>
      <c r="F85" s="29"/>
    </row>
    <row r="86" spans="1:7" s="103" customFormat="1" ht="17.25" x14ac:dyDescent="0.3">
      <c r="A86" s="196" t="s">
        <v>128</v>
      </c>
      <c r="B86" s="197"/>
      <c r="C86" s="131"/>
      <c r="D86" s="131">
        <v>250</v>
      </c>
      <c r="E86" s="131">
        <v>250</v>
      </c>
      <c r="F86" s="100">
        <v>250</v>
      </c>
    </row>
    <row r="87" spans="1:7" s="103" customFormat="1" ht="17.25" x14ac:dyDescent="0.3">
      <c r="A87" s="196" t="s">
        <v>125</v>
      </c>
      <c r="B87" s="197"/>
      <c r="C87" s="131"/>
      <c r="D87" s="131">
        <v>1</v>
      </c>
      <c r="E87" s="131">
        <v>1</v>
      </c>
      <c r="F87" s="100">
        <v>1</v>
      </c>
    </row>
    <row r="88" spans="1:7" s="103" customFormat="1" ht="51.75" customHeight="1" x14ac:dyDescent="0.3">
      <c r="A88" s="196" t="s">
        <v>184</v>
      </c>
      <c r="B88" s="197"/>
      <c r="C88" s="131"/>
      <c r="D88" s="131"/>
      <c r="E88" s="131">
        <v>1</v>
      </c>
      <c r="F88" s="100">
        <v>1</v>
      </c>
    </row>
    <row r="89" spans="1:7" s="103" customFormat="1" ht="17.25" x14ac:dyDescent="0.3">
      <c r="A89" s="30" t="s">
        <v>19</v>
      </c>
      <c r="B89" s="31"/>
      <c r="C89" s="28">
        <f>'Հավելված 3'!G36+'Հավելված 3'!G38</f>
        <v>0</v>
      </c>
      <c r="D89" s="28">
        <f>'Հավելված 3'!H36+'Հավելված 3'!H38</f>
        <v>83750</v>
      </c>
      <c r="E89" s="28">
        <f>'Հավելված 3'!I36+'Հավելված 3'!I38</f>
        <v>133750</v>
      </c>
      <c r="F89" s="28">
        <f>'Հավելված 3'!J36+'Հավելված 3'!J38</f>
        <v>234500</v>
      </c>
      <c r="G89" s="147"/>
    </row>
    <row r="91" spans="1:7" s="103" customFormat="1" ht="34.5" customHeight="1" x14ac:dyDescent="0.3">
      <c r="A91" s="29" t="s">
        <v>99</v>
      </c>
      <c r="B91" s="32">
        <v>1023</v>
      </c>
      <c r="C91" s="202" t="s">
        <v>30</v>
      </c>
      <c r="D91" s="203"/>
      <c r="E91" s="203"/>
      <c r="F91" s="204"/>
    </row>
    <row r="92" spans="1:7" s="103" customFormat="1" ht="41.25" customHeight="1" x14ac:dyDescent="0.3">
      <c r="A92" s="16" t="s">
        <v>100</v>
      </c>
      <c r="B92" s="33">
        <v>31003</v>
      </c>
      <c r="C92" s="141" t="s">
        <v>108</v>
      </c>
      <c r="D92" s="141" t="s">
        <v>109</v>
      </c>
      <c r="E92" s="141" t="s">
        <v>110</v>
      </c>
      <c r="F92" s="141" t="s">
        <v>48</v>
      </c>
    </row>
    <row r="93" spans="1:7" s="103" customFormat="1" ht="41.25" customHeight="1" x14ac:dyDescent="0.3">
      <c r="A93" s="16" t="s">
        <v>101</v>
      </c>
      <c r="B93" s="43" t="s">
        <v>130</v>
      </c>
      <c r="C93" s="43"/>
      <c r="D93" s="43"/>
      <c r="E93" s="43"/>
      <c r="F93" s="29"/>
    </row>
    <row r="94" spans="1:7" s="103" customFormat="1" ht="53.25" customHeight="1" x14ac:dyDescent="0.3">
      <c r="A94" s="16" t="s">
        <v>102</v>
      </c>
      <c r="B94" s="16" t="s">
        <v>131</v>
      </c>
      <c r="C94" s="16"/>
      <c r="D94" s="16"/>
      <c r="E94" s="16"/>
      <c r="F94" s="29"/>
    </row>
    <row r="95" spans="1:7" s="103" customFormat="1" ht="42" customHeight="1" x14ac:dyDescent="0.3">
      <c r="A95" s="16" t="s">
        <v>103</v>
      </c>
      <c r="B95" s="16" t="s">
        <v>97</v>
      </c>
      <c r="C95" s="16"/>
      <c r="D95" s="16"/>
      <c r="E95" s="16"/>
      <c r="F95" s="29"/>
    </row>
    <row r="96" spans="1:7" s="103" customFormat="1" ht="33" x14ac:dyDescent="0.3">
      <c r="A96" s="16" t="s">
        <v>122</v>
      </c>
      <c r="B96" s="16" t="s">
        <v>98</v>
      </c>
      <c r="C96" s="16"/>
      <c r="D96" s="16"/>
      <c r="E96" s="16"/>
      <c r="F96" s="29"/>
    </row>
    <row r="97" spans="1:6" s="103" customFormat="1" ht="17.25" x14ac:dyDescent="0.3">
      <c r="A97" s="29"/>
      <c r="B97" s="29" t="s">
        <v>15</v>
      </c>
      <c r="C97" s="29"/>
      <c r="D97" s="29"/>
      <c r="E97" s="29"/>
      <c r="F97" s="29"/>
    </row>
    <row r="98" spans="1:6" s="103" customFormat="1" ht="17.25" x14ac:dyDescent="0.3">
      <c r="A98" s="205" t="s">
        <v>180</v>
      </c>
      <c r="B98" s="206"/>
      <c r="C98" s="144"/>
      <c r="D98" s="131">
        <f>130+2160</f>
        <v>2290</v>
      </c>
      <c r="E98" s="131">
        <f t="shared" ref="E98:F98" si="1">130+2160</f>
        <v>2290</v>
      </c>
      <c r="F98" s="131">
        <f t="shared" si="1"/>
        <v>2290</v>
      </c>
    </row>
    <row r="99" spans="1:6" s="103" customFormat="1" ht="24.75" customHeight="1" x14ac:dyDescent="0.3">
      <c r="A99" s="205" t="s">
        <v>182</v>
      </c>
      <c r="B99" s="206"/>
      <c r="C99" s="144"/>
      <c r="D99" s="131">
        <v>100</v>
      </c>
      <c r="E99" s="131">
        <v>100</v>
      </c>
      <c r="F99" s="131">
        <v>100</v>
      </c>
    </row>
    <row r="100" spans="1:6" s="103" customFormat="1" ht="17.25" customHeight="1" x14ac:dyDescent="0.3">
      <c r="A100" s="196" t="s">
        <v>126</v>
      </c>
      <c r="B100" s="197"/>
      <c r="C100" s="131"/>
      <c r="D100" s="131">
        <v>2</v>
      </c>
      <c r="E100" s="131">
        <v>2</v>
      </c>
      <c r="F100" s="100">
        <v>2</v>
      </c>
    </row>
    <row r="101" spans="1:6" s="103" customFormat="1" ht="17.25" x14ac:dyDescent="0.3">
      <c r="A101" s="30" t="s">
        <v>19</v>
      </c>
      <c r="B101" s="31"/>
      <c r="C101" s="28">
        <f>'Հավելված 3'!G47</f>
        <v>0</v>
      </c>
      <c r="D101" s="28">
        <f>'Հավելված 3'!H47</f>
        <v>9675</v>
      </c>
      <c r="E101" s="28">
        <f>'Հավելված 3'!I47</f>
        <v>9675</v>
      </c>
      <c r="F101" s="28">
        <f>'Հավելված 3'!J47</f>
        <v>9675</v>
      </c>
    </row>
    <row r="102" spans="1:6" x14ac:dyDescent="0.25">
      <c r="D102" s="148"/>
      <c r="E102" s="148"/>
      <c r="F102" s="148"/>
    </row>
    <row r="103" spans="1:6" s="103" customFormat="1" ht="39" customHeight="1" x14ac:dyDescent="0.3">
      <c r="A103" s="29" t="s">
        <v>99</v>
      </c>
      <c r="B103" s="32" t="s">
        <v>176</v>
      </c>
      <c r="C103" s="202" t="s">
        <v>30</v>
      </c>
      <c r="D103" s="203"/>
      <c r="E103" s="203"/>
      <c r="F103" s="204"/>
    </row>
    <row r="104" spans="1:6" s="103" customFormat="1" ht="41.25" customHeight="1" x14ac:dyDescent="0.3">
      <c r="A104" s="16" t="s">
        <v>100</v>
      </c>
      <c r="B104" s="33" t="s">
        <v>177</v>
      </c>
      <c r="C104" s="141" t="s">
        <v>108</v>
      </c>
      <c r="D104" s="141" t="s">
        <v>109</v>
      </c>
      <c r="E104" s="141" t="s">
        <v>110</v>
      </c>
      <c r="F104" s="141" t="s">
        <v>48</v>
      </c>
    </row>
    <row r="105" spans="1:6" s="103" customFormat="1" ht="41.25" customHeight="1" x14ac:dyDescent="0.3">
      <c r="A105" s="16" t="s">
        <v>101</v>
      </c>
      <c r="B105" s="43" t="s">
        <v>178</v>
      </c>
      <c r="C105" s="43"/>
      <c r="D105" s="43"/>
      <c r="E105" s="43"/>
      <c r="F105" s="29"/>
    </row>
    <row r="106" spans="1:6" s="103" customFormat="1" ht="53.25" customHeight="1" x14ac:dyDescent="0.3">
      <c r="A106" s="16" t="s">
        <v>102</v>
      </c>
      <c r="B106" s="16" t="s">
        <v>179</v>
      </c>
      <c r="C106" s="16"/>
      <c r="D106" s="16"/>
      <c r="E106" s="16"/>
      <c r="F106" s="29"/>
    </row>
    <row r="107" spans="1:6" s="103" customFormat="1" ht="42" customHeight="1" x14ac:dyDescent="0.3">
      <c r="A107" s="16" t="s">
        <v>103</v>
      </c>
      <c r="B107" s="16" t="s">
        <v>97</v>
      </c>
      <c r="C107" s="16"/>
      <c r="D107" s="16"/>
      <c r="E107" s="16"/>
      <c r="F107" s="29"/>
    </row>
    <row r="108" spans="1:6" s="103" customFormat="1" ht="33" x14ac:dyDescent="0.3">
      <c r="A108" s="16" t="s">
        <v>122</v>
      </c>
      <c r="B108" s="16" t="s">
        <v>98</v>
      </c>
      <c r="C108" s="16"/>
      <c r="D108" s="16"/>
      <c r="E108" s="16"/>
      <c r="F108" s="29"/>
    </row>
    <row r="109" spans="1:6" s="103" customFormat="1" ht="17.25" x14ac:dyDescent="0.3">
      <c r="A109" s="29"/>
      <c r="B109" s="29" t="s">
        <v>15</v>
      </c>
      <c r="C109" s="29"/>
      <c r="D109" s="29"/>
      <c r="E109" s="29"/>
      <c r="F109" s="29"/>
    </row>
    <row r="110" spans="1:6" s="103" customFormat="1" ht="17.25" x14ac:dyDescent="0.3">
      <c r="A110" s="205" t="s">
        <v>180</v>
      </c>
      <c r="B110" s="206"/>
      <c r="C110" s="144"/>
      <c r="D110" s="131">
        <v>2628.7</v>
      </c>
      <c r="E110" s="131">
        <v>2628.7</v>
      </c>
      <c r="F110" s="131">
        <v>2628.7</v>
      </c>
    </row>
    <row r="111" spans="1:6" s="103" customFormat="1" ht="24.75" customHeight="1" x14ac:dyDescent="0.3">
      <c r="A111" s="205" t="s">
        <v>182</v>
      </c>
      <c r="B111" s="206"/>
      <c r="C111" s="144"/>
      <c r="D111" s="131">
        <v>100</v>
      </c>
      <c r="E111" s="131">
        <v>100</v>
      </c>
      <c r="F111" s="100">
        <v>100</v>
      </c>
    </row>
    <row r="112" spans="1:6" s="103" customFormat="1" ht="17.25" x14ac:dyDescent="0.3">
      <c r="A112" s="196" t="s">
        <v>126</v>
      </c>
      <c r="B112" s="197"/>
      <c r="C112" s="131"/>
      <c r="D112" s="131">
        <v>1</v>
      </c>
      <c r="E112" s="131">
        <v>1</v>
      </c>
      <c r="F112" s="100">
        <v>1</v>
      </c>
    </row>
    <row r="113" spans="1:6" s="103" customFormat="1" ht="17.25" x14ac:dyDescent="0.3">
      <c r="A113" s="30" t="s">
        <v>19</v>
      </c>
      <c r="B113" s="31"/>
      <c r="C113" s="28">
        <f>'Հավելված 3'!G56</f>
        <v>0</v>
      </c>
      <c r="D113" s="28">
        <f>'Հավելված 3'!H56</f>
        <v>0</v>
      </c>
      <c r="E113" s="28">
        <f>'Հավելված 3'!I56</f>
        <v>4950</v>
      </c>
      <c r="F113" s="28">
        <f>'Հավելված 3'!J56</f>
        <v>4950</v>
      </c>
    </row>
  </sheetData>
  <autoFilter ref="A1:A101"/>
  <mergeCells count="32">
    <mergeCell ref="C103:F103"/>
    <mergeCell ref="A112:B112"/>
    <mergeCell ref="A32:B32"/>
    <mergeCell ref="A88:B88"/>
    <mergeCell ref="A43:B43"/>
    <mergeCell ref="A42:B42"/>
    <mergeCell ref="A54:B54"/>
    <mergeCell ref="A55:B55"/>
    <mergeCell ref="A98:B98"/>
    <mergeCell ref="A99:B99"/>
    <mergeCell ref="A110:B110"/>
    <mergeCell ref="A111:B111"/>
    <mergeCell ref="C70:F70"/>
    <mergeCell ref="C79:F79"/>
    <mergeCell ref="A87:B87"/>
    <mergeCell ref="C91:F91"/>
    <mergeCell ref="A100:B100"/>
    <mergeCell ref="A86:B86"/>
    <mergeCell ref="A63:F63"/>
    <mergeCell ref="A3:F3"/>
    <mergeCell ref="A5:F5"/>
    <mergeCell ref="A7:F7"/>
    <mergeCell ref="A59:F59"/>
    <mergeCell ref="A61:F61"/>
    <mergeCell ref="A31:B31"/>
    <mergeCell ref="C14:F14"/>
    <mergeCell ref="C23:F23"/>
    <mergeCell ref="C35:F35"/>
    <mergeCell ref="A44:B44"/>
    <mergeCell ref="A30:B30"/>
    <mergeCell ref="C47:F47"/>
    <mergeCell ref="A56:B56"/>
  </mergeCells>
  <pageMargins left="0.39370078740157499" right="0.23622047244094499" top="0.47244094488188998" bottom="0.511811023622047" header="0.31496062992126" footer="0.31496062992126"/>
  <pageSetup paperSize="9" scale="79" firstPageNumber="6" orientation="landscape" useFirstPageNumber="1" r:id="rId1"/>
  <headerFooter>
    <oddFooter>&amp;C&amp;P</oddFooter>
  </headerFooter>
  <rowBreaks count="1" manualBreakCount="1">
    <brk id="91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Normal="100" workbookViewId="0">
      <selection activeCell="B6" sqref="B6:B7"/>
    </sheetView>
  </sheetViews>
  <sheetFormatPr defaultRowHeight="13.5" x14ac:dyDescent="0.2"/>
  <cols>
    <col min="1" max="1" width="20.83203125" style="35" customWidth="1"/>
    <col min="2" max="2" width="41.1640625" style="35" customWidth="1"/>
    <col min="3" max="3" width="16.33203125" style="35" customWidth="1"/>
    <col min="4" max="4" width="11.5" style="35" customWidth="1"/>
    <col min="5" max="5" width="27.33203125" style="35" customWidth="1"/>
    <col min="6" max="6" width="16.6640625" style="35" customWidth="1"/>
    <col min="7" max="7" width="28" style="35" customWidth="1"/>
    <col min="8" max="8" width="21.6640625" style="35" customWidth="1"/>
    <col min="9" max="9" width="15.1640625" style="35" customWidth="1"/>
    <col min="10" max="10" width="17.6640625" style="35" customWidth="1"/>
    <col min="11" max="11" width="19.83203125" style="35" customWidth="1"/>
    <col min="12" max="16384" width="9.33203125" style="35"/>
  </cols>
  <sheetData>
    <row r="1" spans="1:7" ht="16.5" x14ac:dyDescent="0.2">
      <c r="A1" s="34"/>
      <c r="B1" s="34"/>
      <c r="C1" s="34"/>
      <c r="D1" s="34"/>
      <c r="E1" s="34"/>
      <c r="F1" s="34"/>
      <c r="G1" s="21" t="s">
        <v>105</v>
      </c>
    </row>
    <row r="2" spans="1:7" ht="16.5" x14ac:dyDescent="0.2">
      <c r="A2" s="22"/>
      <c r="B2" s="34"/>
      <c r="C2" s="34"/>
      <c r="D2" s="34"/>
      <c r="E2" s="34"/>
      <c r="F2" s="34"/>
      <c r="G2" s="34"/>
    </row>
    <row r="3" spans="1:7" ht="51.75" customHeight="1" x14ac:dyDescent="0.2">
      <c r="A3" s="213" t="s">
        <v>129</v>
      </c>
      <c r="B3" s="213"/>
      <c r="C3" s="213"/>
      <c r="D3" s="213"/>
      <c r="E3" s="213"/>
      <c r="F3" s="213"/>
      <c r="G3" s="213"/>
    </row>
    <row r="5" spans="1:7" ht="115.5" x14ac:dyDescent="0.2">
      <c r="A5" s="214" t="s">
        <v>138</v>
      </c>
      <c r="B5" s="214"/>
      <c r="C5" s="214"/>
      <c r="D5" s="214"/>
      <c r="E5" s="214"/>
      <c r="F5" s="214"/>
      <c r="G5" s="105" t="s">
        <v>139</v>
      </c>
    </row>
    <row r="6" spans="1:7" x14ac:dyDescent="0.2">
      <c r="A6" s="185" t="s">
        <v>140</v>
      </c>
      <c r="B6" s="185" t="s">
        <v>141</v>
      </c>
      <c r="C6" s="185" t="s">
        <v>142</v>
      </c>
      <c r="D6" s="185" t="s">
        <v>143</v>
      </c>
      <c r="E6" s="185" t="s">
        <v>144</v>
      </c>
      <c r="F6" s="185" t="s">
        <v>145</v>
      </c>
      <c r="G6" s="185" t="s">
        <v>146</v>
      </c>
    </row>
    <row r="7" spans="1:7" ht="32.25" customHeight="1" x14ac:dyDescent="0.2">
      <c r="A7" s="185"/>
      <c r="B7" s="185"/>
      <c r="C7" s="185"/>
      <c r="D7" s="185"/>
      <c r="E7" s="185"/>
      <c r="F7" s="185"/>
      <c r="G7" s="185"/>
    </row>
    <row r="8" spans="1:7" ht="16.5" x14ac:dyDescent="0.3">
      <c r="A8" s="210" t="s">
        <v>26</v>
      </c>
      <c r="B8" s="211"/>
      <c r="C8" s="211"/>
      <c r="D8" s="211"/>
      <c r="E8" s="211"/>
      <c r="F8" s="212"/>
      <c r="G8" s="106">
        <f>G9</f>
        <v>-83750</v>
      </c>
    </row>
    <row r="9" spans="1:7" ht="33.75" customHeight="1" x14ac:dyDescent="0.3">
      <c r="A9" s="107" t="s">
        <v>147</v>
      </c>
      <c r="B9" s="107" t="s">
        <v>148</v>
      </c>
      <c r="C9" s="107" t="s">
        <v>149</v>
      </c>
      <c r="D9" s="185" t="s">
        <v>150</v>
      </c>
      <c r="E9" s="185"/>
      <c r="F9" s="185"/>
      <c r="G9" s="106">
        <f>G10+G13+G18+G22</f>
        <v>-83750</v>
      </c>
    </row>
    <row r="10" spans="1:7" ht="16.5" x14ac:dyDescent="0.3">
      <c r="A10" s="107" t="s">
        <v>151</v>
      </c>
      <c r="B10" s="207" t="s">
        <v>2</v>
      </c>
      <c r="C10" s="208"/>
      <c r="D10" s="208"/>
      <c r="E10" s="208"/>
      <c r="F10" s="209"/>
      <c r="G10" s="106">
        <f>G11</f>
        <v>-249125</v>
      </c>
    </row>
    <row r="11" spans="1:7" ht="16.5" x14ac:dyDescent="0.3">
      <c r="A11" s="107"/>
      <c r="B11" s="107" t="s">
        <v>152</v>
      </c>
      <c r="C11" s="107"/>
      <c r="D11" s="107"/>
      <c r="E11" s="107"/>
      <c r="F11" s="107"/>
      <c r="G11" s="106">
        <f>G12</f>
        <v>-249125</v>
      </c>
    </row>
    <row r="12" spans="1:7" ht="28.5" x14ac:dyDescent="0.2">
      <c r="A12" s="107" t="s">
        <v>153</v>
      </c>
      <c r="B12" s="108" t="s">
        <v>154</v>
      </c>
      <c r="C12" s="107" t="s">
        <v>155</v>
      </c>
      <c r="D12" s="107" t="s">
        <v>156</v>
      </c>
      <c r="E12" s="109"/>
      <c r="F12" s="110"/>
      <c r="G12" s="111">
        <v>-249125</v>
      </c>
    </row>
    <row r="13" spans="1:7" ht="29.25" customHeight="1" x14ac:dyDescent="0.3">
      <c r="A13" s="107" t="s">
        <v>157</v>
      </c>
      <c r="B13" s="210" t="s">
        <v>158</v>
      </c>
      <c r="C13" s="211"/>
      <c r="D13" s="211"/>
      <c r="E13" s="211"/>
      <c r="F13" s="212"/>
      <c r="G13" s="106">
        <f>G14+G16</f>
        <v>150750</v>
      </c>
    </row>
    <row r="14" spans="1:7" ht="16.5" x14ac:dyDescent="0.2">
      <c r="A14" s="112"/>
      <c r="B14" s="125" t="s">
        <v>159</v>
      </c>
      <c r="C14" s="112"/>
      <c r="D14" s="112"/>
      <c r="E14" s="112"/>
      <c r="F14" s="112"/>
      <c r="G14" s="111">
        <f>G15</f>
        <v>50750</v>
      </c>
    </row>
    <row r="15" spans="1:7" ht="16.5" x14ac:dyDescent="0.2">
      <c r="A15" s="107" t="s">
        <v>160</v>
      </c>
      <c r="B15" s="113" t="s">
        <v>161</v>
      </c>
      <c r="C15" s="107" t="s">
        <v>162</v>
      </c>
      <c r="D15" s="107" t="s">
        <v>156</v>
      </c>
      <c r="E15" s="114">
        <v>50750000</v>
      </c>
      <c r="F15" s="110">
        <v>1</v>
      </c>
      <c r="G15" s="111">
        <f>E15*F15/1000</f>
        <v>50750</v>
      </c>
    </row>
    <row r="16" spans="1:7" ht="16.5" x14ac:dyDescent="0.2">
      <c r="A16" s="112"/>
      <c r="B16" s="125" t="s">
        <v>152</v>
      </c>
      <c r="C16" s="112"/>
      <c r="D16" s="112"/>
      <c r="E16" s="112"/>
      <c r="F16" s="112"/>
      <c r="G16" s="111">
        <f>G17</f>
        <v>100000</v>
      </c>
    </row>
    <row r="17" spans="1:7" ht="28.5" x14ac:dyDescent="0.2">
      <c r="A17" s="107" t="s">
        <v>163</v>
      </c>
      <c r="B17" s="115" t="s">
        <v>164</v>
      </c>
      <c r="C17" s="107" t="s">
        <v>155</v>
      </c>
      <c r="D17" s="107" t="s">
        <v>156</v>
      </c>
      <c r="E17" s="114">
        <v>100000000</v>
      </c>
      <c r="F17" s="110">
        <v>1</v>
      </c>
      <c r="G17" s="111">
        <f>E17*F17/1000</f>
        <v>100000</v>
      </c>
    </row>
    <row r="18" spans="1:7" ht="24" customHeight="1" x14ac:dyDescent="0.3">
      <c r="A18" s="107" t="s">
        <v>165</v>
      </c>
      <c r="B18" s="186" t="s">
        <v>117</v>
      </c>
      <c r="C18" s="211"/>
      <c r="D18" s="211"/>
      <c r="E18" s="211"/>
      <c r="F18" s="212"/>
      <c r="G18" s="106">
        <f>G19</f>
        <v>9675</v>
      </c>
    </row>
    <row r="19" spans="1:7" ht="16.5" x14ac:dyDescent="0.2">
      <c r="A19" s="112"/>
      <c r="B19" s="125" t="s">
        <v>152</v>
      </c>
      <c r="C19" s="112"/>
      <c r="D19" s="112"/>
      <c r="E19" s="112"/>
      <c r="F19" s="112"/>
      <c r="G19" s="111">
        <f>G20+G21</f>
        <v>9675</v>
      </c>
    </row>
    <row r="20" spans="1:7" ht="28.5" x14ac:dyDescent="0.2">
      <c r="A20" s="116" t="s">
        <v>166</v>
      </c>
      <c r="B20" s="108" t="s">
        <v>167</v>
      </c>
      <c r="C20" s="116" t="s">
        <v>162</v>
      </c>
      <c r="D20" s="116" t="s">
        <v>156</v>
      </c>
      <c r="E20" s="117">
        <v>8700000</v>
      </c>
      <c r="F20" s="118">
        <v>1</v>
      </c>
      <c r="G20" s="119">
        <f>E20*F20/1000</f>
        <v>8700</v>
      </c>
    </row>
    <row r="21" spans="1:7" ht="28.5" x14ac:dyDescent="0.2">
      <c r="A21" s="107" t="s">
        <v>168</v>
      </c>
      <c r="B21" s="115" t="s">
        <v>167</v>
      </c>
      <c r="C21" s="107" t="s">
        <v>162</v>
      </c>
      <c r="D21" s="107" t="s">
        <v>156</v>
      </c>
      <c r="E21" s="114">
        <v>975000</v>
      </c>
      <c r="F21" s="110">
        <v>1</v>
      </c>
      <c r="G21" s="111">
        <f>E21*F21/1000</f>
        <v>975</v>
      </c>
    </row>
    <row r="22" spans="1:7" ht="42.75" x14ac:dyDescent="0.2">
      <c r="A22" s="127" t="s">
        <v>183</v>
      </c>
      <c r="B22" s="115" t="s">
        <v>171</v>
      </c>
      <c r="C22" s="127"/>
      <c r="D22" s="127"/>
      <c r="E22" s="114"/>
      <c r="F22" s="110"/>
      <c r="G22" s="111">
        <f>G23</f>
        <v>4950</v>
      </c>
    </row>
    <row r="23" spans="1:7" ht="16.5" x14ac:dyDescent="0.2">
      <c r="A23" s="112"/>
      <c r="B23" s="125" t="s">
        <v>152</v>
      </c>
      <c r="C23" s="112"/>
      <c r="D23" s="112"/>
      <c r="E23" s="112"/>
      <c r="F23" s="112"/>
      <c r="G23" s="111">
        <f>G24</f>
        <v>4950</v>
      </c>
    </row>
    <row r="24" spans="1:7" ht="28.5" x14ac:dyDescent="0.2">
      <c r="A24" s="107" t="s">
        <v>169</v>
      </c>
      <c r="B24" s="115" t="s">
        <v>167</v>
      </c>
      <c r="C24" s="107" t="s">
        <v>155</v>
      </c>
      <c r="D24" s="107" t="s">
        <v>156</v>
      </c>
      <c r="E24" s="114">
        <v>4950000</v>
      </c>
      <c r="F24" s="110">
        <v>1</v>
      </c>
      <c r="G24" s="111">
        <f>E24*F24/1000</f>
        <v>4950</v>
      </c>
    </row>
  </sheetData>
  <mergeCells count="14">
    <mergeCell ref="D9:F9"/>
    <mergeCell ref="B10:F10"/>
    <mergeCell ref="B13:F13"/>
    <mergeCell ref="B18:F18"/>
    <mergeCell ref="A3:G3"/>
    <mergeCell ref="A8:F8"/>
    <mergeCell ref="A5:F5"/>
    <mergeCell ref="A6:A7"/>
    <mergeCell ref="B6:B7"/>
    <mergeCell ref="C6:C7"/>
    <mergeCell ref="D6:D7"/>
    <mergeCell ref="E6:E7"/>
    <mergeCell ref="F6:F7"/>
    <mergeCell ref="G6:G7"/>
  </mergeCells>
  <pageMargins left="0.2" right="0.17" top="0.41" bottom="0.44" header="0.17" footer="0.17"/>
  <pageSetup scale="83" firstPageNumber="11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4'!Print_Area</vt:lpstr>
      <vt:lpstr>'Հավելված 5 աղյուսակներ 1,2'!Print_Area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2021-03-09T07:55:50Z</cp:lastPrinted>
  <dcterms:created xsi:type="dcterms:W3CDTF">2018-09-30T11:43:43Z</dcterms:created>
  <dcterms:modified xsi:type="dcterms:W3CDTF">2021-03-09T08:05:08Z</dcterms:modified>
</cp:coreProperties>
</file>