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Metaksya\KARAVARUTYAN VOROSHMAN NAXAGCER\2+3Արաքս-Գեղարդալիճ-Հալաբյան - Սևան\"/>
    </mc:Choice>
  </mc:AlternateContent>
  <bookViews>
    <workbookView xWindow="0" yWindow="0" windowWidth="28800" windowHeight="12330" activeTab="7"/>
  </bookViews>
  <sheets>
    <sheet name="1" sheetId="1" r:id="rId1"/>
    <sheet name="2" sheetId="2" r:id="rId2"/>
    <sheet name="3" sheetId="3" r:id="rId3"/>
    <sheet name="4" sheetId="4" r:id="rId4"/>
    <sheet name="5" sheetId="5" r:id="rId5"/>
    <sheet name="6-1" sheetId="6" r:id="rId6"/>
    <sheet name="6-2" sheetId="7" r:id="rId7"/>
    <sheet name="7" sheetId="8" r:id="rId8"/>
  </sheets>
  <definedNames>
    <definedName name="_xlnm.Print_Area" localSheetId="0">'1'!$A$1:$G$75</definedName>
    <definedName name="_xlnm.Print_Area" localSheetId="1">'2'!$A$1:$H$23</definedName>
    <definedName name="_xlnm.Print_Area" localSheetId="2">'3'!$A$1:$J$102</definedName>
    <definedName name="_xlnm.Print_Area" localSheetId="3">'4'!$A$1:$G$36</definedName>
    <definedName name="_xlnm.Print_Area" localSheetId="4">'5'!$A$1:$D$15</definedName>
    <definedName name="_xlnm.Print_Area" localSheetId="5">'6-1'!$A$1:$F$106</definedName>
    <definedName name="_xlnm.Print_Area" localSheetId="6">'6-2'!$A$1:$F$103</definedName>
    <definedName name="_xlnm.Print_Area" localSheetId="7">'7'!$A$1:$H$34</definedName>
  </definedNames>
  <calcPr calcId="162913"/>
</workbook>
</file>

<file path=xl/calcChain.xml><?xml version="1.0" encoding="utf-8"?>
<calcChain xmlns="http://schemas.openxmlformats.org/spreadsheetml/2006/main">
  <c r="G13" i="8" l="1"/>
  <c r="G14" i="8"/>
  <c r="G20" i="3"/>
  <c r="G10" i="3"/>
  <c r="D13" i="2" l="1"/>
  <c r="F18" i="2"/>
  <c r="E13" i="2"/>
  <c r="D11" i="1"/>
  <c r="D10" i="1"/>
  <c r="D70" i="1"/>
  <c r="G12" i="1"/>
  <c r="G23" i="8"/>
  <c r="G24" i="8"/>
  <c r="G26" i="8"/>
  <c r="G30" i="8"/>
  <c r="G29" i="8" s="1"/>
  <c r="G32" i="8"/>
  <c r="G31" i="8" l="1"/>
  <c r="G34" i="8"/>
  <c r="G33" i="8"/>
  <c r="D21" i="7" l="1"/>
  <c r="E21" i="7"/>
  <c r="F21" i="7"/>
  <c r="C21" i="7"/>
  <c r="D12" i="5"/>
  <c r="D21" i="2"/>
  <c r="D23" i="2"/>
  <c r="D20" i="2"/>
  <c r="D43" i="1"/>
  <c r="D32" i="7"/>
  <c r="E32" i="7"/>
  <c r="F32" i="7"/>
  <c r="C32" i="7"/>
  <c r="D36" i="6"/>
  <c r="D33" i="7" s="1"/>
  <c r="E36" i="6"/>
  <c r="E33" i="7" s="1"/>
  <c r="F36" i="6"/>
  <c r="F33" i="7" s="1"/>
  <c r="C36" i="6"/>
  <c r="C33" i="7" s="1"/>
  <c r="C22" i="7"/>
  <c r="D22" i="7"/>
  <c r="E22" i="7"/>
  <c r="F22" i="7"/>
  <c r="A43" i="7"/>
  <c r="C43" i="7"/>
  <c r="D43" i="7"/>
  <c r="E43" i="7"/>
  <c r="F43" i="7"/>
  <c r="C55" i="7"/>
  <c r="D55" i="7"/>
  <c r="E55" i="7"/>
  <c r="F55" i="7"/>
  <c r="F40" i="3"/>
  <c r="G11" i="2"/>
  <c r="H11" i="2"/>
  <c r="F31" i="1"/>
  <c r="E44" i="7" s="1"/>
  <c r="G31" i="1"/>
  <c r="G70" i="1" s="1"/>
  <c r="E31" i="1"/>
  <c r="D44" i="7" s="1"/>
  <c r="G43" i="1"/>
  <c r="F43" i="1"/>
  <c r="E43" i="1"/>
  <c r="F44" i="7" l="1"/>
  <c r="J48" i="3"/>
  <c r="J47" i="3" s="1"/>
  <c r="J46" i="3" s="1"/>
  <c r="J45" i="3" s="1"/>
  <c r="J44" i="3" s="1"/>
  <c r="I48" i="3"/>
  <c r="I47" i="3" s="1"/>
  <c r="I46" i="3" s="1"/>
  <c r="I45" i="3" s="1"/>
  <c r="I44" i="3" s="1"/>
  <c r="I40" i="3" s="1"/>
  <c r="F70" i="1"/>
  <c r="H48" i="3"/>
  <c r="H47" i="3" s="1"/>
  <c r="H46" i="3" s="1"/>
  <c r="H45" i="3" s="1"/>
  <c r="H44" i="3" s="1"/>
  <c r="H42" i="3" s="1"/>
  <c r="E70" i="1"/>
  <c r="J40" i="3"/>
  <c r="J42" i="3"/>
  <c r="I42" i="3" l="1"/>
  <c r="H40" i="3"/>
  <c r="G22" i="8" l="1"/>
  <c r="G21" i="8"/>
  <c r="G20" i="8"/>
  <c r="G19" i="8"/>
  <c r="G17" i="8"/>
  <c r="G16" i="8"/>
  <c r="G15" i="8" s="1"/>
  <c r="G28" i="8"/>
  <c r="G27" i="8"/>
  <c r="G25" i="8"/>
  <c r="B41" i="6"/>
  <c r="B38" i="7" s="1"/>
  <c r="G18" i="8" l="1"/>
  <c r="B42" i="6"/>
  <c r="B39" i="7" s="1"/>
  <c r="E15" i="4"/>
  <c r="F15" i="4"/>
  <c r="F13" i="4" s="1"/>
  <c r="G15" i="4"/>
  <c r="G13" i="4" s="1"/>
  <c r="D15" i="4"/>
  <c r="D13" i="4" s="1"/>
  <c r="E13" i="4"/>
  <c r="F25" i="4"/>
  <c r="F23" i="4" s="1"/>
  <c r="G25" i="4"/>
  <c r="G23" i="4" s="1"/>
  <c r="E25" i="4"/>
  <c r="E23" i="4" s="1"/>
  <c r="C23" i="4"/>
  <c r="D15" i="2"/>
  <c r="D16" i="2"/>
  <c r="E17" i="2"/>
  <c r="E11" i="2" s="1"/>
  <c r="D17" i="2" l="1"/>
  <c r="F58" i="6" l="1"/>
  <c r="E58" i="6"/>
  <c r="D58" i="6"/>
  <c r="C58" i="6"/>
  <c r="F25" i="6"/>
  <c r="E25" i="6"/>
  <c r="D25" i="6"/>
  <c r="C25" i="6"/>
  <c r="J57" i="3"/>
  <c r="I57" i="3"/>
  <c r="I56" i="3" s="1"/>
  <c r="I55" i="3" s="1"/>
  <c r="I54" i="3" s="1"/>
  <c r="I53" i="3" s="1"/>
  <c r="H57" i="3"/>
  <c r="G57" i="3"/>
  <c r="J30" i="3"/>
  <c r="J29" i="3" s="1"/>
  <c r="J28" i="3" s="1"/>
  <c r="J27" i="3" s="1"/>
  <c r="J26" i="3" s="1"/>
  <c r="I30" i="3"/>
  <c r="I29" i="3" s="1"/>
  <c r="I28" i="3" s="1"/>
  <c r="I27" i="3" s="1"/>
  <c r="I26" i="3" s="1"/>
  <c r="H30" i="3"/>
  <c r="H29" i="3" s="1"/>
  <c r="H28" i="3" s="1"/>
  <c r="H27" i="3" s="1"/>
  <c r="H26" i="3" s="1"/>
  <c r="G30" i="3"/>
  <c r="G29" i="3" s="1"/>
  <c r="G28" i="3" s="1"/>
  <c r="G27" i="3" s="1"/>
  <c r="G26" i="3" s="1"/>
  <c r="G12" i="8"/>
  <c r="G11" i="8" s="1"/>
  <c r="G10" i="8" s="1"/>
  <c r="D10" i="5"/>
  <c r="E30" i="4"/>
  <c r="F30" i="4" s="1"/>
  <c r="E28" i="4"/>
  <c r="E26" i="4" s="1"/>
  <c r="E11" i="4" s="1"/>
  <c r="E9" i="4" s="1"/>
  <c r="D28" i="4"/>
  <c r="D26" i="4" s="1"/>
  <c r="J56" i="3"/>
  <c r="J55" i="3" s="1"/>
  <c r="J54" i="3" s="1"/>
  <c r="J53" i="3" s="1"/>
  <c r="H56" i="3"/>
  <c r="H55" i="3" s="1"/>
  <c r="H54" i="3" s="1"/>
  <c r="H53" i="3" s="1"/>
  <c r="G56" i="3"/>
  <c r="G55" i="3" s="1"/>
  <c r="G54" i="3" s="1"/>
  <c r="G53" i="3" s="1"/>
  <c r="H9" i="2"/>
  <c r="G9" i="2"/>
  <c r="D31" i="1"/>
  <c r="D12" i="1" s="1"/>
  <c r="G11" i="1"/>
  <c r="D18" i="2" l="1"/>
  <c r="F11" i="2"/>
  <c r="D11" i="2" s="1"/>
  <c r="D64" i="1"/>
  <c r="G94" i="3" s="1"/>
  <c r="C44" i="7"/>
  <c r="G48" i="3"/>
  <c r="G47" i="3" s="1"/>
  <c r="G46" i="3" s="1"/>
  <c r="G45" i="3" s="1"/>
  <c r="G44" i="3" s="1"/>
  <c r="D25" i="4"/>
  <c r="D23" i="4" s="1"/>
  <c r="F9" i="2"/>
  <c r="G49" i="3"/>
  <c r="G51" i="3"/>
  <c r="H51" i="3"/>
  <c r="H49" i="3"/>
  <c r="E47" i="6"/>
  <c r="F12" i="1"/>
  <c r="F11" i="1" s="1"/>
  <c r="H22" i="3"/>
  <c r="H24" i="3"/>
  <c r="E12" i="1"/>
  <c r="E11" i="1" s="1"/>
  <c r="G24" i="3"/>
  <c r="G22" i="3"/>
  <c r="C106" i="6"/>
  <c r="C102" i="7" s="1"/>
  <c r="J51" i="3"/>
  <c r="J49" i="3"/>
  <c r="I51" i="3"/>
  <c r="I49" i="3"/>
  <c r="J24" i="3"/>
  <c r="J22" i="3"/>
  <c r="J20" i="3" s="1"/>
  <c r="G30" i="4"/>
  <c r="G28" i="4" s="1"/>
  <c r="G26" i="4" s="1"/>
  <c r="G11" i="4" s="1"/>
  <c r="G9" i="4" s="1"/>
  <c r="F28" i="4"/>
  <c r="F26" i="4" s="1"/>
  <c r="F11" i="4" s="1"/>
  <c r="F9" i="4" s="1"/>
  <c r="I24" i="3"/>
  <c r="I22" i="3"/>
  <c r="I20" i="3" s="1"/>
  <c r="F47" i="6"/>
  <c r="C47" i="6"/>
  <c r="D47" i="6"/>
  <c r="H20" i="3" l="1"/>
  <c r="H18" i="3" s="1"/>
  <c r="H16" i="3" s="1"/>
  <c r="H14" i="3" s="1"/>
  <c r="H12" i="3" s="1"/>
  <c r="G102" i="3"/>
  <c r="G101" i="3" s="1"/>
  <c r="G100" i="3" s="1"/>
  <c r="G99" i="3" s="1"/>
  <c r="G98" i="3" s="1"/>
  <c r="D11" i="4"/>
  <c r="D9" i="4" s="1"/>
  <c r="G89" i="3"/>
  <c r="G87" i="3" s="1"/>
  <c r="G93" i="3"/>
  <c r="G92" i="3" s="1"/>
  <c r="G91" i="3" s="1"/>
  <c r="G90" i="3" s="1"/>
  <c r="I18" i="3"/>
  <c r="I16" i="3" s="1"/>
  <c r="I14" i="3" s="1"/>
  <c r="I12" i="3" s="1"/>
  <c r="G42" i="3"/>
  <c r="G40" i="3"/>
  <c r="G97" i="3"/>
  <c r="G95" i="3" s="1"/>
  <c r="J18" i="3"/>
  <c r="J16" i="3" s="1"/>
  <c r="J14" i="3" s="1"/>
  <c r="J12" i="3" s="1"/>
  <c r="J10" i="3" s="1"/>
  <c r="D106" i="6"/>
  <c r="D102" i="7" s="1"/>
  <c r="H102" i="3"/>
  <c r="E64" i="1"/>
  <c r="H94" i="3" s="1"/>
  <c r="D57" i="1"/>
  <c r="D56" i="1" s="1"/>
  <c r="C91" i="6"/>
  <c r="C87" i="7" s="1"/>
  <c r="G85" i="3" l="1"/>
  <c r="G83" i="3" s="1"/>
  <c r="G81" i="3" s="1"/>
  <c r="G79" i="3" s="1"/>
  <c r="G77" i="3" s="1"/>
  <c r="H89" i="3"/>
  <c r="H87" i="3" s="1"/>
  <c r="H93" i="3"/>
  <c r="H92" i="3" s="1"/>
  <c r="H91" i="3" s="1"/>
  <c r="H90" i="3" s="1"/>
  <c r="G18" i="3"/>
  <c r="G16" i="3" s="1"/>
  <c r="G14" i="3" s="1"/>
  <c r="G12" i="3" s="1"/>
  <c r="E9" i="2"/>
  <c r="D9" i="2" s="1"/>
  <c r="E106" i="6"/>
  <c r="E102" i="7" s="1"/>
  <c r="I102" i="3"/>
  <c r="D91" i="6"/>
  <c r="D87" i="7" s="1"/>
  <c r="F64" i="1"/>
  <c r="I94" i="3" s="1"/>
  <c r="E57" i="1"/>
  <c r="E56" i="1" s="1"/>
  <c r="E10" i="1" s="1"/>
  <c r="H101" i="3"/>
  <c r="H100" i="3" s="1"/>
  <c r="H99" i="3" s="1"/>
  <c r="H98" i="3" s="1"/>
  <c r="H97" i="3"/>
  <c r="H95" i="3" s="1"/>
  <c r="H85" i="3" s="1"/>
  <c r="H83" i="3" s="1"/>
  <c r="H81" i="3" s="1"/>
  <c r="H79" i="3" s="1"/>
  <c r="H77" i="3" s="1"/>
  <c r="H10" i="3" s="1"/>
  <c r="I89" i="3" l="1"/>
  <c r="I87" i="3" s="1"/>
  <c r="I93" i="3"/>
  <c r="I92" i="3" s="1"/>
  <c r="I91" i="3" s="1"/>
  <c r="I90" i="3" s="1"/>
  <c r="F106" i="6"/>
  <c r="F102" i="7" s="1"/>
  <c r="J102" i="3"/>
  <c r="G64" i="1"/>
  <c r="J94" i="3" s="1"/>
  <c r="F57" i="1"/>
  <c r="F56" i="1" s="1"/>
  <c r="F10" i="1" s="1"/>
  <c r="E91" i="6"/>
  <c r="E87" i="7" s="1"/>
  <c r="I101" i="3"/>
  <c r="I97" i="3"/>
  <c r="I95" i="3" s="1"/>
  <c r="I85" i="3" s="1"/>
  <c r="I83" i="3" s="1"/>
  <c r="I81" i="3" s="1"/>
  <c r="I79" i="3" s="1"/>
  <c r="I77" i="3" s="1"/>
  <c r="I10" i="3" s="1"/>
  <c r="J89" i="3" l="1"/>
  <c r="J87" i="3" s="1"/>
  <c r="J93" i="3"/>
  <c r="J92" i="3" s="1"/>
  <c r="J91" i="3" s="1"/>
  <c r="J90" i="3" s="1"/>
  <c r="J97" i="3"/>
  <c r="J95" i="3" s="1"/>
  <c r="G57" i="1"/>
  <c r="G56" i="1" s="1"/>
  <c r="G10" i="1" s="1"/>
  <c r="F91" i="6"/>
  <c r="F87" i="7" s="1"/>
  <c r="J101" i="3"/>
  <c r="I100" i="3"/>
  <c r="J85" i="3" l="1"/>
  <c r="J83" i="3" s="1"/>
  <c r="J81" i="3" s="1"/>
  <c r="J100" i="3"/>
  <c r="I99" i="3"/>
  <c r="J99" i="3" l="1"/>
  <c r="I98" i="3"/>
  <c r="J98" i="3" s="1"/>
</calcChain>
</file>

<file path=xl/sharedStrings.xml><?xml version="1.0" encoding="utf-8"?>
<sst xmlns="http://schemas.openxmlformats.org/spreadsheetml/2006/main" count="697" uniqueCount="201">
  <si>
    <t>Հավելված N 1</t>
  </si>
  <si>
    <t>ՀՀ կառավարության 2021 թվականի</t>
  </si>
  <si>
    <t xml:space="preserve">                   -ի N        -Ն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</si>
  <si>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</si>
  <si>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</si>
  <si>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>Ցուցանիշներ</t>
  </si>
  <si>
    <t>Ցուցանիշների փոփոխությունը (ավելացումները նշված են դրական նշանով, իսկ նվազեցումները` փակագծերում)</t>
  </si>
  <si>
    <t>Առաջին եռամսյակ</t>
  </si>
  <si>
    <t>Առաջին կիսամյակ</t>
  </si>
  <si>
    <t xml:space="preserve"> Ինն ամիս</t>
  </si>
  <si>
    <t xml:space="preserve"> Տարի</t>
  </si>
  <si>
    <t xml:space="preserve"> ԸՆԴԱՄԵՆԸ</t>
  </si>
  <si>
    <t xml:space="preserve"> ՀՀ տարածքային կառավարման և ենթակառուցվածքների նախարարություն</t>
  </si>
  <si>
    <t xml:space="preserve"> 1004</t>
  </si>
  <si>
    <t xml:space="preserve"> Ծրագրի անվանումը`</t>
  </si>
  <si>
    <t xml:space="preserve"> Ոռոգման համակարգի առողջացում</t>
  </si>
  <si>
    <t xml:space="preserve"> Ծրագրի նպատակը`</t>
  </si>
  <si>
    <t xml:space="preserve"> Ոռոգման ծառայությունների հասանելիության և մատչելիության ապահովում</t>
  </si>
  <si>
    <t xml:space="preserve"> Վերջնական արդյունքի նկարագրությունը`</t>
  </si>
  <si>
    <t xml:space="preserve"> Ոռոգման ջրի մատակարարման արդյունավետության և հասանելիության բարելավում՝ կորուստների կրճատում</t>
  </si>
  <si>
    <t xml:space="preserve"> Ծրագրի միջոցառումներ</t>
  </si>
  <si>
    <t xml:space="preserve"> Միջոցառման անվանումը`</t>
  </si>
  <si>
    <t xml:space="preserve"> Ոռոգման համակարգերի հիմնանորոգում</t>
  </si>
  <si>
    <t xml:space="preserve"> Միջոցառման նկարագրությունը`</t>
  </si>
  <si>
    <t xml:space="preserve"> Միջոցառման տեսակը</t>
  </si>
  <si>
    <t xml:space="preserve"> Պետական մարմինների կողմից օգտագործվող ոչ ֆինանսական ակտիվների հետ գործառնություններ</t>
  </si>
  <si>
    <t>Գետերի և հեղեղատարների տեղամասերի ամրացման և մաքրման աշխատանքներ</t>
  </si>
  <si>
    <t>Գետերի և հեղեղատարների տեղամասերի ամրացման և մաքրման համար նախագծերի և աշխատանքների ձեռքբերում</t>
  </si>
  <si>
    <t>Պետական մարմինների կողմից  ոչ ֆինանսական ակտիվների հետ գործառնություններ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</si>
  <si>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</si>
  <si>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</si>
  <si>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</si>
  <si>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</si>
  <si>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</si>
  <si>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</si>
  <si>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</si>
  <si>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Ծառայությունների մատուցում</t>
  </si>
  <si>
    <t>Հավելված N 2</t>
  </si>
  <si>
    <t>«ՀԱՅԱՍՏԱՆԻ ՀԱՆՐԱՊԵՏՈՒԹՅԱՆ 2021 ԹՎԱԿԱՆԻ ՊԵՏԱԿԱՆ ԲՅՈՒՋԵԻ ՄԱՍԻՆ» ՀՀ ՕՐԵՆՔԻ N 1 ՀԱՎԵԼՎԱԾԻ N 3 ԱՂՅՈՒՍԱԿՈՒՄ ԿԱՏԱՐՎՈՂ  ՓՈՓՈԽՈՒԹՅՈՒՆՆԵՐԸ ԵՎ ԼՐԱՑՈՒՄՆԵՐԸ</t>
  </si>
  <si>
    <t>հազար  դրամներով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</si>
  <si>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</si>
  <si>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</si>
  <si>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(ավելացումները նշված են դրական նշանով, նվազեցումները՝ փակագծերում)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</si>
  <si>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</si>
  <si>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</si>
  <si>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</si>
  <si>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</si>
  <si>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</si>
  <si>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</si>
  <si>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</si>
  <si>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</si>
  <si>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</si>
  <si>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</si>
  <si>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</si>
  <si>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</si>
  <si>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Ոռոգման համակարգերի հիմնանորոգում</t>
  </si>
  <si>
    <t>ՀՀ Կոտայքի մարզիԳեղարդալճի ինքնահոս համակարգի չավարտված աշխատանքների իրականացում</t>
  </si>
  <si>
    <t>Երևան քաղաքի Եղվարդի խճուղու միջնամասից մինչև Հալաբյան փողոցի վերջնամասը 1954 մ երկարությամբ և 525 մմ տրամագծով ոռոգման ջրագծի կառուցում</t>
  </si>
  <si>
    <t>Արաքս գետի ափի ամրացում 11/1 և 11/3 սահմանային նշանների մոտ</t>
  </si>
  <si>
    <t>Հավելված N 3</t>
  </si>
  <si>
    <t>հազար դրամներով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</si>
  <si>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</si>
  <si>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</si>
  <si>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</si>
  <si>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</si>
  <si>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</si>
  <si>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</si>
  <si>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</si>
  <si>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</si>
  <si>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</si>
  <si>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</si>
  <si>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</si>
  <si>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</si>
  <si>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</si>
  <si>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</si>
  <si>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</si>
  <si>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</si>
  <si>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ՀՀ տարածքային կառավարման և ենթակառուցվածքների նախարարություն</t>
  </si>
  <si>
    <t xml:space="preserve"> այդ թվում` ըստ կատարողների</t>
  </si>
  <si>
    <t>ՀՀ տարածքային կառավարման և ենթակառուցվածքների նախարարության ջրային կոմիտե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</si>
  <si>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</si>
  <si>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</si>
  <si>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</si>
  <si>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</si>
  <si>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</si>
  <si>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-  Շենքերի և շինությունների շինարարություն</t>
  </si>
  <si>
    <t xml:space="preserve"> -  Շենքերի և շինությունների կապիտալ վերանորոգում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</si>
  <si>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</si>
  <si>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</si>
  <si>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</si>
  <si>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</si>
  <si>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ԸՆԹԱՑԻԿ ԾԱԽՍԵՐ</t>
  </si>
  <si>
    <t xml:space="preserve"> ԱՅԼ  ԾԱԽՍԵՐ</t>
  </si>
  <si>
    <t xml:space="preserve"> Պահուստային միջոցներ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</si>
  <si>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</si>
  <si>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</si>
  <si>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>Ինն ամիս</t>
  </si>
  <si>
    <t>Տարի</t>
  </si>
  <si>
    <t>այդ թվում` ըստ կատարողների</t>
  </si>
  <si>
    <t>ՀՀ տարածքային կառավարման և ենթակառուցվածքների նախարարության  ջրային կոմիտե</t>
  </si>
  <si>
    <t>այդ թվում` ըստ ուղղությունների</t>
  </si>
  <si>
    <t>Հավելված N 5</t>
  </si>
  <si>
    <t>«ՀԱՅԱՍՏԱՆԻ ՀԱՆՐԱՊԵՏՈՒԹՅԱՆ 2021 ԹՎԱԿԱՆԻ ՊԵՏԱԿԱՆ ԲՅՈՒՋԵԻ ՄԱՍԻՆ» ՀՀ ՕՐԵՆՔԻ N 6 ՀԱՎԵԼՎԱԾԻ N 2 ԱՂՅՈՒՍԱԿՈՒՄ ԿԱՏԱՐՎՈՂ  ՓՈՓՈԽՈՒԹՅՈՒՆՆԵՐԸ</t>
  </si>
  <si>
    <t>Ցուցանիշների փոփոխությունը (նվազեցումները նշված են փակագծերում)</t>
  </si>
  <si>
    <t>Հավելված N 6</t>
  </si>
  <si>
    <t>Աղյուսակ N 1</t>
  </si>
  <si>
    <t>ՀԱՅԱՍՏԱՆԻ ՀԱՆՐԱՊԵՏՈՒԹՅԱՆ ԿԱՌԱՎԱՐՈՒԹՅԱՆ 2020 ԹՎԱԿԱՆԻ ԴԵԿՏԵՄԲԵՐԻ 30-Ի N 2215-Ն ՈՐՈՇՄԱՆ N 9 ՀԱՎԵԼՎԱԾԻ N 9.8 և N 9.47 ԱՂՅՈՒՍԱԿՆԵՐՈՒՄ ԿԱՏԱՐՎՈՂ  ՓՈՓՈԽՈՒԹՅՈՒՆՆԵՐԸ ԵՎ ԼՐԱՑՈՒՄՆԵՐԸ</t>
  </si>
  <si>
    <t xml:space="preserve"> ՀՀ տարածքային կառավարման և ենթակառուցվածքների նախարարություն 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</si>
  <si>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</si>
  <si>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</si>
  <si>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</si>
  <si>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1004 </t>
  </si>
  <si>
    <t xml:space="preserve"> Ոռոգման համակարգի առողջացում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</si>
  <si>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</si>
  <si>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</si>
  <si>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</si>
  <si>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Առաջին կիսամյակ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</si>
  <si>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</si>
  <si>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</si>
  <si>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</si>
  <si>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</si>
  <si>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</si>
  <si>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Պետական մարմինների կողմից օգտագործվող ոչ ֆինանսական ակտիվների հետ գործառնություններ</t>
  </si>
  <si>
    <t xml:space="preserve"> Ակտիվն օգտագործող կազմակերպության(ների) անվանում(ները)՛ </t>
  </si>
  <si>
    <t>ՀՀ ՏԿԵՆ ջրային կոմիտե</t>
  </si>
  <si>
    <t xml:space="preserve"> Արդյունքի չափորոշիչներ </t>
  </si>
  <si>
    <t xml:space="preserve"> Միջոցառման վրա կատարվող ծախսը (հազար դրամ) </t>
  </si>
  <si>
    <t xml:space="preserve"> Պետական մարմինների կողմից օգտագործվող ոչ ֆինանսական ակտիվների հետ գործառնություններ </t>
  </si>
  <si>
    <t>Գետի ափի ամրացում, մ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</si>
  <si>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</si>
  <si>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</si>
  <si>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</si>
  <si>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</si>
  <si>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</si>
  <si>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</si>
  <si>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Միջոցառումն իրականացնողի անվանումը </t>
  </si>
  <si>
    <t>Աղյուսակ N 2</t>
  </si>
  <si>
    <t xml:space="preserve"> Աղյուսակ 9.1.26</t>
  </si>
  <si>
    <t xml:space="preserve">ՀՀ տարածքային կառավարման և ենթակառուցվածքների նախարարության ջրային կոմիտե </t>
  </si>
  <si>
    <t xml:space="preserve"> Աղյուսակ 9.1.58</t>
  </si>
  <si>
    <t>Հավելված  N 7</t>
  </si>
  <si>
    <t>-ի  N       -Ն որոշման</t>
  </si>
  <si>
    <t>Կոդը</t>
  </si>
  <si>
    <t>Անվանումը</t>
  </si>
  <si>
    <t>Գնման ձևը</t>
  </si>
  <si>
    <t>Չափի միավորը</t>
  </si>
  <si>
    <t>Միավորի գինը</t>
  </si>
  <si>
    <t>Ցուցանիշների փոփոխությունը (ավելացումները նշված են դրական նշանով)</t>
  </si>
  <si>
    <t>քանակը</t>
  </si>
  <si>
    <t>գումարը 
(հազ. դրամ)</t>
  </si>
  <si>
    <t>ՄԱՍ II ԱՇԽԱՏԱՆՔՆԵՐ</t>
  </si>
  <si>
    <t>ԲՄ</t>
  </si>
  <si>
    <t>դրամ</t>
  </si>
  <si>
    <t>ՄԱՍ III ԾԱՌԱՅՈՒԹՅՈՒՆՆԵՐ</t>
  </si>
  <si>
    <t>ՄԱ</t>
  </si>
  <si>
    <t>ԳՀ</t>
  </si>
  <si>
    <t>Հեր-Հերի ջրամբարից ինքնահոս ջրատարի կառուցում</t>
  </si>
  <si>
    <t>Հեր-Հերի ջրամբարից ինքնահոս ջրատարի կառուցման համար նախագծերի և աշխատանքների ձեռքբերում</t>
  </si>
  <si>
    <t>ՀԱՅԱՍՏԱՆԻ ՀԱՆՐԱՊԵՏՈՒԹՅԱՆ ԿԱՌԱՎԱՐՈՒԹՅԱՆ 2020 ԹՎԱԿԱՆԻ ԴԵԿՏԵՄԲԵՐԻ 30-Ի N 2215-Ն ՈՐՈՇՄԱՆ N 3 և N 4 ՀԱՎԵԼՎԱԾՆԵՐՈՒՄ ԿԱՏԱՐՎՈՂ  ՓՈՓՈԽՈՒԹՅՈՒՆՆԵՐԸ ԵՎ ԼՐԱՑՈՒՄՆԵՐԸ</t>
  </si>
  <si>
    <t>Կառուցվող ջրատար, կմ</t>
  </si>
  <si>
    <t xml:space="preserve"> ՀԱՅԱՍՏԱՆԻ ՀԱՆՐԱՊԵՏՈՒԹՅԱՆ ԿԱՌԱՎԱՐՈՒԹՅԱՆ 2020 ԹՎԱԿԱՆԻ ԴԵԿՏԵՄԲԵՐԻ 30-Ի N 2215-Ն ՈՐՈՇՄԱՆ N 9.1 ՀԱՎԵԼՎԱԾԻ N 9.1.26 և N 9.1.58 ԱՂՅՈՒՍԱԿՆԵՐՈՒՄ ԿԱՏԱՐՎՈՂ ՓՈՓՈԽՈՒԹՅՈՒՆՆԵՐԸ ԵՎ ԼՐԱՑՈՒՄՆԵՐԸ</t>
  </si>
  <si>
    <t>Կառուցվող ջրագիծ,մ</t>
  </si>
  <si>
    <t>45241170/1</t>
  </si>
  <si>
    <t>ջրամատակարարման համակարգերի կառուցում</t>
  </si>
  <si>
    <t>45241133/</t>
  </si>
  <si>
    <t>Գետերի ափերի պաշտպանության աշխատանքներ</t>
  </si>
  <si>
    <t>71351540/</t>
  </si>
  <si>
    <t>Տեխնիկական հսկողության ծառայություններ</t>
  </si>
  <si>
    <t>98111140/</t>
  </si>
  <si>
    <t>Հեղինակային հսկողության ծառայություններ</t>
  </si>
  <si>
    <t>45231126/</t>
  </si>
  <si>
    <t>ոռոգման խողովակաշարերի կառուցման աշխատանքներ</t>
  </si>
  <si>
    <t>ՀԲՄ</t>
  </si>
  <si>
    <t xml:space="preserve"> ՀԱՅԱՍՏԱՆԻ ՀԱՆՐԱՊԵՏՈՒԹՅԱՆ ԿԱՌԱՎԱՐՈՒԹՅԱՆ 2020 ԹՎԱԿԱՆԻ ԴԵԿՏԵՄԲԵՐԻ 30-Ի N 2215-Ն ՈՐՈՇՄԱՆ N 10 ՀԱՎԵԼՎԱԾՈՒՄ ԿԱՏԱՐՎՈՂ ՓՈՓՈԽՈՒԹՅՈՒՆՆԵՐԸ ԵՎ ԼՐԱՑՈՒՄՆԵՐԸ</t>
  </si>
  <si>
    <t>Ծրագիր    &lt;&lt;Ոռոգման համակարգի առողջացում&gt;&gt;
Միջոցառում &lt;&lt;Ոռոգման համակարգերի հիմնանորոգում&gt;&gt; 
Բաժին N 04, Խումբ N 02, Դաս N 04 Ոռոգում
Ծրագիր 1004 Միջոցառում 31002</t>
  </si>
  <si>
    <t>Ծրագիր    &lt;&lt;Ոռոգման համակարգի առողջացում&gt;&gt;
Միջոցառում &lt;&lt;Հեր-Հերի ջրամբարից ինքնահոս ջրատարի կառուցում&gt;&gt;
Բաժին N 04, Խումբ N 02, Դաս N 04 Ոռոգում
Ծրագիր 1004 Միջոցառում 31010</t>
  </si>
  <si>
    <t>Ծրագիր    &lt;&lt;Ոռոգման համակարգի առողջացում&gt;&gt;
Միջոցառում &lt;&lt;Գետերի և հեղեղատարների տեղամասերի ամրացման և մաքրման աշխատանքներ&gt;&gt;
Բաժին N 04, Խումբ N 02, Դաս N 04 Ոռոգում
Ծրագիր 1004 Միջոցառում 31012</t>
  </si>
  <si>
    <t xml:space="preserve"> ՀԱՅԱՍՏԱՆԻ ՀԱՆՐԱՊԵՏՈՒԹՅԱՆ ԿԱՌԱՎԱՐՈՒԹՅԱՆ 2020 ԹՎԱԿԱՆԻ ԴԵԿՏԵՄԲԵՐԻ 30-Ի N 2215-Ն ՈՐՈՇՄԱՆ N 5 ՀԱՎԵԼՎԱԾԻ N 2 ԱՂՅՈՒՍԱԿՈՒՄ ԿԱՏԱՐՎՈՂ ՓՈՓՈԽՈՒԹՅՈՒՆՆԵՐԸ ԵՎ ԼՐԱՑՈՒՄՆԵՐԸ</t>
  </si>
  <si>
    <t xml:space="preserve"> Ջրային տնտեսության հիդրոտեխնիկական սարքավորումների տեղադրման աշխատանքներ</t>
  </si>
  <si>
    <t xml:space="preserve"> Ոռոգման համակարգերի ջրանցքների բաժանարար կետերը SCADA համակարգով հագեցած ջրաչափական սարքավորումներով կահավորում</t>
  </si>
  <si>
    <t xml:space="preserve"> Ջրամատակարարման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</si>
  <si>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</si>
  <si>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</si>
  <si>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Ջրամատակարարման և ջրահեռացման համակարգերի հիմնանորոգում</t>
  </si>
  <si>
    <t xml:space="preserve"> Ջրամատակարարման և ջրահեռացման համակարգերի հիմնանորոգման նախագծերի և աշխատանքների ձեռքբերում</t>
  </si>
  <si>
    <t xml:space="preserve"> Ջրամատակարարման և ջրահեռացման համակարգի հիմնանորոգում</t>
  </si>
  <si>
    <t>ՀՀ Գեղարքունիքի մարզի Սևան քաղաքի կոյուղատարի կոլեկտորի Վարսեր-Գեղամավան վթարային հատվածի ժամանակավոր  վերակառուցում</t>
  </si>
  <si>
    <t xml:space="preserve"> 06</t>
  </si>
  <si>
    <t xml:space="preserve"> ԲՆԱԿԱՐԱՆԱՅԻՆ ՇԻՆԱՐԱՐՈՒԹՅՈՒՆ ԵՎ ԿՈՄՈՒՆԱԼ ԾԱՌԱՅՈՒԹՅՈՒՆՆԵՐ</t>
  </si>
  <si>
    <t xml:space="preserve"> 03</t>
  </si>
  <si>
    <t xml:space="preserve"> Ջրամատակարարում</t>
  </si>
  <si>
    <t xml:space="preserve"> Ջրամատակարարաման և ջրահեռացման բարելավում</t>
  </si>
  <si>
    <t xml:space="preserve"> - Շենքերի և շինությունների կապիտալ վերանորոգում</t>
  </si>
  <si>
    <t>Ջրաչափական սարքավորումների քանակը, հատ</t>
  </si>
  <si>
    <t>Խողովակաշարի վերակառուցում 500 մմ տրամագծով , մ</t>
  </si>
  <si>
    <t>Ջրամատակարարման և ջրահեռացման բարելավում</t>
  </si>
  <si>
    <t>45231119/</t>
  </si>
  <si>
    <t>շինարարական աշխատանքներ ջրային և կոյուղիների խողովակաշարարերի համար</t>
  </si>
  <si>
    <t>ՀՄԱ</t>
  </si>
  <si>
    <t>Ծրագիր    &lt;&lt;Ջրամատակարարման և ջրահեռացման բարելավում&gt;&gt;
Միջոցառում &lt;&lt;Ջրամատակարարման և ջրահեռացման համակարգերի հիմնանորոգում&gt;&gt; 
Բաժին N 06, Խումբ N 03, Դաս N 01  Ջրամատակարարում
Ծրագիր 1072 Միջոցառում 31010</t>
  </si>
  <si>
    <t>«ՀԱՅԱՍՏԱՆԻ ՀԱՆՐԱՊԵՏՈՒԹՅԱՆ 2021 ԹՎԱԿԱՆԻ ՊԵՏԱԿԱՆ ԲՅՈՒՋԵԻ ՄԱՍԻՆ» ՀՀ ՕՐԵՆՔԻ N 1 ՀԱՎԵԼՎԱԾԻ N 2 ԱՂՅՈՒՍԱԿՈՒՄ ԿԱՏԱՐՎՈՂ  ՎԵՐԱԲԱՇԽՈՒՄԸ ԵՎ ՀԱՅԱՍՏԱՆԻ ՀԱՆՐԱՊԵՏՈՒԹՅԱՆ ԿԱՌԱՎԱՐՈՒԹՅԱՆ 2020 ԹՎԱԿԱՆԻ ԴԵԿՏԵՄԲԵՐԻ 30-Ի N 2215-Ն ՈՐՈՇՄԱՆ N 5 ՀԱՎԵԼՎԱԾԻ N 1 ԱՂՅՈՒՍԱԿՈՒՄ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</si>
</sst>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դ_ր_._-;\-* #,##0.00\ _դ_ր_._-;_-* &quot;-&quot;??\ _դ_ր_._-;_-@_-"/>
    <numFmt numFmtId="165" formatCode="_(* #,##0.00_);_(* \(#,##0.00\);_(* &quot;-&quot;??_);_(@_)"/>
    <numFmt numFmtId="166" formatCode="##,##0.0;\(##,##0.0\);\-"/>
    <numFmt numFmtId="167" formatCode="#,##0.0_);\(#,##0.0\)"/>
    <numFmt numFmtId="168" formatCode="#,##0.0"/>
    <numFmt numFmtId="169" formatCode="_-* #,##0.0\ _դ_ր_._-;\-* #,##0.0\ _դ_ր_._-;_-* &quot;-&quot;??\ _դ_ր_._-;_-@_-"/>
    <numFmt numFmtId="170" formatCode="0.0"/>
  </numFmts>
  <fonts count="54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8"/>
      <color theme="3"/>
      <name val="Calibri Light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b/>
      <sz val="8"/>
      <name val="GHEA Grapalat"/>
      <family val="2"/>
    </font>
    <font>
      <i/>
      <sz val="8"/>
      <name val="GHEA Grapalat"/>
      <family val="2"/>
    </font>
    <font>
      <sz val="10"/>
      <name val="GHEA Grapalat"/>
      <family val="2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b/>
      <sz val="12"/>
      <color indexed="8"/>
      <name val="GHEA Grapalat"/>
      <family val="3"/>
    </font>
    <font>
      <sz val="11"/>
      <name val="GHEA Grapalat"/>
      <family val="3"/>
    </font>
    <font>
      <b/>
      <sz val="11"/>
      <name val="GHEA Grapalat"/>
      <family val="3"/>
    </font>
    <font>
      <sz val="11"/>
      <color indexed="63"/>
      <name val="GHEA Grapalat"/>
      <family val="3"/>
    </font>
    <font>
      <sz val="9"/>
      <name val="GHEA Grapalat"/>
      <family val="2"/>
    </font>
    <font>
      <b/>
      <sz val="10"/>
      <name val="GHEA Grapalat"/>
      <family val="2"/>
    </font>
    <font>
      <b/>
      <sz val="9"/>
      <name val="GHEA Grapalat"/>
      <family val="2"/>
    </font>
    <font>
      <i/>
      <sz val="10"/>
      <name val="GHEA Grapalat"/>
      <family val="2"/>
    </font>
    <font>
      <sz val="9"/>
      <name val="GHEA Grapalat"/>
      <family val="3"/>
    </font>
    <font>
      <sz val="12"/>
      <name val="GHEA Grapalat"/>
      <family val="3"/>
    </font>
    <font>
      <sz val="10"/>
      <name val="GHEA Grapalat"/>
      <family val="3"/>
    </font>
    <font>
      <b/>
      <u/>
      <sz val="12"/>
      <color indexed="8"/>
      <name val="GHEA Grapalat"/>
      <family val="3"/>
    </font>
    <font>
      <b/>
      <sz val="12"/>
      <name val="GHEA Grapalat"/>
      <family val="3"/>
    </font>
    <font>
      <sz val="8"/>
      <name val="GHEA Grapalat"/>
      <family val="3"/>
    </font>
    <font>
      <sz val="8"/>
      <color indexed="8"/>
      <name val="GHEA Grapalat"/>
      <family val="2"/>
    </font>
    <font>
      <b/>
      <i/>
      <sz val="12"/>
      <name val="GHEA Grapalat"/>
      <family val="3"/>
    </font>
    <font>
      <i/>
      <sz val="12"/>
      <name val="GHEA Grapalat"/>
      <family val="3"/>
    </font>
    <font>
      <b/>
      <u/>
      <sz val="12"/>
      <name val="GHEA Grapalat"/>
      <family val="3"/>
    </font>
    <font>
      <sz val="12"/>
      <color indexed="8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3"/>
    </font>
    <font>
      <i/>
      <sz val="8"/>
      <color indexed="8"/>
      <name val="GHEA Grapalat"/>
      <family val="2"/>
    </font>
    <font>
      <sz val="11"/>
      <color indexed="63"/>
      <name val="Arial"/>
      <family val="2"/>
    </font>
    <font>
      <b/>
      <sz val="11"/>
      <name val="GHEA Grapalat"/>
      <family val="2"/>
    </font>
    <font>
      <i/>
      <sz val="10"/>
      <name val="GHEA Grapalat"/>
      <family val="3"/>
    </font>
    <font>
      <sz val="10"/>
      <name val="Arial Armenian"/>
      <family val="2"/>
    </font>
    <font>
      <b/>
      <i/>
      <sz val="10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5">
    <xf numFmtId="0" fontId="0" fillId="0" borderId="0">
      <alignment horizontal="left" vertical="top" wrapText="1"/>
    </xf>
    <xf numFmtId="164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166" fontId="18" fillId="0" borderId="0" applyFill="0" applyBorder="0" applyProtection="0">
      <alignment horizontal="right" vertical="top"/>
    </xf>
    <xf numFmtId="166" fontId="22" fillId="0" borderId="0" applyFill="0" applyBorder="0" applyProtection="0">
      <alignment horizontal="right" vertical="top"/>
    </xf>
    <xf numFmtId="166" fontId="23" fillId="0" borderId="0" applyFill="0" applyBorder="0" applyProtection="0">
      <alignment horizontal="right" vertical="top"/>
    </xf>
    <xf numFmtId="0" fontId="20" fillId="0" borderId="0"/>
    <xf numFmtId="0" fontId="20" fillId="0" borderId="0"/>
    <xf numFmtId="0" fontId="18" fillId="0" borderId="0">
      <alignment horizontal="left" vertical="top" wrapText="1"/>
    </xf>
    <xf numFmtId="0" fontId="18" fillId="0" borderId="0">
      <alignment horizontal="left" vertical="top" wrapText="1"/>
    </xf>
    <xf numFmtId="0" fontId="52" fillId="0" borderId="0"/>
  </cellStyleXfs>
  <cellXfs count="503">
    <xf numFmtId="0" fontId="0" fillId="0" borderId="0" xfId="0">
      <alignment horizontal="left" vertical="top" wrapText="1"/>
    </xf>
    <xf numFmtId="0" fontId="31" fillId="0" borderId="0" xfId="0" applyFont="1">
      <alignment horizontal="left" vertical="top" wrapText="1"/>
    </xf>
    <xf numFmtId="0" fontId="24" fillId="0" borderId="0" xfId="0" applyFo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1" fillId="0" borderId="0" xfId="0" applyFont="1" applyFill="1" applyAlignment="1">
      <alignment vertical="center" wrapText="1"/>
    </xf>
    <xf numFmtId="0" fontId="32" fillId="0" borderId="0" xfId="44" applyFont="1" applyFill="1" applyAlignment="1">
      <alignment horizontal="right" vertical="center"/>
    </xf>
    <xf numFmtId="0" fontId="33" fillId="0" borderId="0" xfId="44" applyFont="1" applyFill="1" applyAlignment="1">
      <alignment vertical="center"/>
    </xf>
    <xf numFmtId="0" fontId="32" fillId="0" borderId="0" xfId="0" applyNumberFormat="1" applyFont="1" applyFill="1" applyAlignment="1">
      <alignment vertical="center" wrapText="1"/>
    </xf>
    <xf numFmtId="0" fontId="33" fillId="0" borderId="0" xfId="0" applyNumberFormat="1" applyFont="1" applyFill="1" applyAlignment="1">
      <alignment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vertical="center" wrapText="1"/>
    </xf>
    <xf numFmtId="0" fontId="33" fillId="0" borderId="0" xfId="0" applyFont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166" fontId="32" fillId="0" borderId="21" xfId="47" applyNumberFormat="1" applyFont="1" applyBorder="1" applyAlignment="1">
      <alignment horizontal="right" vertical="center"/>
    </xf>
    <xf numFmtId="0" fontId="32" fillId="0" borderId="0" xfId="0" applyFont="1" applyAlignment="1">
      <alignment horizontal="left" vertical="center" wrapText="1"/>
    </xf>
    <xf numFmtId="0" fontId="31" fillId="33" borderId="0" xfId="0" applyFont="1" applyFill="1">
      <alignment horizontal="left" vertical="top" wrapText="1"/>
    </xf>
    <xf numFmtId="0" fontId="24" fillId="33" borderId="10" xfId="0" applyFont="1" applyFill="1" applyBorder="1">
      <alignment horizontal="left" vertical="top" wrapText="1"/>
    </xf>
    <xf numFmtId="0" fontId="32" fillId="33" borderId="10" xfId="0" applyFont="1" applyFill="1" applyBorder="1" applyAlignment="1">
      <alignment horizontal="left" vertical="top" wrapText="1"/>
    </xf>
    <xf numFmtId="166" fontId="34" fillId="33" borderId="10" xfId="0" applyNumberFormat="1" applyFont="1" applyFill="1" applyBorder="1" applyAlignment="1">
      <alignment horizontal="right" vertical="top" wrapText="1"/>
    </xf>
    <xf numFmtId="0" fontId="24" fillId="33" borderId="0" xfId="0" applyFont="1" applyFill="1">
      <alignment horizontal="left" vertical="top" wrapText="1"/>
    </xf>
    <xf numFmtId="0" fontId="26" fillId="33" borderId="10" xfId="0" applyFont="1" applyFill="1" applyBorder="1" applyAlignment="1">
      <alignment horizontal="left" vertical="top" wrapText="1"/>
    </xf>
    <xf numFmtId="0" fontId="34" fillId="33" borderId="10" xfId="0" applyFont="1" applyFill="1" applyBorder="1">
      <alignment horizontal="left" vertical="top" wrapText="1"/>
    </xf>
    <xf numFmtId="0" fontId="24" fillId="33" borderId="10" xfId="0" applyFont="1" applyFill="1" applyBorder="1" applyAlignment="1">
      <alignment horizontal="left" vertical="top" wrapText="1"/>
    </xf>
    <xf numFmtId="0" fontId="24" fillId="0" borderId="10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0" fillId="0" borderId="0" xfId="0" applyNumberFormat="1" applyFont="1" applyFill="1" applyBorder="1" applyAlignment="1" applyProtection="1">
      <alignment horizontal="left" vertical="top" wrapText="1"/>
    </xf>
    <xf numFmtId="0" fontId="0" fillId="0" borderId="10" xfId="0" applyBorder="1">
      <alignment horizontal="left" vertical="top" wrapText="1"/>
    </xf>
    <xf numFmtId="0" fontId="0" fillId="33" borderId="10" xfId="0" applyFont="1" applyFill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23" fillId="0" borderId="10" xfId="0" applyFont="1" applyBorder="1">
      <alignment horizontal="left" vertical="top" wrapText="1"/>
    </xf>
    <xf numFmtId="0" fontId="0" fillId="33" borderId="10" xfId="0" applyFill="1" applyBorder="1">
      <alignment horizontal="left" vertical="top" wrapText="1"/>
    </xf>
    <xf numFmtId="0" fontId="34" fillId="0" borderId="10" xfId="0" applyFont="1" applyBorder="1">
      <alignment horizontal="left" vertical="top" wrapText="1"/>
    </xf>
    <xf numFmtId="166" fontId="24" fillId="33" borderId="17" xfId="47" applyNumberFormat="1" applyFont="1" applyFill="1" applyBorder="1" applyAlignment="1">
      <alignment horizontal="right" vertical="top"/>
    </xf>
    <xf numFmtId="0" fontId="0" fillId="33" borderId="17" xfId="0" applyFont="1" applyFill="1" applyBorder="1" applyAlignment="1">
      <alignment horizontal="left" vertical="top" wrapText="1"/>
    </xf>
    <xf numFmtId="166" fontId="32" fillId="33" borderId="21" xfId="48" applyNumberFormat="1" applyFont="1" applyFill="1" applyBorder="1" applyAlignment="1">
      <alignment horizontal="right" vertical="top"/>
    </xf>
    <xf numFmtId="0" fontId="26" fillId="0" borderId="10" xfId="0" applyFont="1" applyBorder="1" applyAlignment="1">
      <alignment horizontal="left" vertical="top" wrapText="1"/>
    </xf>
    <xf numFmtId="166" fontId="18" fillId="0" borderId="10" xfId="47" applyNumberFormat="1" applyFont="1" applyBorder="1" applyAlignment="1">
      <alignment horizontal="right" vertical="top"/>
    </xf>
    <xf numFmtId="0" fontId="35" fillId="0" borderId="0" xfId="0" applyFont="1" applyFill="1" applyAlignment="1">
      <alignment vertical="center" wrapText="1"/>
    </xf>
    <xf numFmtId="0" fontId="29" fillId="0" borderId="0" xfId="44" applyFont="1" applyFill="1" applyAlignment="1">
      <alignment vertical="center"/>
    </xf>
    <xf numFmtId="0" fontId="29" fillId="0" borderId="0" xfId="0" applyNumberFormat="1" applyFont="1" applyFill="1" applyAlignment="1">
      <alignment horizontal="center" vertical="center" wrapText="1"/>
    </xf>
    <xf numFmtId="0" fontId="29" fillId="0" borderId="0" xfId="0" applyNumberFormat="1" applyFont="1" applyFill="1" applyAlignment="1">
      <alignment vertical="center" wrapText="1"/>
    </xf>
    <xf numFmtId="0" fontId="36" fillId="0" borderId="0" xfId="0" applyFont="1" applyAlignment="1">
      <alignment vertical="center" wrapText="1"/>
    </xf>
    <xf numFmtId="49" fontId="26" fillId="0" borderId="0" xfId="0" applyNumberFormat="1" applyFont="1" applyFill="1" applyAlignment="1">
      <alignment horizontal="center" vertical="center" wrapText="1"/>
    </xf>
    <xf numFmtId="167" fontId="26" fillId="0" borderId="0" xfId="0" applyNumberFormat="1" applyFont="1" applyFill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167" fontId="25" fillId="0" borderId="10" xfId="0" applyNumberFormat="1" applyFont="1" applyFill="1" applyBorder="1" applyAlignment="1">
      <alignment horizontal="center" vertical="center" wrapText="1"/>
    </xf>
    <xf numFmtId="49" fontId="25" fillId="0" borderId="10" xfId="0" applyNumberFormat="1" applyFont="1" applyFill="1" applyBorder="1" applyAlignment="1">
      <alignment horizontal="center" vertical="center" textRotation="90" wrapText="1"/>
    </xf>
    <xf numFmtId="0" fontId="36" fillId="0" borderId="0" xfId="0" applyFont="1" applyAlignment="1">
      <alignment horizontal="center" vertical="center" wrapText="1"/>
    </xf>
    <xf numFmtId="49" fontId="27" fillId="0" borderId="10" xfId="0" applyNumberFormat="1" applyFont="1" applyFill="1" applyBorder="1" applyAlignment="1">
      <alignment horizontal="center" vertical="center" textRotation="90" wrapText="1"/>
    </xf>
    <xf numFmtId="0" fontId="27" fillId="0" borderId="10" xfId="0" applyNumberFormat="1" applyFont="1" applyFill="1" applyBorder="1" applyAlignment="1">
      <alignment horizontal="center" vertical="center" wrapText="1"/>
    </xf>
    <xf numFmtId="167" fontId="27" fillId="0" borderId="21" xfId="0" applyNumberFormat="1" applyFont="1" applyFill="1" applyBorder="1" applyAlignment="1">
      <alignment horizontal="center" vertical="center" wrapText="1"/>
    </xf>
    <xf numFmtId="0" fontId="36" fillId="33" borderId="0" xfId="0" applyFont="1" applyFill="1" applyAlignment="1">
      <alignment horizontal="center" vertical="center" wrapText="1"/>
    </xf>
    <xf numFmtId="0" fontId="36" fillId="33" borderId="10" xfId="0" applyFont="1" applyFill="1" applyBorder="1" applyAlignment="1">
      <alignment horizontal="center" vertical="center" wrapText="1"/>
    </xf>
    <xf numFmtId="0" fontId="38" fillId="33" borderId="10" xfId="0" applyFont="1" applyFill="1" applyBorder="1" applyAlignment="1">
      <alignment horizontal="center" vertical="center" wrapText="1"/>
    </xf>
    <xf numFmtId="167" fontId="39" fillId="33" borderId="10" xfId="0" applyNumberFormat="1" applyFont="1" applyFill="1" applyBorder="1" applyAlignment="1">
      <alignment horizontal="center" vertical="center" wrapText="1"/>
    </xf>
    <xf numFmtId="167" fontId="27" fillId="33" borderId="10" xfId="0" applyNumberFormat="1" applyFont="1" applyFill="1" applyBorder="1" applyAlignment="1">
      <alignment horizontal="center" vertical="center" wrapText="1"/>
    </xf>
    <xf numFmtId="167" fontId="36" fillId="33" borderId="10" xfId="0" applyNumberFormat="1" applyFont="1" applyFill="1" applyBorder="1" applyAlignment="1">
      <alignment horizontal="center" vertical="center" wrapText="1"/>
    </xf>
    <xf numFmtId="0" fontId="39" fillId="33" borderId="0" xfId="0" applyFont="1" applyFill="1" applyAlignment="1">
      <alignment vertical="center" wrapText="1"/>
    </xf>
    <xf numFmtId="0" fontId="39" fillId="33" borderId="10" xfId="0" applyFont="1" applyFill="1" applyBorder="1" applyAlignment="1">
      <alignment horizontal="center" vertical="center" wrapText="1"/>
    </xf>
    <xf numFmtId="0" fontId="27" fillId="33" borderId="10" xfId="0" applyFont="1" applyFill="1" applyBorder="1" applyAlignment="1">
      <alignment horizontal="center" vertical="center" wrapText="1"/>
    </xf>
    <xf numFmtId="0" fontId="0" fillId="0" borderId="18" xfId="0" applyBorder="1">
      <alignment horizontal="left" vertical="top" wrapText="1"/>
    </xf>
    <xf numFmtId="0" fontId="36" fillId="33" borderId="18" xfId="0" applyFont="1" applyFill="1" applyBorder="1" applyAlignment="1">
      <alignment horizontal="center" vertical="center" wrapText="1"/>
    </xf>
    <xf numFmtId="0" fontId="37" fillId="33" borderId="10" xfId="0" applyFont="1" applyFill="1" applyBorder="1" applyAlignment="1">
      <alignment horizontal="left" vertical="center" wrapText="1"/>
    </xf>
    <xf numFmtId="0" fontId="40" fillId="0" borderId="10" xfId="0" applyFont="1" applyBorder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40" fillId="0" borderId="0" xfId="0" applyNumberFormat="1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top" wrapText="1"/>
    </xf>
    <xf numFmtId="0" fontId="22" fillId="0" borderId="10" xfId="0" applyFont="1" applyBorder="1" applyAlignment="1">
      <alignment horizontal="left" vertical="top" wrapText="1"/>
    </xf>
    <xf numFmtId="166" fontId="18" fillId="33" borderId="10" xfId="47" applyNumberFormat="1" applyFont="1" applyFill="1" applyBorder="1" applyAlignment="1">
      <alignment horizontal="right" vertical="top"/>
    </xf>
    <xf numFmtId="0" fontId="0" fillId="33" borderId="0" xfId="0" applyFill="1">
      <alignment horizontal="left" vertical="top" wrapText="1"/>
    </xf>
    <xf numFmtId="0" fontId="0" fillId="33" borderId="0" xfId="0" applyFont="1" applyFill="1" applyAlignment="1">
      <alignment horizontal="left" vertical="top" wrapText="1"/>
    </xf>
    <xf numFmtId="0" fontId="22" fillId="33" borderId="10" xfId="0" applyFont="1" applyFill="1" applyBorder="1" applyAlignment="1">
      <alignment horizontal="left" vertical="top" wrapText="1"/>
    </xf>
    <xf numFmtId="0" fontId="0" fillId="33" borderId="18" xfId="0" applyFill="1" applyBorder="1">
      <alignment horizontal="left" vertical="top" wrapText="1"/>
    </xf>
    <xf numFmtId="0" fontId="41" fillId="33" borderId="17" xfId="0" applyFont="1" applyFill="1" applyBorder="1" applyAlignment="1">
      <alignment horizontal="left" vertical="top" wrapText="1"/>
    </xf>
    <xf numFmtId="0" fontId="0" fillId="33" borderId="21" xfId="0" applyFont="1" applyFill="1" applyBorder="1" applyAlignment="1">
      <alignment horizontal="left" vertical="top" wrapText="1"/>
    </xf>
    <xf numFmtId="0" fontId="23" fillId="33" borderId="10" xfId="0" applyFont="1" applyFill="1" applyBorder="1" applyAlignment="1">
      <alignment horizontal="left" vertical="top" wrapText="1"/>
    </xf>
    <xf numFmtId="0" fontId="0" fillId="0" borderId="10" xfId="0" applyFont="1" applyFill="1" applyBorder="1" applyAlignment="1">
      <alignment horizontal="left" vertical="top" wrapText="1"/>
    </xf>
    <xf numFmtId="0" fontId="18" fillId="0" borderId="10" xfId="43" applyFont="1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0" fontId="0" fillId="34" borderId="0" xfId="0" applyFill="1">
      <alignment horizontal="left" vertical="top" wrapText="1"/>
    </xf>
    <xf numFmtId="0" fontId="41" fillId="33" borderId="10" xfId="0" applyFont="1" applyFill="1" applyBorder="1" applyAlignment="1">
      <alignment horizontal="left" vertical="top" wrapText="1"/>
    </xf>
    <xf numFmtId="0" fontId="40" fillId="33" borderId="10" xfId="0" applyFont="1" applyFill="1" applyBorder="1" applyAlignment="1">
      <alignment horizontal="left" vertical="top" wrapText="1"/>
    </xf>
    <xf numFmtId="166" fontId="23" fillId="33" borderId="10" xfId="49" applyNumberFormat="1" applyFont="1" applyFill="1" applyBorder="1" applyAlignment="1">
      <alignment horizontal="right" vertical="top"/>
    </xf>
    <xf numFmtId="0" fontId="0" fillId="33" borderId="10" xfId="0" applyFill="1" applyBorder="1" applyAlignment="1">
      <alignment horizontal="right" vertical="top" wrapText="1"/>
    </xf>
    <xf numFmtId="167" fontId="18" fillId="0" borderId="10" xfId="43" applyNumberFormat="1" applyFont="1" applyFill="1" applyBorder="1" applyAlignment="1">
      <alignment horizontal="right" vertical="top" wrapText="1"/>
    </xf>
    <xf numFmtId="167" fontId="0" fillId="33" borderId="10" xfId="0" applyNumberFormat="1" applyFill="1" applyBorder="1" applyAlignment="1">
      <alignment horizontal="right" vertical="top" wrapText="1"/>
    </xf>
    <xf numFmtId="0" fontId="32" fillId="0" borderId="10" xfId="0" applyFont="1" applyBorder="1" applyAlignment="1">
      <alignment horizontal="left" vertical="top" wrapText="1"/>
    </xf>
    <xf numFmtId="0" fontId="24" fillId="0" borderId="10" xfId="0" applyFont="1" applyBorder="1">
      <alignment horizontal="left" vertical="top" wrapText="1"/>
    </xf>
    <xf numFmtId="166" fontId="32" fillId="0" borderId="10" xfId="48" applyNumberFormat="1" applyFont="1" applyBorder="1" applyAlignment="1">
      <alignment horizontal="right" vertical="top"/>
    </xf>
    <xf numFmtId="166" fontId="24" fillId="33" borderId="10" xfId="47" applyNumberFormat="1" applyFont="1" applyFill="1" applyBorder="1" applyAlignment="1">
      <alignment horizontal="right" vertical="top"/>
    </xf>
    <xf numFmtId="166" fontId="32" fillId="33" borderId="10" xfId="48" applyNumberFormat="1" applyFont="1" applyFill="1" applyBorder="1" applyAlignment="1">
      <alignment horizontal="right" vertical="top"/>
    </xf>
    <xf numFmtId="0" fontId="0" fillId="0" borderId="22" xfId="0" applyBorder="1">
      <alignment horizontal="left" vertical="top" wrapText="1"/>
    </xf>
    <xf numFmtId="167" fontId="36" fillId="0" borderId="0" xfId="0" applyNumberFormat="1" applyFont="1" applyAlignment="1">
      <alignment vertical="center" wrapText="1"/>
    </xf>
    <xf numFmtId="165" fontId="36" fillId="0" borderId="0" xfId="1" applyNumberFormat="1" applyFont="1" applyAlignment="1">
      <alignment vertical="center" wrapText="1"/>
    </xf>
    <xf numFmtId="0" fontId="35" fillId="33" borderId="0" xfId="0" applyFont="1" applyFill="1" applyAlignment="1">
      <alignment vertical="center" wrapText="1"/>
    </xf>
    <xf numFmtId="165" fontId="35" fillId="33" borderId="0" xfId="1" applyNumberFormat="1" applyFont="1" applyFill="1" applyAlignment="1">
      <alignment vertical="center" wrapText="1"/>
    </xf>
    <xf numFmtId="0" fontId="29" fillId="33" borderId="0" xfId="44" applyFont="1" applyFill="1" applyAlignment="1">
      <alignment vertical="center"/>
    </xf>
    <xf numFmtId="0" fontId="29" fillId="33" borderId="0" xfId="0" applyNumberFormat="1" applyFont="1" applyFill="1" applyAlignment="1">
      <alignment vertical="center" wrapText="1"/>
    </xf>
    <xf numFmtId="165" fontId="37" fillId="0" borderId="0" xfId="1" applyNumberFormat="1" applyFont="1" applyAlignment="1">
      <alignment horizontal="center" vertical="center" wrapText="1"/>
    </xf>
    <xf numFmtId="49" fontId="25" fillId="0" borderId="21" xfId="0" applyNumberFormat="1" applyFont="1" applyFill="1" applyBorder="1" applyAlignment="1">
      <alignment horizontal="center" vertical="center" textRotation="90" wrapText="1"/>
    </xf>
    <xf numFmtId="165" fontId="36" fillId="0" borderId="0" xfId="1" applyNumberFormat="1" applyFont="1" applyAlignment="1">
      <alignment horizontal="center" vertical="center" wrapText="1"/>
    </xf>
    <xf numFmtId="167" fontId="27" fillId="0" borderId="10" xfId="0" applyNumberFormat="1" applyFont="1" applyFill="1" applyBorder="1" applyAlignment="1">
      <alignment horizontal="center" vertical="center" wrapText="1"/>
    </xf>
    <xf numFmtId="165" fontId="36" fillId="33" borderId="0" xfId="1" applyNumberFormat="1" applyFont="1" applyFill="1" applyAlignment="1">
      <alignment horizontal="center" vertical="center" wrapText="1"/>
    </xf>
    <xf numFmtId="0" fontId="36" fillId="33" borderId="0" xfId="0" applyFont="1" applyFill="1" applyAlignment="1">
      <alignment vertical="center" wrapText="1"/>
    </xf>
    <xf numFmtId="165" fontId="36" fillId="33" borderId="0" xfId="1" applyNumberFormat="1" applyFont="1" applyFill="1" applyAlignment="1">
      <alignment vertical="center" wrapText="1"/>
    </xf>
    <xf numFmtId="165" fontId="39" fillId="33" borderId="0" xfId="1" applyNumberFormat="1" applyFont="1" applyFill="1" applyAlignment="1">
      <alignment vertical="center" wrapText="1"/>
    </xf>
    <xf numFmtId="0" fontId="42" fillId="33" borderId="0" xfId="0" applyFont="1" applyFill="1" applyAlignment="1">
      <alignment vertical="center" wrapText="1"/>
    </xf>
    <xf numFmtId="165" fontId="42" fillId="33" borderId="0" xfId="1" applyNumberFormat="1" applyFont="1" applyFill="1" applyAlignment="1">
      <alignment vertical="center" wrapText="1"/>
    </xf>
    <xf numFmtId="0" fontId="42" fillId="33" borderId="10" xfId="0" applyFont="1" applyFill="1" applyBorder="1" applyAlignment="1">
      <alignment horizontal="center" vertical="center" wrapText="1"/>
    </xf>
    <xf numFmtId="0" fontId="43" fillId="33" borderId="10" xfId="0" applyFont="1" applyFill="1" applyBorder="1" applyAlignment="1">
      <alignment horizontal="left" vertical="center" wrapText="1"/>
    </xf>
    <xf numFmtId="167" fontId="43" fillId="33" borderId="10" xfId="0" applyNumberFormat="1" applyFont="1" applyFill="1" applyBorder="1" applyAlignment="1">
      <alignment horizontal="center" vertical="center" wrapText="1"/>
    </xf>
    <xf numFmtId="0" fontId="39" fillId="33" borderId="18" xfId="0" applyFont="1" applyFill="1" applyBorder="1" applyAlignment="1">
      <alignment horizontal="center" vertical="center" wrapText="1"/>
    </xf>
    <xf numFmtId="167" fontId="39" fillId="33" borderId="18" xfId="0" applyNumberFormat="1" applyFont="1" applyFill="1" applyBorder="1" applyAlignment="1">
      <alignment horizontal="center" vertical="center" wrapText="1"/>
    </xf>
    <xf numFmtId="0" fontId="39" fillId="0" borderId="10" xfId="0" applyFont="1" applyBorder="1" applyAlignment="1">
      <alignment horizontal="center" vertical="center" wrapText="1"/>
    </xf>
    <xf numFmtId="167" fontId="26" fillId="0" borderId="0" xfId="0" applyNumberFormat="1" applyFont="1" applyFill="1" applyAlignment="1">
      <alignment horizontal="right" wrapText="1"/>
    </xf>
    <xf numFmtId="167" fontId="26" fillId="0" borderId="0" xfId="0" applyNumberFormat="1" applyFont="1" applyFill="1" applyAlignment="1">
      <alignment horizontal="right" wrapText="1"/>
    </xf>
    <xf numFmtId="167" fontId="26" fillId="0" borderId="0" xfId="0" applyNumberFormat="1" applyFont="1" applyFill="1" applyAlignment="1">
      <alignment vertical="center" wrapText="1"/>
    </xf>
    <xf numFmtId="167" fontId="26" fillId="33" borderId="0" xfId="0" applyNumberFormat="1" applyFont="1" applyFill="1" applyAlignment="1">
      <alignment horizontal="right" wrapText="1"/>
    </xf>
    <xf numFmtId="0" fontId="29" fillId="0" borderId="0" xfId="0" applyNumberFormat="1" applyFont="1" applyFill="1" applyBorder="1" applyAlignment="1">
      <alignment vertical="center" wrapText="1"/>
    </xf>
    <xf numFmtId="0" fontId="47" fillId="33" borderId="0" xfId="0" applyFont="1" applyFill="1" applyAlignment="1">
      <alignment horizontal="right" vertical="top" wrapText="1"/>
    </xf>
    <xf numFmtId="0" fontId="48" fillId="33" borderId="21" xfId="0" applyFont="1" applyFill="1" applyBorder="1" applyAlignment="1">
      <alignment horizontal="left" vertical="top" wrapText="1"/>
    </xf>
    <xf numFmtId="0" fontId="0" fillId="33" borderId="22" xfId="0" applyFont="1" applyFill="1" applyBorder="1" applyAlignment="1">
      <alignment horizontal="center" vertical="top" wrapText="1"/>
    </xf>
    <xf numFmtId="0" fontId="0" fillId="33" borderId="0" xfId="0" applyFill="1" applyBorder="1">
      <alignment horizontal="left" vertical="top" wrapText="1"/>
    </xf>
    <xf numFmtId="0" fontId="0" fillId="33" borderId="0" xfId="0" applyFont="1" applyFill="1" applyBorder="1" applyAlignment="1">
      <alignment horizontal="left" vertical="top" wrapText="1"/>
    </xf>
    <xf numFmtId="166" fontId="18" fillId="0" borderId="0" xfId="47" applyNumberFormat="1" applyFont="1" applyBorder="1" applyAlignment="1">
      <alignment horizontal="right" vertical="top"/>
    </xf>
    <xf numFmtId="0" fontId="48" fillId="33" borderId="10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20" xfId="0" applyFont="1" applyFill="1" applyBorder="1" applyAlignment="1">
      <alignment horizontal="left" vertical="top" wrapText="1"/>
    </xf>
    <xf numFmtId="166" fontId="18" fillId="33" borderId="0" xfId="47" applyNumberFormat="1" applyFont="1" applyFill="1" applyBorder="1" applyAlignment="1">
      <alignment horizontal="right" vertical="top"/>
    </xf>
    <xf numFmtId="0" fontId="23" fillId="33" borderId="22" xfId="0" applyFont="1" applyFill="1" applyBorder="1" applyAlignment="1">
      <alignment horizontal="right" vertical="top" wrapText="1"/>
    </xf>
    <xf numFmtId="0" fontId="46" fillId="33" borderId="0" xfId="0" applyFont="1" applyFill="1" applyAlignment="1">
      <alignment vertical="top"/>
    </xf>
    <xf numFmtId="0" fontId="22" fillId="33" borderId="0" xfId="0" applyFont="1" applyFill="1" applyBorder="1" applyAlignment="1">
      <alignment vertical="top" wrapText="1"/>
    </xf>
    <xf numFmtId="0" fontId="23" fillId="33" borderId="0" xfId="0" applyFont="1" applyFill="1" applyBorder="1" applyAlignment="1">
      <alignment vertical="top" wrapText="1"/>
    </xf>
    <xf numFmtId="0" fontId="0" fillId="33" borderId="17" xfId="0" applyFill="1" applyBorder="1" applyAlignment="1">
      <alignment vertical="top" wrapText="1"/>
    </xf>
    <xf numFmtId="0" fontId="0" fillId="33" borderId="0" xfId="0" applyFill="1" applyBorder="1" applyAlignment="1">
      <alignment vertical="top" wrapText="1"/>
    </xf>
    <xf numFmtId="0" fontId="22" fillId="33" borderId="17" xfId="0" applyFont="1" applyFill="1" applyBorder="1" applyAlignment="1">
      <alignment vertical="top" wrapText="1"/>
    </xf>
    <xf numFmtId="0" fontId="0" fillId="33" borderId="0" xfId="0" applyFont="1" applyFill="1" applyBorder="1" applyAlignment="1">
      <alignment vertical="top" wrapText="1"/>
    </xf>
    <xf numFmtId="0" fontId="23" fillId="33" borderId="17" xfId="0" applyFont="1" applyFill="1" applyBorder="1" applyAlignment="1">
      <alignment horizontal="left" vertical="top" wrapText="1"/>
    </xf>
    <xf numFmtId="0" fontId="23" fillId="33" borderId="0" xfId="0" applyFont="1" applyFill="1" applyBorder="1" applyAlignment="1">
      <alignment horizontal="right" vertical="top" wrapText="1"/>
    </xf>
    <xf numFmtId="0" fontId="0" fillId="0" borderId="10" xfId="0" applyFill="1" applyBorder="1">
      <alignment horizontal="left" vertical="top" wrapText="1"/>
    </xf>
    <xf numFmtId="0" fontId="34" fillId="0" borderId="10" xfId="0" applyFont="1" applyFill="1" applyBorder="1">
      <alignment horizontal="left" vertical="top" wrapText="1"/>
    </xf>
    <xf numFmtId="166" fontId="24" fillId="0" borderId="10" xfId="47" applyNumberFormat="1" applyFont="1" applyFill="1" applyBorder="1" applyAlignment="1">
      <alignment horizontal="right" vertical="top"/>
    </xf>
    <xf numFmtId="0" fontId="24" fillId="0" borderId="0" xfId="0" applyFont="1" applyFill="1" applyAlignment="1">
      <alignment horizontal="left" vertical="top" wrapText="1"/>
    </xf>
    <xf numFmtId="0" fontId="23" fillId="0" borderId="10" xfId="0" applyFont="1" applyFill="1" applyBorder="1">
      <alignment horizontal="left" vertical="top" wrapText="1"/>
    </xf>
    <xf numFmtId="0" fontId="0" fillId="0" borderId="18" xfId="0" applyFont="1" applyFill="1" applyBorder="1" applyAlignment="1">
      <alignment horizontal="left" vertical="top" wrapText="1"/>
    </xf>
    <xf numFmtId="0" fontId="39" fillId="33" borderId="10" xfId="0" applyFont="1" applyFill="1" applyBorder="1" applyAlignment="1">
      <alignment horizontal="left" vertical="center" wrapText="1"/>
    </xf>
    <xf numFmtId="0" fontId="47" fillId="33" borderId="18" xfId="0" applyFont="1" applyFill="1" applyBorder="1">
      <alignment horizontal="left" vertical="top" wrapText="1"/>
    </xf>
    <xf numFmtId="0" fontId="47" fillId="0" borderId="18" xfId="0" applyFont="1" applyBorder="1">
      <alignment horizontal="left" vertical="top" wrapText="1"/>
    </xf>
    <xf numFmtId="0" fontId="47" fillId="0" borderId="10" xfId="0" applyFont="1" applyBorder="1">
      <alignment horizontal="left" vertical="top" wrapText="1"/>
    </xf>
    <xf numFmtId="167" fontId="36" fillId="0" borderId="10" xfId="0" applyNumberFormat="1" applyFont="1" applyFill="1" applyBorder="1" applyAlignment="1">
      <alignment horizontal="center" vertical="center" wrapText="1"/>
    </xf>
    <xf numFmtId="0" fontId="47" fillId="0" borderId="18" xfId="0" applyFont="1" applyFill="1" applyBorder="1">
      <alignment horizontal="left" vertical="top" wrapText="1"/>
    </xf>
    <xf numFmtId="0" fontId="47" fillId="0" borderId="10" xfId="0" applyFont="1" applyFill="1" applyBorder="1">
      <alignment horizontal="left" vertical="top" wrapText="1"/>
    </xf>
    <xf numFmtId="167" fontId="39" fillId="0" borderId="10" xfId="0" applyNumberFormat="1" applyFont="1" applyFill="1" applyBorder="1" applyAlignment="1">
      <alignment horizontal="center" vertical="center" wrapText="1"/>
    </xf>
    <xf numFmtId="166" fontId="18" fillId="0" borderId="10" xfId="47" applyNumberFormat="1" applyFont="1" applyFill="1" applyBorder="1" applyAlignment="1">
      <alignment horizontal="right" vertical="top"/>
    </xf>
    <xf numFmtId="166" fontId="23" fillId="0" borderId="10" xfId="49" applyNumberFormat="1" applyFont="1" applyFill="1" applyBorder="1" applyAlignment="1">
      <alignment horizontal="right" vertical="top"/>
    </xf>
    <xf numFmtId="0" fontId="0" fillId="0" borderId="10" xfId="0" applyFill="1" applyBorder="1" applyAlignment="1">
      <alignment horizontal="right" vertical="top" wrapText="1"/>
    </xf>
    <xf numFmtId="167" fontId="0" fillId="0" borderId="10" xfId="0" applyNumberFormat="1" applyFill="1" applyBorder="1" applyAlignment="1">
      <alignment horizontal="right" vertical="top" wrapText="1"/>
    </xf>
    <xf numFmtId="168" fontId="0" fillId="0" borderId="10" xfId="0" applyNumberFormat="1" applyFill="1" applyBorder="1" applyAlignment="1">
      <alignment horizontal="right" vertical="top" wrapText="1"/>
    </xf>
    <xf numFmtId="0" fontId="39" fillId="33" borderId="18" xfId="0" applyFont="1" applyFill="1" applyBorder="1" applyAlignment="1">
      <alignment horizontal="left" vertical="center" wrapText="1"/>
    </xf>
    <xf numFmtId="167" fontId="43" fillId="0" borderId="10" xfId="0" applyNumberFormat="1" applyFont="1" applyFill="1" applyBorder="1" applyAlignment="1">
      <alignment horizontal="center" vertical="center" wrapText="1"/>
    </xf>
    <xf numFmtId="170" fontId="36" fillId="0" borderId="18" xfId="0" applyNumberFormat="1" applyFont="1" applyFill="1" applyBorder="1" applyAlignment="1">
      <alignment horizontal="center" vertical="center" wrapText="1"/>
    </xf>
    <xf numFmtId="169" fontId="36" fillId="0" borderId="18" xfId="1" applyNumberFormat="1" applyFont="1" applyFill="1" applyBorder="1" applyAlignment="1">
      <alignment horizontal="center" vertical="center" wrapText="1"/>
    </xf>
    <xf numFmtId="0" fontId="0" fillId="0" borderId="0" xfId="0" applyFill="1">
      <alignment horizontal="left" vertical="top" wrapText="1"/>
    </xf>
    <xf numFmtId="0" fontId="24" fillId="0" borderId="10" xfId="0" applyFont="1" applyFill="1" applyBorder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0" fillId="33" borderId="22" xfId="0" applyFont="1" applyFill="1" applyBorder="1" applyAlignment="1">
      <alignment horizontal="center" vertical="top" wrapText="1"/>
    </xf>
    <xf numFmtId="0" fontId="23" fillId="33" borderId="17" xfId="0" applyFont="1" applyFill="1" applyBorder="1" applyAlignment="1">
      <alignment horizontal="left" vertical="top" wrapText="1"/>
    </xf>
    <xf numFmtId="0" fontId="0" fillId="33" borderId="16" xfId="0" applyFont="1" applyFill="1" applyBorder="1" applyAlignment="1">
      <alignment horizontal="center" vertical="top" wrapText="1"/>
    </xf>
    <xf numFmtId="0" fontId="24" fillId="33" borderId="26" xfId="0" applyFont="1" applyFill="1" applyBorder="1">
      <alignment horizontal="left" vertical="top" wrapText="1"/>
    </xf>
    <xf numFmtId="0" fontId="24" fillId="0" borderId="26" xfId="0" applyFont="1" applyFill="1" applyBorder="1" applyAlignment="1">
      <alignment horizontal="left" vertical="top" wrapText="1"/>
    </xf>
    <xf numFmtId="0" fontId="24" fillId="33" borderId="26" xfId="0" applyFont="1" applyFill="1" applyBorder="1" applyAlignment="1">
      <alignment horizontal="left" vertical="top" wrapText="1"/>
    </xf>
    <xf numFmtId="0" fontId="24" fillId="33" borderId="25" xfId="0" applyFont="1" applyFill="1" applyBorder="1" applyAlignment="1">
      <alignment horizontal="left" vertical="top" wrapText="1"/>
    </xf>
    <xf numFmtId="0" fontId="24" fillId="0" borderId="26" xfId="0" applyFont="1" applyFill="1" applyBorder="1">
      <alignment horizontal="left" vertical="top" wrapText="1"/>
    </xf>
    <xf numFmtId="0" fontId="34" fillId="0" borderId="26" xfId="0" applyFont="1" applyFill="1" applyBorder="1">
      <alignment horizontal="left" vertical="top" wrapText="1"/>
    </xf>
    <xf numFmtId="166" fontId="24" fillId="0" borderId="26" xfId="47" applyNumberFormat="1" applyFont="1" applyFill="1" applyBorder="1" applyAlignment="1">
      <alignment horizontal="right" vertical="top"/>
    </xf>
    <xf numFmtId="0" fontId="24" fillId="0" borderId="25" xfId="0" applyFont="1" applyFill="1" applyBorder="1" applyAlignment="1">
      <alignment horizontal="left" vertical="top" wrapText="1"/>
    </xf>
    <xf numFmtId="0" fontId="0" fillId="33" borderId="26" xfId="0" applyFill="1" applyBorder="1">
      <alignment horizontal="left" vertical="top" wrapText="1"/>
    </xf>
    <xf numFmtId="0" fontId="26" fillId="33" borderId="26" xfId="0" applyFont="1" applyFill="1" applyBorder="1" applyAlignment="1">
      <alignment horizontal="left" vertical="top" wrapText="1"/>
    </xf>
    <xf numFmtId="166" fontId="26" fillId="33" borderId="26" xfId="0" applyNumberFormat="1" applyFont="1" applyFill="1" applyBorder="1" applyAlignment="1">
      <alignment horizontal="right" vertical="top" wrapText="1"/>
    </xf>
    <xf numFmtId="0" fontId="34" fillId="33" borderId="26" xfId="0" applyFont="1" applyFill="1" applyBorder="1">
      <alignment horizontal="left" vertical="top" wrapText="1"/>
    </xf>
    <xf numFmtId="0" fontId="51" fillId="0" borderId="26" xfId="52" applyFont="1" applyBorder="1">
      <alignment horizontal="left" vertical="top" wrapText="1"/>
    </xf>
    <xf numFmtId="0" fontId="37" fillId="0" borderId="26" xfId="52" applyFont="1" applyBorder="1" applyAlignment="1">
      <alignment horizontal="left" vertical="top" wrapText="1"/>
    </xf>
    <xf numFmtId="0" fontId="37" fillId="0" borderId="35" xfId="53" applyFont="1" applyBorder="1" applyAlignment="1">
      <alignment horizontal="left" vertical="top" wrapText="1"/>
    </xf>
    <xf numFmtId="166" fontId="18" fillId="33" borderId="26" xfId="47" applyNumberFormat="1" applyFont="1" applyFill="1" applyBorder="1" applyAlignment="1">
      <alignment horizontal="right" vertical="top"/>
    </xf>
    <xf numFmtId="0" fontId="40" fillId="0" borderId="26" xfId="0" applyFont="1" applyBorder="1" applyAlignment="1">
      <alignment horizontal="left" vertical="top" wrapText="1"/>
    </xf>
    <xf numFmtId="0" fontId="40" fillId="0" borderId="26" xfId="0" applyFont="1" applyBorder="1">
      <alignment horizontal="left" vertical="top" wrapText="1"/>
    </xf>
    <xf numFmtId="0" fontId="0" fillId="0" borderId="26" xfId="0" applyBorder="1">
      <alignment horizontal="left" vertical="top" wrapText="1"/>
    </xf>
    <xf numFmtId="166" fontId="40" fillId="0" borderId="26" xfId="48" applyNumberFormat="1" applyFont="1" applyBorder="1" applyAlignment="1">
      <alignment horizontal="right" vertical="top"/>
    </xf>
    <xf numFmtId="0" fontId="0" fillId="0" borderId="26" xfId="0" applyFont="1" applyBorder="1" applyAlignment="1">
      <alignment horizontal="left" vertical="top" wrapText="1"/>
    </xf>
    <xf numFmtId="0" fontId="0" fillId="33" borderId="26" xfId="0" applyFont="1" applyFill="1" applyBorder="1" applyAlignment="1">
      <alignment horizontal="left" vertical="top" wrapText="1"/>
    </xf>
    <xf numFmtId="166" fontId="18" fillId="0" borderId="26" xfId="47" applyNumberFormat="1" applyFont="1" applyFill="1" applyBorder="1" applyAlignment="1">
      <alignment horizontal="right" vertical="top"/>
    </xf>
    <xf numFmtId="0" fontId="23" fillId="33" borderId="26" xfId="0" applyFont="1" applyFill="1" applyBorder="1" applyAlignment="1">
      <alignment horizontal="left" vertical="top" wrapText="1"/>
    </xf>
    <xf numFmtId="0" fontId="0" fillId="0" borderId="26" xfId="0" applyFont="1" applyFill="1" applyBorder="1" applyAlignment="1">
      <alignment horizontal="left" vertical="top" wrapText="1"/>
    </xf>
    <xf numFmtId="0" fontId="18" fillId="0" borderId="26" xfId="43" applyFont="1" applyFill="1" applyBorder="1" applyAlignment="1">
      <alignment horizontal="left" vertical="top" wrapText="1"/>
    </xf>
    <xf numFmtId="0" fontId="0" fillId="0" borderId="26" xfId="0" applyFill="1" applyBorder="1" applyAlignment="1">
      <alignment horizontal="left" vertical="top" wrapText="1"/>
    </xf>
    <xf numFmtId="0" fontId="41" fillId="33" borderId="26" xfId="0" applyFont="1" applyFill="1" applyBorder="1" applyAlignment="1">
      <alignment horizontal="left" vertical="top" wrapText="1"/>
    </xf>
    <xf numFmtId="166" fontId="23" fillId="33" borderId="26" xfId="49" applyNumberFormat="1" applyFont="1" applyFill="1" applyBorder="1" applyAlignment="1">
      <alignment horizontal="right" vertical="top"/>
    </xf>
    <xf numFmtId="0" fontId="0" fillId="33" borderId="26" xfId="0" applyFill="1" applyBorder="1" applyAlignment="1">
      <alignment horizontal="right" vertical="top" wrapText="1"/>
    </xf>
    <xf numFmtId="167" fontId="18" fillId="0" borderId="26" xfId="43" applyNumberFormat="1" applyFont="1" applyFill="1" applyBorder="1" applyAlignment="1">
      <alignment horizontal="right" vertical="top" wrapText="1"/>
    </xf>
    <xf numFmtId="167" fontId="0" fillId="33" borderId="26" xfId="0" applyNumberFormat="1" applyFill="1" applyBorder="1" applyAlignment="1">
      <alignment horizontal="right" vertical="top" wrapText="1"/>
    </xf>
    <xf numFmtId="166" fontId="47" fillId="33" borderId="10" xfId="47" applyNumberFormat="1" applyFont="1" applyFill="1" applyBorder="1" applyAlignment="1">
      <alignment horizontal="right" vertical="top"/>
    </xf>
    <xf numFmtId="166" fontId="47" fillId="0" borderId="26" xfId="48" applyNumberFormat="1" applyFont="1" applyBorder="1" applyAlignment="1">
      <alignment horizontal="right" vertical="top"/>
    </xf>
    <xf numFmtId="0" fontId="47" fillId="0" borderId="26" xfId="0" applyFont="1" applyBorder="1" applyAlignment="1">
      <alignment horizontal="left" vertical="top" wrapText="1"/>
    </xf>
    <xf numFmtId="0" fontId="47" fillId="0" borderId="26" xfId="0" applyFont="1" applyBorder="1">
      <alignment horizontal="left" vertical="top" wrapText="1"/>
    </xf>
    <xf numFmtId="0" fontId="42" fillId="33" borderId="26" xfId="0" applyFont="1" applyFill="1" applyBorder="1" applyAlignment="1">
      <alignment horizontal="center" vertical="center" wrapText="1"/>
    </xf>
    <xf numFmtId="0" fontId="36" fillId="33" borderId="26" xfId="0" applyFont="1" applyFill="1" applyBorder="1" applyAlignment="1">
      <alignment horizontal="center" vertical="center" wrapText="1"/>
    </xf>
    <xf numFmtId="167" fontId="43" fillId="0" borderId="26" xfId="0" applyNumberFormat="1" applyFont="1" applyFill="1" applyBorder="1" applyAlignment="1">
      <alignment horizontal="center" vertical="center" wrapText="1"/>
    </xf>
    <xf numFmtId="0" fontId="39" fillId="33" borderId="26" xfId="0" applyFont="1" applyFill="1" applyBorder="1" applyAlignment="1">
      <alignment horizontal="center" vertical="center" wrapText="1"/>
    </xf>
    <xf numFmtId="0" fontId="39" fillId="35" borderId="26" xfId="0" applyFont="1" applyFill="1" applyBorder="1" applyAlignment="1">
      <alignment horizontal="left" vertical="center" wrapText="1"/>
    </xf>
    <xf numFmtId="167" fontId="39" fillId="33" borderId="26" xfId="0" applyNumberFormat="1" applyFont="1" applyFill="1" applyBorder="1" applyAlignment="1">
      <alignment horizontal="center" vertical="center" wrapText="1"/>
    </xf>
    <xf numFmtId="0" fontId="43" fillId="33" borderId="26" xfId="0" applyFont="1" applyFill="1" applyBorder="1" applyAlignment="1">
      <alignment horizontal="left" vertical="center" wrapText="1"/>
    </xf>
    <xf numFmtId="167" fontId="43" fillId="33" borderId="26" xfId="0" applyNumberFormat="1" applyFont="1" applyFill="1" applyBorder="1" applyAlignment="1">
      <alignment horizontal="center" vertical="center" wrapText="1"/>
    </xf>
    <xf numFmtId="0" fontId="39" fillId="33" borderId="35" xfId="0" applyFont="1" applyFill="1" applyBorder="1" applyAlignment="1">
      <alignment horizontal="center" vertical="center" wrapText="1"/>
    </xf>
    <xf numFmtId="0" fontId="36" fillId="33" borderId="35" xfId="0" applyFont="1" applyFill="1" applyBorder="1" applyAlignment="1">
      <alignment horizontal="center" vertical="center" wrapText="1"/>
    </xf>
    <xf numFmtId="167" fontId="39" fillId="33" borderId="35" xfId="0" applyNumberFormat="1" applyFont="1" applyFill="1" applyBorder="1" applyAlignment="1">
      <alignment horizontal="center" vertical="center" wrapText="1"/>
    </xf>
    <xf numFmtId="0" fontId="39" fillId="0" borderId="26" xfId="0" applyFont="1" applyBorder="1" applyAlignment="1">
      <alignment horizontal="center" vertical="center" wrapText="1"/>
    </xf>
    <xf numFmtId="167" fontId="36" fillId="33" borderId="26" xfId="0" applyNumberFormat="1" applyFont="1" applyFill="1" applyBorder="1" applyAlignment="1">
      <alignment horizontal="center" vertical="center" wrapText="1"/>
    </xf>
    <xf numFmtId="0" fontId="0" fillId="33" borderId="30" xfId="0" applyFont="1" applyFill="1" applyBorder="1" applyAlignment="1">
      <alignment horizontal="left" vertical="top" wrapText="1"/>
    </xf>
    <xf numFmtId="0" fontId="48" fillId="33" borderId="30" xfId="0" applyFont="1" applyFill="1" applyBorder="1" applyAlignment="1">
      <alignment horizontal="left" vertical="top" wrapText="1"/>
    </xf>
    <xf numFmtId="0" fontId="40" fillId="33" borderId="26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center" vertical="top" wrapText="1"/>
    </xf>
    <xf numFmtId="166" fontId="18" fillId="35" borderId="26" xfId="47" applyNumberFormat="1" applyFont="1" applyFill="1" applyBorder="1" applyAlignment="1">
      <alignment horizontal="right" vertical="top"/>
    </xf>
    <xf numFmtId="0" fontId="0" fillId="35" borderId="0" xfId="0" applyFill="1">
      <alignment horizontal="left" vertical="top" wrapText="1"/>
    </xf>
    <xf numFmtId="0" fontId="23" fillId="33" borderId="25" xfId="0" applyFont="1" applyFill="1" applyBorder="1" applyAlignment="1">
      <alignment horizontal="right" vertical="top" wrapText="1"/>
    </xf>
    <xf numFmtId="0" fontId="37" fillId="0" borderId="26" xfId="54" applyFont="1" applyBorder="1" applyAlignment="1">
      <alignment horizontal="left" vertical="center" wrapText="1"/>
    </xf>
    <xf numFmtId="0" fontId="0" fillId="0" borderId="0" xfId="0" applyFont="1" applyFill="1" applyAlignment="1">
      <alignment horizontal="left" vertical="top" wrapText="1"/>
    </xf>
    <xf numFmtId="0" fontId="22" fillId="0" borderId="10" xfId="0" applyFont="1" applyFill="1" applyBorder="1" applyAlignment="1">
      <alignment horizontal="left" vertical="top" wrapText="1"/>
    </xf>
    <xf numFmtId="0" fontId="47" fillId="0" borderId="10" xfId="0" applyFont="1" applyFill="1" applyBorder="1" applyAlignment="1">
      <alignment horizontal="left" vertical="top" wrapText="1"/>
    </xf>
    <xf numFmtId="0" fontId="0" fillId="0" borderId="21" xfId="0" applyFont="1" applyFill="1" applyBorder="1" applyAlignment="1">
      <alignment horizontal="left" vertical="top" wrapText="1"/>
    </xf>
    <xf numFmtId="0" fontId="23" fillId="0" borderId="10" xfId="0" applyFont="1" applyFill="1" applyBorder="1" applyAlignment="1">
      <alignment horizontal="left" vertical="top" wrapText="1"/>
    </xf>
    <xf numFmtId="0" fontId="23" fillId="0" borderId="26" xfId="0" applyFont="1" applyFill="1" applyBorder="1" applyAlignment="1">
      <alignment horizontal="left" vertical="top" wrapText="1"/>
    </xf>
    <xf numFmtId="0" fontId="40" fillId="0" borderId="10" xfId="0" applyFont="1" applyFill="1" applyBorder="1" applyAlignment="1">
      <alignment horizontal="left" vertical="top" wrapText="1"/>
    </xf>
    <xf numFmtId="0" fontId="31" fillId="0" borderId="10" xfId="0" applyFont="1" applyFill="1" applyBorder="1" applyAlignment="1">
      <alignment horizontal="left" vertical="top" wrapText="1"/>
    </xf>
    <xf numFmtId="0" fontId="47" fillId="0" borderId="26" xfId="0" applyFont="1" applyFill="1" applyBorder="1" applyAlignment="1">
      <alignment horizontal="left" vertical="top" wrapText="1"/>
    </xf>
    <xf numFmtId="0" fontId="40" fillId="0" borderId="26" xfId="0" applyFont="1" applyFill="1" applyBorder="1" applyAlignment="1">
      <alignment horizontal="left" vertical="top" wrapText="1"/>
    </xf>
    <xf numFmtId="0" fontId="40" fillId="0" borderId="26" xfId="52" applyFont="1" applyFill="1" applyBorder="1" applyAlignment="1">
      <alignment horizontal="left" vertical="top" wrapText="1"/>
    </xf>
    <xf numFmtId="0" fontId="0" fillId="33" borderId="10" xfId="0" applyFont="1" applyFill="1" applyBorder="1">
      <alignment horizontal="left" vertical="top" wrapText="1"/>
    </xf>
    <xf numFmtId="166" fontId="0" fillId="33" borderId="10" xfId="47" applyNumberFormat="1" applyFont="1" applyFill="1" applyBorder="1" applyAlignment="1">
      <alignment horizontal="right" vertical="top"/>
    </xf>
    <xf numFmtId="0" fontId="0" fillId="33" borderId="0" xfId="0" applyFont="1" applyFill="1">
      <alignment horizontal="left" vertical="top" wrapText="1"/>
    </xf>
    <xf numFmtId="0" fontId="28" fillId="0" borderId="26" xfId="0" applyFont="1" applyFill="1" applyBorder="1" applyAlignment="1">
      <alignment horizontal="left" vertical="center" wrapText="1"/>
    </xf>
    <xf numFmtId="0" fontId="28" fillId="0" borderId="26" xfId="46" applyFont="1" applyFill="1" applyBorder="1" applyAlignment="1">
      <alignment horizontal="center" vertical="center"/>
    </xf>
    <xf numFmtId="0" fontId="28" fillId="0" borderId="26" xfId="46" applyFont="1" applyFill="1" applyBorder="1" applyAlignment="1">
      <alignment horizontal="center" vertical="center" wrapText="1"/>
    </xf>
    <xf numFmtId="3" fontId="28" fillId="0" borderId="26" xfId="46" applyNumberFormat="1" applyFont="1" applyFill="1" applyBorder="1" applyAlignment="1">
      <alignment horizontal="center" vertical="center"/>
    </xf>
    <xf numFmtId="168" fontId="28" fillId="0" borderId="38" xfId="51" applyNumberFormat="1" applyFont="1" applyFill="1" applyBorder="1" applyAlignment="1">
      <alignment horizontal="center" vertical="center" wrapText="1"/>
    </xf>
    <xf numFmtId="3" fontId="28" fillId="0" borderId="33" xfId="46" applyNumberFormat="1" applyFont="1" applyFill="1" applyBorder="1" applyAlignment="1">
      <alignment horizontal="center" vertical="center"/>
    </xf>
    <xf numFmtId="168" fontId="28" fillId="0" borderId="26" xfId="51" applyNumberFormat="1" applyFont="1" applyFill="1" applyBorder="1" applyAlignment="1">
      <alignment horizontal="center" vertical="center" wrapText="1"/>
    </xf>
    <xf numFmtId="0" fontId="28" fillId="0" borderId="26" xfId="0" applyFont="1" applyFill="1" applyBorder="1">
      <alignment horizontal="left" vertical="top" wrapText="1"/>
    </xf>
    <xf numFmtId="0" fontId="28" fillId="0" borderId="26" xfId="0" applyFont="1" applyFill="1" applyBorder="1" applyAlignment="1">
      <alignment horizontal="center" vertical="center" wrapText="1"/>
    </xf>
    <xf numFmtId="168" fontId="29" fillId="0" borderId="26" xfId="0" applyNumberFormat="1" applyFont="1" applyFill="1" applyBorder="1" applyAlignment="1">
      <alignment horizontal="center" vertical="center" wrapText="1"/>
    </xf>
    <xf numFmtId="0" fontId="29" fillId="0" borderId="26" xfId="0" applyFont="1" applyFill="1" applyBorder="1">
      <alignment horizontal="left" vertical="top" wrapText="1"/>
    </xf>
    <xf numFmtId="0" fontId="28" fillId="0" borderId="10" xfId="46" applyFont="1" applyFill="1" applyBorder="1" applyAlignment="1">
      <alignment horizontal="center" vertical="center"/>
    </xf>
    <xf numFmtId="0" fontId="28" fillId="0" borderId="10" xfId="46" applyFont="1" applyFill="1" applyBorder="1" applyAlignment="1">
      <alignment horizontal="center" vertical="center" wrapText="1"/>
    </xf>
    <xf numFmtId="167" fontId="29" fillId="0" borderId="10" xfId="46" applyNumberFormat="1" applyFont="1" applyFill="1" applyBorder="1" applyAlignment="1">
      <alignment horizontal="center" vertical="center"/>
    </xf>
    <xf numFmtId="167" fontId="28" fillId="0" borderId="26" xfId="46" applyNumberFormat="1" applyFont="1" applyFill="1" applyBorder="1" applyAlignment="1">
      <alignment horizontal="center" vertical="center" wrapText="1"/>
    </xf>
    <xf numFmtId="0" fontId="28" fillId="0" borderId="11" xfId="46" applyFont="1" applyFill="1" applyBorder="1" applyAlignment="1">
      <alignment horizontal="left" vertical="center"/>
    </xf>
    <xf numFmtId="0" fontId="29" fillId="0" borderId="11" xfId="50" applyFont="1" applyFill="1" applyBorder="1" applyAlignment="1"/>
    <xf numFmtId="0" fontId="29" fillId="0" borderId="19" xfId="50" applyFont="1" applyFill="1" applyBorder="1" applyAlignment="1"/>
    <xf numFmtId="0" fontId="28" fillId="0" borderId="23" xfId="46" applyFont="1" applyFill="1" applyBorder="1" applyAlignment="1">
      <alignment horizontal="left" vertical="center"/>
    </xf>
    <xf numFmtId="49" fontId="28" fillId="0" borderId="34" xfId="0" applyNumberFormat="1" applyFont="1" applyFill="1" applyBorder="1" applyAlignment="1">
      <alignment horizontal="left" vertical="center"/>
    </xf>
    <xf numFmtId="0" fontId="28" fillId="0" borderId="35" xfId="0" applyFont="1" applyFill="1" applyBorder="1" applyAlignment="1">
      <alignment vertical="center" wrapText="1"/>
    </xf>
    <xf numFmtId="0" fontId="28" fillId="0" borderId="18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37" fontId="28" fillId="0" borderId="34" xfId="46" applyNumberFormat="1" applyFont="1" applyFill="1" applyBorder="1" applyAlignment="1">
      <alignment horizontal="center" vertical="center"/>
    </xf>
    <xf numFmtId="167" fontId="28" fillId="0" borderId="10" xfId="46" applyNumberFormat="1" applyFont="1" applyFill="1" applyBorder="1" applyAlignment="1">
      <alignment horizontal="center" vertical="center"/>
    </xf>
    <xf numFmtId="167" fontId="29" fillId="0" borderId="26" xfId="46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left" vertical="center"/>
    </xf>
    <xf numFmtId="0" fontId="29" fillId="0" borderId="17" xfId="50" applyFont="1" applyFill="1" applyBorder="1" applyAlignment="1">
      <alignment vertical="center"/>
    </xf>
    <xf numFmtId="37" fontId="28" fillId="0" borderId="10" xfId="46" applyNumberFormat="1" applyFont="1" applyFill="1" applyBorder="1" applyAlignment="1">
      <alignment horizontal="center" vertical="center"/>
    </xf>
    <xf numFmtId="0" fontId="28" fillId="0" borderId="27" xfId="0" applyFont="1" applyFill="1" applyBorder="1" applyAlignment="1">
      <alignment horizontal="left" vertical="center" wrapText="1"/>
    </xf>
    <xf numFmtId="0" fontId="28" fillId="0" borderId="36" xfId="0" applyFont="1" applyFill="1" applyBorder="1" applyAlignment="1">
      <alignment horizontal="left" vertical="center" wrapText="1"/>
    </xf>
    <xf numFmtId="0" fontId="28" fillId="0" borderId="35" xfId="46" applyFont="1" applyFill="1" applyBorder="1" applyAlignment="1">
      <alignment horizontal="center" vertical="center"/>
    </xf>
    <xf numFmtId="0" fontId="28" fillId="0" borderId="35" xfId="46" applyFont="1" applyFill="1" applyBorder="1" applyAlignment="1">
      <alignment horizontal="center" vertical="center" wrapText="1"/>
    </xf>
    <xf numFmtId="3" fontId="28" fillId="0" borderId="35" xfId="46" applyNumberFormat="1" applyFont="1" applyFill="1" applyBorder="1" applyAlignment="1">
      <alignment horizontal="center" vertical="center"/>
    </xf>
    <xf numFmtId="0" fontId="28" fillId="0" borderId="34" xfId="46" applyFont="1" applyFill="1" applyBorder="1" applyAlignment="1">
      <alignment horizontal="center" vertical="center"/>
    </xf>
    <xf numFmtId="168" fontId="28" fillId="0" borderId="25" xfId="51" applyNumberFormat="1" applyFont="1" applyFill="1" applyBorder="1" applyAlignment="1">
      <alignment horizontal="center" vertical="center" wrapText="1"/>
    </xf>
    <xf numFmtId="0" fontId="28" fillId="0" borderId="37" xfId="0" applyFont="1" applyFill="1" applyBorder="1" applyAlignment="1">
      <alignment horizontal="left" vertical="center" wrapText="1"/>
    </xf>
    <xf numFmtId="0" fontId="28" fillId="0" borderId="35" xfId="0" applyFont="1" applyFill="1" applyBorder="1" applyAlignment="1">
      <alignment horizontal="left" vertical="center" wrapText="1"/>
    </xf>
    <xf numFmtId="0" fontId="28" fillId="0" borderId="10" xfId="0" applyFont="1" applyFill="1" applyBorder="1" applyAlignment="1">
      <alignment horizontal="left" vertical="center" wrapText="1"/>
    </xf>
    <xf numFmtId="0" fontId="29" fillId="0" borderId="10" xfId="0" applyFont="1" applyFill="1" applyBorder="1" applyAlignment="1">
      <alignment horizontal="left" vertical="center" wrapText="1"/>
    </xf>
    <xf numFmtId="3" fontId="28" fillId="0" borderId="10" xfId="46" applyNumberFormat="1" applyFont="1" applyFill="1" applyBorder="1" applyAlignment="1">
      <alignment horizontal="center" vertical="center"/>
    </xf>
    <xf numFmtId="168" fontId="29" fillId="0" borderId="25" xfId="51" applyNumberFormat="1" applyFont="1" applyFill="1" applyBorder="1" applyAlignment="1">
      <alignment horizontal="center" vertical="center" wrapText="1"/>
    </xf>
    <xf numFmtId="168" fontId="28" fillId="0" borderId="29" xfId="51" applyNumberFormat="1" applyFont="1" applyFill="1" applyBorder="1" applyAlignment="1">
      <alignment horizontal="center" vertical="center" wrapText="1"/>
    </xf>
    <xf numFmtId="0" fontId="30" fillId="0" borderId="0" xfId="0" applyFont="1" applyFill="1" applyBorder="1" applyAlignment="1">
      <alignment horizontal="left" vertical="center" wrapText="1"/>
    </xf>
    <xf numFmtId="0" fontId="30" fillId="0" borderId="24" xfId="0" applyFont="1" applyFill="1" applyBorder="1" applyAlignment="1">
      <alignment horizontal="left" vertical="center" wrapText="1"/>
    </xf>
    <xf numFmtId="0" fontId="30" fillId="0" borderId="23" xfId="0" applyFont="1" applyFill="1" applyBorder="1" applyAlignment="1">
      <alignment horizontal="left" vertical="center" wrapText="1"/>
    </xf>
    <xf numFmtId="0" fontId="30" fillId="0" borderId="14" xfId="0" applyFont="1" applyFill="1" applyBorder="1" applyAlignment="1">
      <alignment horizontal="left" vertical="center" wrapText="1"/>
    </xf>
    <xf numFmtId="167" fontId="29" fillId="0" borderId="22" xfId="46" applyNumberFormat="1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left" vertical="center" wrapText="1"/>
    </xf>
    <xf numFmtId="0" fontId="28" fillId="0" borderId="28" xfId="46" applyFont="1" applyFill="1" applyBorder="1" applyAlignment="1">
      <alignment horizontal="center" vertical="center"/>
    </xf>
    <xf numFmtId="0" fontId="28" fillId="0" borderId="28" xfId="46" applyFont="1" applyFill="1" applyBorder="1" applyAlignment="1">
      <alignment horizontal="center" vertical="center" wrapText="1"/>
    </xf>
    <xf numFmtId="3" fontId="28" fillId="0" borderId="30" xfId="46" applyNumberFormat="1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horizontal="left" vertical="center" wrapText="1"/>
    </xf>
    <xf numFmtId="0" fontId="30" fillId="0" borderId="22" xfId="0" applyFont="1" applyFill="1" applyBorder="1" applyAlignment="1">
      <alignment horizontal="left" vertical="center" wrapText="1"/>
    </xf>
    <xf numFmtId="0" fontId="49" fillId="0" borderId="31" xfId="0" applyFont="1" applyFill="1" applyBorder="1">
      <alignment horizontal="left" vertical="top" wrapText="1"/>
    </xf>
    <xf numFmtId="0" fontId="28" fillId="0" borderId="29" xfId="0" applyFont="1" applyFill="1" applyBorder="1" applyAlignment="1">
      <alignment horizontal="left" vertical="center" wrapText="1"/>
    </xf>
    <xf numFmtId="0" fontId="28" fillId="0" borderId="31" xfId="46" applyFont="1" applyFill="1" applyBorder="1" applyAlignment="1">
      <alignment horizontal="center" vertical="center"/>
    </xf>
    <xf numFmtId="0" fontId="28" fillId="0" borderId="31" xfId="46" applyFont="1" applyFill="1" applyBorder="1" applyAlignment="1">
      <alignment horizontal="center" vertical="center" wrapText="1"/>
    </xf>
    <xf numFmtId="3" fontId="28" fillId="0" borderId="29" xfId="46" applyNumberFormat="1" applyFont="1" applyFill="1" applyBorder="1" applyAlignment="1">
      <alignment horizontal="center" vertical="center"/>
    </xf>
    <xf numFmtId="0" fontId="28" fillId="0" borderId="32" xfId="46" applyFont="1" applyFill="1" applyBorder="1" applyAlignment="1">
      <alignment horizontal="center" vertical="center"/>
    </xf>
    <xf numFmtId="0" fontId="40" fillId="0" borderId="0" xfId="0" applyFont="1" applyFill="1">
      <alignment horizontal="left" vertical="top" wrapText="1"/>
    </xf>
    <xf numFmtId="0" fontId="36" fillId="0" borderId="0" xfId="45" applyFont="1" applyFill="1" applyAlignment="1">
      <alignment vertical="center"/>
    </xf>
    <xf numFmtId="0" fontId="36" fillId="0" borderId="0" xfId="46" applyFont="1" applyFill="1" applyAlignment="1">
      <alignment horizontal="right" vertical="center"/>
    </xf>
    <xf numFmtId="0" fontId="36" fillId="0" borderId="0" xfId="46" applyFont="1" applyFill="1" applyAlignment="1">
      <alignment horizontal="center" vertical="center"/>
    </xf>
    <xf numFmtId="0" fontId="28" fillId="0" borderId="0" xfId="45" applyFont="1" applyFill="1" applyAlignment="1">
      <alignment vertical="center"/>
    </xf>
    <xf numFmtId="0" fontId="28" fillId="0" borderId="0" xfId="45" applyFont="1" applyFill="1" applyAlignment="1">
      <alignment horizontal="center" vertical="center"/>
    </xf>
    <xf numFmtId="0" fontId="29" fillId="0" borderId="0" xfId="45" applyFont="1" applyFill="1" applyAlignment="1">
      <alignment vertical="center"/>
    </xf>
    <xf numFmtId="3" fontId="28" fillId="0" borderId="36" xfId="46" applyNumberFormat="1" applyFont="1" applyFill="1" applyBorder="1" applyAlignment="1">
      <alignment horizontal="center" vertical="center"/>
    </xf>
    <xf numFmtId="168" fontId="28" fillId="0" borderId="35" xfId="51" applyNumberFormat="1" applyFont="1" applyFill="1" applyBorder="1" applyAlignment="1">
      <alignment horizontal="center" vertical="center" wrapText="1"/>
    </xf>
    <xf numFmtId="0" fontId="28" fillId="0" borderId="0" xfId="0" applyFont="1" applyFill="1" applyBorder="1">
      <alignment horizontal="left" vertical="top" wrapText="1"/>
    </xf>
    <xf numFmtId="0" fontId="28" fillId="0" borderId="0" xfId="0" applyFont="1" applyFill="1" applyBorder="1" applyAlignment="1">
      <alignment horizontal="left" vertical="center" wrapText="1"/>
    </xf>
    <xf numFmtId="0" fontId="40" fillId="0" borderId="0" xfId="0" applyFont="1" applyFill="1" applyBorder="1">
      <alignment horizontal="left" vertical="top" wrapText="1"/>
    </xf>
    <xf numFmtId="0" fontId="24" fillId="0" borderId="17" xfId="0" applyFont="1" applyFill="1" applyBorder="1" applyAlignment="1">
      <alignment horizontal="center" vertical="top" wrapText="1"/>
    </xf>
    <xf numFmtId="0" fontId="24" fillId="0" borderId="23" xfId="0" applyFont="1" applyFill="1" applyBorder="1" applyAlignment="1">
      <alignment horizontal="center" vertical="top" wrapText="1"/>
    </xf>
    <xf numFmtId="0" fontId="24" fillId="0" borderId="22" xfId="0" applyFont="1" applyFill="1" applyBorder="1" applyAlignment="1">
      <alignment horizontal="center" vertical="top" wrapText="1"/>
    </xf>
    <xf numFmtId="0" fontId="0" fillId="0" borderId="17" xfId="0" applyFont="1" applyFill="1" applyBorder="1" applyAlignment="1">
      <alignment horizontal="center" vertical="top" wrapText="1"/>
    </xf>
    <xf numFmtId="0" fontId="0" fillId="0" borderId="23" xfId="0" applyFont="1" applyFill="1" applyBorder="1" applyAlignment="1">
      <alignment horizontal="center" vertical="top" wrapText="1"/>
    </xf>
    <xf numFmtId="0" fontId="0" fillId="0" borderId="22" xfId="0" applyFont="1" applyFill="1" applyBorder="1" applyAlignment="1">
      <alignment horizontal="center" vertical="top" wrapText="1"/>
    </xf>
    <xf numFmtId="0" fontId="32" fillId="0" borderId="0" xfId="0" applyFont="1" applyAlignment="1">
      <alignment horizontal="right" vertical="top" wrapText="1"/>
    </xf>
    <xf numFmtId="0" fontId="32" fillId="0" borderId="0" xfId="44" applyFont="1" applyFill="1" applyAlignment="1">
      <alignment horizontal="right" vertical="center"/>
    </xf>
    <xf numFmtId="0" fontId="50" fillId="0" borderId="0" xfId="0" applyNumberFormat="1" applyFont="1" applyFill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33" xfId="0" applyFont="1" applyFill="1" applyBorder="1" applyAlignment="1">
      <alignment horizontal="center" vertical="top" wrapText="1"/>
    </xf>
    <xf numFmtId="0" fontId="24" fillId="0" borderId="25" xfId="0" applyFont="1" applyFill="1" applyBorder="1" applyAlignment="1">
      <alignment horizontal="center" vertical="top" wrapText="1"/>
    </xf>
    <xf numFmtId="167" fontId="37" fillId="0" borderId="0" xfId="0" applyNumberFormat="1" applyFont="1" applyFill="1" applyBorder="1" applyAlignment="1">
      <alignment horizontal="center" vertical="center" wrapText="1"/>
    </xf>
    <xf numFmtId="0" fontId="26" fillId="0" borderId="0" xfId="44" applyFont="1" applyFill="1" applyAlignment="1">
      <alignment horizontal="right" vertical="center"/>
    </xf>
    <xf numFmtId="0" fontId="29" fillId="0" borderId="0" xfId="0" applyNumberFormat="1" applyFont="1" applyFill="1" applyAlignment="1">
      <alignment horizontal="center" vertical="center" wrapText="1"/>
    </xf>
    <xf numFmtId="167" fontId="37" fillId="0" borderId="0" xfId="0" applyNumberFormat="1" applyFont="1" applyFill="1" applyBorder="1" applyAlignment="1">
      <alignment horizontal="right" vertical="center" wrapText="1"/>
    </xf>
    <xf numFmtId="49" fontId="25" fillId="0" borderId="11" xfId="0" applyNumberFormat="1" applyFont="1" applyFill="1" applyBorder="1" applyAlignment="1">
      <alignment horizontal="center" vertical="center" wrapText="1"/>
    </xf>
    <xf numFmtId="49" fontId="25" fillId="0" borderId="12" xfId="0" applyNumberFormat="1" applyFont="1" applyFill="1" applyBorder="1" applyAlignment="1">
      <alignment horizontal="center" vertical="center" wrapText="1"/>
    </xf>
    <xf numFmtId="49" fontId="25" fillId="0" borderId="13" xfId="0" applyNumberFormat="1" applyFont="1" applyFill="1" applyBorder="1" applyAlignment="1">
      <alignment horizontal="center" vertical="center" wrapText="1"/>
    </xf>
    <xf numFmtId="49" fontId="25" fillId="0" borderId="14" xfId="0" applyNumberFormat="1" applyFont="1" applyFill="1" applyBorder="1" applyAlignment="1">
      <alignment horizontal="center" vertical="center" wrapText="1"/>
    </xf>
    <xf numFmtId="0" fontId="25" fillId="0" borderId="18" xfId="0" applyNumberFormat="1" applyFont="1" applyFill="1" applyBorder="1" applyAlignment="1">
      <alignment horizontal="center" vertical="center" wrapText="1"/>
    </xf>
    <xf numFmtId="0" fontId="25" fillId="0" borderId="20" xfId="0" applyNumberFormat="1" applyFont="1" applyFill="1" applyBorder="1" applyAlignment="1">
      <alignment horizontal="center" vertical="center" wrapText="1"/>
    </xf>
    <xf numFmtId="0" fontId="25" fillId="0" borderId="21" xfId="0" applyNumberFormat="1" applyFont="1" applyFill="1" applyBorder="1" applyAlignment="1">
      <alignment horizontal="center" vertical="center" wrapText="1"/>
    </xf>
    <xf numFmtId="167" fontId="26" fillId="0" borderId="17" xfId="0" applyNumberFormat="1" applyFont="1" applyFill="1" applyBorder="1" applyAlignment="1">
      <alignment horizontal="center" vertical="center" wrapText="1"/>
    </xf>
    <xf numFmtId="167" fontId="26" fillId="0" borderId="23" xfId="0" applyNumberFormat="1" applyFont="1" applyFill="1" applyBorder="1" applyAlignment="1">
      <alignment horizontal="center" vertical="center" wrapText="1"/>
    </xf>
    <xf numFmtId="167" fontId="26" fillId="0" borderId="22" xfId="0" applyNumberFormat="1" applyFont="1" applyFill="1" applyBorder="1" applyAlignment="1">
      <alignment horizontal="center" vertical="center" wrapText="1"/>
    </xf>
    <xf numFmtId="167" fontId="25" fillId="0" borderId="12" xfId="0" applyNumberFormat="1" applyFont="1" applyFill="1" applyBorder="1" applyAlignment="1">
      <alignment horizontal="center" vertical="center" wrapText="1"/>
    </xf>
    <xf numFmtId="167" fontId="25" fillId="0" borderId="14" xfId="0" applyNumberFormat="1" applyFont="1" applyFill="1" applyBorder="1" applyAlignment="1">
      <alignment horizontal="center" vertical="center" wrapText="1"/>
    </xf>
    <xf numFmtId="167" fontId="25" fillId="0" borderId="17" xfId="0" applyNumberFormat="1" applyFont="1" applyFill="1" applyBorder="1" applyAlignment="1">
      <alignment horizontal="center" vertical="center" wrapText="1"/>
    </xf>
    <xf numFmtId="167" fontId="25" fillId="0" borderId="23" xfId="0" applyNumberFormat="1" applyFont="1" applyFill="1" applyBorder="1" applyAlignment="1">
      <alignment horizontal="center" vertical="center" wrapText="1"/>
    </xf>
    <xf numFmtId="167" fontId="25" fillId="0" borderId="22" xfId="0" applyNumberFormat="1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11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168" fontId="27" fillId="33" borderId="20" xfId="0" applyNumberFormat="1" applyFont="1" applyFill="1" applyBorder="1" applyAlignment="1">
      <alignment horizontal="center" vertical="center" wrapText="1"/>
    </xf>
    <xf numFmtId="168" fontId="27" fillId="33" borderId="21" xfId="0" applyNumberFormat="1" applyFont="1" applyFill="1" applyBorder="1" applyAlignment="1">
      <alignment horizontal="center" vertical="center" wrapText="1"/>
    </xf>
    <xf numFmtId="0" fontId="26" fillId="33" borderId="0" xfId="44" applyFont="1" applyFill="1" applyAlignment="1">
      <alignment horizontal="right" vertical="center"/>
    </xf>
    <xf numFmtId="0" fontId="29" fillId="33" borderId="0" xfId="0" applyNumberFormat="1" applyFont="1" applyFill="1" applyBorder="1" applyAlignment="1">
      <alignment horizontal="center" vertical="center" wrapText="1"/>
    </xf>
    <xf numFmtId="49" fontId="27" fillId="0" borderId="11" xfId="0" applyNumberFormat="1" applyFont="1" applyFill="1" applyBorder="1" applyAlignment="1">
      <alignment horizontal="center" vertical="center" wrapText="1"/>
    </xf>
    <xf numFmtId="49" fontId="27" fillId="0" borderId="12" xfId="0" applyNumberFormat="1" applyFont="1" applyFill="1" applyBorder="1" applyAlignment="1">
      <alignment horizontal="center" vertical="center" wrapText="1"/>
    </xf>
    <xf numFmtId="49" fontId="27" fillId="0" borderId="13" xfId="0" applyNumberFormat="1" applyFont="1" applyFill="1" applyBorder="1" applyAlignment="1">
      <alignment horizontal="center" vertical="center" wrapText="1"/>
    </xf>
    <xf numFmtId="49" fontId="27" fillId="0" borderId="14" xfId="0" applyNumberFormat="1" applyFont="1" applyFill="1" applyBorder="1" applyAlignment="1">
      <alignment horizontal="center" vertical="center" wrapText="1"/>
    </xf>
    <xf numFmtId="0" fontId="27" fillId="0" borderId="19" xfId="0" applyNumberFormat="1" applyFont="1" applyFill="1" applyBorder="1" applyAlignment="1">
      <alignment horizontal="center" vertical="center" wrapText="1"/>
    </xf>
    <xf numFmtId="0" fontId="27" fillId="0" borderId="0" xfId="0" applyNumberFormat="1" applyFont="1" applyFill="1" applyBorder="1" applyAlignment="1">
      <alignment horizontal="center" vertical="center" wrapText="1"/>
    </xf>
    <xf numFmtId="0" fontId="27" fillId="0" borderId="24" xfId="0" applyNumberFormat="1" applyFont="1" applyFill="1" applyBorder="1" applyAlignment="1">
      <alignment horizontal="center" vertical="center" wrapText="1"/>
    </xf>
    <xf numFmtId="0" fontId="22" fillId="33" borderId="11" xfId="0" applyFont="1" applyFill="1" applyBorder="1" applyAlignment="1">
      <alignment horizontal="left" vertical="top" wrapText="1"/>
    </xf>
    <xf numFmtId="0" fontId="22" fillId="33" borderId="19" xfId="0" applyFont="1" applyFill="1" applyBorder="1" applyAlignment="1">
      <alignment horizontal="left" vertical="top" wrapText="1"/>
    </xf>
    <xf numFmtId="0" fontId="22" fillId="33" borderId="12" xfId="0" applyFont="1" applyFill="1" applyBorder="1" applyAlignment="1">
      <alignment horizontal="left" vertical="top" wrapText="1"/>
    </xf>
    <xf numFmtId="0" fontId="0" fillId="33" borderId="33" xfId="0" applyFont="1" applyFill="1" applyBorder="1" applyAlignment="1">
      <alignment horizontal="center" vertical="top" wrapText="1"/>
    </xf>
    <xf numFmtId="0" fontId="0" fillId="33" borderId="25" xfId="0" applyFont="1" applyFill="1" applyBorder="1" applyAlignment="1">
      <alignment horizontal="center" vertical="top" wrapText="1"/>
    </xf>
    <xf numFmtId="0" fontId="23" fillId="35" borderId="33" xfId="0" applyFont="1" applyFill="1" applyBorder="1" applyAlignment="1">
      <alignment horizontal="left" vertical="top" wrapText="1"/>
    </xf>
    <xf numFmtId="0" fontId="23" fillId="35" borderId="25" xfId="0" applyFont="1" applyFill="1" applyBorder="1" applyAlignment="1">
      <alignment horizontal="left" vertical="top" wrapText="1"/>
    </xf>
    <xf numFmtId="0" fontId="0" fillId="33" borderId="33" xfId="0" applyFont="1" applyFill="1" applyBorder="1" applyAlignment="1">
      <alignment horizontal="left" vertical="top" wrapText="1"/>
    </xf>
    <xf numFmtId="0" fontId="0" fillId="33" borderId="25" xfId="0" applyFont="1" applyFill="1" applyBorder="1" applyAlignment="1">
      <alignment horizontal="left" vertical="top" wrapText="1"/>
    </xf>
    <xf numFmtId="0" fontId="22" fillId="33" borderId="17" xfId="0" applyFont="1" applyFill="1" applyBorder="1" applyAlignment="1">
      <alignment horizontal="left" vertical="top" wrapText="1"/>
    </xf>
    <xf numFmtId="0" fontId="22" fillId="33" borderId="23" xfId="0" applyFont="1" applyFill="1" applyBorder="1" applyAlignment="1">
      <alignment horizontal="left" vertical="top" wrapText="1"/>
    </xf>
    <xf numFmtId="0" fontId="22" fillId="33" borderId="22" xfId="0" applyFont="1" applyFill="1" applyBorder="1" applyAlignment="1">
      <alignment horizontal="left" vertical="top" wrapText="1"/>
    </xf>
    <xf numFmtId="0" fontId="23" fillId="33" borderId="17" xfId="0" applyFont="1" applyFill="1" applyBorder="1" applyAlignment="1">
      <alignment horizontal="left" vertical="top" wrapText="1"/>
    </xf>
    <xf numFmtId="0" fontId="23" fillId="33" borderId="23" xfId="0" applyFont="1" applyFill="1" applyBorder="1" applyAlignment="1">
      <alignment horizontal="left" vertical="top" wrapText="1"/>
    </xf>
    <xf numFmtId="0" fontId="23" fillId="33" borderId="22" xfId="0" applyFont="1" applyFill="1" applyBorder="1" applyAlignment="1">
      <alignment horizontal="left" vertical="top" wrapText="1"/>
    </xf>
    <xf numFmtId="0" fontId="23" fillId="33" borderId="35" xfId="0" applyFont="1" applyFill="1" applyBorder="1" applyAlignment="1">
      <alignment horizontal="left" vertical="center" wrapText="1"/>
    </xf>
    <xf numFmtId="0" fontId="23" fillId="33" borderId="30" xfId="0" applyFont="1" applyFill="1" applyBorder="1" applyAlignment="1">
      <alignment horizontal="left" vertical="center" wrapText="1"/>
    </xf>
    <xf numFmtId="0" fontId="0" fillId="33" borderId="36" xfId="0" applyFill="1" applyBorder="1" applyAlignment="1">
      <alignment horizontal="center" vertical="top"/>
    </xf>
    <xf numFmtId="0" fontId="0" fillId="33" borderId="19" xfId="0" applyFill="1" applyBorder="1" applyAlignment="1">
      <alignment horizontal="center" vertical="top"/>
    </xf>
    <xf numFmtId="0" fontId="0" fillId="33" borderId="34" xfId="0" applyFill="1" applyBorder="1" applyAlignment="1">
      <alignment horizontal="center" vertical="top"/>
    </xf>
    <xf numFmtId="0" fontId="0" fillId="33" borderId="13" xfId="0" applyFill="1" applyBorder="1" applyAlignment="1">
      <alignment horizontal="center" vertical="top" wrapText="1"/>
    </xf>
    <xf numFmtId="0" fontId="0" fillId="33" borderId="24" xfId="0" applyFill="1" applyBorder="1" applyAlignment="1">
      <alignment horizontal="center" vertical="top" wrapText="1"/>
    </xf>
    <xf numFmtId="0" fontId="0" fillId="33" borderId="38" xfId="0" applyFill="1" applyBorder="1" applyAlignment="1">
      <alignment horizontal="center" vertical="top" wrapText="1"/>
    </xf>
    <xf numFmtId="0" fontId="0" fillId="33" borderId="31" xfId="0" applyFill="1" applyBorder="1" applyAlignment="1">
      <alignment horizontal="center" vertical="top" wrapText="1"/>
    </xf>
    <xf numFmtId="0" fontId="0" fillId="33" borderId="30" xfId="0" applyFill="1" applyBorder="1" applyAlignment="1">
      <alignment horizontal="center" vertical="top" wrapText="1"/>
    </xf>
    <xf numFmtId="0" fontId="0" fillId="33" borderId="31" xfId="0" applyFont="1" applyFill="1" applyBorder="1" applyAlignment="1">
      <alignment horizontal="center" vertical="top" wrapText="1"/>
    </xf>
    <xf numFmtId="0" fontId="0" fillId="33" borderId="30" xfId="0" applyFont="1" applyFill="1" applyBorder="1" applyAlignment="1">
      <alignment horizontal="center" vertical="top" wrapText="1"/>
    </xf>
    <xf numFmtId="0" fontId="0" fillId="33" borderId="17" xfId="0" applyFont="1" applyFill="1" applyBorder="1" applyAlignment="1">
      <alignment horizontal="center" vertical="top" wrapText="1"/>
    </xf>
    <xf numFmtId="0" fontId="0" fillId="33" borderId="22" xfId="0" applyFont="1" applyFill="1" applyBorder="1" applyAlignment="1">
      <alignment horizontal="center" vertical="top" wrapText="1"/>
    </xf>
    <xf numFmtId="0" fontId="0" fillId="33" borderId="17" xfId="0" applyFont="1" applyFill="1" applyBorder="1" applyAlignment="1">
      <alignment horizontal="left" vertical="top" wrapText="1"/>
    </xf>
    <xf numFmtId="0" fontId="0" fillId="33" borderId="22" xfId="0" applyFont="1" applyFill="1" applyBorder="1" applyAlignment="1">
      <alignment horizontal="left" vertical="top" wrapText="1"/>
    </xf>
    <xf numFmtId="0" fontId="0" fillId="33" borderId="17" xfId="0" applyFill="1" applyBorder="1" applyAlignment="1">
      <alignment horizontal="center" vertical="top" wrapText="1"/>
    </xf>
    <xf numFmtId="0" fontId="0" fillId="33" borderId="23" xfId="0" applyFill="1" applyBorder="1" applyAlignment="1">
      <alignment horizontal="center" vertical="top" wrapText="1"/>
    </xf>
    <xf numFmtId="0" fontId="0" fillId="33" borderId="22" xfId="0" applyFill="1" applyBorder="1" applyAlignment="1">
      <alignment horizontal="center" vertical="top" wrapText="1"/>
    </xf>
    <xf numFmtId="0" fontId="0" fillId="33" borderId="20" xfId="0" applyFill="1" applyBorder="1" applyAlignment="1">
      <alignment horizontal="center" vertical="top" wrapText="1"/>
    </xf>
    <xf numFmtId="0" fontId="0" fillId="33" borderId="21" xfId="0" applyFill="1" applyBorder="1" applyAlignment="1">
      <alignment horizontal="center" vertical="top" wrapText="1"/>
    </xf>
    <xf numFmtId="0" fontId="0" fillId="33" borderId="20" xfId="0" applyFont="1" applyFill="1" applyBorder="1" applyAlignment="1">
      <alignment horizontal="center" vertical="top" wrapText="1"/>
    </xf>
    <xf numFmtId="0" fontId="0" fillId="33" borderId="21" xfId="0" applyFont="1" applyFill="1" applyBorder="1" applyAlignment="1">
      <alignment horizontal="center" vertical="top" wrapText="1"/>
    </xf>
    <xf numFmtId="0" fontId="22" fillId="33" borderId="23" xfId="0" applyFont="1" applyFill="1" applyBorder="1" applyAlignment="1">
      <alignment horizontal="center" vertical="top" wrapText="1"/>
    </xf>
    <xf numFmtId="0" fontId="22" fillId="33" borderId="22" xfId="0" applyFont="1" applyFill="1" applyBorder="1" applyAlignment="1">
      <alignment horizontal="center" vertical="top" wrapText="1"/>
    </xf>
    <xf numFmtId="0" fontId="23" fillId="33" borderId="17" xfId="0" applyFont="1" applyFill="1" applyBorder="1" applyAlignment="1">
      <alignment horizontal="center" vertical="top" wrapText="1"/>
    </xf>
    <xf numFmtId="0" fontId="23" fillId="33" borderId="23" xfId="0" applyFont="1" applyFill="1" applyBorder="1" applyAlignment="1">
      <alignment horizontal="center" vertical="top" wrapText="1"/>
    </xf>
    <xf numFmtId="0" fontId="23" fillId="33" borderId="22" xfId="0" applyFont="1" applyFill="1" applyBorder="1" applyAlignment="1">
      <alignment horizontal="center" vertical="top" wrapText="1"/>
    </xf>
    <xf numFmtId="0" fontId="22" fillId="33" borderId="17" xfId="0" applyFont="1" applyFill="1" applyBorder="1" applyAlignment="1">
      <alignment horizontal="center" vertical="top" wrapText="1"/>
    </xf>
    <xf numFmtId="0" fontId="0" fillId="33" borderId="18" xfId="0" applyFont="1" applyFill="1" applyBorder="1" applyAlignment="1">
      <alignment horizontal="left" vertical="center" wrapText="1"/>
    </xf>
    <xf numFmtId="0" fontId="0" fillId="33" borderId="21" xfId="0" applyFont="1" applyFill="1" applyBorder="1" applyAlignment="1">
      <alignment horizontal="left" vertical="center" wrapText="1"/>
    </xf>
    <xf numFmtId="0" fontId="23" fillId="33" borderId="18" xfId="0" applyFont="1" applyFill="1" applyBorder="1" applyAlignment="1">
      <alignment horizontal="left" vertical="center" wrapText="1"/>
    </xf>
    <xf numFmtId="0" fontId="23" fillId="33" borderId="21" xfId="0" applyFont="1" applyFill="1" applyBorder="1" applyAlignment="1">
      <alignment horizontal="left" vertical="center" wrapText="1"/>
    </xf>
    <xf numFmtId="0" fontId="0" fillId="33" borderId="11" xfId="0" applyFill="1" applyBorder="1" applyAlignment="1">
      <alignment horizontal="center" vertical="top"/>
    </xf>
    <xf numFmtId="0" fontId="0" fillId="33" borderId="12" xfId="0" applyFill="1" applyBorder="1" applyAlignment="1">
      <alignment horizontal="center" vertical="top"/>
    </xf>
    <xf numFmtId="0" fontId="0" fillId="33" borderId="14" xfId="0" applyFill="1" applyBorder="1" applyAlignment="1">
      <alignment horizontal="center" vertical="top" wrapText="1"/>
    </xf>
    <xf numFmtId="0" fontId="46" fillId="33" borderId="0" xfId="0" applyFont="1" applyFill="1" applyAlignment="1">
      <alignment horizontal="center" vertical="top"/>
    </xf>
    <xf numFmtId="0" fontId="22" fillId="33" borderId="0" xfId="0" applyFont="1" applyFill="1" applyAlignment="1">
      <alignment horizontal="left" vertical="top" wrapText="1"/>
    </xf>
    <xf numFmtId="0" fontId="0" fillId="33" borderId="35" xfId="0" applyFont="1" applyFill="1" applyBorder="1" applyAlignment="1">
      <alignment horizontal="left" vertical="center" wrapText="1"/>
    </xf>
    <xf numFmtId="0" fontId="0" fillId="33" borderId="30" xfId="0" applyFont="1" applyFill="1" applyBorder="1" applyAlignment="1">
      <alignment horizontal="left" vertical="center" wrapText="1"/>
    </xf>
    <xf numFmtId="0" fontId="0" fillId="33" borderId="18" xfId="0" applyFont="1" applyFill="1" applyBorder="1" applyAlignment="1">
      <alignment horizontal="center" vertical="top" wrapText="1"/>
    </xf>
    <xf numFmtId="0" fontId="0" fillId="33" borderId="15" xfId="0" applyFont="1" applyFill="1" applyBorder="1" applyAlignment="1">
      <alignment horizontal="center" vertical="top" wrapText="1"/>
    </xf>
    <xf numFmtId="0" fontId="0" fillId="33" borderId="16" xfId="0" applyFont="1" applyFill="1" applyBorder="1" applyAlignment="1">
      <alignment horizontal="center" vertical="top" wrapText="1"/>
    </xf>
    <xf numFmtId="0" fontId="0" fillId="33" borderId="33" xfId="0" applyFill="1" applyBorder="1" applyAlignment="1">
      <alignment horizontal="center" vertical="top" wrapText="1"/>
    </xf>
    <xf numFmtId="0" fontId="0" fillId="33" borderId="25" xfId="0" applyFill="1" applyBorder="1" applyAlignment="1">
      <alignment horizontal="center" vertical="top" wrapText="1"/>
    </xf>
    <xf numFmtId="0" fontId="23" fillId="0" borderId="17" xfId="0" applyFont="1" applyFill="1" applyBorder="1" applyAlignment="1">
      <alignment horizontal="left" vertical="top" wrapText="1"/>
    </xf>
    <xf numFmtId="0" fontId="23" fillId="0" borderId="22" xfId="0" applyFont="1" applyFill="1" applyBorder="1" applyAlignment="1">
      <alignment horizontal="left" vertical="top" wrapText="1"/>
    </xf>
    <xf numFmtId="167" fontId="26" fillId="0" borderId="0" xfId="0" applyNumberFormat="1" applyFont="1" applyFill="1" applyAlignment="1">
      <alignment horizontal="right" wrapText="1"/>
    </xf>
    <xf numFmtId="167" fontId="26" fillId="33" borderId="0" xfId="0" applyNumberFormat="1" applyFont="1" applyFill="1" applyAlignment="1">
      <alignment horizontal="right" wrapText="1"/>
    </xf>
    <xf numFmtId="0" fontId="29" fillId="0" borderId="0" xfId="0" applyNumberFormat="1" applyFont="1" applyFill="1" applyBorder="1" applyAlignment="1">
      <alignment horizontal="center" vertical="center" wrapText="1"/>
    </xf>
    <xf numFmtId="0" fontId="22" fillId="33" borderId="33" xfId="0" applyFont="1" applyFill="1" applyBorder="1" applyAlignment="1">
      <alignment horizontal="center" vertical="top" wrapText="1"/>
    </xf>
    <xf numFmtId="0" fontId="22" fillId="33" borderId="25" xfId="0" applyFont="1" applyFill="1" applyBorder="1" applyAlignment="1">
      <alignment horizontal="center" vertical="top" wrapText="1"/>
    </xf>
    <xf numFmtId="0" fontId="23" fillId="33" borderId="33" xfId="0" applyFont="1" applyFill="1" applyBorder="1" applyAlignment="1">
      <alignment horizontal="center" vertical="top" wrapText="1"/>
    </xf>
    <xf numFmtId="0" fontId="23" fillId="33" borderId="25" xfId="0" applyFont="1" applyFill="1" applyBorder="1" applyAlignment="1">
      <alignment horizontal="center" vertical="top" wrapText="1"/>
    </xf>
    <xf numFmtId="0" fontId="0" fillId="33" borderId="35" xfId="0" applyFill="1" applyBorder="1" applyAlignment="1">
      <alignment horizontal="center" vertical="top" wrapText="1"/>
    </xf>
    <xf numFmtId="0" fontId="0" fillId="33" borderId="35" xfId="0" applyFont="1" applyFill="1" applyBorder="1" applyAlignment="1">
      <alignment horizontal="center" vertical="top" wrapText="1"/>
    </xf>
    <xf numFmtId="0" fontId="23" fillId="33" borderId="33" xfId="0" applyFont="1" applyFill="1" applyBorder="1" applyAlignment="1">
      <alignment horizontal="left" vertical="top" wrapText="1"/>
    </xf>
    <xf numFmtId="0" fontId="23" fillId="33" borderId="25" xfId="0" applyFont="1" applyFill="1" applyBorder="1" applyAlignment="1">
      <alignment horizontal="left" vertical="top" wrapText="1"/>
    </xf>
    <xf numFmtId="0" fontId="23" fillId="0" borderId="33" xfId="0" applyFont="1" applyFill="1" applyBorder="1" applyAlignment="1">
      <alignment horizontal="left" vertical="top" wrapText="1"/>
    </xf>
    <xf numFmtId="0" fontId="23" fillId="0" borderId="25" xfId="0" applyFont="1" applyFill="1" applyBorder="1" applyAlignment="1">
      <alignment horizontal="left" vertical="top" wrapText="1"/>
    </xf>
    <xf numFmtId="0" fontId="22" fillId="33" borderId="33" xfId="0" applyFont="1" applyFill="1" applyBorder="1" applyAlignment="1">
      <alignment horizontal="left" vertical="top" wrapText="1"/>
    </xf>
    <xf numFmtId="0" fontId="22" fillId="33" borderId="25" xfId="0" applyFont="1" applyFill="1" applyBorder="1" applyAlignment="1">
      <alignment horizontal="left" vertical="top" wrapText="1"/>
    </xf>
    <xf numFmtId="0" fontId="28" fillId="0" borderId="33" xfId="0" applyFont="1" applyFill="1" applyBorder="1" applyAlignment="1">
      <alignment horizontal="left" vertical="center" wrapText="1"/>
    </xf>
    <xf numFmtId="0" fontId="28" fillId="0" borderId="23" xfId="0" applyFont="1" applyFill="1" applyBorder="1" applyAlignment="1">
      <alignment horizontal="left" vertical="center" wrapText="1"/>
    </xf>
    <xf numFmtId="0" fontId="29" fillId="0" borderId="17" xfId="46" applyFont="1" applyFill="1" applyBorder="1" applyAlignment="1">
      <alignment horizontal="left" vertical="center" wrapText="1"/>
    </xf>
    <xf numFmtId="0" fontId="29" fillId="0" borderId="23" xfId="46" applyFont="1" applyFill="1" applyBorder="1" applyAlignment="1">
      <alignment horizontal="left" vertical="center" wrapText="1"/>
    </xf>
    <xf numFmtId="0" fontId="29" fillId="0" borderId="22" xfId="46" applyFont="1" applyFill="1" applyBorder="1" applyAlignment="1">
      <alignment horizontal="left" vertical="center" wrapText="1"/>
    </xf>
    <xf numFmtId="0" fontId="28" fillId="0" borderId="33" xfId="46" applyFont="1" applyFill="1" applyBorder="1" applyAlignment="1">
      <alignment horizontal="left" vertical="center" wrapText="1"/>
    </xf>
    <xf numFmtId="0" fontId="28" fillId="0" borderId="23" xfId="46" applyFont="1" applyFill="1" applyBorder="1" applyAlignment="1">
      <alignment horizontal="left" vertical="center" wrapText="1"/>
    </xf>
    <xf numFmtId="49" fontId="28" fillId="0" borderId="33" xfId="0" applyNumberFormat="1" applyFont="1" applyFill="1" applyBorder="1" applyAlignment="1">
      <alignment horizontal="left" vertical="center" wrapText="1"/>
    </xf>
    <xf numFmtId="49" fontId="28" fillId="0" borderId="23" xfId="0" applyNumberFormat="1" applyFont="1" applyFill="1" applyBorder="1" applyAlignment="1">
      <alignment horizontal="left" vertical="center" wrapText="1"/>
    </xf>
    <xf numFmtId="0" fontId="39" fillId="0" borderId="0" xfId="46" applyFont="1" applyFill="1" applyAlignment="1">
      <alignment horizontal="right" vertical="center"/>
    </xf>
    <xf numFmtId="0" fontId="39" fillId="0" borderId="0" xfId="46" applyFont="1" applyFill="1" applyAlignment="1">
      <alignment horizontal="center" vertical="center" wrapText="1"/>
    </xf>
    <xf numFmtId="0" fontId="28" fillId="0" borderId="18" xfId="45" applyFont="1" applyFill="1" applyBorder="1" applyAlignment="1">
      <alignment horizontal="center" vertical="center"/>
    </xf>
    <xf numFmtId="0" fontId="28" fillId="0" borderId="21" xfId="45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/>
    </xf>
    <xf numFmtId="0" fontId="28" fillId="0" borderId="21" xfId="46" applyFont="1" applyFill="1" applyBorder="1" applyAlignment="1">
      <alignment horizontal="center" vertical="center"/>
    </xf>
    <xf numFmtId="0" fontId="28" fillId="0" borderId="18" xfId="46" applyFont="1" applyFill="1" applyBorder="1" applyAlignment="1">
      <alignment horizontal="center" vertical="center" wrapText="1"/>
    </xf>
    <xf numFmtId="0" fontId="28" fillId="0" borderId="21" xfId="46" applyFont="1" applyFill="1" applyBorder="1" applyAlignment="1">
      <alignment horizontal="center" vertical="center" wrapText="1"/>
    </xf>
    <xf numFmtId="0" fontId="28" fillId="0" borderId="17" xfId="46" applyFont="1" applyFill="1" applyBorder="1" applyAlignment="1">
      <alignment horizontal="center" vertical="center" wrapText="1"/>
    </xf>
    <xf numFmtId="0" fontId="28" fillId="0" borderId="22" xfId="46" applyFont="1" applyFill="1" applyBorder="1" applyAlignment="1">
      <alignment horizontal="center" vertical="center" wrapText="1"/>
    </xf>
    <xf numFmtId="166" fontId="53" fillId="33" borderId="10" xfId="0" applyNumberFormat="1" applyFont="1" applyFill="1" applyBorder="1" applyAlignment="1">
      <alignment horizontal="right" vertical="top" wrapText="1"/>
    </xf>
    <xf numFmtId="0" fontId="39" fillId="0" borderId="18" xfId="0" applyFont="1" applyFill="1" applyBorder="1" applyAlignment="1">
      <alignment horizontal="left" vertical="center" wrapText="1"/>
    </xf>
    <xf numFmtId="0" fontId="36" fillId="0" borderId="0" xfId="0" applyFont="1" applyFill="1" applyAlignment="1">
      <alignment horizontal="center" vertical="center" wrapText="1"/>
    </xf>
    <xf numFmtId="0" fontId="26" fillId="0" borderId="0" xfId="0" applyFont="1" applyFill="1" applyAlignment="1">
      <alignment vertical="top" wrapText="1"/>
    </xf>
    <xf numFmtId="0" fontId="29" fillId="0" borderId="0" xfId="44" applyFont="1" applyFill="1" applyAlignment="1">
      <alignment horizontal="right" vertical="center"/>
    </xf>
    <xf numFmtId="0" fontId="26" fillId="0" borderId="0" xfId="0" applyFont="1" applyFill="1" applyAlignment="1">
      <alignment horizontal="left" vertical="top" wrapText="1"/>
    </xf>
    <xf numFmtId="168" fontId="37" fillId="0" borderId="0" xfId="0" applyNumberFormat="1" applyFont="1" applyFill="1" applyBorder="1" applyAlignment="1">
      <alignment horizontal="right" vertical="center" wrapText="1"/>
    </xf>
    <xf numFmtId="0" fontId="36" fillId="0" borderId="0" xfId="0" applyFont="1" applyFill="1" applyAlignment="1">
      <alignment vertical="center" wrapText="1"/>
    </xf>
    <xf numFmtId="168" fontId="37" fillId="0" borderId="0" xfId="0" applyNumberFormat="1" applyFont="1" applyFill="1" applyBorder="1" applyAlignment="1">
      <alignment horizontal="right" vertical="center" wrapText="1"/>
    </xf>
    <xf numFmtId="49" fontId="26" fillId="0" borderId="17" xfId="0" applyNumberFormat="1" applyFont="1" applyFill="1" applyBorder="1" applyAlignment="1">
      <alignment horizontal="center" vertical="center" wrapText="1"/>
    </xf>
    <xf numFmtId="49" fontId="26" fillId="0" borderId="22" xfId="0" applyNumberFormat="1" applyFont="1" applyFill="1" applyBorder="1" applyAlignment="1">
      <alignment horizontal="center" vertical="center" wrapText="1"/>
    </xf>
    <xf numFmtId="0" fontId="26" fillId="0" borderId="18" xfId="0" applyNumberFormat="1" applyFont="1" applyFill="1" applyBorder="1" applyAlignment="1">
      <alignment horizontal="center" vertical="center" wrapText="1"/>
    </xf>
    <xf numFmtId="168" fontId="26" fillId="0" borderId="18" xfId="0" applyNumberFormat="1" applyFont="1" applyFill="1" applyBorder="1" applyAlignment="1">
      <alignment horizontal="center" vertical="center" wrapText="1"/>
    </xf>
    <xf numFmtId="0" fontId="37" fillId="0" borderId="0" xfId="0" applyFont="1" applyFill="1" applyAlignment="1">
      <alignment horizontal="center" vertical="center" wrapText="1"/>
    </xf>
    <xf numFmtId="49" fontId="26" fillId="0" borderId="10" xfId="0" applyNumberFormat="1" applyFont="1" applyFill="1" applyBorder="1" applyAlignment="1">
      <alignment horizontal="center" vertical="center" textRotation="90" wrapText="1"/>
    </xf>
    <xf numFmtId="0" fontId="26" fillId="0" borderId="21" xfId="0" applyNumberFormat="1" applyFont="1" applyFill="1" applyBorder="1" applyAlignment="1">
      <alignment horizontal="center" vertical="center" wrapText="1"/>
    </xf>
    <xf numFmtId="168" fontId="26" fillId="0" borderId="21" xfId="0" applyNumberFormat="1" applyFont="1" applyFill="1" applyBorder="1" applyAlignment="1">
      <alignment horizontal="center" vertical="center" wrapText="1"/>
    </xf>
    <xf numFmtId="49" fontId="39" fillId="0" borderId="10" xfId="0" applyNumberFormat="1" applyFont="1" applyFill="1" applyBorder="1" applyAlignment="1">
      <alignment horizontal="center" vertical="center" textRotation="90" wrapText="1"/>
    </xf>
    <xf numFmtId="0" fontId="39" fillId="0" borderId="10" xfId="0" applyNumberFormat="1" applyFont="1" applyFill="1" applyBorder="1" applyAlignment="1">
      <alignment horizontal="center" vertical="center" wrapText="1"/>
    </xf>
    <xf numFmtId="166" fontId="39" fillId="0" borderId="10" xfId="0" applyNumberFormat="1" applyFont="1" applyFill="1" applyBorder="1" applyAlignment="1">
      <alignment horizontal="center" vertical="center" wrapText="1"/>
    </xf>
    <xf numFmtId="168" fontId="39" fillId="0" borderId="21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center" vertical="center" wrapText="1"/>
    </xf>
    <xf numFmtId="0" fontId="44" fillId="0" borderId="10" xfId="0" applyFont="1" applyFill="1" applyBorder="1" applyAlignment="1">
      <alignment horizontal="center" vertical="center" wrapText="1"/>
    </xf>
    <xf numFmtId="168" fontId="36" fillId="0" borderId="0" xfId="0" applyNumberFormat="1" applyFont="1" applyFill="1" applyAlignment="1">
      <alignment horizontal="center" vertical="center" wrapText="1"/>
    </xf>
    <xf numFmtId="168" fontId="36" fillId="0" borderId="10" xfId="0" applyNumberFormat="1" applyFont="1" applyFill="1" applyBorder="1" applyAlignment="1">
      <alignment horizontal="center" vertical="center" wrapText="1"/>
    </xf>
    <xf numFmtId="0" fontId="45" fillId="0" borderId="10" xfId="0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vertical="center" wrapText="1"/>
    </xf>
    <xf numFmtId="166" fontId="36" fillId="0" borderId="10" xfId="0" applyNumberFormat="1" applyFont="1" applyFill="1" applyBorder="1" applyAlignment="1">
      <alignment horizontal="center" vertical="center" wrapText="1"/>
    </xf>
    <xf numFmtId="0" fontId="39" fillId="0" borderId="0" xfId="0" applyFont="1" applyFill="1" applyAlignment="1">
      <alignment vertical="center" wrapText="1"/>
    </xf>
    <xf numFmtId="0" fontId="45" fillId="0" borderId="10" xfId="0" applyFont="1" applyFill="1" applyBorder="1" applyAlignment="1">
      <alignment horizontal="left" vertical="center" wrapText="1"/>
    </xf>
    <xf numFmtId="0" fontId="27" fillId="0" borderId="0" xfId="0" applyFont="1" applyFill="1" applyAlignment="1">
      <alignment vertical="center" wrapText="1"/>
    </xf>
    <xf numFmtId="168" fontId="36" fillId="0" borderId="0" xfId="0" applyNumberFormat="1" applyFont="1" applyFill="1" applyAlignment="1">
      <alignment vertical="center" wrapText="1"/>
    </xf>
  </cellXfs>
  <cellStyles count="5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2" xfId="52"/>
    <cellStyle name="Normal 2" xfId="43"/>
    <cellStyle name="Normal 2 3" xfId="44"/>
    <cellStyle name="Normal 2_IV-ՀՐԱՏԱՊ ՓՈՒԼԵՐՈՎ" xfId="45"/>
    <cellStyle name="Normal 5 2" xfId="46"/>
    <cellStyle name="Normal 5 3" xfId="54"/>
    <cellStyle name="Normal 6 2" xfId="51"/>
    <cellStyle name="Normal 8" xfId="53"/>
    <cellStyle name="Note" xfId="16" builtinId="10" customBuiltin="1"/>
    <cellStyle name="Output" xfId="11" builtinId="21" customBuiltin="1"/>
    <cellStyle name="SN_241" xfId="47"/>
    <cellStyle name="SN_b" xfId="48"/>
    <cellStyle name="SN_it" xfId="49"/>
    <cellStyle name="Title" xfId="2" builtinId="15" customBuiltin="1"/>
    <cellStyle name="Total" xfId="18" builtinId="25" customBuiltin="1"/>
    <cellStyle name="Warning Text" xfId="15" builtinId="11" customBuiltin="1"/>
    <cellStyle name="Обычный 2 2" xfId="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view="pageBreakPreview" topLeftCell="A19" zoomScaleNormal="100" zoomScaleSheetLayoutView="100" workbookViewId="0">
      <selection activeCell="E22" sqref="E22"/>
    </sheetView>
  </sheetViews>
  <sheetFormatPr defaultColWidth="8" defaultRowHeight="13.5" customHeight="1" x14ac:dyDescent="0.25"/>
  <cols>
    <col min="1" max="1" width="6.7109375" style="1" customWidth="1"/>
    <col min="2" max="2" width="6.5703125" style="1" customWidth="1"/>
    <col min="3" max="3" width="76.28515625" style="1" customWidth="1"/>
    <col min="4" max="4" width="10.7109375" style="1" customWidth="1"/>
    <col min="5" max="5" width="12.28515625" style="1" customWidth="1"/>
    <col min="6" max="7" width="12.7109375" style="1" customWidth="1"/>
    <col min="8" max="16384" width="8" style="1"/>
  </cols>
  <sheetData>
    <row r="1" spans="1:13" ht="14.25" customHeight="1" x14ac:dyDescent="0.25">
      <c r="A1" s="2"/>
      <c r="B1" s="2"/>
      <c r="C1" s="318" t="s">
        <v>0</v>
      </c>
      <c r="D1" s="318"/>
      <c r="E1" s="318"/>
      <c r="F1" s="318"/>
      <c r="G1" s="318"/>
      <c r="I1" s="3"/>
      <c r="J1" s="3"/>
    </row>
    <row r="2" spans="1:13" s="4" customFormat="1" ht="16.5" customHeight="1" x14ac:dyDescent="0.25">
      <c r="A2" s="319" t="s">
        <v>1</v>
      </c>
      <c r="B2" s="319"/>
      <c r="C2" s="319"/>
      <c r="D2" s="319"/>
      <c r="E2" s="319"/>
      <c r="F2" s="319"/>
      <c r="G2" s="319"/>
      <c r="H2" s="6"/>
      <c r="I2" s="6"/>
      <c r="J2" s="6"/>
      <c r="K2" s="6"/>
      <c r="L2" s="6"/>
      <c r="M2" s="6"/>
    </row>
    <row r="3" spans="1:13" s="4" customFormat="1" ht="16.5" customHeight="1" x14ac:dyDescent="0.25">
      <c r="A3" s="319" t="s">
        <v>2</v>
      </c>
      <c r="B3" s="319"/>
      <c r="C3" s="319"/>
      <c r="D3" s="319"/>
      <c r="E3" s="319"/>
      <c r="F3" s="319"/>
      <c r="G3" s="319"/>
      <c r="H3" s="6"/>
      <c r="I3" s="6"/>
      <c r="J3" s="6"/>
      <c r="K3" s="6"/>
      <c r="L3" s="6"/>
      <c r="M3" s="6"/>
    </row>
    <row r="4" spans="1:13" s="4" customFormat="1" ht="16.5" customHeight="1" x14ac:dyDescent="0.25">
      <c r="A4" s="5"/>
      <c r="B4" s="5"/>
      <c r="C4" s="5"/>
      <c r="D4" s="5"/>
      <c r="E4" s="5"/>
      <c r="F4" s="5"/>
      <c r="G4" s="5"/>
      <c r="H4" s="6"/>
      <c r="I4" s="6"/>
      <c r="J4" s="6"/>
      <c r="K4" s="6"/>
      <c r="L4" s="6"/>
      <c r="M4" s="6"/>
    </row>
    <row r="5" spans="1:13" s="4" customFormat="1" ht="78" customHeight="1" x14ac:dyDescent="0.25">
      <c r="A5" s="320" t="s">
        <v>200</v>
      </c>
      <c r="B5" s="320"/>
      <c r="C5" s="320"/>
      <c r="D5" s="320"/>
      <c r="E5" s="320"/>
      <c r="F5" s="320"/>
      <c r="G5" s="320"/>
      <c r="H5" s="7"/>
      <c r="I5" s="8"/>
      <c r="J5" s="8"/>
      <c r="K5" s="8"/>
      <c r="L5" s="8"/>
      <c r="M5" s="8"/>
    </row>
    <row r="6" spans="1:13" ht="13.5" customHeight="1" x14ac:dyDescent="0.25">
      <c r="E6" s="331" t="s">
        <v>39</v>
      </c>
      <c r="F6" s="331"/>
      <c r="G6" s="331"/>
      <c r="H6" s="331"/>
    </row>
    <row r="7" spans="1:13" ht="18.75" customHeight="1" x14ac:dyDescent="0.25">
      <c r="A7" s="321" t="s">
        <v>3</v>
      </c>
      <c r="B7" s="322"/>
      <c r="C7" s="321" t="s">
        <v>4</v>
      </c>
      <c r="D7" s="321" t="s">
        <v>5</v>
      </c>
      <c r="E7" s="327"/>
      <c r="F7" s="327"/>
      <c r="G7" s="322"/>
      <c r="H7" s="2"/>
    </row>
    <row r="8" spans="1:13" ht="50.25" customHeight="1" x14ac:dyDescent="0.25">
      <c r="A8" s="323"/>
      <c r="B8" s="324"/>
      <c r="C8" s="323"/>
      <c r="D8" s="323" t="s">
        <v>6</v>
      </c>
      <c r="E8" s="328"/>
      <c r="F8" s="328"/>
      <c r="G8" s="324"/>
      <c r="H8" s="2"/>
    </row>
    <row r="9" spans="1:13" ht="38.25" customHeight="1" x14ac:dyDescent="0.25">
      <c r="A9" s="325"/>
      <c r="B9" s="326"/>
      <c r="C9" s="325"/>
      <c r="D9" s="9" t="s">
        <v>7</v>
      </c>
      <c r="E9" s="9" t="s">
        <v>8</v>
      </c>
      <c r="F9" s="9" t="s">
        <v>9</v>
      </c>
      <c r="G9" s="10" t="s">
        <v>10</v>
      </c>
      <c r="H9" s="2"/>
    </row>
    <row r="10" spans="1:13" s="11" customFormat="1" ht="27" customHeight="1" x14ac:dyDescent="0.25">
      <c r="A10" s="12"/>
      <c r="B10" s="12"/>
      <c r="C10" s="12" t="s">
        <v>11</v>
      </c>
      <c r="D10" s="13">
        <f>D11+D56</f>
        <v>0</v>
      </c>
      <c r="E10" s="13">
        <f>E11+E56</f>
        <v>0</v>
      </c>
      <c r="F10" s="13">
        <f>F11+F56</f>
        <v>0</v>
      </c>
      <c r="G10" s="13">
        <f>G11+G56</f>
        <v>0</v>
      </c>
      <c r="H10" s="14"/>
    </row>
    <row r="11" spans="1:13" s="15" customFormat="1" ht="14.25" customHeight="1" x14ac:dyDescent="0.25">
      <c r="A11" s="16"/>
      <c r="B11" s="16"/>
      <c r="C11" s="17" t="s">
        <v>12</v>
      </c>
      <c r="D11" s="18">
        <f>D12+D43</f>
        <v>0</v>
      </c>
      <c r="E11" s="18">
        <f t="shared" ref="E11:G11" si="0">E12+E43</f>
        <v>0</v>
      </c>
      <c r="F11" s="18">
        <f t="shared" si="0"/>
        <v>0</v>
      </c>
      <c r="G11" s="18">
        <f t="shared" si="0"/>
        <v>0</v>
      </c>
      <c r="H11" s="19"/>
    </row>
    <row r="12" spans="1:13" s="15" customFormat="1" ht="13.5" customHeight="1" x14ac:dyDescent="0.25">
      <c r="A12" s="20" t="s">
        <v>13</v>
      </c>
      <c r="B12" s="16"/>
      <c r="C12" s="21" t="s">
        <v>14</v>
      </c>
      <c r="D12" s="471">
        <f>D19+D31+D37+D25</f>
        <v>-21509.599999999991</v>
      </c>
      <c r="E12" s="471">
        <f>E19+E31+E37</f>
        <v>-21509.600000000013</v>
      </c>
      <c r="F12" s="471">
        <f>F19+F31+F37</f>
        <v>-21509.600000000013</v>
      </c>
      <c r="G12" s="471">
        <f>G19+G31+G37</f>
        <v>-21509.600000000013</v>
      </c>
      <c r="H12" s="19"/>
    </row>
    <row r="13" spans="1:13" s="15" customFormat="1" ht="13.5" customHeight="1" x14ac:dyDescent="0.25">
      <c r="A13" s="16"/>
      <c r="B13" s="16"/>
      <c r="C13" s="22" t="s">
        <v>15</v>
      </c>
      <c r="D13" s="22"/>
      <c r="E13" s="22"/>
      <c r="F13" s="22"/>
      <c r="G13" s="22"/>
      <c r="H13" s="19"/>
    </row>
    <row r="14" spans="1:13" s="15" customFormat="1" ht="13.5" customHeight="1" x14ac:dyDescent="0.25">
      <c r="A14" s="16"/>
      <c r="B14" s="16"/>
      <c r="C14" s="21" t="s">
        <v>16</v>
      </c>
      <c r="D14" s="21"/>
      <c r="E14" s="21"/>
      <c r="F14" s="21"/>
      <c r="G14" s="22"/>
      <c r="H14" s="19"/>
    </row>
    <row r="15" spans="1:13" s="15" customFormat="1" ht="13.5" customHeight="1" x14ac:dyDescent="0.25">
      <c r="A15" s="16"/>
      <c r="B15" s="16"/>
      <c r="C15" s="22" t="s">
        <v>17</v>
      </c>
      <c r="D15" s="22"/>
      <c r="E15" s="22"/>
      <c r="F15" s="22"/>
      <c r="G15" s="22"/>
      <c r="H15" s="19"/>
    </row>
    <row r="16" spans="1:13" s="15" customFormat="1" ht="13.5" customHeight="1" x14ac:dyDescent="0.25">
      <c r="A16" s="16"/>
      <c r="B16" s="16"/>
      <c r="C16" s="21" t="s">
        <v>18</v>
      </c>
      <c r="D16" s="21"/>
      <c r="E16" s="21"/>
      <c r="F16" s="21"/>
      <c r="G16" s="22"/>
      <c r="H16" s="19"/>
    </row>
    <row r="17" spans="1:8" s="15" customFormat="1" ht="27" customHeight="1" x14ac:dyDescent="0.25">
      <c r="A17" s="163"/>
      <c r="B17" s="163"/>
      <c r="C17" s="23" t="s">
        <v>19</v>
      </c>
      <c r="D17" s="23"/>
      <c r="E17" s="23"/>
      <c r="F17" s="23"/>
      <c r="G17" s="23"/>
      <c r="H17" s="19"/>
    </row>
    <row r="18" spans="1:8" s="15" customFormat="1" ht="13.5" customHeight="1" x14ac:dyDescent="0.25">
      <c r="A18" s="312" t="s">
        <v>20</v>
      </c>
      <c r="B18" s="313"/>
      <c r="C18" s="313"/>
      <c r="D18" s="313"/>
      <c r="E18" s="313"/>
      <c r="F18" s="313"/>
      <c r="G18" s="314"/>
      <c r="H18" s="19"/>
    </row>
    <row r="19" spans="1:8" s="15" customFormat="1" ht="13.5" customHeight="1" x14ac:dyDescent="0.25">
      <c r="A19" s="163"/>
      <c r="B19" s="23">
        <v>31002</v>
      </c>
      <c r="C19" s="140" t="s">
        <v>21</v>
      </c>
      <c r="D19" s="141">
        <v>74378.7</v>
      </c>
      <c r="E19" s="141">
        <v>197937.1</v>
      </c>
      <c r="F19" s="141">
        <v>197937.1</v>
      </c>
      <c r="G19" s="141">
        <v>197937.1</v>
      </c>
      <c r="H19" s="19"/>
    </row>
    <row r="20" spans="1:8" s="15" customFormat="1" ht="13.5" customHeight="1" x14ac:dyDescent="0.25">
      <c r="A20" s="163"/>
      <c r="B20" s="163"/>
      <c r="C20" s="170" t="s">
        <v>22</v>
      </c>
      <c r="D20" s="164"/>
      <c r="E20" s="23"/>
      <c r="F20" s="23"/>
      <c r="G20" s="23"/>
      <c r="H20" s="19"/>
    </row>
    <row r="21" spans="1:8" s="15" customFormat="1" ht="13.5" customHeight="1" x14ac:dyDescent="0.25">
      <c r="A21" s="163"/>
      <c r="B21" s="163"/>
      <c r="C21" s="140" t="s">
        <v>23</v>
      </c>
      <c r="D21" s="140"/>
      <c r="E21" s="140"/>
      <c r="F21" s="140"/>
      <c r="G21" s="23"/>
      <c r="H21" s="19"/>
    </row>
    <row r="22" spans="1:8" s="15" customFormat="1" ht="13.5" customHeight="1" x14ac:dyDescent="0.25">
      <c r="A22" s="163"/>
      <c r="B22" s="163"/>
      <c r="C22" s="142" t="s">
        <v>22</v>
      </c>
      <c r="D22" s="164"/>
      <c r="E22" s="23"/>
      <c r="F22" s="23"/>
      <c r="G22" s="23"/>
      <c r="H22" s="19"/>
    </row>
    <row r="23" spans="1:8" s="15" customFormat="1" ht="13.5" customHeight="1" x14ac:dyDescent="0.25">
      <c r="A23" s="16"/>
      <c r="B23" s="16"/>
      <c r="C23" s="21" t="s">
        <v>24</v>
      </c>
      <c r="D23" s="21"/>
      <c r="E23" s="21"/>
      <c r="F23" s="21"/>
      <c r="G23" s="22"/>
      <c r="H23" s="19"/>
    </row>
    <row r="24" spans="1:8" s="15" customFormat="1" ht="27" customHeight="1" x14ac:dyDescent="0.25">
      <c r="A24" s="16"/>
      <c r="B24" s="16"/>
      <c r="C24" s="23" t="s">
        <v>25</v>
      </c>
      <c r="D24" s="23"/>
      <c r="E24" s="22"/>
      <c r="F24" s="22"/>
      <c r="G24" s="24"/>
      <c r="H24" s="19"/>
    </row>
    <row r="25" spans="1:8" s="15" customFormat="1" ht="15" customHeight="1" x14ac:dyDescent="0.25">
      <c r="A25" s="173"/>
      <c r="B25" s="170">
        <v>31007</v>
      </c>
      <c r="C25" s="174" t="s">
        <v>21</v>
      </c>
      <c r="D25" s="175">
        <v>-21509.599999999999</v>
      </c>
      <c r="E25" s="175">
        <v>0</v>
      </c>
      <c r="F25" s="175">
        <v>0</v>
      </c>
      <c r="G25" s="175">
        <v>0</v>
      </c>
      <c r="H25" s="19"/>
    </row>
    <row r="26" spans="1:8" s="15" customFormat="1" ht="27" x14ac:dyDescent="0.25">
      <c r="A26" s="173"/>
      <c r="B26" s="173"/>
      <c r="C26" s="170" t="s">
        <v>178</v>
      </c>
      <c r="D26" s="164"/>
      <c r="E26" s="170"/>
      <c r="F26" s="170"/>
      <c r="G26" s="170"/>
      <c r="H26" s="19"/>
    </row>
    <row r="27" spans="1:8" s="15" customFormat="1" ht="15.75" customHeight="1" x14ac:dyDescent="0.25">
      <c r="A27" s="173"/>
      <c r="B27" s="173"/>
      <c r="C27" s="174" t="s">
        <v>23</v>
      </c>
      <c r="D27" s="174"/>
      <c r="E27" s="174"/>
      <c r="F27" s="174"/>
      <c r="G27" s="170"/>
      <c r="H27" s="19"/>
    </row>
    <row r="28" spans="1:8" s="15" customFormat="1" ht="27" x14ac:dyDescent="0.25">
      <c r="A28" s="173"/>
      <c r="B28" s="173"/>
      <c r="C28" s="170" t="s">
        <v>179</v>
      </c>
      <c r="D28" s="164"/>
      <c r="E28" s="170"/>
      <c r="F28" s="170"/>
      <c r="G28" s="170"/>
      <c r="H28" s="19"/>
    </row>
    <row r="29" spans="1:8" s="15" customFormat="1" ht="13.5" customHeight="1" x14ac:dyDescent="0.25">
      <c r="A29" s="169"/>
      <c r="B29" s="169"/>
      <c r="C29" s="174" t="s">
        <v>24</v>
      </c>
      <c r="D29" s="174"/>
      <c r="E29" s="174"/>
      <c r="F29" s="174"/>
      <c r="G29" s="170"/>
      <c r="H29" s="19"/>
    </row>
    <row r="30" spans="1:8" s="15" customFormat="1" ht="27" customHeight="1" x14ac:dyDescent="0.25">
      <c r="A30" s="169"/>
      <c r="B30" s="169"/>
      <c r="C30" s="170" t="s">
        <v>25</v>
      </c>
      <c r="D30" s="170"/>
      <c r="E30" s="170"/>
      <c r="F30" s="170"/>
      <c r="G30" s="176"/>
      <c r="H30" s="19"/>
    </row>
    <row r="31" spans="1:8" s="25" customFormat="1" ht="15" customHeight="1" x14ac:dyDescent="0.25">
      <c r="A31" s="139"/>
      <c r="B31" s="23">
        <v>31010</v>
      </c>
      <c r="C31" s="140" t="s">
        <v>21</v>
      </c>
      <c r="D31" s="141">
        <f>-(D19+D37)</f>
        <v>-89999.959999999992</v>
      </c>
      <c r="E31" s="141">
        <f>-(E19+E37+E50)</f>
        <v>-235067.96000000002</v>
      </c>
      <c r="F31" s="141">
        <f t="shared" ref="F31:G31" si="1">-(F19+F37+F50)</f>
        <v>-235067.96000000002</v>
      </c>
      <c r="G31" s="141">
        <f t="shared" si="1"/>
        <v>-235067.96000000002</v>
      </c>
    </row>
    <row r="32" spans="1:8" s="25" customFormat="1" ht="13.5" customHeight="1" x14ac:dyDescent="0.25">
      <c r="A32" s="139"/>
      <c r="B32" s="23"/>
      <c r="C32" s="142" t="s">
        <v>156</v>
      </c>
      <c r="D32" s="76"/>
      <c r="E32" s="76"/>
      <c r="F32" s="76"/>
      <c r="G32" s="76"/>
    </row>
    <row r="33" spans="1:8" s="25" customFormat="1" ht="13.5" customHeight="1" x14ac:dyDescent="0.25">
      <c r="A33" s="139"/>
      <c r="B33" s="139"/>
      <c r="C33" s="140" t="s">
        <v>23</v>
      </c>
      <c r="D33" s="140"/>
      <c r="E33" s="143"/>
      <c r="F33" s="143"/>
      <c r="G33" s="76"/>
    </row>
    <row r="34" spans="1:8" s="25" customFormat="1" ht="25.5" customHeight="1" x14ac:dyDescent="0.25">
      <c r="A34" s="139"/>
      <c r="B34" s="139"/>
      <c r="C34" s="142" t="s">
        <v>157</v>
      </c>
      <c r="D34" s="76"/>
      <c r="E34" s="76"/>
      <c r="F34" s="76"/>
      <c r="G34" s="76"/>
    </row>
    <row r="35" spans="1:8" s="25" customFormat="1" ht="13.5" customHeight="1" x14ac:dyDescent="0.25">
      <c r="A35" s="139"/>
      <c r="B35" s="139"/>
      <c r="C35" s="140" t="s">
        <v>24</v>
      </c>
      <c r="D35" s="140"/>
      <c r="E35" s="143"/>
      <c r="F35" s="143"/>
      <c r="G35" s="76"/>
    </row>
    <row r="36" spans="1:8" s="25" customFormat="1" ht="27" customHeight="1" x14ac:dyDescent="0.25">
      <c r="A36" s="139"/>
      <c r="B36" s="139"/>
      <c r="C36" s="23" t="s">
        <v>25</v>
      </c>
      <c r="D36" s="23"/>
      <c r="E36" s="144"/>
      <c r="F36" s="144"/>
      <c r="G36" s="144"/>
    </row>
    <row r="37" spans="1:8" s="15" customFormat="1" ht="13.5" customHeight="1" x14ac:dyDescent="0.25">
      <c r="A37" s="30"/>
      <c r="B37" s="22">
        <v>31012</v>
      </c>
      <c r="C37" s="31" t="s">
        <v>21</v>
      </c>
      <c r="D37" s="32">
        <v>15621.26</v>
      </c>
      <c r="E37" s="32">
        <v>15621.26</v>
      </c>
      <c r="F37" s="32">
        <v>15621.26</v>
      </c>
      <c r="G37" s="32">
        <v>15621.26</v>
      </c>
    </row>
    <row r="38" spans="1:8" s="15" customFormat="1" ht="13.5" customHeight="1" x14ac:dyDescent="0.25">
      <c r="A38" s="30"/>
      <c r="B38" s="30"/>
      <c r="C38" s="22" t="s">
        <v>26</v>
      </c>
      <c r="D38" s="33"/>
      <c r="E38" s="30"/>
      <c r="F38" s="30"/>
      <c r="G38" s="30"/>
    </row>
    <row r="39" spans="1:8" s="15" customFormat="1" ht="13.5" customHeight="1" x14ac:dyDescent="0.25">
      <c r="A39" s="30"/>
      <c r="B39" s="30"/>
      <c r="C39" s="31" t="s">
        <v>23</v>
      </c>
      <c r="D39" s="33"/>
      <c r="E39" s="30"/>
      <c r="F39" s="30"/>
      <c r="G39" s="30"/>
    </row>
    <row r="40" spans="1:8" s="15" customFormat="1" ht="27" customHeight="1" x14ac:dyDescent="0.25">
      <c r="A40" s="30"/>
      <c r="B40" s="30"/>
      <c r="C40" s="22" t="s">
        <v>27</v>
      </c>
      <c r="D40" s="33"/>
      <c r="E40" s="30"/>
      <c r="F40" s="30"/>
      <c r="G40" s="30"/>
    </row>
    <row r="41" spans="1:8" s="15" customFormat="1" ht="13.5" customHeight="1" x14ac:dyDescent="0.25">
      <c r="A41" s="30"/>
      <c r="B41" s="30"/>
      <c r="C41" s="31" t="s">
        <v>24</v>
      </c>
      <c r="D41" s="33"/>
      <c r="E41" s="30"/>
      <c r="F41" s="30"/>
      <c r="G41" s="30"/>
    </row>
    <row r="42" spans="1:8" s="15" customFormat="1" ht="25.5" customHeight="1" x14ac:dyDescent="0.25">
      <c r="A42" s="30"/>
      <c r="B42" s="30"/>
      <c r="C42" s="22" t="s">
        <v>28</v>
      </c>
      <c r="D42" s="33"/>
      <c r="E42" s="30"/>
      <c r="F42" s="30"/>
      <c r="G42" s="30"/>
    </row>
    <row r="43" spans="1:8" s="15" customFormat="1" ht="13.5" customHeight="1" x14ac:dyDescent="0.25">
      <c r="A43" s="178">
        <v>1072</v>
      </c>
      <c r="B43" s="169"/>
      <c r="C43" s="174" t="s">
        <v>14</v>
      </c>
      <c r="D43" s="179">
        <f>D50</f>
        <v>21509.599999999999</v>
      </c>
      <c r="E43" s="179">
        <f>E50</f>
        <v>21509.599999999999</v>
      </c>
      <c r="F43" s="179">
        <f t="shared" ref="F43:G43" si="2">F50</f>
        <v>21509.599999999999</v>
      </c>
      <c r="G43" s="179">
        <f t="shared" si="2"/>
        <v>21509.599999999999</v>
      </c>
      <c r="H43" s="19"/>
    </row>
    <row r="44" spans="1:8" s="15" customFormat="1" ht="13.5" customHeight="1" x14ac:dyDescent="0.25">
      <c r="A44" s="169"/>
      <c r="B44" s="169"/>
      <c r="C44" s="142" t="s">
        <v>180</v>
      </c>
      <c r="D44" s="171"/>
      <c r="E44" s="171"/>
      <c r="F44" s="171"/>
      <c r="G44" s="171"/>
      <c r="H44" s="19"/>
    </row>
    <row r="45" spans="1:8" s="15" customFormat="1" ht="13.5" customHeight="1" x14ac:dyDescent="0.25">
      <c r="A45" s="169"/>
      <c r="B45" s="169"/>
      <c r="C45" s="174" t="s">
        <v>16</v>
      </c>
      <c r="D45" s="180"/>
      <c r="E45" s="180"/>
      <c r="F45" s="180"/>
      <c r="G45" s="171"/>
      <c r="H45" s="19"/>
    </row>
    <row r="46" spans="1:8" s="15" customFormat="1" ht="13.5" customHeight="1" x14ac:dyDescent="0.25">
      <c r="A46" s="169"/>
      <c r="B46" s="169"/>
      <c r="C46" s="142" t="s">
        <v>181</v>
      </c>
      <c r="D46" s="171"/>
      <c r="E46" s="171"/>
      <c r="F46" s="171"/>
      <c r="G46" s="171"/>
      <c r="H46" s="19"/>
    </row>
    <row r="47" spans="1:8" s="15" customFormat="1" ht="13.5" customHeight="1" x14ac:dyDescent="0.25">
      <c r="A47" s="169"/>
      <c r="B47" s="169"/>
      <c r="C47" s="174" t="s">
        <v>18</v>
      </c>
      <c r="D47" s="180"/>
      <c r="E47" s="180"/>
      <c r="F47" s="180"/>
      <c r="G47" s="171"/>
      <c r="H47" s="19"/>
    </row>
    <row r="48" spans="1:8" s="15" customFormat="1" ht="27" customHeight="1" x14ac:dyDescent="0.25">
      <c r="A48" s="173"/>
      <c r="B48" s="173"/>
      <c r="C48" s="170" t="s">
        <v>182</v>
      </c>
      <c r="D48" s="170"/>
      <c r="E48" s="170"/>
      <c r="F48" s="170"/>
      <c r="G48" s="170"/>
      <c r="H48" s="19"/>
    </row>
    <row r="49" spans="1:8" s="15" customFormat="1" ht="13.5" customHeight="1" x14ac:dyDescent="0.25">
      <c r="A49" s="329" t="s">
        <v>20</v>
      </c>
      <c r="B49" s="313"/>
      <c r="C49" s="313"/>
      <c r="D49" s="313"/>
      <c r="E49" s="313"/>
      <c r="F49" s="313"/>
      <c r="G49" s="330"/>
      <c r="H49" s="19"/>
    </row>
    <row r="50" spans="1:8" s="15" customFormat="1" ht="13.5" customHeight="1" x14ac:dyDescent="0.25">
      <c r="A50" s="173"/>
      <c r="B50" s="170">
        <v>31010</v>
      </c>
      <c r="C50" s="181" t="s">
        <v>21</v>
      </c>
      <c r="D50" s="175">
        <v>21509.599999999999</v>
      </c>
      <c r="E50" s="175">
        <v>21509.599999999999</v>
      </c>
      <c r="F50" s="175">
        <v>21509.599999999999</v>
      </c>
      <c r="G50" s="175">
        <v>21509.599999999999</v>
      </c>
      <c r="H50" s="19"/>
    </row>
    <row r="51" spans="1:8" s="15" customFormat="1" x14ac:dyDescent="0.25">
      <c r="A51" s="173"/>
      <c r="B51" s="173"/>
      <c r="C51" s="182" t="s">
        <v>183</v>
      </c>
      <c r="D51" s="164"/>
      <c r="E51" s="170"/>
      <c r="F51" s="170"/>
      <c r="G51" s="170"/>
      <c r="H51" s="19"/>
    </row>
    <row r="52" spans="1:8" s="15" customFormat="1" ht="13.5" customHeight="1" x14ac:dyDescent="0.25">
      <c r="A52" s="173"/>
      <c r="B52" s="173"/>
      <c r="C52" s="181" t="s">
        <v>23</v>
      </c>
      <c r="D52" s="174"/>
      <c r="E52" s="174"/>
      <c r="F52" s="174"/>
      <c r="G52" s="170"/>
      <c r="H52" s="19"/>
    </row>
    <row r="53" spans="1:8" s="15" customFormat="1" ht="27" x14ac:dyDescent="0.25">
      <c r="A53" s="173"/>
      <c r="B53" s="173"/>
      <c r="C53" s="182" t="s">
        <v>184</v>
      </c>
      <c r="D53" s="164"/>
      <c r="E53" s="170"/>
      <c r="F53" s="170"/>
      <c r="G53" s="170"/>
      <c r="H53" s="19"/>
    </row>
    <row r="54" spans="1:8" s="15" customFormat="1" ht="13.5" customHeight="1" x14ac:dyDescent="0.25">
      <c r="A54" s="169"/>
      <c r="B54" s="169"/>
      <c r="C54" s="181" t="s">
        <v>24</v>
      </c>
      <c r="D54" s="180"/>
      <c r="E54" s="180"/>
      <c r="F54" s="180"/>
      <c r="G54" s="171"/>
      <c r="H54" s="19"/>
    </row>
    <row r="55" spans="1:8" s="15" customFormat="1" ht="27" customHeight="1" x14ac:dyDescent="0.25">
      <c r="A55" s="169"/>
      <c r="B55" s="169"/>
      <c r="C55" s="183" t="s">
        <v>25</v>
      </c>
      <c r="D55" s="170"/>
      <c r="E55" s="171"/>
      <c r="F55" s="171"/>
      <c r="G55" s="172"/>
      <c r="H55" s="19"/>
    </row>
    <row r="56" spans="1:8" s="15" customFormat="1" ht="14.25" customHeight="1" x14ac:dyDescent="0.25">
      <c r="A56" s="16"/>
      <c r="B56" s="16"/>
      <c r="C56" s="17" t="s">
        <v>29</v>
      </c>
      <c r="D56" s="34">
        <f>D57</f>
        <v>0</v>
      </c>
      <c r="E56" s="34">
        <f>E57</f>
        <v>0</v>
      </c>
      <c r="F56" s="34">
        <f>F57</f>
        <v>0</v>
      </c>
      <c r="G56" s="34">
        <f>G57</f>
        <v>0</v>
      </c>
      <c r="H56" s="19"/>
    </row>
    <row r="57" spans="1:8" s="25" customFormat="1" ht="14.25" customHeight="1" x14ac:dyDescent="0.25">
      <c r="A57" s="35" t="s">
        <v>30</v>
      </c>
      <c r="B57" s="26"/>
      <c r="C57" s="21" t="s">
        <v>14</v>
      </c>
      <c r="D57" s="36">
        <f>D64+D70</f>
        <v>0</v>
      </c>
      <c r="E57" s="36">
        <f>E64+E70</f>
        <v>0</v>
      </c>
      <c r="F57" s="36">
        <f>F64+F70</f>
        <v>0</v>
      </c>
      <c r="G57" s="36">
        <f>G64+G70</f>
        <v>0</v>
      </c>
    </row>
    <row r="58" spans="1:8" s="25" customFormat="1" ht="13.5" customHeight="1" x14ac:dyDescent="0.25">
      <c r="A58" s="26"/>
      <c r="B58" s="26"/>
      <c r="C58" s="22" t="s">
        <v>31</v>
      </c>
      <c r="D58" s="22"/>
      <c r="E58" s="28"/>
      <c r="F58" s="28"/>
      <c r="G58" s="28"/>
    </row>
    <row r="59" spans="1:8" s="25" customFormat="1" ht="13.5" customHeight="1" x14ac:dyDescent="0.25">
      <c r="A59" s="26"/>
      <c r="B59" s="26"/>
      <c r="C59" s="21" t="s">
        <v>16</v>
      </c>
      <c r="D59" s="21"/>
      <c r="E59" s="29"/>
      <c r="F59" s="29"/>
      <c r="G59" s="28"/>
    </row>
    <row r="60" spans="1:8" s="25" customFormat="1" ht="27" customHeight="1" x14ac:dyDescent="0.25">
      <c r="A60" s="26"/>
      <c r="B60" s="26"/>
      <c r="C60" s="22" t="s">
        <v>32</v>
      </c>
      <c r="D60" s="22"/>
      <c r="E60" s="28"/>
      <c r="F60" s="28"/>
      <c r="G60" s="28"/>
    </row>
    <row r="61" spans="1:8" s="25" customFormat="1" ht="13.5" customHeight="1" x14ac:dyDescent="0.25">
      <c r="A61" s="139"/>
      <c r="B61" s="139"/>
      <c r="C61" s="140" t="s">
        <v>18</v>
      </c>
      <c r="D61" s="140"/>
      <c r="E61" s="143"/>
      <c r="F61" s="143"/>
      <c r="G61" s="76"/>
    </row>
    <row r="62" spans="1:8" s="25" customFormat="1" ht="27" customHeight="1" x14ac:dyDescent="0.25">
      <c r="A62" s="139"/>
      <c r="B62" s="139"/>
      <c r="C62" s="23" t="s">
        <v>33</v>
      </c>
      <c r="D62" s="23"/>
      <c r="E62" s="76"/>
      <c r="F62" s="76"/>
      <c r="G62" s="76"/>
    </row>
    <row r="63" spans="1:8" s="25" customFormat="1" ht="12.75" customHeight="1" x14ac:dyDescent="0.25">
      <c r="A63" s="315" t="s">
        <v>20</v>
      </c>
      <c r="B63" s="316"/>
      <c r="C63" s="316"/>
      <c r="D63" s="316"/>
      <c r="E63" s="316"/>
      <c r="F63" s="316"/>
      <c r="G63" s="317"/>
    </row>
    <row r="64" spans="1:8" s="25" customFormat="1" ht="13.5" customHeight="1" x14ac:dyDescent="0.25">
      <c r="A64" s="139"/>
      <c r="B64" s="23" t="s">
        <v>34</v>
      </c>
      <c r="C64" s="140" t="s">
        <v>21</v>
      </c>
      <c r="D64" s="141">
        <f>-D70</f>
        <v>-111509.56</v>
      </c>
      <c r="E64" s="141">
        <f>-E70</f>
        <v>-235067.96000000002</v>
      </c>
      <c r="F64" s="141">
        <f>E64</f>
        <v>-235067.96000000002</v>
      </c>
      <c r="G64" s="141">
        <f>F64</f>
        <v>-235067.96000000002</v>
      </c>
    </row>
    <row r="65" spans="1:7" s="25" customFormat="1" ht="13.5" customHeight="1" x14ac:dyDescent="0.25">
      <c r="A65" s="139"/>
      <c r="B65" s="23"/>
      <c r="C65" s="23" t="s">
        <v>31</v>
      </c>
      <c r="D65" s="23"/>
      <c r="E65" s="76"/>
      <c r="F65" s="76"/>
      <c r="G65" s="76"/>
    </row>
    <row r="66" spans="1:7" s="25" customFormat="1" ht="13.5" customHeight="1" x14ac:dyDescent="0.25">
      <c r="A66" s="139"/>
      <c r="B66" s="23"/>
      <c r="C66" s="140" t="s">
        <v>23</v>
      </c>
      <c r="D66" s="140"/>
      <c r="E66" s="143"/>
      <c r="F66" s="143"/>
      <c r="G66" s="76"/>
    </row>
    <row r="67" spans="1:7" s="25" customFormat="1" ht="40.5" customHeight="1" x14ac:dyDescent="0.25">
      <c r="A67" s="139"/>
      <c r="B67" s="23"/>
      <c r="C67" s="23" t="s">
        <v>35</v>
      </c>
      <c r="D67" s="23"/>
      <c r="E67" s="76"/>
      <c r="F67" s="76"/>
      <c r="G67" s="76"/>
    </row>
    <row r="68" spans="1:7" s="25" customFormat="1" ht="13.5" customHeight="1" x14ac:dyDescent="0.25">
      <c r="A68" s="139"/>
      <c r="B68" s="23"/>
      <c r="C68" s="140" t="s">
        <v>24</v>
      </c>
      <c r="D68" s="140"/>
      <c r="E68" s="143"/>
      <c r="F68" s="143"/>
      <c r="G68" s="76"/>
    </row>
    <row r="69" spans="1:7" s="25" customFormat="1" ht="13.5" customHeight="1" x14ac:dyDescent="0.25">
      <c r="A69" s="139"/>
      <c r="B69" s="23"/>
      <c r="C69" s="23" t="s">
        <v>36</v>
      </c>
      <c r="D69" s="23"/>
      <c r="E69" s="76"/>
      <c r="F69" s="76"/>
      <c r="G69" s="76"/>
    </row>
    <row r="70" spans="1:7" s="25" customFormat="1" ht="13.5" customHeight="1" x14ac:dyDescent="0.25">
      <c r="A70" s="139"/>
      <c r="B70" s="23" t="s">
        <v>34</v>
      </c>
      <c r="C70" s="140" t="s">
        <v>21</v>
      </c>
      <c r="D70" s="141">
        <f>-D31-D25</f>
        <v>111509.56</v>
      </c>
      <c r="E70" s="141">
        <f t="shared" ref="E70:G70" si="3">-E31-E25</f>
        <v>235067.96000000002</v>
      </c>
      <c r="F70" s="141">
        <f t="shared" si="3"/>
        <v>235067.96000000002</v>
      </c>
      <c r="G70" s="141">
        <f t="shared" si="3"/>
        <v>235067.96000000002</v>
      </c>
    </row>
    <row r="71" spans="1:7" s="25" customFormat="1" ht="13.5" customHeight="1" x14ac:dyDescent="0.25">
      <c r="A71" s="139"/>
      <c r="B71" s="139"/>
      <c r="C71" s="23" t="s">
        <v>31</v>
      </c>
      <c r="D71" s="23"/>
      <c r="E71" s="76"/>
      <c r="F71" s="76"/>
      <c r="G71" s="76"/>
    </row>
    <row r="72" spans="1:7" s="25" customFormat="1" ht="13.5" customHeight="1" x14ac:dyDescent="0.25">
      <c r="A72" s="139"/>
      <c r="B72" s="139"/>
      <c r="C72" s="140" t="s">
        <v>23</v>
      </c>
      <c r="D72" s="140"/>
      <c r="E72" s="143"/>
      <c r="F72" s="143"/>
      <c r="G72" s="76"/>
    </row>
    <row r="73" spans="1:7" s="25" customFormat="1" ht="40.5" customHeight="1" x14ac:dyDescent="0.25">
      <c r="A73" s="26"/>
      <c r="B73" s="26"/>
      <c r="C73" s="22" t="s">
        <v>35</v>
      </c>
      <c r="D73" s="22"/>
      <c r="E73" s="28"/>
      <c r="F73" s="28"/>
      <c r="G73" s="28"/>
    </row>
    <row r="74" spans="1:7" s="25" customFormat="1" ht="13.5" customHeight="1" x14ac:dyDescent="0.25">
      <c r="A74" s="26"/>
      <c r="B74" s="26"/>
      <c r="C74" s="21" t="s">
        <v>24</v>
      </c>
      <c r="D74" s="21"/>
      <c r="E74" s="29"/>
      <c r="F74" s="29"/>
      <c r="G74" s="28"/>
    </row>
    <row r="75" spans="1:7" s="25" customFormat="1" ht="13.5" customHeight="1" x14ac:dyDescent="0.25">
      <c r="A75" s="26"/>
      <c r="B75" s="26"/>
      <c r="C75" s="22" t="s">
        <v>36</v>
      </c>
      <c r="D75" s="22"/>
      <c r="E75" s="28"/>
      <c r="F75" s="28"/>
      <c r="G75" s="28"/>
    </row>
  </sheetData>
  <mergeCells count="12">
    <mergeCell ref="A18:G18"/>
    <mergeCell ref="A63:G63"/>
    <mergeCell ref="C1:G1"/>
    <mergeCell ref="A2:G2"/>
    <mergeCell ref="A3:G3"/>
    <mergeCell ref="A5:G5"/>
    <mergeCell ref="A7:B9"/>
    <mergeCell ref="C7:C9"/>
    <mergeCell ref="D7:G7"/>
    <mergeCell ref="D8:G8"/>
    <mergeCell ref="A49:G49"/>
    <mergeCell ref="E6:H6"/>
  </mergeCells>
  <pageMargins left="0.7" right="0.7" top="0.75" bottom="0.75" header="0.3" footer="0.3"/>
  <pageSetup scale="74" orientation="portrait" r:id="rId1"/>
  <colBreaks count="1" manualBreakCount="1">
    <brk id="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view="pageBreakPreview" topLeftCell="A10" zoomScaleNormal="100" zoomScaleSheetLayoutView="100" workbookViewId="0">
      <selection activeCell="F20" sqref="F20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53.285156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332" t="s">
        <v>37</v>
      </c>
      <c r="B1" s="332"/>
      <c r="C1" s="332"/>
      <c r="D1" s="332"/>
      <c r="E1" s="332"/>
      <c r="F1" s="332"/>
      <c r="G1" s="332"/>
      <c r="H1" s="332"/>
    </row>
    <row r="2" spans="1:10" s="37" customFormat="1" ht="19.5" customHeight="1" x14ac:dyDescent="0.25">
      <c r="A2" s="332" t="s">
        <v>1</v>
      </c>
      <c r="B2" s="332"/>
      <c r="C2" s="332"/>
      <c r="D2" s="332"/>
      <c r="E2" s="332"/>
      <c r="F2" s="332"/>
      <c r="G2" s="332"/>
      <c r="H2" s="332"/>
      <c r="I2" s="38"/>
      <c r="J2" s="38"/>
    </row>
    <row r="3" spans="1:10" s="37" customFormat="1" ht="17.25" customHeight="1" x14ac:dyDescent="0.25">
      <c r="A3" s="332" t="s">
        <v>2</v>
      </c>
      <c r="B3" s="332"/>
      <c r="C3" s="332"/>
      <c r="D3" s="332"/>
      <c r="E3" s="332"/>
      <c r="F3" s="332"/>
      <c r="G3" s="332"/>
      <c r="H3" s="332"/>
      <c r="I3" s="38"/>
      <c r="J3" s="38"/>
    </row>
    <row r="4" spans="1:10" s="37" customFormat="1" ht="52.5" customHeight="1" x14ac:dyDescent="0.25">
      <c r="A4" s="333" t="s">
        <v>38</v>
      </c>
      <c r="B4" s="333"/>
      <c r="C4" s="333"/>
      <c r="D4" s="333"/>
      <c r="E4" s="333"/>
      <c r="F4" s="333"/>
      <c r="G4" s="333"/>
      <c r="H4" s="333"/>
      <c r="I4" s="40"/>
      <c r="J4" s="40"/>
    </row>
    <row r="5" spans="1:10" s="41" customFormat="1" ht="17.25" customHeight="1" x14ac:dyDescent="0.25">
      <c r="A5" s="42"/>
      <c r="B5" s="42"/>
      <c r="C5" s="39"/>
      <c r="D5" s="43"/>
      <c r="E5" s="43"/>
      <c r="F5" s="43"/>
      <c r="G5" s="334" t="s">
        <v>39</v>
      </c>
      <c r="H5" s="334"/>
    </row>
    <row r="6" spans="1:10" s="41" customFormat="1" ht="32.25" customHeight="1" x14ac:dyDescent="0.25">
      <c r="A6" s="335" t="s">
        <v>40</v>
      </c>
      <c r="B6" s="336"/>
      <c r="C6" s="339" t="s">
        <v>41</v>
      </c>
      <c r="D6" s="342" t="s">
        <v>42</v>
      </c>
      <c r="E6" s="343"/>
      <c r="F6" s="343"/>
      <c r="G6" s="343"/>
      <c r="H6" s="344"/>
    </row>
    <row r="7" spans="1:10" s="44" customFormat="1" ht="31.5" customHeight="1" x14ac:dyDescent="0.25">
      <c r="A7" s="337"/>
      <c r="B7" s="338"/>
      <c r="C7" s="340"/>
      <c r="D7" s="345" t="s">
        <v>43</v>
      </c>
      <c r="E7" s="347" t="s">
        <v>44</v>
      </c>
      <c r="F7" s="348"/>
      <c r="G7" s="348"/>
      <c r="H7" s="349"/>
    </row>
    <row r="8" spans="1:10" s="44" customFormat="1" ht="96" customHeight="1" x14ac:dyDescent="0.25">
      <c r="A8" s="46" t="s">
        <v>45</v>
      </c>
      <c r="B8" s="46" t="s">
        <v>46</v>
      </c>
      <c r="C8" s="341"/>
      <c r="D8" s="346"/>
      <c r="E8" s="45" t="s">
        <v>47</v>
      </c>
      <c r="F8" s="45" t="s">
        <v>48</v>
      </c>
      <c r="G8" s="45" t="s">
        <v>49</v>
      </c>
      <c r="H8" s="45" t="s">
        <v>50</v>
      </c>
    </row>
    <row r="9" spans="1:10" s="47" customFormat="1" ht="30.75" customHeight="1" x14ac:dyDescent="0.25">
      <c r="A9" s="48"/>
      <c r="B9" s="48"/>
      <c r="C9" s="49" t="s">
        <v>51</v>
      </c>
      <c r="D9" s="50">
        <f>SUM(E9:H9)</f>
        <v>3.9999999979045242E-2</v>
      </c>
      <c r="E9" s="50">
        <f>E11</f>
        <v>-37130.860000000015</v>
      </c>
      <c r="F9" s="50">
        <f>F11</f>
        <v>37130.899999999994</v>
      </c>
      <c r="G9" s="50">
        <f>G11</f>
        <v>0</v>
      </c>
      <c r="H9" s="50">
        <f>H11</f>
        <v>0</v>
      </c>
    </row>
    <row r="10" spans="1:10" s="41" customFormat="1" ht="17.25" customHeight="1" x14ac:dyDescent="0.25">
      <c r="A10" s="48"/>
      <c r="B10" s="48"/>
      <c r="C10" s="49" t="s">
        <v>52</v>
      </c>
      <c r="D10" s="50"/>
      <c r="E10" s="50"/>
      <c r="F10" s="50"/>
      <c r="G10" s="50"/>
      <c r="H10" s="50"/>
    </row>
    <row r="11" spans="1:10" s="51" customFormat="1" ht="51.75" customHeight="1" x14ac:dyDescent="0.25">
      <c r="A11" s="52"/>
      <c r="B11" s="53"/>
      <c r="C11" s="53" t="s">
        <v>53</v>
      </c>
      <c r="D11" s="54">
        <f>SUM(E11:H11)</f>
        <v>3.9999999979045242E-2</v>
      </c>
      <c r="E11" s="55">
        <f>E17+E13+E18+E21</f>
        <v>-37130.860000000015</v>
      </c>
      <c r="F11" s="55">
        <f>F17+F13+F18+F21</f>
        <v>37130.899999999994</v>
      </c>
      <c r="G11" s="55">
        <f t="shared" ref="G11:H11" si="0">G17+G13+G18+G21</f>
        <v>0</v>
      </c>
      <c r="H11" s="55">
        <f t="shared" si="0"/>
        <v>0</v>
      </c>
    </row>
    <row r="12" spans="1:10" s="51" customFormat="1" ht="17.25" customHeight="1" x14ac:dyDescent="0.25">
      <c r="A12" s="52"/>
      <c r="B12" s="52"/>
      <c r="C12" s="52" t="s">
        <v>54</v>
      </c>
      <c r="D12" s="54"/>
      <c r="E12" s="56"/>
      <c r="F12" s="56"/>
      <c r="G12" s="56"/>
      <c r="H12" s="56"/>
    </row>
    <row r="13" spans="1:10" s="57" customFormat="1" ht="39" customHeight="1" x14ac:dyDescent="0.25">
      <c r="A13" s="58">
        <v>1004</v>
      </c>
      <c r="B13" s="59">
        <v>31002</v>
      </c>
      <c r="C13" s="145" t="s">
        <v>55</v>
      </c>
      <c r="D13" s="54">
        <f>SUM(E13:H13)</f>
        <v>197937.1</v>
      </c>
      <c r="E13" s="54">
        <f>E15+E16</f>
        <v>197937.1</v>
      </c>
      <c r="F13" s="54"/>
      <c r="G13" s="54"/>
      <c r="H13" s="54"/>
    </row>
    <row r="14" spans="1:10" ht="17.25" customHeight="1" x14ac:dyDescent="0.25">
      <c r="A14" s="60"/>
      <c r="B14" s="60"/>
      <c r="C14" s="61" t="s">
        <v>54</v>
      </c>
      <c r="D14" s="146"/>
      <c r="E14" s="147"/>
      <c r="F14" s="147"/>
      <c r="G14" s="147"/>
      <c r="H14" s="147"/>
    </row>
    <row r="15" spans="1:10" ht="44.25" customHeight="1" x14ac:dyDescent="0.25">
      <c r="A15" s="60"/>
      <c r="B15" s="60"/>
      <c r="C15" s="62" t="s">
        <v>56</v>
      </c>
      <c r="D15" s="149">
        <f>SUM(E15:H15)</f>
        <v>89331.3</v>
      </c>
      <c r="E15" s="149">
        <v>89331.3</v>
      </c>
      <c r="F15" s="150"/>
      <c r="G15" s="147"/>
      <c r="H15" s="147"/>
    </row>
    <row r="16" spans="1:10" ht="51.75" customHeight="1" x14ac:dyDescent="0.25">
      <c r="A16" s="26"/>
      <c r="B16" s="26"/>
      <c r="C16" s="62" t="s">
        <v>57</v>
      </c>
      <c r="D16" s="149">
        <f>SUM(E16:H16)</f>
        <v>108605.8</v>
      </c>
      <c r="E16" s="149">
        <v>108605.8</v>
      </c>
      <c r="F16" s="151"/>
      <c r="G16" s="54"/>
      <c r="H16" s="148"/>
    </row>
    <row r="17" spans="1:8" s="57" customFormat="1" ht="39" customHeight="1" x14ac:dyDescent="0.25">
      <c r="A17" s="58">
        <v>1004</v>
      </c>
      <c r="B17" s="59">
        <v>31010</v>
      </c>
      <c r="C17" s="145" t="s">
        <v>156</v>
      </c>
      <c r="D17" s="152">
        <f>SUM(E17:H17)</f>
        <v>-235067.96000000002</v>
      </c>
      <c r="E17" s="152">
        <f>'1'!G31</f>
        <v>-235067.96000000002</v>
      </c>
      <c r="F17" s="152"/>
      <c r="G17" s="54"/>
      <c r="H17" s="54"/>
    </row>
    <row r="18" spans="1:8" s="57" customFormat="1" ht="39" customHeight="1" x14ac:dyDescent="0.25">
      <c r="A18" s="58">
        <v>1004</v>
      </c>
      <c r="B18" s="59">
        <v>31012</v>
      </c>
      <c r="C18" s="145" t="s">
        <v>26</v>
      </c>
      <c r="D18" s="54">
        <f>SUM(E18:H18)</f>
        <v>15621.3</v>
      </c>
      <c r="E18" s="54"/>
      <c r="F18" s="54">
        <f>F20</f>
        <v>15621.3</v>
      </c>
      <c r="G18" s="54"/>
      <c r="H18" s="54"/>
    </row>
    <row r="19" spans="1:8" ht="16.5" customHeight="1" x14ac:dyDescent="0.25">
      <c r="A19" s="60"/>
      <c r="B19" s="60"/>
      <c r="C19" s="61" t="s">
        <v>54</v>
      </c>
      <c r="D19" s="146"/>
      <c r="E19" s="147"/>
      <c r="F19" s="147"/>
      <c r="G19" s="147"/>
      <c r="H19" s="147"/>
    </row>
    <row r="20" spans="1:8" ht="38.25" customHeight="1" x14ac:dyDescent="0.25">
      <c r="A20" s="26"/>
      <c r="B20" s="26"/>
      <c r="C20" s="62" t="s">
        <v>58</v>
      </c>
      <c r="D20" s="56">
        <f>SUM(E20:H20)</f>
        <v>15621.3</v>
      </c>
      <c r="E20" s="63"/>
      <c r="F20" s="56">
        <v>15621.3</v>
      </c>
      <c r="G20" s="54"/>
      <c r="H20" s="148"/>
    </row>
    <row r="21" spans="1:8" s="57" customFormat="1" ht="39" customHeight="1" x14ac:dyDescent="0.25">
      <c r="A21" s="58">
        <v>1072</v>
      </c>
      <c r="B21" s="59">
        <v>31010</v>
      </c>
      <c r="C21" s="145" t="s">
        <v>185</v>
      </c>
      <c r="D21" s="54">
        <f>SUM(E21:H21)</f>
        <v>21509.599999999999</v>
      </c>
      <c r="E21" s="54"/>
      <c r="F21" s="54">
        <v>21509.599999999999</v>
      </c>
      <c r="G21" s="54"/>
      <c r="H21" s="54"/>
    </row>
    <row r="22" spans="1:8" ht="18" customHeight="1" x14ac:dyDescent="0.25">
      <c r="A22" s="26"/>
      <c r="B22" s="26"/>
      <c r="C22" s="61" t="s">
        <v>54</v>
      </c>
      <c r="D22" s="56"/>
      <c r="E22" s="63"/>
      <c r="F22" s="56"/>
      <c r="G22" s="54"/>
      <c r="H22" s="148"/>
    </row>
    <row r="23" spans="1:8" s="57" customFormat="1" ht="49.5" customHeight="1" x14ac:dyDescent="0.25">
      <c r="A23" s="58"/>
      <c r="B23" s="59"/>
      <c r="C23" s="62" t="s">
        <v>186</v>
      </c>
      <c r="D23" s="56">
        <f>SUM(E23:H23)</f>
        <v>21509.599999999999</v>
      </c>
      <c r="E23" s="54"/>
      <c r="F23" s="56">
        <v>21509.599999999999</v>
      </c>
      <c r="G23" s="54"/>
      <c r="H23" s="54"/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70866141732283472" right="0.70866141732283472" top="0.74803149606299213" bottom="0.74803149606299213" header="0.31496062992125984" footer="0.31496062992125984"/>
  <pageSetup scale="6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view="pageBreakPreview" topLeftCell="A11" zoomScaleNormal="100" zoomScaleSheetLayoutView="100" workbookViewId="0">
      <selection activeCell="G21" sqref="G21"/>
    </sheetView>
  </sheetViews>
  <sheetFormatPr defaultColWidth="8" defaultRowHeight="11.25" customHeight="1" x14ac:dyDescent="0.25"/>
  <cols>
    <col min="1" max="5" width="7.5703125" customWidth="1"/>
    <col min="6" max="6" width="76.140625" style="226" customWidth="1"/>
    <col min="7" max="7" width="12.7109375" style="64" customWidth="1"/>
    <col min="8" max="8" width="14.28515625" style="64" customWidth="1"/>
    <col min="9" max="9" width="13.28515625" style="64" customWidth="1"/>
    <col min="10" max="10" width="16.28515625" style="64" customWidth="1"/>
    <col min="11" max="11" width="28.7109375" customWidth="1"/>
  </cols>
  <sheetData>
    <row r="1" spans="1:19" ht="17.25" customHeight="1" x14ac:dyDescent="0.25">
      <c r="A1" s="2"/>
      <c r="B1" s="2"/>
      <c r="C1" s="2"/>
      <c r="D1" s="2"/>
      <c r="E1" s="2"/>
      <c r="F1" s="142"/>
      <c r="G1" s="165"/>
      <c r="H1" s="165"/>
      <c r="I1" s="319" t="s">
        <v>59</v>
      </c>
      <c r="J1" s="319"/>
      <c r="K1" s="38"/>
      <c r="L1" s="38"/>
      <c r="M1" s="38"/>
      <c r="N1" s="38"/>
      <c r="O1" s="38"/>
      <c r="P1" s="38"/>
      <c r="Q1" s="38"/>
      <c r="R1" s="38"/>
      <c r="S1" s="38"/>
    </row>
    <row r="2" spans="1:19" s="37" customFormat="1" ht="18.75" customHeight="1" x14ac:dyDescent="0.25">
      <c r="A2" s="319" t="s">
        <v>1</v>
      </c>
      <c r="B2" s="319"/>
      <c r="C2" s="319"/>
      <c r="D2" s="319"/>
      <c r="E2" s="319"/>
      <c r="F2" s="319"/>
      <c r="G2" s="319"/>
      <c r="H2" s="319"/>
      <c r="I2" s="319"/>
      <c r="J2" s="319"/>
    </row>
    <row r="3" spans="1:19" s="37" customFormat="1" ht="18" customHeight="1" x14ac:dyDescent="0.25">
      <c r="A3" s="319" t="s">
        <v>2</v>
      </c>
      <c r="B3" s="319"/>
      <c r="C3" s="319"/>
      <c r="D3" s="319"/>
      <c r="E3" s="319"/>
      <c r="F3" s="319"/>
      <c r="G3" s="319"/>
      <c r="H3" s="319"/>
      <c r="I3" s="319"/>
      <c r="J3" s="319"/>
    </row>
    <row r="4" spans="1:19" s="37" customFormat="1" ht="52.5" customHeight="1" x14ac:dyDescent="0.25">
      <c r="A4" s="333" t="s">
        <v>158</v>
      </c>
      <c r="B4" s="333"/>
      <c r="C4" s="333"/>
      <c r="D4" s="333"/>
      <c r="E4" s="333"/>
      <c r="F4" s="333"/>
      <c r="G4" s="333"/>
      <c r="H4" s="333"/>
      <c r="I4" s="333"/>
      <c r="J4" s="333"/>
    </row>
    <row r="6" spans="1:19" ht="11.25" customHeight="1" x14ac:dyDescent="0.25">
      <c r="J6" s="65" t="s">
        <v>60</v>
      </c>
    </row>
    <row r="7" spans="1:19" ht="27" customHeight="1" x14ac:dyDescent="0.25">
      <c r="A7" s="352" t="s">
        <v>61</v>
      </c>
      <c r="B7" s="353"/>
      <c r="C7" s="354"/>
      <c r="D7" s="352" t="s">
        <v>3</v>
      </c>
      <c r="E7" s="354"/>
      <c r="F7" s="358" t="s">
        <v>62</v>
      </c>
      <c r="G7" s="361" t="s">
        <v>6</v>
      </c>
      <c r="H7" s="362"/>
      <c r="I7" s="362"/>
      <c r="J7" s="363"/>
    </row>
    <row r="8" spans="1:19" ht="30" customHeight="1" x14ac:dyDescent="0.25">
      <c r="A8" s="355"/>
      <c r="B8" s="356"/>
      <c r="C8" s="357"/>
      <c r="D8" s="355"/>
      <c r="E8" s="357"/>
      <c r="F8" s="359"/>
      <c r="G8" s="350" t="s">
        <v>63</v>
      </c>
      <c r="H8" s="350" t="s">
        <v>64</v>
      </c>
      <c r="I8" s="350" t="s">
        <v>9</v>
      </c>
      <c r="J8" s="350" t="s">
        <v>10</v>
      </c>
    </row>
    <row r="9" spans="1:19" ht="27.75" customHeight="1" x14ac:dyDescent="0.25">
      <c r="A9" s="66" t="s">
        <v>65</v>
      </c>
      <c r="B9" s="66" t="s">
        <v>66</v>
      </c>
      <c r="C9" s="66" t="s">
        <v>67</v>
      </c>
      <c r="D9" s="66" t="s">
        <v>68</v>
      </c>
      <c r="E9" s="66" t="s">
        <v>69</v>
      </c>
      <c r="F9" s="360"/>
      <c r="G9" s="351"/>
      <c r="H9" s="351"/>
      <c r="I9" s="351"/>
      <c r="J9" s="351"/>
    </row>
    <row r="10" spans="1:19" ht="11.25" customHeight="1" x14ac:dyDescent="0.25">
      <c r="A10" s="26"/>
      <c r="B10" s="26"/>
      <c r="C10" s="26"/>
      <c r="D10" s="26"/>
      <c r="E10" s="26"/>
      <c r="F10" s="227" t="s">
        <v>70</v>
      </c>
      <c r="G10" s="68">
        <f>G12+G77+G58</f>
        <v>0</v>
      </c>
      <c r="H10" s="68">
        <f t="shared" ref="H10:J10" si="0">H12+H77+H58</f>
        <v>0</v>
      </c>
      <c r="I10" s="68">
        <f t="shared" si="0"/>
        <v>0</v>
      </c>
      <c r="J10" s="68">
        <f t="shared" si="0"/>
        <v>0</v>
      </c>
    </row>
    <row r="11" spans="1:19" ht="11.25" customHeight="1" x14ac:dyDescent="0.25">
      <c r="A11" s="26"/>
      <c r="B11" s="26"/>
      <c r="C11" s="26"/>
      <c r="D11" s="26"/>
      <c r="E11" s="26"/>
      <c r="F11" s="76" t="s">
        <v>71</v>
      </c>
      <c r="G11" s="68"/>
      <c r="H11" s="68"/>
      <c r="I11" s="68"/>
      <c r="J11" s="68"/>
    </row>
    <row r="12" spans="1:19" ht="11.25" customHeight="1" x14ac:dyDescent="0.25">
      <c r="A12" s="67" t="s">
        <v>72</v>
      </c>
      <c r="B12" s="26"/>
      <c r="C12" s="26"/>
      <c r="D12" s="26"/>
      <c r="E12" s="26"/>
      <c r="F12" s="227" t="s">
        <v>73</v>
      </c>
      <c r="G12" s="201">
        <f>G14</f>
        <v>-21509.599999999991</v>
      </c>
      <c r="H12" s="201">
        <f>H14</f>
        <v>-21509.600000000013</v>
      </c>
      <c r="I12" s="201">
        <f>I14</f>
        <v>-21509.600000000013</v>
      </c>
      <c r="J12" s="201">
        <f>J14</f>
        <v>-21509.600000000013</v>
      </c>
    </row>
    <row r="13" spans="1:19" ht="11.25" customHeight="1" x14ac:dyDescent="0.25">
      <c r="A13" s="26"/>
      <c r="B13" s="26"/>
      <c r="C13" s="26"/>
      <c r="D13" s="26"/>
      <c r="E13" s="26"/>
      <c r="F13" s="76" t="s">
        <v>71</v>
      </c>
      <c r="G13" s="68"/>
      <c r="H13" s="68"/>
      <c r="I13" s="68"/>
      <c r="J13" s="68"/>
    </row>
    <row r="14" spans="1:19" ht="11.25" customHeight="1" x14ac:dyDescent="0.25">
      <c r="A14" s="26"/>
      <c r="B14" s="67" t="s">
        <v>74</v>
      </c>
      <c r="C14" s="26"/>
      <c r="D14" s="26"/>
      <c r="E14" s="26"/>
      <c r="F14" s="227" t="s">
        <v>75</v>
      </c>
      <c r="G14" s="68">
        <f>G16</f>
        <v>-21509.599999999991</v>
      </c>
      <c r="H14" s="68">
        <f>H16</f>
        <v>-21509.600000000013</v>
      </c>
      <c r="I14" s="68">
        <f>I16</f>
        <v>-21509.600000000013</v>
      </c>
      <c r="J14" s="68">
        <f>J16</f>
        <v>-21509.600000000013</v>
      </c>
    </row>
    <row r="15" spans="1:19" ht="11.25" customHeight="1" x14ac:dyDescent="0.25">
      <c r="A15" s="26"/>
      <c r="B15" s="26"/>
      <c r="C15" s="26"/>
      <c r="D15" s="26"/>
      <c r="E15" s="26"/>
      <c r="F15" s="76" t="s">
        <v>71</v>
      </c>
      <c r="G15" s="68"/>
      <c r="H15" s="68"/>
      <c r="I15" s="68"/>
      <c r="J15" s="68"/>
    </row>
    <row r="16" spans="1:19" s="69" customFormat="1" ht="11.25" customHeight="1" x14ac:dyDescent="0.25">
      <c r="A16" s="30"/>
      <c r="B16" s="30"/>
      <c r="C16" s="71" t="s">
        <v>72</v>
      </c>
      <c r="D16" s="30"/>
      <c r="E16" s="30"/>
      <c r="F16" s="227" t="s">
        <v>76</v>
      </c>
      <c r="G16" s="68">
        <f>G18</f>
        <v>-21509.599999999991</v>
      </c>
      <c r="H16" s="68">
        <f>H18</f>
        <v>-21509.600000000013</v>
      </c>
      <c r="I16" s="68">
        <f>I18</f>
        <v>-21509.600000000013</v>
      </c>
      <c r="J16" s="68">
        <f>J18</f>
        <v>-21509.600000000013</v>
      </c>
    </row>
    <row r="17" spans="1:11" s="69" customFormat="1" ht="11.25" customHeight="1" x14ac:dyDescent="0.25">
      <c r="A17" s="30"/>
      <c r="B17" s="30"/>
      <c r="C17" s="30"/>
      <c r="D17" s="30"/>
      <c r="E17" s="30"/>
      <c r="F17" s="76" t="s">
        <v>71</v>
      </c>
      <c r="G17" s="27"/>
      <c r="H17" s="27"/>
      <c r="I17" s="27"/>
      <c r="J17" s="27"/>
    </row>
    <row r="18" spans="1:11" s="69" customFormat="1" ht="12.75" x14ac:dyDescent="0.25">
      <c r="A18" s="30"/>
      <c r="B18" s="30"/>
      <c r="C18" s="30"/>
      <c r="D18" s="30"/>
      <c r="E18" s="30"/>
      <c r="F18" s="228" t="s">
        <v>77</v>
      </c>
      <c r="G18" s="68">
        <f>G20</f>
        <v>-21509.599999999991</v>
      </c>
      <c r="H18" s="68">
        <f>H20</f>
        <v>-21509.600000000013</v>
      </c>
      <c r="I18" s="68">
        <f>I20</f>
        <v>-21509.600000000013</v>
      </c>
      <c r="J18" s="68">
        <f>J20</f>
        <v>-21509.600000000013</v>
      </c>
    </row>
    <row r="19" spans="1:11" s="69" customFormat="1" ht="11.25" customHeight="1" x14ac:dyDescent="0.25">
      <c r="A19" s="30"/>
      <c r="B19" s="30"/>
      <c r="C19" s="30"/>
      <c r="D19" s="30"/>
      <c r="E19" s="30"/>
      <c r="F19" s="76" t="s">
        <v>71</v>
      </c>
      <c r="G19" s="27"/>
      <c r="H19" s="27"/>
      <c r="I19" s="27"/>
      <c r="J19" s="27"/>
    </row>
    <row r="20" spans="1:11" s="69" customFormat="1" ht="11.25" customHeight="1" x14ac:dyDescent="0.25">
      <c r="A20" s="30"/>
      <c r="B20" s="30"/>
      <c r="C20" s="30"/>
      <c r="D20" s="27" t="s">
        <v>13</v>
      </c>
      <c r="E20" s="30"/>
      <c r="F20" s="76" t="s">
        <v>15</v>
      </c>
      <c r="G20" s="153">
        <f>G22+G40+G49+G31</f>
        <v>-21509.599999999991</v>
      </c>
      <c r="H20" s="153">
        <f t="shared" ref="H20:J20" si="1">H22+H40+H49+H31</f>
        <v>-21509.600000000013</v>
      </c>
      <c r="I20" s="153">
        <f t="shared" si="1"/>
        <v>-21509.600000000013</v>
      </c>
      <c r="J20" s="153">
        <f t="shared" si="1"/>
        <v>-21509.600000000013</v>
      </c>
    </row>
    <row r="21" spans="1:11" s="69" customFormat="1" ht="11.25" customHeight="1" x14ac:dyDescent="0.25">
      <c r="A21" s="30"/>
      <c r="B21" s="30"/>
      <c r="C21" s="30"/>
      <c r="D21" s="72"/>
      <c r="E21" s="72"/>
      <c r="F21" s="144" t="s">
        <v>71</v>
      </c>
      <c r="G21" s="144"/>
      <c r="H21" s="144"/>
      <c r="I21" s="144"/>
      <c r="J21" s="144"/>
    </row>
    <row r="22" spans="1:11" s="69" customFormat="1" ht="11.25" customHeight="1" x14ac:dyDescent="0.25">
      <c r="A22" s="30"/>
      <c r="B22" s="30"/>
      <c r="C22" s="30"/>
      <c r="D22" s="30"/>
      <c r="E22" s="73">
        <v>31002</v>
      </c>
      <c r="F22" s="76" t="s">
        <v>22</v>
      </c>
      <c r="G22" s="153">
        <f>G26</f>
        <v>74378.7</v>
      </c>
      <c r="H22" s="153">
        <f>H26</f>
        <v>197937.1</v>
      </c>
      <c r="I22" s="153">
        <f>I26</f>
        <v>197937.1</v>
      </c>
      <c r="J22" s="153">
        <f>J26</f>
        <v>197937.1</v>
      </c>
    </row>
    <row r="23" spans="1:11" s="69" customFormat="1" ht="11.25" customHeight="1" x14ac:dyDescent="0.25">
      <c r="A23" s="30"/>
      <c r="B23" s="30"/>
      <c r="C23" s="30"/>
      <c r="D23" s="30"/>
      <c r="E23" s="30"/>
      <c r="F23" s="229" t="s">
        <v>78</v>
      </c>
      <c r="G23" s="76"/>
      <c r="H23" s="76"/>
      <c r="I23" s="76"/>
      <c r="J23" s="76"/>
    </row>
    <row r="24" spans="1:11" s="69" customFormat="1" ht="11.25" customHeight="1" x14ac:dyDescent="0.25">
      <c r="A24" s="30"/>
      <c r="B24" s="30"/>
      <c r="C24" s="30"/>
      <c r="D24" s="30"/>
      <c r="E24" s="30"/>
      <c r="F24" s="230" t="s">
        <v>79</v>
      </c>
      <c r="G24" s="154">
        <f>G26</f>
        <v>74378.7</v>
      </c>
      <c r="H24" s="154">
        <f>H26</f>
        <v>197937.1</v>
      </c>
      <c r="I24" s="154">
        <f>I26</f>
        <v>197937.1</v>
      </c>
      <c r="J24" s="154">
        <f>J26</f>
        <v>197937.1</v>
      </c>
    </row>
    <row r="25" spans="1:11" s="69" customFormat="1" ht="11.25" customHeight="1" x14ac:dyDescent="0.25">
      <c r="A25" s="30"/>
      <c r="B25" s="30"/>
      <c r="C25" s="30"/>
      <c r="D25" s="30"/>
      <c r="E25" s="30"/>
      <c r="F25" s="76" t="s">
        <v>80</v>
      </c>
      <c r="G25" s="76"/>
      <c r="H25" s="155"/>
      <c r="I25" s="155"/>
      <c r="J25" s="155"/>
    </row>
    <row r="26" spans="1:11" s="69" customFormat="1" ht="11.25" customHeight="1" x14ac:dyDescent="0.25">
      <c r="A26" s="30"/>
      <c r="B26" s="30"/>
      <c r="C26" s="30"/>
      <c r="D26" s="30"/>
      <c r="E26" s="30"/>
      <c r="F26" s="77" t="s">
        <v>70</v>
      </c>
      <c r="G26" s="84">
        <f>G27</f>
        <v>74378.7</v>
      </c>
      <c r="H26" s="84">
        <f>H27</f>
        <v>197937.1</v>
      </c>
      <c r="I26" s="84">
        <f>I27</f>
        <v>197937.1</v>
      </c>
      <c r="J26" s="84">
        <f>J27</f>
        <v>197937.1</v>
      </c>
    </row>
    <row r="27" spans="1:11" s="69" customFormat="1" ht="11.25" customHeight="1" x14ac:dyDescent="0.25">
      <c r="A27" s="30"/>
      <c r="B27" s="30"/>
      <c r="C27" s="30"/>
      <c r="D27" s="30"/>
      <c r="E27" s="30"/>
      <c r="F27" s="77" t="s">
        <v>81</v>
      </c>
      <c r="G27" s="156">
        <f>G28+G78</f>
        <v>74378.7</v>
      </c>
      <c r="H27" s="156">
        <f>H28+H78</f>
        <v>197937.1</v>
      </c>
      <c r="I27" s="156">
        <f>I28+I78</f>
        <v>197937.1</v>
      </c>
      <c r="J27" s="156">
        <f>J28+J78</f>
        <v>197937.1</v>
      </c>
    </row>
    <row r="28" spans="1:11" s="69" customFormat="1" ht="11.25" customHeight="1" x14ac:dyDescent="0.25">
      <c r="A28" s="30"/>
      <c r="B28" s="30"/>
      <c r="C28" s="30"/>
      <c r="D28" s="30"/>
      <c r="E28" s="30"/>
      <c r="F28" s="76" t="s">
        <v>82</v>
      </c>
      <c r="G28" s="156">
        <f t="shared" ref="G28:J29" si="2">G29</f>
        <v>74378.7</v>
      </c>
      <c r="H28" s="156">
        <f t="shared" si="2"/>
        <v>197937.1</v>
      </c>
      <c r="I28" s="156">
        <f t="shared" si="2"/>
        <v>197937.1</v>
      </c>
      <c r="J28" s="156">
        <f t="shared" si="2"/>
        <v>197937.1</v>
      </c>
    </row>
    <row r="29" spans="1:11" s="69" customFormat="1" ht="11.25" customHeight="1" x14ac:dyDescent="0.25">
      <c r="A29" s="30"/>
      <c r="B29" s="30"/>
      <c r="C29" s="30"/>
      <c r="D29" s="30"/>
      <c r="E29" s="30"/>
      <c r="F29" s="76" t="s">
        <v>83</v>
      </c>
      <c r="G29" s="156">
        <f t="shared" si="2"/>
        <v>74378.7</v>
      </c>
      <c r="H29" s="156">
        <f t="shared" si="2"/>
        <v>197937.1</v>
      </c>
      <c r="I29" s="156">
        <f t="shared" si="2"/>
        <v>197937.1</v>
      </c>
      <c r="J29" s="156">
        <f t="shared" si="2"/>
        <v>197937.1</v>
      </c>
    </row>
    <row r="30" spans="1:11" s="69" customFormat="1" ht="11.25" customHeight="1" x14ac:dyDescent="0.25">
      <c r="A30" s="30"/>
      <c r="B30" s="30"/>
      <c r="C30" s="30"/>
      <c r="D30" s="30"/>
      <c r="E30" s="30"/>
      <c r="F30" s="78" t="s">
        <v>84</v>
      </c>
      <c r="G30" s="157">
        <f>'1'!D19</f>
        <v>74378.7</v>
      </c>
      <c r="H30" s="157">
        <f>'1'!E19</f>
        <v>197937.1</v>
      </c>
      <c r="I30" s="157">
        <f>'1'!F19</f>
        <v>197937.1</v>
      </c>
      <c r="J30" s="157">
        <f>'1'!G19</f>
        <v>197937.1</v>
      </c>
      <c r="K30" s="79"/>
    </row>
    <row r="31" spans="1:11" s="69" customFormat="1" ht="11.25" customHeight="1" x14ac:dyDescent="0.25">
      <c r="A31" s="177"/>
      <c r="B31" s="177"/>
      <c r="C31" s="177"/>
      <c r="D31" s="177"/>
      <c r="E31" s="196">
        <v>31007</v>
      </c>
      <c r="F31" s="193" t="s">
        <v>178</v>
      </c>
      <c r="G31" s="191">
        <v>-21509.599999999999</v>
      </c>
      <c r="H31" s="191">
        <v>0</v>
      </c>
      <c r="I31" s="191">
        <v>0</v>
      </c>
      <c r="J31" s="191">
        <v>0</v>
      </c>
    </row>
    <row r="32" spans="1:11" s="69" customFormat="1" ht="11.25" customHeight="1" x14ac:dyDescent="0.25">
      <c r="A32" s="177"/>
      <c r="B32" s="177"/>
      <c r="C32" s="177"/>
      <c r="D32" s="177"/>
      <c r="E32" s="177"/>
      <c r="F32" s="193" t="s">
        <v>78</v>
      </c>
      <c r="G32" s="190"/>
      <c r="H32" s="190"/>
      <c r="I32" s="190"/>
      <c r="J32" s="190"/>
    </row>
    <row r="33" spans="1:10" s="69" customFormat="1" ht="11.25" customHeight="1" x14ac:dyDescent="0.25">
      <c r="A33" s="177"/>
      <c r="B33" s="177"/>
      <c r="C33" s="177"/>
      <c r="D33" s="177"/>
      <c r="E33" s="177"/>
      <c r="F33" s="231" t="s">
        <v>79</v>
      </c>
      <c r="G33" s="197">
        <v>-21509.599999999999</v>
      </c>
      <c r="H33" s="197">
        <v>0</v>
      </c>
      <c r="I33" s="197">
        <v>0</v>
      </c>
      <c r="J33" s="197">
        <v>0</v>
      </c>
    </row>
    <row r="34" spans="1:10" s="69" customFormat="1" ht="11.25" customHeight="1" x14ac:dyDescent="0.25">
      <c r="A34" s="177"/>
      <c r="B34" s="177"/>
      <c r="C34" s="177"/>
      <c r="D34" s="177"/>
      <c r="E34" s="177"/>
      <c r="F34" s="193" t="s">
        <v>80</v>
      </c>
      <c r="G34" s="193"/>
      <c r="H34" s="198"/>
      <c r="I34" s="198"/>
      <c r="J34" s="198"/>
    </row>
    <row r="35" spans="1:10" s="69" customFormat="1" ht="11.25" customHeight="1" x14ac:dyDescent="0.25">
      <c r="A35" s="177"/>
      <c r="B35" s="177"/>
      <c r="C35" s="177"/>
      <c r="D35" s="177"/>
      <c r="E35" s="177"/>
      <c r="F35" s="194" t="s">
        <v>70</v>
      </c>
      <c r="G35" s="199">
        <v>-21509.599999999999</v>
      </c>
      <c r="H35" s="197">
        <v>0</v>
      </c>
      <c r="I35" s="197">
        <v>0</v>
      </c>
      <c r="J35" s="197">
        <v>0</v>
      </c>
    </row>
    <row r="36" spans="1:10" s="69" customFormat="1" ht="11.25" customHeight="1" x14ac:dyDescent="0.25">
      <c r="A36" s="177"/>
      <c r="B36" s="177"/>
      <c r="C36" s="177"/>
      <c r="D36" s="177"/>
      <c r="E36" s="177"/>
      <c r="F36" s="194" t="s">
        <v>81</v>
      </c>
      <c r="G36" s="200">
        <v>-21509.599999999999</v>
      </c>
      <c r="H36" s="197">
        <v>0</v>
      </c>
      <c r="I36" s="197">
        <v>0</v>
      </c>
      <c r="J36" s="197">
        <v>0</v>
      </c>
    </row>
    <row r="37" spans="1:10" s="69" customFormat="1" ht="11.25" customHeight="1" x14ac:dyDescent="0.25">
      <c r="A37" s="177"/>
      <c r="B37" s="177"/>
      <c r="C37" s="177"/>
      <c r="D37" s="177"/>
      <c r="E37" s="177"/>
      <c r="F37" s="194" t="s">
        <v>82</v>
      </c>
      <c r="G37" s="200">
        <v>-21509.599999999999</v>
      </c>
      <c r="H37" s="197">
        <v>0</v>
      </c>
      <c r="I37" s="197">
        <v>0</v>
      </c>
      <c r="J37" s="197">
        <v>0</v>
      </c>
    </row>
    <row r="38" spans="1:10" s="69" customFormat="1" ht="11.25" customHeight="1" x14ac:dyDescent="0.25">
      <c r="A38" s="177"/>
      <c r="B38" s="177"/>
      <c r="C38" s="177"/>
      <c r="D38" s="177"/>
      <c r="E38" s="177"/>
      <c r="F38" s="194" t="s">
        <v>83</v>
      </c>
      <c r="G38" s="200">
        <v>-21509.599999999999</v>
      </c>
      <c r="H38" s="197">
        <v>0</v>
      </c>
      <c r="I38" s="197">
        <v>0</v>
      </c>
      <c r="J38" s="197">
        <v>0</v>
      </c>
    </row>
    <row r="39" spans="1:10" s="69" customFormat="1" ht="11.25" customHeight="1" x14ac:dyDescent="0.25">
      <c r="A39" s="177"/>
      <c r="B39" s="177"/>
      <c r="C39" s="177"/>
      <c r="D39" s="177"/>
      <c r="E39" s="177"/>
      <c r="F39" s="195" t="s">
        <v>85</v>
      </c>
      <c r="G39" s="184">
        <v>-21509.599999999999</v>
      </c>
      <c r="H39" s="184">
        <v>0</v>
      </c>
      <c r="I39" s="184">
        <v>0</v>
      </c>
      <c r="J39" s="184">
        <v>0</v>
      </c>
    </row>
    <row r="40" spans="1:10" s="69" customFormat="1" ht="11.25" customHeight="1" x14ac:dyDescent="0.25">
      <c r="A40" s="30"/>
      <c r="B40" s="30"/>
      <c r="C40" s="30"/>
      <c r="D40" s="30"/>
      <c r="E40" s="80">
        <v>31010</v>
      </c>
      <c r="F40" s="232" t="str">
        <f>'1'!C32</f>
        <v>Հեր-Հերի ջրամբարից ինքնահոս ջրատարի կառուցում</v>
      </c>
      <c r="G40" s="153">
        <f>G44</f>
        <v>-89999.959999999992</v>
      </c>
      <c r="H40" s="153">
        <f>H44</f>
        <v>-235067.96000000002</v>
      </c>
      <c r="I40" s="153">
        <f>I44</f>
        <v>-235067.96000000002</v>
      </c>
      <c r="J40" s="153">
        <f>J44</f>
        <v>-235067.96000000002</v>
      </c>
    </row>
    <row r="41" spans="1:10" s="69" customFormat="1" ht="11.25" customHeight="1" x14ac:dyDescent="0.25">
      <c r="A41" s="30"/>
      <c r="B41" s="30"/>
      <c r="C41" s="30"/>
      <c r="D41" s="30"/>
      <c r="E41" s="30"/>
      <c r="F41" s="76" t="s">
        <v>78</v>
      </c>
      <c r="G41" s="76"/>
      <c r="H41" s="76"/>
      <c r="I41" s="76"/>
      <c r="J41" s="76"/>
    </row>
    <row r="42" spans="1:10" s="69" customFormat="1" ht="11.25" customHeight="1" x14ac:dyDescent="0.25">
      <c r="A42" s="30"/>
      <c r="B42" s="30"/>
      <c r="C42" s="30"/>
      <c r="D42" s="30"/>
      <c r="E42" s="30"/>
      <c r="F42" s="230" t="s">
        <v>79</v>
      </c>
      <c r="G42" s="154">
        <f>G44</f>
        <v>-89999.959999999992</v>
      </c>
      <c r="H42" s="154">
        <f>H44</f>
        <v>-235067.96000000002</v>
      </c>
      <c r="I42" s="154">
        <f>I44</f>
        <v>-235067.96000000002</v>
      </c>
      <c r="J42" s="154">
        <f>J44</f>
        <v>-235067.96000000002</v>
      </c>
    </row>
    <row r="43" spans="1:10" s="69" customFormat="1" ht="11.25" customHeight="1" x14ac:dyDescent="0.25">
      <c r="A43" s="30"/>
      <c r="B43" s="30"/>
      <c r="C43" s="30"/>
      <c r="D43" s="30"/>
      <c r="E43" s="30"/>
      <c r="F43" s="76" t="s">
        <v>80</v>
      </c>
      <c r="G43" s="155"/>
      <c r="H43" s="155"/>
      <c r="I43" s="155"/>
      <c r="J43" s="155"/>
    </row>
    <row r="44" spans="1:10" s="69" customFormat="1" ht="11.25" customHeight="1" x14ac:dyDescent="0.25">
      <c r="A44" s="30"/>
      <c r="B44" s="30"/>
      <c r="C44" s="30"/>
      <c r="D44" s="30"/>
      <c r="E44" s="30"/>
      <c r="F44" s="77" t="s">
        <v>70</v>
      </c>
      <c r="G44" s="84">
        <f t="shared" ref="G44:J47" si="3">G45</f>
        <v>-89999.959999999992</v>
      </c>
      <c r="H44" s="84">
        <f t="shared" si="3"/>
        <v>-235067.96000000002</v>
      </c>
      <c r="I44" s="84">
        <f t="shared" si="3"/>
        <v>-235067.96000000002</v>
      </c>
      <c r="J44" s="84">
        <f t="shared" si="3"/>
        <v>-235067.96000000002</v>
      </c>
    </row>
    <row r="45" spans="1:10" s="69" customFormat="1" ht="11.25" customHeight="1" x14ac:dyDescent="0.25">
      <c r="A45" s="30"/>
      <c r="B45" s="30"/>
      <c r="C45" s="30"/>
      <c r="D45" s="30"/>
      <c r="E45" s="30"/>
      <c r="F45" s="77" t="s">
        <v>81</v>
      </c>
      <c r="G45" s="156">
        <f t="shared" si="3"/>
        <v>-89999.959999999992</v>
      </c>
      <c r="H45" s="156">
        <f t="shared" si="3"/>
        <v>-235067.96000000002</v>
      </c>
      <c r="I45" s="156">
        <f t="shared" si="3"/>
        <v>-235067.96000000002</v>
      </c>
      <c r="J45" s="156">
        <f t="shared" si="3"/>
        <v>-235067.96000000002</v>
      </c>
    </row>
    <row r="46" spans="1:10" s="69" customFormat="1" ht="11.25" customHeight="1" x14ac:dyDescent="0.25">
      <c r="A46" s="30"/>
      <c r="B46" s="30"/>
      <c r="C46" s="30"/>
      <c r="D46" s="30"/>
      <c r="E46" s="30"/>
      <c r="F46" s="77" t="s">
        <v>82</v>
      </c>
      <c r="G46" s="156">
        <f t="shared" si="3"/>
        <v>-89999.959999999992</v>
      </c>
      <c r="H46" s="156">
        <f t="shared" si="3"/>
        <v>-235067.96000000002</v>
      </c>
      <c r="I46" s="156">
        <f t="shared" si="3"/>
        <v>-235067.96000000002</v>
      </c>
      <c r="J46" s="156">
        <f t="shared" si="3"/>
        <v>-235067.96000000002</v>
      </c>
    </row>
    <row r="47" spans="1:10" s="69" customFormat="1" ht="11.25" customHeight="1" x14ac:dyDescent="0.25">
      <c r="A47" s="30"/>
      <c r="B47" s="30"/>
      <c r="C47" s="30"/>
      <c r="D47" s="30"/>
      <c r="E47" s="30"/>
      <c r="F47" s="77" t="s">
        <v>83</v>
      </c>
      <c r="G47" s="156">
        <f t="shared" si="3"/>
        <v>-89999.959999999992</v>
      </c>
      <c r="H47" s="156">
        <f t="shared" si="3"/>
        <v>-235067.96000000002</v>
      </c>
      <c r="I47" s="156">
        <f t="shared" si="3"/>
        <v>-235067.96000000002</v>
      </c>
      <c r="J47" s="156">
        <f t="shared" si="3"/>
        <v>-235067.96000000002</v>
      </c>
    </row>
    <row r="48" spans="1:10" s="69" customFormat="1" ht="11.25" customHeight="1" x14ac:dyDescent="0.25">
      <c r="A48" s="30"/>
      <c r="B48" s="30"/>
      <c r="C48" s="30"/>
      <c r="D48" s="30"/>
      <c r="E48" s="30"/>
      <c r="F48" s="78" t="s">
        <v>85</v>
      </c>
      <c r="G48" s="153">
        <f>'1'!D31</f>
        <v>-89999.959999999992</v>
      </c>
      <c r="H48" s="153">
        <f>'1'!E31</f>
        <v>-235067.96000000002</v>
      </c>
      <c r="I48" s="153">
        <f>'1'!F31</f>
        <v>-235067.96000000002</v>
      </c>
      <c r="J48" s="153">
        <f>'1'!G31</f>
        <v>-235067.96000000002</v>
      </c>
    </row>
    <row r="49" spans="1:10" s="69" customFormat="1" ht="11.25" customHeight="1" x14ac:dyDescent="0.25">
      <c r="A49" s="30"/>
      <c r="B49" s="30"/>
      <c r="C49" s="30"/>
      <c r="D49" s="30"/>
      <c r="E49" s="80">
        <v>31012</v>
      </c>
      <c r="F49" s="233" t="s">
        <v>26</v>
      </c>
      <c r="G49" s="153">
        <f>G53</f>
        <v>15621.26</v>
      </c>
      <c r="H49" s="153">
        <f>H53</f>
        <v>15621.26</v>
      </c>
      <c r="I49" s="153">
        <f>I53</f>
        <v>15621.26</v>
      </c>
      <c r="J49" s="153">
        <f>J53</f>
        <v>15621.26</v>
      </c>
    </row>
    <row r="50" spans="1:10" s="69" customFormat="1" ht="11.25" customHeight="1" x14ac:dyDescent="0.25">
      <c r="A50" s="30"/>
      <c r="B50" s="30"/>
      <c r="C50" s="30"/>
      <c r="D50" s="30"/>
      <c r="E50" s="30"/>
      <c r="F50" s="76" t="s">
        <v>78</v>
      </c>
      <c r="G50" s="27"/>
      <c r="H50" s="27"/>
      <c r="I50" s="27"/>
      <c r="J50" s="27"/>
    </row>
    <row r="51" spans="1:10" s="69" customFormat="1" ht="11.25" customHeight="1" x14ac:dyDescent="0.25">
      <c r="A51" s="30"/>
      <c r="B51" s="30"/>
      <c r="C51" s="30"/>
      <c r="D51" s="30"/>
      <c r="E51" s="30"/>
      <c r="F51" s="230" t="s">
        <v>79</v>
      </c>
      <c r="G51" s="82">
        <f>G53</f>
        <v>15621.26</v>
      </c>
      <c r="H51" s="82">
        <f>H53</f>
        <v>15621.26</v>
      </c>
      <c r="I51" s="82">
        <f>I53</f>
        <v>15621.26</v>
      </c>
      <c r="J51" s="82">
        <f>J53</f>
        <v>15621.26</v>
      </c>
    </row>
    <row r="52" spans="1:10" s="69" customFormat="1" ht="11.25" customHeight="1" x14ac:dyDescent="0.25">
      <c r="A52" s="30"/>
      <c r="B52" s="30"/>
      <c r="C52" s="30"/>
      <c r="D52" s="30"/>
      <c r="E52" s="30"/>
      <c r="F52" s="76" t="s">
        <v>80</v>
      </c>
      <c r="G52" s="76"/>
      <c r="H52" s="83"/>
      <c r="I52" s="83"/>
      <c r="J52" s="83"/>
    </row>
    <row r="53" spans="1:10" s="69" customFormat="1" ht="11.25" customHeight="1" x14ac:dyDescent="0.25">
      <c r="A53" s="30"/>
      <c r="B53" s="30"/>
      <c r="C53" s="30"/>
      <c r="D53" s="30"/>
      <c r="E53" s="30"/>
      <c r="F53" s="77" t="s">
        <v>70</v>
      </c>
      <c r="G53" s="84">
        <f t="shared" ref="G53:J56" si="4">G54</f>
        <v>15621.26</v>
      </c>
      <c r="H53" s="84">
        <f t="shared" si="4"/>
        <v>15621.26</v>
      </c>
      <c r="I53" s="84">
        <f t="shared" si="4"/>
        <v>15621.26</v>
      </c>
      <c r="J53" s="84">
        <f t="shared" si="4"/>
        <v>15621.26</v>
      </c>
    </row>
    <row r="54" spans="1:10" s="69" customFormat="1" ht="11.25" customHeight="1" x14ac:dyDescent="0.25">
      <c r="A54" s="30"/>
      <c r="B54" s="30"/>
      <c r="C54" s="30"/>
      <c r="D54" s="30"/>
      <c r="E54" s="30"/>
      <c r="F54" s="77" t="s">
        <v>81</v>
      </c>
      <c r="G54" s="85">
        <f t="shared" si="4"/>
        <v>15621.26</v>
      </c>
      <c r="H54" s="85">
        <f t="shared" si="4"/>
        <v>15621.26</v>
      </c>
      <c r="I54" s="85">
        <f t="shared" si="4"/>
        <v>15621.26</v>
      </c>
      <c r="J54" s="85">
        <f t="shared" si="4"/>
        <v>15621.26</v>
      </c>
    </row>
    <row r="55" spans="1:10" s="69" customFormat="1" ht="11.25" customHeight="1" x14ac:dyDescent="0.25">
      <c r="A55" s="30"/>
      <c r="B55" s="30"/>
      <c r="C55" s="30"/>
      <c r="D55" s="30"/>
      <c r="E55" s="30"/>
      <c r="F55" s="77" t="s">
        <v>82</v>
      </c>
      <c r="G55" s="85">
        <f t="shared" si="4"/>
        <v>15621.26</v>
      </c>
      <c r="H55" s="85">
        <f t="shared" si="4"/>
        <v>15621.26</v>
      </c>
      <c r="I55" s="85">
        <f t="shared" si="4"/>
        <v>15621.26</v>
      </c>
      <c r="J55" s="85">
        <f t="shared" si="4"/>
        <v>15621.26</v>
      </c>
    </row>
    <row r="56" spans="1:10" s="69" customFormat="1" ht="11.25" customHeight="1" x14ac:dyDescent="0.25">
      <c r="A56" s="30"/>
      <c r="B56" s="30"/>
      <c r="C56" s="30"/>
      <c r="D56" s="30"/>
      <c r="E56" s="30"/>
      <c r="F56" s="77" t="s">
        <v>83</v>
      </c>
      <c r="G56" s="85">
        <f t="shared" si="4"/>
        <v>15621.26</v>
      </c>
      <c r="H56" s="85">
        <f t="shared" si="4"/>
        <v>15621.26</v>
      </c>
      <c r="I56" s="85">
        <f t="shared" si="4"/>
        <v>15621.26</v>
      </c>
      <c r="J56" s="85">
        <f t="shared" si="4"/>
        <v>15621.26</v>
      </c>
    </row>
    <row r="57" spans="1:10" s="69" customFormat="1" ht="11.25" customHeight="1" x14ac:dyDescent="0.25">
      <c r="A57" s="30"/>
      <c r="B57" s="30"/>
      <c r="C57" s="30"/>
      <c r="D57" s="30"/>
      <c r="E57" s="30"/>
      <c r="F57" s="78" t="s">
        <v>86</v>
      </c>
      <c r="G57" s="68">
        <f>'1'!D37</f>
        <v>15621.26</v>
      </c>
      <c r="H57" s="68">
        <f>'1'!E37</f>
        <v>15621.26</v>
      </c>
      <c r="I57" s="68">
        <f>'1'!F37</f>
        <v>15621.26</v>
      </c>
      <c r="J57" s="68">
        <f>'1'!G37</f>
        <v>15621.26</v>
      </c>
    </row>
    <row r="58" spans="1:10" ht="11.25" customHeight="1" x14ac:dyDescent="0.25">
      <c r="A58" s="203" t="s">
        <v>187</v>
      </c>
      <c r="B58" s="204"/>
      <c r="C58" s="204"/>
      <c r="D58" s="204"/>
      <c r="E58" s="204"/>
      <c r="F58" s="234" t="s">
        <v>188</v>
      </c>
      <c r="G58" s="202">
        <v>21509.599999999999</v>
      </c>
      <c r="H58" s="202">
        <v>21509.599999999999</v>
      </c>
      <c r="I58" s="202">
        <v>21509.599999999999</v>
      </c>
      <c r="J58" s="202">
        <v>21509.599999999999</v>
      </c>
    </row>
    <row r="59" spans="1:10" ht="11.25" customHeight="1" x14ac:dyDescent="0.25">
      <c r="A59" s="186"/>
      <c r="B59" s="186"/>
      <c r="C59" s="186"/>
      <c r="D59" s="187"/>
      <c r="E59" s="187"/>
      <c r="F59" s="235" t="s">
        <v>71</v>
      </c>
      <c r="G59" s="185"/>
      <c r="H59" s="185"/>
      <c r="I59" s="185"/>
      <c r="J59" s="185"/>
    </row>
    <row r="60" spans="1:10" ht="11.25" customHeight="1" x14ac:dyDescent="0.25">
      <c r="A60" s="186"/>
      <c r="B60" s="203" t="s">
        <v>189</v>
      </c>
      <c r="C60" s="186"/>
      <c r="D60" s="187"/>
      <c r="E60" s="187"/>
      <c r="F60" s="234" t="s">
        <v>190</v>
      </c>
      <c r="G60" s="188">
        <v>21509.599999999999</v>
      </c>
      <c r="H60" s="188">
        <v>21509.599999999999</v>
      </c>
      <c r="I60" s="188">
        <v>21509.599999999999</v>
      </c>
      <c r="J60" s="188">
        <v>21509.599999999999</v>
      </c>
    </row>
    <row r="61" spans="1:10" ht="11.25" customHeight="1" x14ac:dyDescent="0.25">
      <c r="A61" s="186"/>
      <c r="B61" s="186"/>
      <c r="C61" s="186"/>
      <c r="D61" s="187"/>
      <c r="E61" s="187"/>
      <c r="F61" s="235" t="s">
        <v>71</v>
      </c>
      <c r="G61" s="185"/>
      <c r="H61" s="185"/>
      <c r="I61" s="185"/>
      <c r="J61" s="185"/>
    </row>
    <row r="62" spans="1:10" ht="12.75" x14ac:dyDescent="0.25">
      <c r="A62" s="186"/>
      <c r="B62" s="186"/>
      <c r="C62" s="203" t="s">
        <v>89</v>
      </c>
      <c r="D62" s="187"/>
      <c r="E62" s="187"/>
      <c r="F62" s="234" t="s">
        <v>190</v>
      </c>
      <c r="G62" s="188">
        <v>21509.599999999999</v>
      </c>
      <c r="H62" s="188">
        <v>21509.599999999999</v>
      </c>
      <c r="I62" s="188">
        <v>21509.599999999999</v>
      </c>
      <c r="J62" s="188">
        <v>21509.599999999999</v>
      </c>
    </row>
    <row r="63" spans="1:10" ht="11.25" customHeight="1" x14ac:dyDescent="0.25">
      <c r="A63" s="187"/>
      <c r="B63" s="187"/>
      <c r="C63" s="187"/>
      <c r="D63" s="187"/>
      <c r="E63" s="187"/>
      <c r="F63" s="235" t="s">
        <v>71</v>
      </c>
      <c r="G63" s="189"/>
      <c r="H63" s="189"/>
      <c r="I63" s="189"/>
      <c r="J63" s="189"/>
    </row>
    <row r="64" spans="1:10" s="69" customFormat="1" ht="12.75" x14ac:dyDescent="0.25">
      <c r="A64" s="177"/>
      <c r="B64" s="177"/>
      <c r="C64" s="177"/>
      <c r="D64" s="177"/>
      <c r="E64" s="177"/>
      <c r="F64" s="234" t="s">
        <v>77</v>
      </c>
      <c r="G64" s="184">
        <v>21509.599999999999</v>
      </c>
      <c r="H64" s="184">
        <v>21509.599999999999</v>
      </c>
      <c r="I64" s="184">
        <v>21509.599999999999</v>
      </c>
      <c r="J64" s="184">
        <v>21509.599999999999</v>
      </c>
    </row>
    <row r="65" spans="1:10" s="69" customFormat="1" ht="11.25" customHeight="1" x14ac:dyDescent="0.25">
      <c r="A65" s="177"/>
      <c r="B65" s="177"/>
      <c r="C65" s="177"/>
      <c r="D65" s="177"/>
      <c r="E65" s="177"/>
      <c r="F65" s="193" t="s">
        <v>71</v>
      </c>
      <c r="G65" s="190"/>
      <c r="H65" s="190"/>
      <c r="I65" s="190"/>
      <c r="J65" s="190"/>
    </row>
    <row r="66" spans="1:10" s="69" customFormat="1" ht="11.25" customHeight="1" x14ac:dyDescent="0.25">
      <c r="A66" s="177"/>
      <c r="B66" s="177"/>
      <c r="C66" s="177"/>
      <c r="D66" s="177">
        <v>1072</v>
      </c>
      <c r="E66" s="177"/>
      <c r="F66" s="193" t="s">
        <v>191</v>
      </c>
      <c r="G66" s="191">
        <v>21509.599999999999</v>
      </c>
      <c r="H66" s="191">
        <v>21509.599999999999</v>
      </c>
      <c r="I66" s="191">
        <v>21509.599999999999</v>
      </c>
      <c r="J66" s="191">
        <v>21509.599999999999</v>
      </c>
    </row>
    <row r="67" spans="1:10" s="69" customFormat="1" ht="11.25" customHeight="1" x14ac:dyDescent="0.25">
      <c r="A67" s="177"/>
      <c r="B67" s="177"/>
      <c r="C67" s="177"/>
      <c r="D67" s="177"/>
      <c r="E67" s="177"/>
      <c r="F67" s="193" t="s">
        <v>71</v>
      </c>
      <c r="G67" s="191"/>
      <c r="H67" s="191"/>
      <c r="I67" s="191"/>
      <c r="J67" s="191"/>
    </row>
    <row r="68" spans="1:10" s="69" customFormat="1" ht="11.25" customHeight="1" x14ac:dyDescent="0.25">
      <c r="A68" s="177"/>
      <c r="B68" s="177"/>
      <c r="C68" s="177"/>
      <c r="D68" s="177"/>
      <c r="E68" s="177">
        <v>31010</v>
      </c>
      <c r="F68" s="236" t="s">
        <v>183</v>
      </c>
      <c r="G68" s="191">
        <v>21509.599999999999</v>
      </c>
      <c r="H68" s="191">
        <v>21509.599999999999</v>
      </c>
      <c r="I68" s="191">
        <v>21509.599999999999</v>
      </c>
      <c r="J68" s="191">
        <v>21509.599999999999</v>
      </c>
    </row>
    <row r="69" spans="1:10" s="69" customFormat="1" ht="11.25" customHeight="1" x14ac:dyDescent="0.25">
      <c r="A69" s="177"/>
      <c r="B69" s="177"/>
      <c r="C69" s="177"/>
      <c r="D69" s="177"/>
      <c r="E69" s="177"/>
      <c r="F69" s="193" t="s">
        <v>78</v>
      </c>
      <c r="G69" s="191"/>
      <c r="H69" s="191"/>
      <c r="I69" s="191"/>
      <c r="J69" s="191"/>
    </row>
    <row r="70" spans="1:10" s="69" customFormat="1" ht="12.75" x14ac:dyDescent="0.25">
      <c r="A70" s="177"/>
      <c r="B70" s="177"/>
      <c r="C70" s="177"/>
      <c r="D70" s="177"/>
      <c r="E70" s="177"/>
      <c r="F70" s="231" t="s">
        <v>79</v>
      </c>
      <c r="G70" s="191">
        <v>21509.599999999999</v>
      </c>
      <c r="H70" s="191">
        <v>21509.599999999999</v>
      </c>
      <c r="I70" s="191">
        <v>21509.599999999999</v>
      </c>
      <c r="J70" s="191">
        <v>21509.599999999999</v>
      </c>
    </row>
    <row r="71" spans="1:10" s="69" customFormat="1" ht="11.25" customHeight="1" x14ac:dyDescent="0.25">
      <c r="A71" s="177"/>
      <c r="B71" s="177"/>
      <c r="C71" s="177"/>
      <c r="D71" s="177"/>
      <c r="E71" s="177"/>
      <c r="F71" s="193" t="s">
        <v>80</v>
      </c>
      <c r="G71" s="191"/>
      <c r="H71" s="191"/>
      <c r="I71" s="191"/>
      <c r="J71" s="191"/>
    </row>
    <row r="72" spans="1:10" s="69" customFormat="1" ht="11.25" customHeight="1" x14ac:dyDescent="0.25">
      <c r="A72" s="177"/>
      <c r="B72" s="177"/>
      <c r="C72" s="177"/>
      <c r="D72" s="177"/>
      <c r="E72" s="177"/>
      <c r="F72" s="194" t="s">
        <v>70</v>
      </c>
      <c r="G72" s="191">
        <v>21509.599999999999</v>
      </c>
      <c r="H72" s="191">
        <v>21509.599999999999</v>
      </c>
      <c r="I72" s="191">
        <v>21509.599999999999</v>
      </c>
      <c r="J72" s="191">
        <v>21509.599999999999</v>
      </c>
    </row>
    <row r="73" spans="1:10" s="69" customFormat="1" ht="11.25" customHeight="1" x14ac:dyDescent="0.25">
      <c r="A73" s="177"/>
      <c r="B73" s="177"/>
      <c r="C73" s="177"/>
      <c r="D73" s="177"/>
      <c r="E73" s="177"/>
      <c r="F73" s="194" t="s">
        <v>81</v>
      </c>
      <c r="G73" s="191">
        <v>21509.599999999999</v>
      </c>
      <c r="H73" s="191">
        <v>21509.599999999999</v>
      </c>
      <c r="I73" s="191">
        <v>21509.599999999999</v>
      </c>
      <c r="J73" s="191">
        <v>21509.599999999999</v>
      </c>
    </row>
    <row r="74" spans="1:10" s="69" customFormat="1" ht="11.25" customHeight="1" x14ac:dyDescent="0.25">
      <c r="A74" s="177"/>
      <c r="B74" s="177"/>
      <c r="C74" s="177"/>
      <c r="D74" s="177"/>
      <c r="E74" s="177"/>
      <c r="F74" s="194" t="s">
        <v>82</v>
      </c>
      <c r="G74" s="191">
        <v>21509.599999999999</v>
      </c>
      <c r="H74" s="191">
        <v>21509.599999999999</v>
      </c>
      <c r="I74" s="191">
        <v>21509.599999999999</v>
      </c>
      <c r="J74" s="191">
        <v>21509.599999999999</v>
      </c>
    </row>
    <row r="75" spans="1:10" s="69" customFormat="1" ht="13.5" customHeight="1" x14ac:dyDescent="0.25">
      <c r="A75" s="177"/>
      <c r="B75" s="177"/>
      <c r="C75" s="177"/>
      <c r="D75" s="177"/>
      <c r="E75" s="177"/>
      <c r="F75" s="194" t="s">
        <v>83</v>
      </c>
      <c r="G75" s="191">
        <v>21509.599999999999</v>
      </c>
      <c r="H75" s="191">
        <v>21509.599999999999</v>
      </c>
      <c r="I75" s="191">
        <v>21509.599999999999</v>
      </c>
      <c r="J75" s="191">
        <v>21509.599999999999</v>
      </c>
    </row>
    <row r="76" spans="1:10" s="69" customFormat="1" ht="14.25" customHeight="1" x14ac:dyDescent="0.25">
      <c r="A76" s="177"/>
      <c r="B76" s="177"/>
      <c r="C76" s="177"/>
      <c r="D76" s="177"/>
      <c r="E76" s="177"/>
      <c r="F76" s="195" t="s">
        <v>192</v>
      </c>
      <c r="G76" s="191">
        <v>21509.599999999999</v>
      </c>
      <c r="H76" s="191">
        <v>21509.599999999999</v>
      </c>
      <c r="I76" s="191">
        <v>21509.599999999999</v>
      </c>
      <c r="J76" s="191">
        <v>21509.599999999999</v>
      </c>
    </row>
    <row r="77" spans="1:10" ht="14.25" customHeight="1" x14ac:dyDescent="0.25">
      <c r="A77" s="86" t="s">
        <v>87</v>
      </c>
      <c r="B77" s="87"/>
      <c r="C77" s="87"/>
      <c r="D77" s="87"/>
      <c r="E77" s="87"/>
      <c r="F77" s="227" t="s">
        <v>88</v>
      </c>
      <c r="G77" s="88">
        <f>G79</f>
        <v>0</v>
      </c>
      <c r="H77" s="88">
        <f>H79</f>
        <v>0</v>
      </c>
      <c r="I77" s="88">
        <f>I79</f>
        <v>0</v>
      </c>
      <c r="J77" s="88"/>
    </row>
    <row r="78" spans="1:10" ht="13.5" customHeight="1" x14ac:dyDescent="0.25">
      <c r="A78" s="26"/>
      <c r="B78" s="26"/>
      <c r="C78" s="26"/>
      <c r="D78" s="26"/>
      <c r="E78" s="26"/>
      <c r="F78" s="76" t="s">
        <v>71</v>
      </c>
      <c r="G78" s="28"/>
      <c r="H78" s="28"/>
      <c r="I78" s="89"/>
      <c r="J78" s="89"/>
    </row>
    <row r="79" spans="1:10" ht="14.25" customHeight="1" x14ac:dyDescent="0.25">
      <c r="A79" s="87"/>
      <c r="B79" s="86" t="s">
        <v>89</v>
      </c>
      <c r="C79" s="87"/>
      <c r="D79" s="87"/>
      <c r="E79" s="87"/>
      <c r="F79" s="227" t="s">
        <v>90</v>
      </c>
      <c r="G79" s="88">
        <f>G81</f>
        <v>0</v>
      </c>
      <c r="H79" s="88">
        <f>H81</f>
        <v>0</v>
      </c>
      <c r="I79" s="88">
        <f>I81</f>
        <v>0</v>
      </c>
      <c r="J79" s="88"/>
    </row>
    <row r="80" spans="1:10" ht="13.5" customHeight="1" x14ac:dyDescent="0.25">
      <c r="A80" s="26"/>
      <c r="B80" s="26"/>
      <c r="C80" s="26"/>
      <c r="D80" s="26"/>
      <c r="E80" s="26"/>
      <c r="F80" s="76" t="s">
        <v>71</v>
      </c>
      <c r="G80" s="28"/>
      <c r="H80" s="28"/>
      <c r="I80" s="89"/>
      <c r="J80" s="89"/>
    </row>
    <row r="81" spans="1:10" s="69" customFormat="1" ht="14.25" customHeight="1" x14ac:dyDescent="0.25">
      <c r="A81" s="16"/>
      <c r="B81" s="16"/>
      <c r="C81" s="17" t="s">
        <v>89</v>
      </c>
      <c r="D81" s="16"/>
      <c r="E81" s="16"/>
      <c r="F81" s="227" t="s">
        <v>31</v>
      </c>
      <c r="G81" s="90">
        <f>G83</f>
        <v>0</v>
      </c>
      <c r="H81" s="90">
        <f>H83</f>
        <v>0</v>
      </c>
      <c r="I81" s="90">
        <f>I83</f>
        <v>0</v>
      </c>
      <c r="J81" s="90">
        <f>J83</f>
        <v>0</v>
      </c>
    </row>
    <row r="82" spans="1:10" ht="13.5" customHeight="1" x14ac:dyDescent="0.25">
      <c r="A82" s="26"/>
      <c r="B82" s="26"/>
      <c r="C82" s="26"/>
      <c r="D82" s="26"/>
      <c r="E82" s="26"/>
      <c r="F82" s="76" t="s">
        <v>71</v>
      </c>
      <c r="G82" s="28"/>
      <c r="H82" s="28"/>
      <c r="I82" s="89"/>
      <c r="J82" s="89"/>
    </row>
    <row r="83" spans="1:10" ht="13.5" customHeight="1" x14ac:dyDescent="0.25">
      <c r="A83" s="26"/>
      <c r="B83" s="26"/>
      <c r="C83" s="26"/>
      <c r="D83" s="26"/>
      <c r="E83" s="26"/>
      <c r="F83" s="227" t="s">
        <v>29</v>
      </c>
      <c r="G83" s="89">
        <f>G85</f>
        <v>0</v>
      </c>
      <c r="H83" s="89">
        <f>H85</f>
        <v>0</v>
      </c>
      <c r="I83" s="89">
        <f>I85</f>
        <v>0</v>
      </c>
      <c r="J83" s="89">
        <f>J85</f>
        <v>0</v>
      </c>
    </row>
    <row r="84" spans="1:10" ht="13.5" customHeight="1" x14ac:dyDescent="0.25">
      <c r="A84" s="26"/>
      <c r="B84" s="26"/>
      <c r="C84" s="26"/>
      <c r="D84" s="26"/>
      <c r="E84" s="26"/>
      <c r="F84" s="76" t="s">
        <v>71</v>
      </c>
      <c r="G84" s="28"/>
      <c r="H84" s="28"/>
      <c r="I84" s="89"/>
      <c r="J84" s="89"/>
    </row>
    <row r="85" spans="1:10" s="239" customFormat="1" ht="13.5" customHeight="1" x14ac:dyDescent="0.25">
      <c r="A85" s="237"/>
      <c r="B85" s="237"/>
      <c r="C85" s="237"/>
      <c r="D85" s="27" t="s">
        <v>30</v>
      </c>
      <c r="E85" s="237"/>
      <c r="F85" s="76" t="s">
        <v>31</v>
      </c>
      <c r="G85" s="238">
        <f>G87+G95</f>
        <v>0</v>
      </c>
      <c r="H85" s="238">
        <f>H87+H95</f>
        <v>0</v>
      </c>
      <c r="I85" s="238">
        <f>I87+I95</f>
        <v>0</v>
      </c>
      <c r="J85" s="238">
        <f>J87+J95</f>
        <v>0</v>
      </c>
    </row>
    <row r="86" spans="1:10" ht="13.5" customHeight="1" x14ac:dyDescent="0.25">
      <c r="A86" s="60"/>
      <c r="B86" s="60"/>
      <c r="C86" s="60"/>
      <c r="D86" s="26"/>
      <c r="E86" s="26"/>
      <c r="F86" s="76" t="s">
        <v>71</v>
      </c>
      <c r="G86" s="28"/>
      <c r="H86" s="89"/>
      <c r="I86" s="89"/>
      <c r="J86" s="89"/>
    </row>
    <row r="87" spans="1:10" s="239" customFormat="1" ht="13.5" customHeight="1" x14ac:dyDescent="0.25">
      <c r="A87" s="237"/>
      <c r="B87" s="237"/>
      <c r="C87" s="237"/>
      <c r="D87" s="237"/>
      <c r="E87" s="80" t="s">
        <v>34</v>
      </c>
      <c r="F87" s="76" t="s">
        <v>31</v>
      </c>
      <c r="G87" s="238">
        <f>G89</f>
        <v>-111509.56</v>
      </c>
      <c r="H87" s="238">
        <f>H89</f>
        <v>-235067.96000000002</v>
      </c>
      <c r="I87" s="238">
        <f>I89</f>
        <v>-235067.96000000002</v>
      </c>
      <c r="J87" s="238">
        <f>J89</f>
        <v>-235067.96000000002</v>
      </c>
    </row>
    <row r="88" spans="1:10" ht="13.5" customHeight="1" x14ac:dyDescent="0.25">
      <c r="A88" s="26"/>
      <c r="B88" s="26"/>
      <c r="C88" s="26"/>
      <c r="D88" s="91"/>
      <c r="E88" s="26"/>
      <c r="F88" s="76" t="s">
        <v>78</v>
      </c>
      <c r="G88" s="28"/>
      <c r="H88" s="68"/>
      <c r="I88" s="68"/>
      <c r="J88" s="68"/>
    </row>
    <row r="89" spans="1:10" ht="13.5" customHeight="1" x14ac:dyDescent="0.25">
      <c r="A89" s="26"/>
      <c r="B89" s="26"/>
      <c r="C89" s="26"/>
      <c r="D89" s="91"/>
      <c r="E89" s="26"/>
      <c r="F89" s="230" t="s">
        <v>29</v>
      </c>
      <c r="G89" s="68">
        <f>G94</f>
        <v>-111509.56</v>
      </c>
      <c r="H89" s="68">
        <f>H94</f>
        <v>-235067.96000000002</v>
      </c>
      <c r="I89" s="68">
        <f>I94</f>
        <v>-235067.96000000002</v>
      </c>
      <c r="J89" s="68">
        <f>J94</f>
        <v>-235067.96000000002</v>
      </c>
    </row>
    <row r="90" spans="1:10" ht="13.5" customHeight="1" x14ac:dyDescent="0.25">
      <c r="A90" s="26"/>
      <c r="B90" s="26"/>
      <c r="C90" s="26"/>
      <c r="D90" s="91"/>
      <c r="E90" s="26"/>
      <c r="F90" s="76" t="s">
        <v>80</v>
      </c>
      <c r="G90" s="68">
        <f t="shared" ref="G90:J93" si="5">G91</f>
        <v>-111509.56</v>
      </c>
      <c r="H90" s="68">
        <f t="shared" si="5"/>
        <v>-235067.96000000002</v>
      </c>
      <c r="I90" s="68">
        <f t="shared" si="5"/>
        <v>-235067.96000000002</v>
      </c>
      <c r="J90" s="68">
        <f t="shared" si="5"/>
        <v>-235067.96000000002</v>
      </c>
    </row>
    <row r="91" spans="1:10" ht="13.5" customHeight="1" x14ac:dyDescent="0.25">
      <c r="A91" s="26"/>
      <c r="B91" s="26"/>
      <c r="C91" s="26"/>
      <c r="D91" s="91"/>
      <c r="E91" s="26"/>
      <c r="F91" s="77" t="s">
        <v>70</v>
      </c>
      <c r="G91" s="68">
        <f t="shared" si="5"/>
        <v>-111509.56</v>
      </c>
      <c r="H91" s="68">
        <f t="shared" si="5"/>
        <v>-235067.96000000002</v>
      </c>
      <c r="I91" s="68">
        <f t="shared" si="5"/>
        <v>-235067.96000000002</v>
      </c>
      <c r="J91" s="68">
        <f t="shared" si="5"/>
        <v>-235067.96000000002</v>
      </c>
    </row>
    <row r="92" spans="1:10" ht="13.5" customHeight="1" x14ac:dyDescent="0.25">
      <c r="A92" s="26"/>
      <c r="B92" s="26"/>
      <c r="C92" s="26"/>
      <c r="D92" s="91"/>
      <c r="E92" s="26"/>
      <c r="F92" s="77" t="s">
        <v>91</v>
      </c>
      <c r="G92" s="68">
        <f t="shared" si="5"/>
        <v>-111509.56</v>
      </c>
      <c r="H92" s="68">
        <f t="shared" si="5"/>
        <v>-235067.96000000002</v>
      </c>
      <c r="I92" s="68">
        <f t="shared" si="5"/>
        <v>-235067.96000000002</v>
      </c>
      <c r="J92" s="68">
        <f t="shared" si="5"/>
        <v>-235067.96000000002</v>
      </c>
    </row>
    <row r="93" spans="1:10" ht="13.5" customHeight="1" x14ac:dyDescent="0.25">
      <c r="A93" s="26"/>
      <c r="B93" s="26"/>
      <c r="C93" s="26"/>
      <c r="D93" s="91"/>
      <c r="E93" s="26"/>
      <c r="F93" s="77" t="s">
        <v>92</v>
      </c>
      <c r="G93" s="68">
        <f t="shared" si="5"/>
        <v>-111509.56</v>
      </c>
      <c r="H93" s="68">
        <f t="shared" si="5"/>
        <v>-235067.96000000002</v>
      </c>
      <c r="I93" s="68">
        <f t="shared" si="5"/>
        <v>-235067.96000000002</v>
      </c>
      <c r="J93" s="68">
        <f t="shared" si="5"/>
        <v>-235067.96000000002</v>
      </c>
    </row>
    <row r="94" spans="1:10" ht="13.5" customHeight="1" x14ac:dyDescent="0.25">
      <c r="A94" s="26"/>
      <c r="B94" s="26"/>
      <c r="C94" s="26"/>
      <c r="D94" s="91"/>
      <c r="E94" s="26"/>
      <c r="F94" s="76" t="s">
        <v>93</v>
      </c>
      <c r="G94" s="68">
        <f>'1'!D64</f>
        <v>-111509.56</v>
      </c>
      <c r="H94" s="68">
        <f>'1'!E64</f>
        <v>-235067.96000000002</v>
      </c>
      <c r="I94" s="68">
        <f>'1'!F64</f>
        <v>-235067.96000000002</v>
      </c>
      <c r="J94" s="68">
        <f>'1'!G64</f>
        <v>-235067.96000000002</v>
      </c>
    </row>
    <row r="95" spans="1:10" s="239" customFormat="1" ht="13.5" customHeight="1" x14ac:dyDescent="0.25">
      <c r="A95" s="237"/>
      <c r="B95" s="237"/>
      <c r="C95" s="237"/>
      <c r="D95" s="237"/>
      <c r="E95" s="80" t="s">
        <v>34</v>
      </c>
      <c r="F95" s="76" t="s">
        <v>31</v>
      </c>
      <c r="G95" s="238">
        <f>G97</f>
        <v>111509.56</v>
      </c>
      <c r="H95" s="238">
        <f>H97</f>
        <v>235067.96000000002</v>
      </c>
      <c r="I95" s="238">
        <f>I97</f>
        <v>235067.96000000002</v>
      </c>
      <c r="J95" s="238">
        <f>J97</f>
        <v>235067.96000000002</v>
      </c>
    </row>
    <row r="96" spans="1:10" ht="13.5" customHeight="1" x14ac:dyDescent="0.25">
      <c r="A96" s="26"/>
      <c r="B96" s="26"/>
      <c r="C96" s="26"/>
      <c r="D96" s="91"/>
      <c r="E96" s="26"/>
      <c r="F96" s="76" t="s">
        <v>78</v>
      </c>
      <c r="G96" s="28"/>
      <c r="H96" s="68"/>
      <c r="I96" s="68"/>
      <c r="J96" s="68"/>
    </row>
    <row r="97" spans="1:10" ht="13.5" customHeight="1" x14ac:dyDescent="0.25">
      <c r="A97" s="26"/>
      <c r="B97" s="26"/>
      <c r="C97" s="26"/>
      <c r="D97" s="91"/>
      <c r="E97" s="26"/>
      <c r="F97" s="230" t="s">
        <v>29</v>
      </c>
      <c r="G97" s="68">
        <f>G102</f>
        <v>111509.56</v>
      </c>
      <c r="H97" s="68">
        <f>H102</f>
        <v>235067.96000000002</v>
      </c>
      <c r="I97" s="68">
        <f>I102</f>
        <v>235067.96000000002</v>
      </c>
      <c r="J97" s="68">
        <f>I97</f>
        <v>235067.96000000002</v>
      </c>
    </row>
    <row r="98" spans="1:10" ht="13.5" customHeight="1" x14ac:dyDescent="0.25">
      <c r="A98" s="26"/>
      <c r="B98" s="26"/>
      <c r="C98" s="26"/>
      <c r="D98" s="91"/>
      <c r="E98" s="26"/>
      <c r="F98" s="76" t="s">
        <v>80</v>
      </c>
      <c r="G98" s="68">
        <f t="shared" ref="G98:I101" si="6">G99</f>
        <v>111509.56</v>
      </c>
      <c r="H98" s="68">
        <f t="shared" si="6"/>
        <v>235067.96000000002</v>
      </c>
      <c r="I98" s="68">
        <f t="shared" si="6"/>
        <v>235067.96000000002</v>
      </c>
      <c r="J98" s="68">
        <f>I98</f>
        <v>235067.96000000002</v>
      </c>
    </row>
    <row r="99" spans="1:10" ht="13.5" customHeight="1" x14ac:dyDescent="0.25">
      <c r="A99" s="26"/>
      <c r="B99" s="26"/>
      <c r="C99" s="26"/>
      <c r="D99" s="91"/>
      <c r="E99" s="26"/>
      <c r="F99" s="77" t="s">
        <v>70</v>
      </c>
      <c r="G99" s="68">
        <f t="shared" si="6"/>
        <v>111509.56</v>
      </c>
      <c r="H99" s="68">
        <f t="shared" si="6"/>
        <v>235067.96000000002</v>
      </c>
      <c r="I99" s="68">
        <f t="shared" si="6"/>
        <v>235067.96000000002</v>
      </c>
      <c r="J99" s="68">
        <f>I99</f>
        <v>235067.96000000002</v>
      </c>
    </row>
    <row r="100" spans="1:10" ht="13.5" customHeight="1" x14ac:dyDescent="0.25">
      <c r="A100" s="26"/>
      <c r="B100" s="26"/>
      <c r="C100" s="26"/>
      <c r="D100" s="91"/>
      <c r="E100" s="26"/>
      <c r="F100" s="77" t="s">
        <v>91</v>
      </c>
      <c r="G100" s="68">
        <f t="shared" si="6"/>
        <v>111509.56</v>
      </c>
      <c r="H100" s="68">
        <f t="shared" si="6"/>
        <v>235067.96000000002</v>
      </c>
      <c r="I100" s="68">
        <f t="shared" si="6"/>
        <v>235067.96000000002</v>
      </c>
      <c r="J100" s="68">
        <f>I100</f>
        <v>235067.96000000002</v>
      </c>
    </row>
    <row r="101" spans="1:10" ht="13.5" customHeight="1" x14ac:dyDescent="0.25">
      <c r="A101" s="26"/>
      <c r="B101" s="26"/>
      <c r="C101" s="26"/>
      <c r="D101" s="91"/>
      <c r="E101" s="26"/>
      <c r="F101" s="77" t="s">
        <v>92</v>
      </c>
      <c r="G101" s="68">
        <f t="shared" si="6"/>
        <v>111509.56</v>
      </c>
      <c r="H101" s="68">
        <f t="shared" si="6"/>
        <v>235067.96000000002</v>
      </c>
      <c r="I101" s="68">
        <f t="shared" si="6"/>
        <v>235067.96000000002</v>
      </c>
      <c r="J101" s="68">
        <f>I101</f>
        <v>235067.96000000002</v>
      </c>
    </row>
    <row r="102" spans="1:10" ht="13.5" customHeight="1" x14ac:dyDescent="0.25">
      <c r="A102" s="26"/>
      <c r="B102" s="26"/>
      <c r="C102" s="26"/>
      <c r="D102" s="91"/>
      <c r="E102" s="26"/>
      <c r="F102" s="76" t="s">
        <v>93</v>
      </c>
      <c r="G102" s="68">
        <f>'1'!D70</f>
        <v>111509.56</v>
      </c>
      <c r="H102" s="68">
        <f>'1'!E70</f>
        <v>235067.96000000002</v>
      </c>
      <c r="I102" s="68">
        <f>'1'!F70</f>
        <v>235067.96000000002</v>
      </c>
      <c r="J102" s="68">
        <f>'1'!G70</f>
        <v>235067.96000000002</v>
      </c>
    </row>
  </sheetData>
  <mergeCells count="12">
    <mergeCell ref="I8:I9"/>
    <mergeCell ref="J8:J9"/>
    <mergeCell ref="I1:J1"/>
    <mergeCell ref="A2:J2"/>
    <mergeCell ref="A3:J3"/>
    <mergeCell ref="A4:J4"/>
    <mergeCell ref="A7:C8"/>
    <mergeCell ref="D7:E8"/>
    <mergeCell ref="F7:F9"/>
    <mergeCell ref="G7:J7"/>
    <mergeCell ref="G8:G9"/>
    <mergeCell ref="H8:H9"/>
  </mergeCells>
  <pageMargins left="0.75" right="0.75" top="1" bottom="1" header="0.5" footer="0.5"/>
  <pageSetup paperSize="9" scale="5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view="pageBreakPreview" topLeftCell="A10" zoomScale="90" zoomScaleNormal="100" zoomScaleSheetLayoutView="90" workbookViewId="0">
      <selection activeCell="E17" sqref="E17"/>
    </sheetView>
  </sheetViews>
  <sheetFormatPr defaultColWidth="8" defaultRowHeight="17.25" customHeight="1" x14ac:dyDescent="0.25"/>
  <cols>
    <col min="1" max="1" width="7.42578125" style="47" customWidth="1"/>
    <col min="2" max="2" width="8.7109375" style="47" customWidth="1"/>
    <col min="3" max="3" width="66.28515625" style="41" customWidth="1"/>
    <col min="4" max="4" width="15.7109375" style="41" customWidth="1"/>
    <col min="5" max="5" width="17.28515625" style="41" customWidth="1"/>
    <col min="6" max="6" width="17.28515625" style="92" customWidth="1"/>
    <col min="7" max="7" width="17.7109375" style="92" customWidth="1"/>
    <col min="8" max="8" width="9.5703125" style="41" customWidth="1"/>
    <col min="9" max="9" width="16.42578125" style="93" bestFit="1" customWidth="1"/>
    <col min="10" max="11" width="18.28515625" style="93" bestFit="1" customWidth="1"/>
    <col min="12" max="12" width="18.5703125" style="93" bestFit="1" customWidth="1"/>
    <col min="13" max="13" width="16.42578125" style="41" customWidth="1"/>
    <col min="14" max="16384" width="8" style="41"/>
  </cols>
  <sheetData>
    <row r="1" spans="1:12" ht="17.25" customHeight="1" x14ac:dyDescent="0.25">
      <c r="A1" s="366" t="s">
        <v>94</v>
      </c>
      <c r="B1" s="366"/>
      <c r="C1" s="366"/>
      <c r="D1" s="366"/>
      <c r="E1" s="366"/>
      <c r="F1" s="366"/>
      <c r="G1" s="366"/>
    </row>
    <row r="2" spans="1:12" s="94" customFormat="1" ht="16.5" customHeight="1" x14ac:dyDescent="0.25">
      <c r="A2" s="366" t="s">
        <v>1</v>
      </c>
      <c r="B2" s="366"/>
      <c r="C2" s="366"/>
      <c r="D2" s="366"/>
      <c r="E2" s="366"/>
      <c r="F2" s="366"/>
      <c r="G2" s="366"/>
      <c r="H2" s="96"/>
      <c r="I2" s="96"/>
      <c r="J2" s="96"/>
      <c r="K2" s="95"/>
      <c r="L2" s="95"/>
    </row>
    <row r="3" spans="1:12" s="94" customFormat="1" ht="16.5" customHeight="1" x14ac:dyDescent="0.25">
      <c r="A3" s="366" t="s">
        <v>2</v>
      </c>
      <c r="B3" s="366"/>
      <c r="C3" s="366"/>
      <c r="D3" s="366"/>
      <c r="E3" s="366"/>
      <c r="F3" s="366"/>
      <c r="G3" s="366"/>
      <c r="H3" s="96"/>
      <c r="I3" s="96"/>
      <c r="J3" s="96"/>
      <c r="K3" s="95"/>
      <c r="L3" s="95"/>
    </row>
    <row r="4" spans="1:12" s="94" customFormat="1" ht="52.5" customHeight="1" x14ac:dyDescent="0.25">
      <c r="A4" s="367" t="s">
        <v>177</v>
      </c>
      <c r="B4" s="367"/>
      <c r="C4" s="367"/>
      <c r="D4" s="367"/>
      <c r="E4" s="367"/>
      <c r="F4" s="367"/>
      <c r="G4" s="367"/>
      <c r="H4" s="97"/>
      <c r="I4" s="97"/>
      <c r="J4" s="97"/>
      <c r="K4" s="95"/>
      <c r="L4" s="95"/>
    </row>
    <row r="5" spans="1:12" ht="17.25" customHeight="1" x14ac:dyDescent="0.25">
      <c r="A5" s="42"/>
      <c r="B5" s="42"/>
      <c r="C5" s="39"/>
      <c r="D5" s="39"/>
      <c r="E5" s="39"/>
      <c r="F5" s="334" t="s">
        <v>39</v>
      </c>
      <c r="G5" s="334"/>
    </row>
    <row r="6" spans="1:12" ht="42" customHeight="1" x14ac:dyDescent="0.25">
      <c r="A6" s="368" t="s">
        <v>40</v>
      </c>
      <c r="B6" s="369"/>
      <c r="C6" s="372" t="s">
        <v>95</v>
      </c>
      <c r="D6" s="342" t="s">
        <v>6</v>
      </c>
      <c r="E6" s="343"/>
      <c r="F6" s="343"/>
      <c r="G6" s="344"/>
    </row>
    <row r="7" spans="1:12" s="44" customFormat="1" ht="17.25" customHeight="1" x14ac:dyDescent="0.25">
      <c r="A7" s="370"/>
      <c r="B7" s="371"/>
      <c r="C7" s="373"/>
      <c r="D7" s="364" t="s">
        <v>7</v>
      </c>
      <c r="E7" s="364" t="s">
        <v>8</v>
      </c>
      <c r="F7" s="364" t="s">
        <v>96</v>
      </c>
      <c r="G7" s="364" t="s">
        <v>97</v>
      </c>
      <c r="I7" s="98"/>
      <c r="J7" s="98"/>
      <c r="K7" s="98"/>
      <c r="L7" s="98"/>
    </row>
    <row r="8" spans="1:12" s="44" customFormat="1" ht="66" customHeight="1" x14ac:dyDescent="0.25">
      <c r="A8" s="99" t="s">
        <v>45</v>
      </c>
      <c r="B8" s="99" t="s">
        <v>46</v>
      </c>
      <c r="C8" s="374"/>
      <c r="D8" s="365"/>
      <c r="E8" s="365"/>
      <c r="F8" s="365"/>
      <c r="G8" s="365"/>
      <c r="I8" s="98"/>
      <c r="J8" s="98"/>
      <c r="K8" s="98"/>
      <c r="L8" s="98"/>
    </row>
    <row r="9" spans="1:12" s="47" customFormat="1" ht="17.25" customHeight="1" x14ac:dyDescent="0.25">
      <c r="A9" s="48"/>
      <c r="B9" s="48"/>
      <c r="C9" s="49" t="s">
        <v>51</v>
      </c>
      <c r="D9" s="101">
        <f>D11</f>
        <v>4.0000000008149073E-2</v>
      </c>
      <c r="E9" s="101">
        <f t="shared" ref="E9:G9" si="0">E11</f>
        <v>3.9999999971769284E-2</v>
      </c>
      <c r="F9" s="101">
        <f t="shared" si="0"/>
        <v>3.9999999971769284E-2</v>
      </c>
      <c r="G9" s="101">
        <f t="shared" si="0"/>
        <v>3.9999999971769284E-2</v>
      </c>
      <c r="I9" s="100"/>
      <c r="J9" s="100"/>
      <c r="K9" s="100"/>
      <c r="L9" s="100"/>
    </row>
    <row r="10" spans="1:12" ht="17.25" customHeight="1" x14ac:dyDescent="0.25">
      <c r="A10" s="48"/>
      <c r="B10" s="48"/>
      <c r="C10" s="49" t="s">
        <v>52</v>
      </c>
      <c r="D10" s="49"/>
      <c r="E10" s="49"/>
      <c r="F10" s="101"/>
      <c r="G10" s="101"/>
    </row>
    <row r="11" spans="1:12" s="51" customFormat="1" ht="34.5" customHeight="1" x14ac:dyDescent="0.25">
      <c r="A11" s="52"/>
      <c r="B11" s="53"/>
      <c r="C11" s="53" t="s">
        <v>53</v>
      </c>
      <c r="D11" s="54">
        <f>D13+D26+D23+D32+D20</f>
        <v>4.0000000008149073E-2</v>
      </c>
      <c r="E11" s="54">
        <f>E13+E26+E23+E32+E20</f>
        <v>3.9999999971769284E-2</v>
      </c>
      <c r="F11" s="54">
        <f>F13+F26+F23+F32+F20</f>
        <v>3.9999999971769284E-2</v>
      </c>
      <c r="G11" s="54">
        <f>G13+G26+G23+G32+G20</f>
        <v>3.9999999971769284E-2</v>
      </c>
      <c r="I11" s="102"/>
      <c r="J11" s="102"/>
      <c r="K11" s="102"/>
      <c r="L11" s="102"/>
    </row>
    <row r="12" spans="1:12" s="51" customFormat="1" ht="17.25" customHeight="1" x14ac:dyDescent="0.25">
      <c r="A12" s="52"/>
      <c r="B12" s="52"/>
      <c r="C12" s="52" t="s">
        <v>54</v>
      </c>
      <c r="D12" s="52"/>
      <c r="E12" s="52"/>
      <c r="F12" s="56"/>
      <c r="G12" s="56"/>
      <c r="I12" s="102"/>
      <c r="J12" s="102"/>
      <c r="K12" s="102"/>
      <c r="L12" s="102"/>
    </row>
    <row r="13" spans="1:12" s="103" customFormat="1" ht="32.25" customHeight="1" x14ac:dyDescent="0.25">
      <c r="A13" s="58">
        <v>1004</v>
      </c>
      <c r="B13" s="58">
        <v>31002</v>
      </c>
      <c r="C13" s="158" t="s">
        <v>55</v>
      </c>
      <c r="D13" s="54">
        <f>D15</f>
        <v>74378.7</v>
      </c>
      <c r="E13" s="54">
        <f t="shared" ref="E13:G13" si="1">E15</f>
        <v>197937.1</v>
      </c>
      <c r="F13" s="54">
        <f t="shared" si="1"/>
        <v>197937.1</v>
      </c>
      <c r="G13" s="54">
        <f t="shared" si="1"/>
        <v>197937.1</v>
      </c>
      <c r="I13" s="104"/>
      <c r="J13" s="104"/>
      <c r="K13" s="104"/>
      <c r="L13" s="104"/>
    </row>
    <row r="14" spans="1:12" s="57" customFormat="1" ht="17.25" customHeight="1" x14ac:dyDescent="0.25">
      <c r="A14" s="58"/>
      <c r="B14" s="58"/>
      <c r="C14" s="52" t="s">
        <v>98</v>
      </c>
      <c r="D14" s="52"/>
      <c r="E14" s="52"/>
      <c r="F14" s="54"/>
      <c r="G14" s="54"/>
      <c r="I14" s="105"/>
      <c r="J14" s="105"/>
      <c r="K14" s="105"/>
      <c r="L14" s="105"/>
    </row>
    <row r="15" spans="1:12" s="106" customFormat="1" ht="34.5" customHeight="1" x14ac:dyDescent="0.25">
      <c r="A15" s="108"/>
      <c r="B15" s="108"/>
      <c r="C15" s="109" t="s">
        <v>99</v>
      </c>
      <c r="D15" s="110">
        <f>SUM(D17:D18)</f>
        <v>74378.7</v>
      </c>
      <c r="E15" s="110">
        <f t="shared" ref="E15:G15" si="2">SUM(E17:E18)</f>
        <v>197937.1</v>
      </c>
      <c r="F15" s="110">
        <f t="shared" si="2"/>
        <v>197937.1</v>
      </c>
      <c r="G15" s="110">
        <f t="shared" si="2"/>
        <v>197937.1</v>
      </c>
      <c r="I15" s="107"/>
      <c r="J15" s="107"/>
      <c r="K15" s="107"/>
      <c r="L15" s="107"/>
    </row>
    <row r="16" spans="1:12" s="57" customFormat="1" ht="17.25" customHeight="1" x14ac:dyDescent="0.25">
      <c r="A16" s="111"/>
      <c r="B16" s="111"/>
      <c r="C16" s="61" t="s">
        <v>100</v>
      </c>
      <c r="D16" s="61"/>
      <c r="E16" s="61"/>
      <c r="F16" s="112"/>
      <c r="G16" s="112"/>
      <c r="I16" s="105"/>
      <c r="J16" s="105"/>
      <c r="K16" s="105"/>
      <c r="L16" s="105"/>
    </row>
    <row r="17" spans="1:12" s="57" customFormat="1" ht="34.5" customHeight="1" x14ac:dyDescent="0.25">
      <c r="A17" s="111"/>
      <c r="B17" s="111"/>
      <c r="C17" s="62" t="s">
        <v>56</v>
      </c>
      <c r="D17" s="160">
        <v>0</v>
      </c>
      <c r="E17" s="161">
        <v>89331.3</v>
      </c>
      <c r="F17" s="161">
        <v>89331.3</v>
      </c>
      <c r="G17" s="161">
        <v>89331.3</v>
      </c>
      <c r="I17" s="105"/>
      <c r="J17" s="105"/>
      <c r="K17" s="105"/>
      <c r="L17" s="105"/>
    </row>
    <row r="18" spans="1:12" ht="51.75" customHeight="1" x14ac:dyDescent="0.25">
      <c r="A18" s="113"/>
      <c r="B18" s="113"/>
      <c r="C18" s="62" t="s">
        <v>57</v>
      </c>
      <c r="D18" s="161">
        <v>74378.7</v>
      </c>
      <c r="E18" s="161">
        <v>108605.8</v>
      </c>
      <c r="F18" s="161">
        <v>108605.8</v>
      </c>
      <c r="G18" s="161">
        <v>108605.8</v>
      </c>
    </row>
    <row r="19" spans="1:12" s="51" customFormat="1" ht="17.25" customHeight="1" x14ac:dyDescent="0.25">
      <c r="A19" s="206"/>
      <c r="B19" s="206"/>
      <c r="C19" s="206" t="s">
        <v>54</v>
      </c>
      <c r="D19" s="206"/>
      <c r="E19" s="206"/>
      <c r="F19" s="217"/>
      <c r="G19" s="217"/>
      <c r="I19" s="102"/>
      <c r="J19" s="102"/>
      <c r="K19" s="102"/>
      <c r="L19" s="102"/>
    </row>
    <row r="20" spans="1:12" ht="40.5" customHeight="1" x14ac:dyDescent="0.25">
      <c r="A20" s="216">
        <v>1004</v>
      </c>
      <c r="B20" s="216">
        <v>31007</v>
      </c>
      <c r="C20" s="209" t="s">
        <v>178</v>
      </c>
      <c r="D20" s="210">
        <v>-21509.599999999999</v>
      </c>
      <c r="E20" s="210">
        <v>0</v>
      </c>
      <c r="F20" s="210">
        <v>0</v>
      </c>
      <c r="G20" s="210">
        <v>0</v>
      </c>
    </row>
    <row r="21" spans="1:12" s="57" customFormat="1" ht="17.25" customHeight="1" x14ac:dyDescent="0.25">
      <c r="A21" s="208"/>
      <c r="B21" s="208"/>
      <c r="C21" s="206" t="s">
        <v>98</v>
      </c>
      <c r="D21" s="206"/>
      <c r="E21" s="206"/>
      <c r="F21" s="210"/>
      <c r="G21" s="210"/>
      <c r="I21" s="105"/>
      <c r="J21" s="105"/>
      <c r="K21" s="105"/>
      <c r="L21" s="105"/>
    </row>
    <row r="22" spans="1:12" s="106" customFormat="1" ht="39" customHeight="1" x14ac:dyDescent="0.25">
      <c r="A22" s="205"/>
      <c r="B22" s="205"/>
      <c r="C22" s="211" t="s">
        <v>99</v>
      </c>
      <c r="D22" s="207">
        <v>-21509.599999999999</v>
      </c>
      <c r="E22" s="207">
        <v>0</v>
      </c>
      <c r="F22" s="207">
        <v>0</v>
      </c>
      <c r="G22" s="207">
        <v>0</v>
      </c>
      <c r="I22" s="107"/>
      <c r="J22" s="107"/>
      <c r="K22" s="107"/>
      <c r="L22" s="107"/>
    </row>
    <row r="23" spans="1:12" ht="34.5" customHeight="1" x14ac:dyDescent="0.25">
      <c r="A23" s="113">
        <v>1004</v>
      </c>
      <c r="B23" s="113">
        <v>31010</v>
      </c>
      <c r="C23" s="145" t="str">
        <f>'2'!C17</f>
        <v>Հեր-Հերի ջրամբարից ինքնահոս ջրատարի կառուցում</v>
      </c>
      <c r="D23" s="54">
        <f>D25</f>
        <v>-89999.959999999992</v>
      </c>
      <c r="E23" s="54">
        <f t="shared" ref="E23:G23" si="3">E25</f>
        <v>-235067.96000000002</v>
      </c>
      <c r="F23" s="54">
        <f t="shared" si="3"/>
        <v>-235067.96000000002</v>
      </c>
      <c r="G23" s="54">
        <f t="shared" si="3"/>
        <v>-235067.96000000002</v>
      </c>
    </row>
    <row r="24" spans="1:12" s="57" customFormat="1" ht="17.25" customHeight="1" x14ac:dyDescent="0.25">
      <c r="A24" s="58"/>
      <c r="B24" s="58"/>
      <c r="C24" s="52" t="s">
        <v>98</v>
      </c>
      <c r="D24" s="52"/>
      <c r="E24" s="52"/>
      <c r="F24" s="54"/>
      <c r="G24" s="54"/>
      <c r="I24" s="105"/>
      <c r="J24" s="105"/>
      <c r="K24" s="105"/>
      <c r="L24" s="105"/>
    </row>
    <row r="25" spans="1:12" s="106" customFormat="1" ht="34.5" customHeight="1" x14ac:dyDescent="0.25">
      <c r="A25" s="108"/>
      <c r="B25" s="108"/>
      <c r="C25" s="109" t="s">
        <v>99</v>
      </c>
      <c r="D25" s="159">
        <f>'1'!D31</f>
        <v>-89999.959999999992</v>
      </c>
      <c r="E25" s="159">
        <f>'1'!E31</f>
        <v>-235067.96000000002</v>
      </c>
      <c r="F25" s="159">
        <f>'1'!F31</f>
        <v>-235067.96000000002</v>
      </c>
      <c r="G25" s="159">
        <f>'1'!G31</f>
        <v>-235067.96000000002</v>
      </c>
      <c r="I25" s="107"/>
      <c r="J25" s="107"/>
      <c r="K25" s="107"/>
      <c r="L25" s="107"/>
    </row>
    <row r="26" spans="1:12" s="103" customFormat="1" ht="44.25" customHeight="1" x14ac:dyDescent="0.25">
      <c r="A26" s="58">
        <v>1004</v>
      </c>
      <c r="B26" s="58">
        <v>31012</v>
      </c>
      <c r="C26" s="472" t="s">
        <v>26</v>
      </c>
      <c r="D26" s="54">
        <f>D28</f>
        <v>15621.3</v>
      </c>
      <c r="E26" s="54">
        <f t="shared" ref="E26:G26" si="4">E28</f>
        <v>15621.3</v>
      </c>
      <c r="F26" s="54">
        <f t="shared" si="4"/>
        <v>15621.3</v>
      </c>
      <c r="G26" s="54">
        <f t="shared" si="4"/>
        <v>15621.3</v>
      </c>
      <c r="I26" s="104"/>
      <c r="J26" s="104"/>
      <c r="K26" s="104"/>
      <c r="L26" s="104"/>
    </row>
    <row r="27" spans="1:12" s="57" customFormat="1" ht="17.25" customHeight="1" x14ac:dyDescent="0.25">
      <c r="A27" s="58"/>
      <c r="B27" s="58"/>
      <c r="C27" s="52" t="s">
        <v>98</v>
      </c>
      <c r="D27" s="52"/>
      <c r="E27" s="52"/>
      <c r="F27" s="54"/>
      <c r="G27" s="54"/>
      <c r="I27" s="105"/>
      <c r="J27" s="105"/>
      <c r="K27" s="105"/>
      <c r="L27" s="105"/>
    </row>
    <row r="28" spans="1:12" s="106" customFormat="1" ht="34.5" customHeight="1" x14ac:dyDescent="0.25">
      <c r="A28" s="108"/>
      <c r="B28" s="108"/>
      <c r="C28" s="109" t="s">
        <v>99</v>
      </c>
      <c r="D28" s="110">
        <f>SUM(D30:D30)</f>
        <v>15621.3</v>
      </c>
      <c r="E28" s="110">
        <f>SUM(E30:E30)</f>
        <v>15621.3</v>
      </c>
      <c r="F28" s="110">
        <f>SUM(F30:F30)</f>
        <v>15621.3</v>
      </c>
      <c r="G28" s="110">
        <f>SUM(G30:G30)</f>
        <v>15621.3</v>
      </c>
      <c r="I28" s="107"/>
      <c r="J28" s="107"/>
      <c r="K28" s="107"/>
      <c r="L28" s="107"/>
    </row>
    <row r="29" spans="1:12" s="57" customFormat="1" ht="17.25" customHeight="1" x14ac:dyDescent="0.25">
      <c r="A29" s="111"/>
      <c r="B29" s="111"/>
      <c r="C29" s="61" t="s">
        <v>100</v>
      </c>
      <c r="D29" s="61"/>
      <c r="E29" s="61"/>
      <c r="F29" s="112"/>
      <c r="G29" s="112"/>
      <c r="I29" s="105"/>
      <c r="J29" s="105"/>
      <c r="K29" s="105"/>
      <c r="L29" s="105"/>
    </row>
    <row r="30" spans="1:12" ht="40.5" customHeight="1" x14ac:dyDescent="0.25">
      <c r="A30" s="113"/>
      <c r="B30" s="113"/>
      <c r="C30" s="62" t="s">
        <v>58</v>
      </c>
      <c r="D30" s="56">
        <v>15621.3</v>
      </c>
      <c r="E30" s="56">
        <f>D30</f>
        <v>15621.3</v>
      </c>
      <c r="F30" s="56">
        <f>E30</f>
        <v>15621.3</v>
      </c>
      <c r="G30" s="56">
        <f>F30</f>
        <v>15621.3</v>
      </c>
    </row>
    <row r="31" spans="1:12" s="106" customFormat="1" ht="24" customHeight="1" x14ac:dyDescent="0.25">
      <c r="A31" s="205"/>
      <c r="B31" s="205"/>
      <c r="C31" s="206" t="s">
        <v>54</v>
      </c>
      <c r="D31" s="207"/>
      <c r="E31" s="207"/>
      <c r="F31" s="207"/>
      <c r="G31" s="207"/>
      <c r="I31" s="107"/>
      <c r="J31" s="107"/>
      <c r="K31" s="107"/>
      <c r="L31" s="107"/>
    </row>
    <row r="32" spans="1:12" s="103" customFormat="1" ht="48" customHeight="1" x14ac:dyDescent="0.25">
      <c r="A32" s="208">
        <v>1072</v>
      </c>
      <c r="B32" s="208">
        <v>31010</v>
      </c>
      <c r="C32" s="209" t="s">
        <v>185</v>
      </c>
      <c r="D32" s="210">
        <v>21509.599999999999</v>
      </c>
      <c r="E32" s="210">
        <v>21509.599999999999</v>
      </c>
      <c r="F32" s="210">
        <v>21509.599999999999</v>
      </c>
      <c r="G32" s="210">
        <v>21509.599999999999</v>
      </c>
      <c r="I32" s="104"/>
      <c r="J32" s="104"/>
      <c r="K32" s="104"/>
      <c r="L32" s="104"/>
    </row>
    <row r="33" spans="1:12" s="57" customFormat="1" ht="17.25" customHeight="1" x14ac:dyDescent="0.25">
      <c r="A33" s="208"/>
      <c r="B33" s="208"/>
      <c r="C33" s="206" t="s">
        <v>98</v>
      </c>
      <c r="D33" s="206"/>
      <c r="E33" s="206"/>
      <c r="F33" s="210"/>
      <c r="G33" s="210"/>
      <c r="I33" s="105"/>
      <c r="J33" s="105"/>
      <c r="K33" s="105"/>
      <c r="L33" s="105"/>
    </row>
    <row r="34" spans="1:12" s="106" customFormat="1" ht="34.5" customHeight="1" x14ac:dyDescent="0.25">
      <c r="A34" s="205"/>
      <c r="B34" s="205"/>
      <c r="C34" s="211" t="s">
        <v>99</v>
      </c>
      <c r="D34" s="212">
        <v>21509.599999999999</v>
      </c>
      <c r="E34" s="212">
        <v>21509.599999999999</v>
      </c>
      <c r="F34" s="212">
        <v>21509.599999999999</v>
      </c>
      <c r="G34" s="212">
        <v>21509.599999999999</v>
      </c>
      <c r="I34" s="107"/>
      <c r="J34" s="107"/>
      <c r="K34" s="107"/>
      <c r="L34" s="107"/>
    </row>
    <row r="35" spans="1:12" s="57" customFormat="1" ht="17.25" customHeight="1" x14ac:dyDescent="0.25">
      <c r="A35" s="213"/>
      <c r="B35" s="213"/>
      <c r="C35" s="214" t="s">
        <v>100</v>
      </c>
      <c r="D35" s="214"/>
      <c r="E35" s="214"/>
      <c r="F35" s="215"/>
      <c r="G35" s="215"/>
      <c r="I35" s="105"/>
      <c r="J35" s="105"/>
      <c r="K35" s="105"/>
      <c r="L35" s="105"/>
    </row>
    <row r="36" spans="1:12" ht="60.75" customHeight="1" x14ac:dyDescent="0.25">
      <c r="A36" s="216"/>
      <c r="B36" s="216"/>
      <c r="C36" s="225" t="s">
        <v>186</v>
      </c>
      <c r="D36" s="217">
        <v>21509.599999999999</v>
      </c>
      <c r="E36" s="217">
        <v>21509.599999999999</v>
      </c>
      <c r="F36" s="217">
        <v>21509.599999999999</v>
      </c>
      <c r="G36" s="217">
        <v>21509.599999999999</v>
      </c>
    </row>
  </sheetData>
  <mergeCells count="12">
    <mergeCell ref="F7:F8"/>
    <mergeCell ref="G7:G8"/>
    <mergeCell ref="A1:G1"/>
    <mergeCell ref="A2:G2"/>
    <mergeCell ref="A3:G3"/>
    <mergeCell ref="A4:G4"/>
    <mergeCell ref="F5:G5"/>
    <mergeCell ref="A6:B7"/>
    <mergeCell ref="C6:C8"/>
    <mergeCell ref="D6:G6"/>
    <mergeCell ref="D7:D8"/>
    <mergeCell ref="E7:E8"/>
  </mergeCells>
  <pageMargins left="0.7" right="0.43" top="0.75" bottom="0.75" header="0.3" footer="0.3"/>
  <pageSetup scale="63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view="pageBreakPreview" zoomScale="90" zoomScaleNormal="100" zoomScaleSheetLayoutView="90" workbookViewId="0">
      <selection activeCell="D19" sqref="D19"/>
    </sheetView>
  </sheetViews>
  <sheetFormatPr defaultRowHeight="17.25" customHeight="1" x14ac:dyDescent="0.25"/>
  <cols>
    <col min="1" max="1" width="10.140625" style="473" customWidth="1"/>
    <col min="2" max="2" width="9.42578125" style="473" customWidth="1"/>
    <col min="3" max="3" width="58.42578125" style="478" customWidth="1"/>
    <col min="4" max="4" width="23.28515625" style="502" customWidth="1"/>
    <col min="5" max="5" width="22" style="478" customWidth="1"/>
    <col min="6" max="7" width="9.140625" style="478"/>
    <col min="8" max="8" width="15.42578125" style="478" customWidth="1"/>
    <col min="9" max="16384" width="9.140625" style="478"/>
  </cols>
  <sheetData>
    <row r="1" spans="1:10" s="25" customFormat="1" ht="14.25" customHeight="1" x14ac:dyDescent="0.25">
      <c r="A1" s="473"/>
      <c r="B1" s="474"/>
      <c r="C1" s="474"/>
      <c r="D1" s="475" t="s">
        <v>101</v>
      </c>
      <c r="E1" s="474"/>
      <c r="F1" s="474"/>
      <c r="G1" s="474"/>
      <c r="H1" s="474"/>
    </row>
    <row r="2" spans="1:10" s="25" customFormat="1" ht="14.25" customHeight="1" x14ac:dyDescent="0.25">
      <c r="D2" s="475" t="s">
        <v>1</v>
      </c>
      <c r="F2" s="226"/>
      <c r="G2" s="226"/>
      <c r="H2" s="476"/>
      <c r="I2" s="226"/>
      <c r="J2" s="226"/>
    </row>
    <row r="3" spans="1:10" s="37" customFormat="1" ht="16.5" customHeight="1" x14ac:dyDescent="0.25">
      <c r="B3" s="38"/>
      <c r="C3" s="38"/>
      <c r="D3" s="475" t="s">
        <v>2</v>
      </c>
      <c r="E3" s="38"/>
      <c r="F3" s="38"/>
      <c r="G3" s="38"/>
      <c r="H3" s="38"/>
      <c r="I3" s="38"/>
      <c r="J3" s="38"/>
    </row>
    <row r="4" spans="1:10" s="37" customFormat="1" ht="16.5" customHeight="1" x14ac:dyDescent="0.25">
      <c r="B4" s="38"/>
      <c r="C4" s="38"/>
      <c r="D4" s="38"/>
      <c r="E4" s="38"/>
      <c r="F4" s="38"/>
      <c r="G4" s="38"/>
      <c r="H4" s="38"/>
      <c r="I4" s="38"/>
      <c r="J4" s="38"/>
    </row>
    <row r="5" spans="1:10" s="37" customFormat="1" ht="55.5" customHeight="1" x14ac:dyDescent="0.25">
      <c r="A5" s="333" t="s">
        <v>102</v>
      </c>
      <c r="B5" s="333"/>
      <c r="C5" s="333"/>
      <c r="D5" s="333"/>
      <c r="E5" s="40"/>
      <c r="F5" s="40"/>
      <c r="G5" s="40"/>
      <c r="H5" s="40"/>
      <c r="I5" s="40"/>
      <c r="J5" s="40"/>
    </row>
    <row r="6" spans="1:10" ht="17.25" customHeight="1" x14ac:dyDescent="0.25">
      <c r="A6" s="42"/>
      <c r="B6" s="42"/>
      <c r="C6" s="477" t="s">
        <v>39</v>
      </c>
      <c r="D6" s="477"/>
    </row>
    <row r="7" spans="1:10" ht="17.25" customHeight="1" x14ac:dyDescent="0.25">
      <c r="A7" s="42"/>
      <c r="B7" s="42"/>
      <c r="C7" s="479"/>
      <c r="D7" s="479"/>
    </row>
    <row r="8" spans="1:10" s="484" customFormat="1" ht="40.5" customHeight="1" x14ac:dyDescent="0.25">
      <c r="A8" s="480" t="s">
        <v>40</v>
      </c>
      <c r="B8" s="481"/>
      <c r="C8" s="482" t="s">
        <v>41</v>
      </c>
      <c r="D8" s="483" t="s">
        <v>103</v>
      </c>
    </row>
    <row r="9" spans="1:10" s="484" customFormat="1" ht="55.5" customHeight="1" x14ac:dyDescent="0.25">
      <c r="A9" s="485" t="s">
        <v>45</v>
      </c>
      <c r="B9" s="485" t="s">
        <v>46</v>
      </c>
      <c r="C9" s="486"/>
      <c r="D9" s="487"/>
    </row>
    <row r="10" spans="1:10" s="473" customFormat="1" ht="41.25" customHeight="1" x14ac:dyDescent="0.25">
      <c r="A10" s="488"/>
      <c r="B10" s="488"/>
      <c r="C10" s="489" t="s">
        <v>51</v>
      </c>
      <c r="D10" s="490">
        <f>D12</f>
        <v>-213558.39999999999</v>
      </c>
    </row>
    <row r="11" spans="1:10" ht="17.25" customHeight="1" x14ac:dyDescent="0.25">
      <c r="A11" s="488"/>
      <c r="B11" s="488"/>
      <c r="C11" s="489" t="s">
        <v>52</v>
      </c>
      <c r="D11" s="491"/>
    </row>
    <row r="12" spans="1:10" s="473" customFormat="1" ht="56.25" customHeight="1" x14ac:dyDescent="0.25">
      <c r="A12" s="492"/>
      <c r="B12" s="493"/>
      <c r="C12" s="493" t="s">
        <v>53</v>
      </c>
      <c r="D12" s="490">
        <f>SUM(D14:D15)</f>
        <v>-213558.39999999999</v>
      </c>
      <c r="E12" s="494"/>
    </row>
    <row r="13" spans="1:10" s="473" customFormat="1" ht="17.25" customHeight="1" x14ac:dyDescent="0.25">
      <c r="A13" s="492"/>
      <c r="B13" s="492"/>
      <c r="C13" s="492" t="s">
        <v>54</v>
      </c>
      <c r="D13" s="495"/>
    </row>
    <row r="14" spans="1:10" s="499" customFormat="1" ht="39.75" customHeight="1" x14ac:dyDescent="0.25">
      <c r="A14" s="496">
        <v>1004</v>
      </c>
      <c r="B14" s="496">
        <v>31002</v>
      </c>
      <c r="C14" s="497" t="s">
        <v>55</v>
      </c>
      <c r="D14" s="498">
        <v>-197937.1</v>
      </c>
    </row>
    <row r="15" spans="1:10" s="501" customFormat="1" ht="45" customHeight="1" x14ac:dyDescent="0.25">
      <c r="A15" s="496">
        <v>1004</v>
      </c>
      <c r="B15" s="496">
        <v>31012</v>
      </c>
      <c r="C15" s="500" t="s">
        <v>26</v>
      </c>
      <c r="D15" s="498">
        <v>-15621.3</v>
      </c>
    </row>
  </sheetData>
  <mergeCells count="5">
    <mergeCell ref="A5:D5"/>
    <mergeCell ref="C6:D6"/>
    <mergeCell ref="A8:B8"/>
    <mergeCell ref="C8:C9"/>
    <mergeCell ref="D8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6"/>
  <sheetViews>
    <sheetView view="pageBreakPreview" topLeftCell="A49" zoomScaleNormal="100" zoomScaleSheetLayoutView="100" workbookViewId="0">
      <selection activeCell="B54" sqref="B54"/>
    </sheetView>
  </sheetViews>
  <sheetFormatPr defaultColWidth="8" defaultRowHeight="11.25" customHeight="1" x14ac:dyDescent="0.25"/>
  <cols>
    <col min="1" max="1" width="28.5703125" customWidth="1"/>
    <col min="2" max="2" width="47.5703125" customWidth="1"/>
    <col min="3" max="3" width="12.140625" customWidth="1"/>
    <col min="4" max="4" width="12.5703125" customWidth="1"/>
    <col min="5" max="5" width="11.85546875" customWidth="1"/>
    <col min="6" max="6" width="11.5703125" style="64" customWidth="1"/>
    <col min="7" max="7" width="34.140625" customWidth="1"/>
  </cols>
  <sheetData>
    <row r="1" spans="1:12" s="41" customFormat="1" ht="17.25" customHeight="1" x14ac:dyDescent="0.25">
      <c r="A1" s="437" t="s">
        <v>104</v>
      </c>
      <c r="B1" s="437"/>
      <c r="C1" s="437"/>
      <c r="D1" s="437"/>
      <c r="E1" s="437"/>
      <c r="F1" s="437"/>
      <c r="G1" s="116"/>
      <c r="I1" s="93"/>
      <c r="J1" s="93"/>
      <c r="K1" s="93"/>
      <c r="L1" s="93"/>
    </row>
    <row r="2" spans="1:12" s="94" customFormat="1" ht="16.5" customHeight="1" x14ac:dyDescent="0.25">
      <c r="A2" s="438" t="s">
        <v>1</v>
      </c>
      <c r="B2" s="438"/>
      <c r="C2" s="438"/>
      <c r="D2" s="438"/>
      <c r="E2" s="438"/>
      <c r="F2" s="438"/>
      <c r="G2" s="117"/>
      <c r="H2" s="96"/>
      <c r="I2" s="96"/>
      <c r="J2" s="96"/>
    </row>
    <row r="3" spans="1:12" s="37" customFormat="1" ht="16.5" customHeight="1" x14ac:dyDescent="0.25">
      <c r="A3" s="437" t="s">
        <v>2</v>
      </c>
      <c r="B3" s="437"/>
      <c r="C3" s="437"/>
      <c r="D3" s="437"/>
      <c r="E3" s="437"/>
      <c r="F3" s="437"/>
      <c r="G3" s="114"/>
      <c r="H3" s="38"/>
      <c r="I3" s="38"/>
      <c r="J3" s="38"/>
    </row>
    <row r="4" spans="1:12" s="37" customFormat="1" ht="16.5" customHeight="1" x14ac:dyDescent="0.25">
      <c r="A4" s="115"/>
      <c r="B4" s="115"/>
      <c r="C4" s="115"/>
      <c r="D4" s="115"/>
      <c r="E4" s="115"/>
      <c r="F4" s="115"/>
      <c r="G4" s="115"/>
      <c r="H4" s="38"/>
      <c r="I4" s="38"/>
      <c r="J4" s="38"/>
    </row>
    <row r="5" spans="1:12" s="41" customFormat="1" ht="17.25" customHeight="1" x14ac:dyDescent="0.25">
      <c r="A5" s="437" t="s">
        <v>105</v>
      </c>
      <c r="B5" s="437"/>
      <c r="C5" s="437"/>
      <c r="D5" s="437"/>
      <c r="E5" s="437"/>
      <c r="F5" s="437"/>
      <c r="G5" s="114"/>
      <c r="I5" s="93"/>
      <c r="J5" s="93"/>
      <c r="K5" s="93"/>
      <c r="L5" s="93"/>
    </row>
    <row r="6" spans="1:12" s="37" customFormat="1" ht="48.75" customHeight="1" x14ac:dyDescent="0.25">
      <c r="A6" s="439" t="s">
        <v>106</v>
      </c>
      <c r="B6" s="439"/>
      <c r="C6" s="439"/>
      <c r="D6" s="439"/>
      <c r="E6" s="439"/>
      <c r="F6" s="439"/>
      <c r="G6" s="118"/>
      <c r="H6" s="40"/>
      <c r="I6" s="40"/>
      <c r="J6" s="40"/>
    </row>
    <row r="9" spans="1:12" s="69" customFormat="1" ht="20.25" customHeight="1" x14ac:dyDescent="0.25">
      <c r="A9" s="426" t="s">
        <v>107</v>
      </c>
      <c r="B9" s="426"/>
      <c r="C9" s="426"/>
      <c r="D9" s="426"/>
      <c r="E9" s="426"/>
      <c r="F9" s="426"/>
    </row>
    <row r="10" spans="1:12" s="69" customFormat="1" ht="11.25" customHeight="1" x14ac:dyDescent="0.25">
      <c r="A10" s="427" t="s">
        <v>108</v>
      </c>
      <c r="B10" s="427"/>
      <c r="C10" s="427"/>
      <c r="D10" s="427"/>
      <c r="E10" s="427"/>
      <c r="F10" s="427"/>
    </row>
    <row r="11" spans="1:12" s="69" customFormat="1" ht="11.25" customHeight="1" x14ac:dyDescent="0.25">
      <c r="F11" s="119">
        <v>9.8000000000000007</v>
      </c>
    </row>
    <row r="12" spans="1:12" s="69" customFormat="1" ht="11.25" customHeight="1" x14ac:dyDescent="0.25">
      <c r="A12" s="71" t="s">
        <v>109</v>
      </c>
      <c r="B12" s="384" t="s">
        <v>110</v>
      </c>
      <c r="C12" s="385"/>
      <c r="D12" s="385"/>
      <c r="E12" s="385"/>
      <c r="F12" s="386"/>
    </row>
    <row r="13" spans="1:12" s="69" customFormat="1" ht="11.25" customHeight="1" x14ac:dyDescent="0.25">
      <c r="A13" s="75" t="s">
        <v>111</v>
      </c>
      <c r="B13" s="387" t="s">
        <v>112</v>
      </c>
      <c r="C13" s="388"/>
      <c r="D13" s="388"/>
      <c r="E13" s="388"/>
      <c r="F13" s="389"/>
    </row>
    <row r="14" spans="1:12" s="69" customFormat="1" ht="11.25" customHeight="1" x14ac:dyDescent="0.25">
      <c r="A14" s="406"/>
      <c r="B14" s="407"/>
      <c r="C14" s="407"/>
      <c r="D14" s="407"/>
      <c r="E14" s="407"/>
      <c r="F14" s="408"/>
    </row>
    <row r="15" spans="1:12" s="69" customFormat="1" ht="11.25" customHeight="1" x14ac:dyDescent="0.25">
      <c r="A15" s="375" t="s">
        <v>113</v>
      </c>
      <c r="B15" s="376"/>
      <c r="C15" s="376"/>
      <c r="D15" s="376"/>
      <c r="E15" s="376"/>
      <c r="F15" s="377"/>
    </row>
    <row r="16" spans="1:12" s="69" customFormat="1" ht="11.25" customHeight="1" x14ac:dyDescent="0.25">
      <c r="A16" s="419" t="s">
        <v>114</v>
      </c>
      <c r="B16" s="421" t="s">
        <v>111</v>
      </c>
      <c r="C16" s="406" t="s">
        <v>5</v>
      </c>
      <c r="D16" s="407"/>
      <c r="E16" s="407"/>
      <c r="F16" s="408"/>
    </row>
    <row r="17" spans="1:6" s="69" customFormat="1" ht="29.25" customHeight="1" x14ac:dyDescent="0.25">
      <c r="A17" s="420"/>
      <c r="B17" s="422"/>
      <c r="C17" s="395" t="s">
        <v>6</v>
      </c>
      <c r="D17" s="396"/>
      <c r="E17" s="396"/>
      <c r="F17" s="425"/>
    </row>
    <row r="18" spans="1:6" s="69" customFormat="1" ht="11.25" customHeight="1" x14ac:dyDescent="0.25">
      <c r="A18" s="74" t="s">
        <v>115</v>
      </c>
      <c r="B18" s="120">
        <v>31002</v>
      </c>
      <c r="C18" s="409" t="s">
        <v>7</v>
      </c>
      <c r="D18" s="411" t="s">
        <v>116</v>
      </c>
      <c r="E18" s="411" t="s">
        <v>117</v>
      </c>
      <c r="F18" s="411" t="s">
        <v>118</v>
      </c>
    </row>
    <row r="19" spans="1:6" s="69" customFormat="1" ht="25.5" customHeight="1" x14ac:dyDescent="0.25">
      <c r="A19" s="27" t="s">
        <v>119</v>
      </c>
      <c r="B19" s="81" t="s">
        <v>55</v>
      </c>
      <c r="C19" s="409"/>
      <c r="D19" s="411"/>
      <c r="E19" s="411"/>
      <c r="F19" s="411"/>
    </row>
    <row r="20" spans="1:6" s="69" customFormat="1" ht="38.25" customHeight="1" x14ac:dyDescent="0.25">
      <c r="A20" s="27" t="s">
        <v>120</v>
      </c>
      <c r="B20" s="81" t="s">
        <v>55</v>
      </c>
      <c r="C20" s="409"/>
      <c r="D20" s="411"/>
      <c r="E20" s="411"/>
      <c r="F20" s="411"/>
    </row>
    <row r="21" spans="1:6" s="69" customFormat="1" ht="25.5" customHeight="1" x14ac:dyDescent="0.25">
      <c r="A21" s="27" t="s">
        <v>121</v>
      </c>
      <c r="B21" s="81" t="s">
        <v>122</v>
      </c>
      <c r="C21" s="409"/>
      <c r="D21" s="411"/>
      <c r="E21" s="411"/>
      <c r="F21" s="411"/>
    </row>
    <row r="22" spans="1:6" s="69" customFormat="1" ht="38.25" customHeight="1" x14ac:dyDescent="0.25">
      <c r="A22" s="27" t="s">
        <v>123</v>
      </c>
      <c r="B22" s="75" t="s">
        <v>124</v>
      </c>
      <c r="C22" s="410"/>
      <c r="D22" s="412"/>
      <c r="E22" s="412"/>
      <c r="F22" s="412"/>
    </row>
    <row r="23" spans="1:6" s="69" customFormat="1" ht="11.25" customHeight="1" x14ac:dyDescent="0.25">
      <c r="A23" s="402" t="s">
        <v>125</v>
      </c>
      <c r="B23" s="403"/>
      <c r="C23" s="121"/>
      <c r="D23" s="121"/>
      <c r="E23" s="121"/>
      <c r="F23" s="27"/>
    </row>
    <row r="24" spans="1:6" s="162" customFormat="1" ht="11.25" customHeight="1" x14ac:dyDescent="0.25">
      <c r="A24" s="435" t="s">
        <v>161</v>
      </c>
      <c r="B24" s="436"/>
      <c r="C24" s="153">
        <v>700</v>
      </c>
      <c r="D24" s="153">
        <v>2927</v>
      </c>
      <c r="E24" s="153">
        <v>2927</v>
      </c>
      <c r="F24" s="153">
        <v>2927</v>
      </c>
    </row>
    <row r="25" spans="1:6" s="69" customFormat="1" ht="11.25" customHeight="1" x14ac:dyDescent="0.25">
      <c r="A25" s="404" t="s">
        <v>126</v>
      </c>
      <c r="B25" s="405"/>
      <c r="C25" s="36">
        <f>'1'!D19</f>
        <v>74378.7</v>
      </c>
      <c r="D25" s="36">
        <f>'1'!E19</f>
        <v>197937.1</v>
      </c>
      <c r="E25" s="36">
        <f>'1'!F19</f>
        <v>197937.1</v>
      </c>
      <c r="F25" s="36">
        <f>'1'!G19</f>
        <v>197937.1</v>
      </c>
    </row>
    <row r="26" spans="1:6" s="122" customFormat="1" ht="11.25" customHeight="1" x14ac:dyDescent="0.25">
      <c r="A26" s="123"/>
      <c r="B26" s="123"/>
      <c r="C26" s="123"/>
      <c r="D26" s="124"/>
      <c r="E26" s="124"/>
      <c r="F26" s="124"/>
    </row>
    <row r="27" spans="1:6" s="69" customFormat="1" ht="11.25" customHeight="1" x14ac:dyDescent="0.25">
      <c r="A27" s="428" t="s">
        <v>114</v>
      </c>
      <c r="B27" s="390" t="s">
        <v>111</v>
      </c>
      <c r="C27" s="433" t="s">
        <v>5</v>
      </c>
      <c r="D27" s="407"/>
      <c r="E27" s="407"/>
      <c r="F27" s="434"/>
    </row>
    <row r="28" spans="1:6" s="69" customFormat="1" ht="29.25" customHeight="1" x14ac:dyDescent="0.25">
      <c r="A28" s="429"/>
      <c r="B28" s="391"/>
      <c r="C28" s="395" t="s">
        <v>6</v>
      </c>
      <c r="D28" s="396"/>
      <c r="E28" s="396"/>
      <c r="F28" s="397"/>
    </row>
    <row r="29" spans="1:6" s="69" customFormat="1" ht="11.25" customHeight="1" x14ac:dyDescent="0.25">
      <c r="A29" s="218" t="s">
        <v>115</v>
      </c>
      <c r="B29" s="219">
        <v>31007</v>
      </c>
      <c r="C29" s="398" t="s">
        <v>7</v>
      </c>
      <c r="D29" s="400" t="s">
        <v>116</v>
      </c>
      <c r="E29" s="400" t="s">
        <v>117</v>
      </c>
      <c r="F29" s="400" t="s">
        <v>118</v>
      </c>
    </row>
    <row r="30" spans="1:6" s="69" customFormat="1" ht="25.5" customHeight="1" x14ac:dyDescent="0.25">
      <c r="A30" s="190" t="s">
        <v>119</v>
      </c>
      <c r="B30" s="220" t="s">
        <v>178</v>
      </c>
      <c r="C30" s="398"/>
      <c r="D30" s="400"/>
      <c r="E30" s="400"/>
      <c r="F30" s="400"/>
    </row>
    <row r="31" spans="1:6" s="69" customFormat="1" ht="38.25" customHeight="1" x14ac:dyDescent="0.25">
      <c r="A31" s="190" t="s">
        <v>120</v>
      </c>
      <c r="B31" s="220" t="s">
        <v>179</v>
      </c>
      <c r="C31" s="398"/>
      <c r="D31" s="400"/>
      <c r="E31" s="400"/>
      <c r="F31" s="400"/>
    </row>
    <row r="32" spans="1:6" s="69" customFormat="1" ht="25.5" customHeight="1" x14ac:dyDescent="0.25">
      <c r="A32" s="190" t="s">
        <v>121</v>
      </c>
      <c r="B32" s="220" t="s">
        <v>122</v>
      </c>
      <c r="C32" s="398"/>
      <c r="D32" s="400"/>
      <c r="E32" s="400"/>
      <c r="F32" s="400"/>
    </row>
    <row r="33" spans="1:6" s="69" customFormat="1" ht="38.25" customHeight="1" x14ac:dyDescent="0.25">
      <c r="A33" s="190" t="s">
        <v>123</v>
      </c>
      <c r="B33" s="192" t="s">
        <v>124</v>
      </c>
      <c r="C33" s="399"/>
      <c r="D33" s="401"/>
      <c r="E33" s="401"/>
      <c r="F33" s="401"/>
    </row>
    <row r="34" spans="1:6" s="69" customFormat="1" ht="11.25" customHeight="1" x14ac:dyDescent="0.25">
      <c r="A34" s="378" t="s">
        <v>125</v>
      </c>
      <c r="B34" s="379"/>
      <c r="C34" s="221"/>
      <c r="D34" s="221"/>
      <c r="E34" s="221"/>
      <c r="F34" s="190"/>
    </row>
    <row r="35" spans="1:6" s="223" customFormat="1" ht="14.25" customHeight="1" x14ac:dyDescent="0.25">
      <c r="A35" s="380" t="s">
        <v>193</v>
      </c>
      <c r="B35" s="381"/>
      <c r="C35" s="222">
        <v>-30</v>
      </c>
      <c r="D35" s="222">
        <v>0</v>
      </c>
      <c r="E35" s="222">
        <v>0</v>
      </c>
      <c r="F35" s="222">
        <v>0</v>
      </c>
    </row>
    <row r="36" spans="1:6" s="69" customFormat="1" ht="11.25" customHeight="1" x14ac:dyDescent="0.25">
      <c r="A36" s="382" t="s">
        <v>126</v>
      </c>
      <c r="B36" s="383"/>
      <c r="C36" s="222">
        <f>'1'!D25</f>
        <v>-21509.599999999999</v>
      </c>
      <c r="D36" s="222">
        <f>'1'!E25</f>
        <v>0</v>
      </c>
      <c r="E36" s="222">
        <f>'1'!F25</f>
        <v>0</v>
      </c>
      <c r="F36" s="222">
        <f>'1'!G25</f>
        <v>0</v>
      </c>
    </row>
    <row r="37" spans="1:6" s="122" customFormat="1" ht="11.25" customHeight="1" x14ac:dyDescent="0.25">
      <c r="A37" s="123"/>
      <c r="B37" s="123"/>
      <c r="C37" s="123"/>
      <c r="D37" s="124"/>
      <c r="E37" s="124"/>
      <c r="F37" s="124"/>
    </row>
    <row r="38" spans="1:6" s="69" customFormat="1" ht="16.5" customHeight="1" x14ac:dyDescent="0.25">
      <c r="A38" s="419" t="s">
        <v>114</v>
      </c>
      <c r="B38" s="421" t="s">
        <v>111</v>
      </c>
      <c r="C38" s="406" t="s">
        <v>5</v>
      </c>
      <c r="D38" s="407"/>
      <c r="E38" s="407"/>
      <c r="F38" s="408"/>
    </row>
    <row r="39" spans="1:6" s="69" customFormat="1" ht="29.25" customHeight="1" x14ac:dyDescent="0.25">
      <c r="A39" s="420"/>
      <c r="B39" s="422"/>
      <c r="C39" s="406" t="s">
        <v>6</v>
      </c>
      <c r="D39" s="407"/>
      <c r="E39" s="407"/>
      <c r="F39" s="408"/>
    </row>
    <row r="40" spans="1:6" s="69" customFormat="1" ht="11.25" customHeight="1" x14ac:dyDescent="0.25">
      <c r="A40" s="27" t="s">
        <v>115</v>
      </c>
      <c r="B40" s="125">
        <v>31010</v>
      </c>
      <c r="C40" s="409" t="s">
        <v>7</v>
      </c>
      <c r="D40" s="430" t="s">
        <v>8</v>
      </c>
      <c r="E40" s="430" t="s">
        <v>9</v>
      </c>
      <c r="F40" s="430" t="s">
        <v>118</v>
      </c>
    </row>
    <row r="41" spans="1:6" s="69" customFormat="1" ht="25.5" customHeight="1" x14ac:dyDescent="0.25">
      <c r="A41" s="27" t="s">
        <v>119</v>
      </c>
      <c r="B41" s="81" t="str">
        <f>'1'!C32</f>
        <v>Հեր-Հերի ջրամբարից ինքնահոս ջրատարի կառուցում</v>
      </c>
      <c r="C41" s="409"/>
      <c r="D41" s="411"/>
      <c r="E41" s="411"/>
      <c r="F41" s="411"/>
    </row>
    <row r="42" spans="1:6" s="69" customFormat="1" ht="25.5" customHeight="1" x14ac:dyDescent="0.25">
      <c r="A42" s="27" t="s">
        <v>120</v>
      </c>
      <c r="B42" s="81" t="str">
        <f>'1'!C34</f>
        <v>Հեր-Հերի ջրամբարից ինքնահոս ջրատարի կառուցման համար նախագծերի և աշխատանքների ձեռքբերում</v>
      </c>
      <c r="C42" s="409"/>
      <c r="D42" s="411"/>
      <c r="E42" s="411"/>
      <c r="F42" s="411"/>
    </row>
    <row r="43" spans="1:6" s="69" customFormat="1" ht="28.5" customHeight="1" x14ac:dyDescent="0.25">
      <c r="A43" s="27" t="s">
        <v>121</v>
      </c>
      <c r="B43" s="220" t="s">
        <v>127</v>
      </c>
      <c r="C43" s="409"/>
      <c r="D43" s="411"/>
      <c r="E43" s="411"/>
      <c r="F43" s="411"/>
    </row>
    <row r="44" spans="1:6" s="69" customFormat="1" ht="38.25" customHeight="1" x14ac:dyDescent="0.25">
      <c r="A44" s="27" t="s">
        <v>123</v>
      </c>
      <c r="B44" s="75" t="s">
        <v>124</v>
      </c>
      <c r="C44" s="410"/>
      <c r="D44" s="412"/>
      <c r="E44" s="412"/>
      <c r="F44" s="412"/>
    </row>
    <row r="45" spans="1:6" s="69" customFormat="1" ht="11.25" customHeight="1" x14ac:dyDescent="0.25">
      <c r="A45" s="431" t="s">
        <v>125</v>
      </c>
      <c r="B45" s="432"/>
      <c r="C45" s="126"/>
      <c r="D45" s="126"/>
      <c r="E45" s="126"/>
      <c r="F45" s="127"/>
    </row>
    <row r="46" spans="1:6" s="69" customFormat="1" ht="11.25" customHeight="1" x14ac:dyDescent="0.25">
      <c r="A46" s="387" t="s">
        <v>159</v>
      </c>
      <c r="B46" s="389"/>
      <c r="C46" s="153">
        <v>-0.5</v>
      </c>
      <c r="D46" s="153">
        <v>-0.8</v>
      </c>
      <c r="E46" s="153">
        <v>-0.8</v>
      </c>
      <c r="F46" s="153">
        <v>-0.8</v>
      </c>
    </row>
    <row r="47" spans="1:6" s="69" customFormat="1" ht="11.25" customHeight="1" x14ac:dyDescent="0.25">
      <c r="A47" s="404" t="s">
        <v>126</v>
      </c>
      <c r="B47" s="405"/>
      <c r="C47" s="68">
        <f>'1'!D31</f>
        <v>-89999.959999999992</v>
      </c>
      <c r="D47" s="68">
        <f>'1'!E31</f>
        <v>-235067.96000000002</v>
      </c>
      <c r="E47" s="68">
        <f>'1'!F31</f>
        <v>-235067.96000000002</v>
      </c>
      <c r="F47" s="68">
        <f>'1'!G31</f>
        <v>-235067.96000000002</v>
      </c>
    </row>
    <row r="48" spans="1:6" s="122" customFormat="1" ht="11.25" customHeight="1" x14ac:dyDescent="0.25">
      <c r="A48" s="123"/>
      <c r="B48" s="123"/>
      <c r="C48" s="123"/>
      <c r="D48" s="128"/>
      <c r="E48" s="128"/>
      <c r="F48" s="128"/>
    </row>
    <row r="49" spans="1:6" s="69" customFormat="1" ht="11.25" customHeight="1" x14ac:dyDescent="0.25">
      <c r="A49" s="419" t="s">
        <v>114</v>
      </c>
      <c r="B49" s="421" t="s">
        <v>111</v>
      </c>
      <c r="C49" s="423" t="s">
        <v>5</v>
      </c>
      <c r="D49" s="393"/>
      <c r="E49" s="393"/>
      <c r="F49" s="424"/>
    </row>
    <row r="50" spans="1:6" s="69" customFormat="1" ht="29.25" customHeight="1" x14ac:dyDescent="0.25">
      <c r="A50" s="420"/>
      <c r="B50" s="422"/>
      <c r="C50" s="395" t="s">
        <v>6</v>
      </c>
      <c r="D50" s="396"/>
      <c r="E50" s="396"/>
      <c r="F50" s="425"/>
    </row>
    <row r="51" spans="1:6" s="69" customFormat="1" ht="11.25" customHeight="1" x14ac:dyDescent="0.25">
      <c r="A51" s="74" t="s">
        <v>115</v>
      </c>
      <c r="B51" s="120">
        <v>31012</v>
      </c>
      <c r="C51" s="409" t="s">
        <v>7</v>
      </c>
      <c r="D51" s="411" t="s">
        <v>116</v>
      </c>
      <c r="E51" s="411" t="s">
        <v>117</v>
      </c>
      <c r="F51" s="411" t="s">
        <v>118</v>
      </c>
    </row>
    <row r="52" spans="1:6" s="69" customFormat="1" ht="25.5" customHeight="1" x14ac:dyDescent="0.25">
      <c r="A52" s="27" t="s">
        <v>119</v>
      </c>
      <c r="B52" s="81" t="s">
        <v>26</v>
      </c>
      <c r="C52" s="409"/>
      <c r="D52" s="411"/>
      <c r="E52" s="411"/>
      <c r="F52" s="411"/>
    </row>
    <row r="53" spans="1:6" s="69" customFormat="1" ht="38.25" customHeight="1" x14ac:dyDescent="0.25">
      <c r="A53" s="27" t="s">
        <v>120</v>
      </c>
      <c r="B53" s="81" t="s">
        <v>27</v>
      </c>
      <c r="C53" s="409"/>
      <c r="D53" s="411"/>
      <c r="E53" s="411"/>
      <c r="F53" s="411"/>
    </row>
    <row r="54" spans="1:6" s="69" customFormat="1" ht="25.5" customHeight="1" x14ac:dyDescent="0.25">
      <c r="A54" s="27" t="s">
        <v>121</v>
      </c>
      <c r="B54" s="220" t="s">
        <v>127</v>
      </c>
      <c r="C54" s="409"/>
      <c r="D54" s="411"/>
      <c r="E54" s="411"/>
      <c r="F54" s="411"/>
    </row>
    <row r="55" spans="1:6" s="69" customFormat="1" ht="38.25" customHeight="1" x14ac:dyDescent="0.25">
      <c r="A55" s="27" t="s">
        <v>123</v>
      </c>
      <c r="B55" s="75" t="s">
        <v>124</v>
      </c>
      <c r="C55" s="410"/>
      <c r="D55" s="412"/>
      <c r="E55" s="412"/>
      <c r="F55" s="412"/>
    </row>
    <row r="56" spans="1:6" s="69" customFormat="1" ht="11.25" customHeight="1" x14ac:dyDescent="0.25">
      <c r="A56" s="402" t="s">
        <v>125</v>
      </c>
      <c r="B56" s="403"/>
      <c r="C56" s="121"/>
      <c r="D56" s="121"/>
      <c r="E56" s="121"/>
      <c r="F56" s="27"/>
    </row>
    <row r="57" spans="1:6" s="69" customFormat="1" ht="11.25" customHeight="1" x14ac:dyDescent="0.25">
      <c r="A57" s="387" t="s">
        <v>128</v>
      </c>
      <c r="B57" s="389"/>
      <c r="C57" s="129">
        <v>77</v>
      </c>
      <c r="D57" s="129">
        <v>77</v>
      </c>
      <c r="E57" s="129">
        <v>77</v>
      </c>
      <c r="F57" s="129">
        <v>77</v>
      </c>
    </row>
    <row r="58" spans="1:6" s="69" customFormat="1" ht="11.25" customHeight="1" x14ac:dyDescent="0.25">
      <c r="A58" s="404" t="s">
        <v>126</v>
      </c>
      <c r="B58" s="405"/>
      <c r="C58" s="68">
        <f>'1'!D37</f>
        <v>15621.26</v>
      </c>
      <c r="D58" s="68">
        <f>'1'!E37</f>
        <v>15621.26</v>
      </c>
      <c r="E58" s="68">
        <f>'1'!F37</f>
        <v>15621.26</v>
      </c>
      <c r="F58" s="68">
        <f>'1'!G37</f>
        <v>15621.26</v>
      </c>
    </row>
    <row r="59" spans="1:6" s="69" customFormat="1" ht="11.25" customHeight="1" x14ac:dyDescent="0.25">
      <c r="A59" s="123"/>
      <c r="B59" s="123"/>
      <c r="C59" s="123"/>
      <c r="D59" s="123"/>
      <c r="E59" s="123"/>
      <c r="F59" s="128"/>
    </row>
    <row r="61" spans="1:6" s="69" customFormat="1" ht="11.25" customHeight="1" x14ac:dyDescent="0.25">
      <c r="A61" s="71" t="s">
        <v>109</v>
      </c>
      <c r="B61" s="384" t="s">
        <v>110</v>
      </c>
      <c r="C61" s="385"/>
      <c r="D61" s="385"/>
      <c r="E61" s="385"/>
      <c r="F61" s="386"/>
    </row>
    <row r="62" spans="1:6" s="69" customFormat="1" ht="11.25" customHeight="1" x14ac:dyDescent="0.25">
      <c r="A62" s="75">
        <v>1072</v>
      </c>
      <c r="B62" s="387" t="s">
        <v>195</v>
      </c>
      <c r="C62" s="388"/>
      <c r="D62" s="388"/>
      <c r="E62" s="388"/>
      <c r="F62" s="389"/>
    </row>
    <row r="63" spans="1:6" s="69" customFormat="1" ht="11.25" customHeight="1" x14ac:dyDescent="0.25">
      <c r="A63" s="375" t="s">
        <v>113</v>
      </c>
      <c r="B63" s="376"/>
      <c r="C63" s="376"/>
      <c r="D63" s="376"/>
      <c r="E63" s="376"/>
      <c r="F63" s="377"/>
    </row>
    <row r="64" spans="1:6" s="69" customFormat="1" ht="11.25" customHeight="1" x14ac:dyDescent="0.25">
      <c r="A64" s="428" t="s">
        <v>114</v>
      </c>
      <c r="B64" s="390">
        <v>1072</v>
      </c>
      <c r="C64" s="392" t="s">
        <v>5</v>
      </c>
      <c r="D64" s="393"/>
      <c r="E64" s="393"/>
      <c r="F64" s="394"/>
    </row>
    <row r="65" spans="1:7" s="69" customFormat="1" ht="29.25" customHeight="1" x14ac:dyDescent="0.25">
      <c r="A65" s="429"/>
      <c r="B65" s="391"/>
      <c r="C65" s="395" t="s">
        <v>6</v>
      </c>
      <c r="D65" s="396"/>
      <c r="E65" s="396"/>
      <c r="F65" s="397"/>
    </row>
    <row r="66" spans="1:7" s="69" customFormat="1" ht="11.25" customHeight="1" x14ac:dyDescent="0.25">
      <c r="A66" s="218" t="s">
        <v>115</v>
      </c>
      <c r="B66" s="219">
        <v>31010</v>
      </c>
      <c r="C66" s="398" t="s">
        <v>7</v>
      </c>
      <c r="D66" s="400" t="s">
        <v>116</v>
      </c>
      <c r="E66" s="400" t="s">
        <v>117</v>
      </c>
      <c r="F66" s="400" t="s">
        <v>118</v>
      </c>
    </row>
    <row r="67" spans="1:7" s="69" customFormat="1" ht="25.5" customHeight="1" x14ac:dyDescent="0.25">
      <c r="A67" s="190" t="s">
        <v>119</v>
      </c>
      <c r="B67" s="219" t="s">
        <v>183</v>
      </c>
      <c r="C67" s="398"/>
      <c r="D67" s="400"/>
      <c r="E67" s="400"/>
      <c r="F67" s="400"/>
    </row>
    <row r="68" spans="1:7" s="69" customFormat="1" ht="38.25" customHeight="1" x14ac:dyDescent="0.25">
      <c r="A68" s="190" t="s">
        <v>120</v>
      </c>
      <c r="B68" s="219" t="s">
        <v>184</v>
      </c>
      <c r="C68" s="398"/>
      <c r="D68" s="400"/>
      <c r="E68" s="400"/>
      <c r="F68" s="400"/>
    </row>
    <row r="69" spans="1:7" s="69" customFormat="1" ht="25.5" customHeight="1" x14ac:dyDescent="0.25">
      <c r="A69" s="190" t="s">
        <v>121</v>
      </c>
      <c r="B69" s="192" t="s">
        <v>127</v>
      </c>
      <c r="C69" s="398"/>
      <c r="D69" s="400"/>
      <c r="E69" s="400"/>
      <c r="F69" s="400"/>
    </row>
    <row r="70" spans="1:7" s="69" customFormat="1" ht="38.25" customHeight="1" x14ac:dyDescent="0.25">
      <c r="A70" s="190" t="s">
        <v>123</v>
      </c>
      <c r="B70" s="192" t="s">
        <v>124</v>
      </c>
      <c r="C70" s="399"/>
      <c r="D70" s="401"/>
      <c r="E70" s="401"/>
      <c r="F70" s="401"/>
    </row>
    <row r="71" spans="1:7" s="69" customFormat="1" ht="11.25" customHeight="1" x14ac:dyDescent="0.25">
      <c r="A71" s="378" t="s">
        <v>125</v>
      </c>
      <c r="B71" s="379"/>
      <c r="C71" s="221"/>
      <c r="D71" s="221"/>
      <c r="E71" s="221"/>
      <c r="F71" s="190"/>
    </row>
    <row r="72" spans="1:7" s="69" customFormat="1" ht="11.25" customHeight="1" x14ac:dyDescent="0.25">
      <c r="A72" s="380" t="s">
        <v>194</v>
      </c>
      <c r="B72" s="381"/>
      <c r="C72" s="224">
        <v>310</v>
      </c>
      <c r="D72" s="224">
        <v>310</v>
      </c>
      <c r="E72" s="224">
        <v>310</v>
      </c>
      <c r="F72" s="224">
        <v>310</v>
      </c>
    </row>
    <row r="73" spans="1:7" s="69" customFormat="1" ht="11.25" customHeight="1" x14ac:dyDescent="0.25">
      <c r="A73" s="382" t="s">
        <v>126</v>
      </c>
      <c r="B73" s="383"/>
      <c r="C73" s="184">
        <v>21509.599999999999</v>
      </c>
      <c r="D73" s="184">
        <v>21509.599999999999</v>
      </c>
      <c r="E73" s="184">
        <v>21509.599999999999</v>
      </c>
      <c r="F73" s="184">
        <v>21509.599999999999</v>
      </c>
    </row>
    <row r="75" spans="1:7" s="69" customFormat="1" ht="11.25" customHeight="1" x14ac:dyDescent="0.25">
      <c r="F75" s="119">
        <v>9.4700000000000006</v>
      </c>
      <c r="G75" s="70"/>
    </row>
    <row r="76" spans="1:7" s="69" customFormat="1" ht="20.25" customHeight="1" x14ac:dyDescent="0.25">
      <c r="A76" s="426" t="s">
        <v>129</v>
      </c>
      <c r="B76" s="426"/>
      <c r="C76" s="426"/>
      <c r="D76" s="426"/>
      <c r="E76" s="426"/>
      <c r="F76" s="426"/>
      <c r="G76" s="130"/>
    </row>
    <row r="77" spans="1:7" s="69" customFormat="1" ht="11.25" customHeight="1" x14ac:dyDescent="0.25">
      <c r="A77" s="427" t="s">
        <v>108</v>
      </c>
      <c r="B77" s="427"/>
      <c r="C77" s="427"/>
      <c r="D77" s="427"/>
      <c r="E77" s="427"/>
      <c r="F77" s="427"/>
      <c r="G77" s="427"/>
    </row>
    <row r="78" spans="1:7" s="69" customFormat="1" ht="11.25" customHeight="1" x14ac:dyDescent="0.25">
      <c r="F78" s="70"/>
      <c r="G78" s="70"/>
    </row>
    <row r="79" spans="1:7" s="69" customFormat="1" ht="11.25" customHeight="1" x14ac:dyDescent="0.25">
      <c r="A79" s="71" t="s">
        <v>109</v>
      </c>
      <c r="B79" s="418" t="s">
        <v>110</v>
      </c>
      <c r="C79" s="413"/>
      <c r="D79" s="413"/>
      <c r="E79" s="413"/>
      <c r="F79" s="414"/>
      <c r="G79" s="131"/>
    </row>
    <row r="80" spans="1:7" s="69" customFormat="1" ht="11.25" customHeight="1" x14ac:dyDescent="0.25">
      <c r="A80" s="75" t="s">
        <v>130</v>
      </c>
      <c r="B80" s="415" t="s">
        <v>131</v>
      </c>
      <c r="C80" s="416"/>
      <c r="D80" s="416"/>
      <c r="E80" s="416"/>
      <c r="F80" s="417"/>
      <c r="G80" s="132"/>
    </row>
    <row r="81" spans="1:7" s="69" customFormat="1" ht="11.25" customHeight="1" x14ac:dyDescent="0.25">
      <c r="A81" s="133"/>
      <c r="B81" s="407"/>
      <c r="C81" s="407"/>
      <c r="D81" s="407"/>
      <c r="E81" s="407"/>
      <c r="F81" s="408"/>
      <c r="G81" s="134"/>
    </row>
    <row r="82" spans="1:7" s="69" customFormat="1" ht="11.25" customHeight="1" x14ac:dyDescent="0.25">
      <c r="A82" s="135" t="s">
        <v>113</v>
      </c>
      <c r="B82" s="413"/>
      <c r="C82" s="413"/>
      <c r="D82" s="413"/>
      <c r="E82" s="413"/>
      <c r="F82" s="414"/>
      <c r="G82" s="131"/>
    </row>
    <row r="83" spans="1:7" s="69" customFormat="1" ht="11.25" customHeight="1" x14ac:dyDescent="0.25">
      <c r="A83" s="30"/>
      <c r="B83" s="30"/>
      <c r="C83" s="406" t="s">
        <v>5</v>
      </c>
      <c r="D83" s="407"/>
      <c r="E83" s="407"/>
      <c r="F83" s="408"/>
      <c r="G83" s="136"/>
    </row>
    <row r="84" spans="1:7" s="69" customFormat="1" ht="44.25" customHeight="1" x14ac:dyDescent="0.25">
      <c r="A84" s="27" t="s">
        <v>114</v>
      </c>
      <c r="B84" s="137" t="s">
        <v>130</v>
      </c>
      <c r="C84" s="406" t="s">
        <v>6</v>
      </c>
      <c r="D84" s="407"/>
      <c r="E84" s="407"/>
      <c r="F84" s="408"/>
      <c r="G84" s="134"/>
    </row>
    <row r="85" spans="1:7" s="69" customFormat="1" ht="11.25" customHeight="1" x14ac:dyDescent="0.25">
      <c r="A85" s="27" t="s">
        <v>115</v>
      </c>
      <c r="B85" s="75" t="s">
        <v>132</v>
      </c>
      <c r="C85" s="409" t="s">
        <v>7</v>
      </c>
      <c r="D85" s="411" t="s">
        <v>8</v>
      </c>
      <c r="E85" s="411" t="s">
        <v>9</v>
      </c>
      <c r="F85" s="411" t="s">
        <v>118</v>
      </c>
      <c r="G85" s="122"/>
    </row>
    <row r="86" spans="1:7" s="69" customFormat="1" ht="11.25" customHeight="1" x14ac:dyDescent="0.25">
      <c r="A86" s="27" t="s">
        <v>119</v>
      </c>
      <c r="B86" s="75" t="s">
        <v>131</v>
      </c>
      <c r="C86" s="409"/>
      <c r="D86" s="411"/>
      <c r="E86" s="411"/>
      <c r="F86" s="411"/>
      <c r="G86" s="123"/>
    </row>
    <row r="87" spans="1:7" s="69" customFormat="1" ht="51" customHeight="1" x14ac:dyDescent="0.25">
      <c r="A87" s="27" t="s">
        <v>120</v>
      </c>
      <c r="B87" s="75" t="s">
        <v>133</v>
      </c>
      <c r="C87" s="409"/>
      <c r="D87" s="411"/>
      <c r="E87" s="411"/>
      <c r="F87" s="411"/>
      <c r="G87" s="123"/>
    </row>
    <row r="88" spans="1:7" s="69" customFormat="1" ht="11.25" customHeight="1" x14ac:dyDescent="0.25">
      <c r="A88" s="27" t="s">
        <v>121</v>
      </c>
      <c r="B88" s="75" t="s">
        <v>134</v>
      </c>
      <c r="C88" s="409"/>
      <c r="D88" s="411"/>
      <c r="E88" s="411"/>
      <c r="F88" s="411"/>
      <c r="G88" s="123"/>
    </row>
    <row r="89" spans="1:7" s="69" customFormat="1" ht="25.5" customHeight="1" x14ac:dyDescent="0.25">
      <c r="A89" s="27" t="s">
        <v>135</v>
      </c>
      <c r="B89" s="75" t="s">
        <v>129</v>
      </c>
      <c r="C89" s="410"/>
      <c r="D89" s="412"/>
      <c r="E89" s="412"/>
      <c r="F89" s="412"/>
      <c r="G89" s="123"/>
    </row>
    <row r="90" spans="1:7" s="69" customFormat="1" ht="11.25" customHeight="1" x14ac:dyDescent="0.25">
      <c r="A90" s="402" t="s">
        <v>125</v>
      </c>
      <c r="B90" s="403"/>
      <c r="C90" s="121"/>
      <c r="D90" s="121"/>
      <c r="E90" s="121"/>
      <c r="F90" s="27"/>
      <c r="G90" s="123"/>
    </row>
    <row r="91" spans="1:7" s="69" customFormat="1" ht="11.25" customHeight="1" x14ac:dyDescent="0.25">
      <c r="A91" s="404" t="s">
        <v>126</v>
      </c>
      <c r="B91" s="405"/>
      <c r="C91" s="36">
        <f>'1'!D64</f>
        <v>-111509.56</v>
      </c>
      <c r="D91" s="36">
        <f>'1'!E64</f>
        <v>-235067.96000000002</v>
      </c>
      <c r="E91" s="36">
        <f>'1'!F64</f>
        <v>-235067.96000000002</v>
      </c>
      <c r="F91" s="36">
        <f>'1'!G64</f>
        <v>-235067.96000000002</v>
      </c>
      <c r="G91" s="138"/>
    </row>
    <row r="93" spans="1:7" s="69" customFormat="1" ht="11.25" customHeight="1" x14ac:dyDescent="0.25">
      <c r="F93" s="70"/>
      <c r="G93" s="70"/>
    </row>
    <row r="94" spans="1:7" s="69" customFormat="1" ht="11.25" customHeight="1" x14ac:dyDescent="0.25">
      <c r="A94" s="71" t="s">
        <v>109</v>
      </c>
      <c r="B94" s="418" t="s">
        <v>110</v>
      </c>
      <c r="C94" s="413"/>
      <c r="D94" s="413"/>
      <c r="E94" s="413"/>
      <c r="F94" s="414"/>
      <c r="G94" s="131"/>
    </row>
    <row r="95" spans="1:7" s="69" customFormat="1" ht="11.25" customHeight="1" x14ac:dyDescent="0.25">
      <c r="A95" s="75" t="s">
        <v>130</v>
      </c>
      <c r="B95" s="415" t="s">
        <v>131</v>
      </c>
      <c r="C95" s="416"/>
      <c r="D95" s="416"/>
      <c r="E95" s="416"/>
      <c r="F95" s="417"/>
      <c r="G95" s="132"/>
    </row>
    <row r="96" spans="1:7" s="69" customFormat="1" ht="11.25" customHeight="1" x14ac:dyDescent="0.25">
      <c r="A96" s="133"/>
      <c r="B96" s="407"/>
      <c r="C96" s="407"/>
      <c r="D96" s="407"/>
      <c r="E96" s="407"/>
      <c r="F96" s="408"/>
      <c r="G96" s="134"/>
    </row>
    <row r="97" spans="1:7" s="69" customFormat="1" ht="11.25" customHeight="1" x14ac:dyDescent="0.25">
      <c r="A97" s="135" t="s">
        <v>113</v>
      </c>
      <c r="B97" s="413"/>
      <c r="C97" s="413"/>
      <c r="D97" s="413"/>
      <c r="E97" s="413"/>
      <c r="F97" s="414"/>
      <c r="G97" s="131"/>
    </row>
    <row r="98" spans="1:7" s="69" customFormat="1" ht="11.25" customHeight="1" x14ac:dyDescent="0.25">
      <c r="A98" s="30"/>
      <c r="B98" s="30"/>
      <c r="C98" s="406" t="s">
        <v>5</v>
      </c>
      <c r="D98" s="407"/>
      <c r="E98" s="407"/>
      <c r="F98" s="408"/>
      <c r="G98" s="136"/>
    </row>
    <row r="99" spans="1:7" s="69" customFormat="1" ht="44.25" customHeight="1" x14ac:dyDescent="0.25">
      <c r="A99" s="27" t="s">
        <v>114</v>
      </c>
      <c r="B99" s="137" t="s">
        <v>130</v>
      </c>
      <c r="C99" s="406" t="s">
        <v>6</v>
      </c>
      <c r="D99" s="407"/>
      <c r="E99" s="407"/>
      <c r="F99" s="408"/>
      <c r="G99" s="134"/>
    </row>
    <row r="100" spans="1:7" s="69" customFormat="1" ht="11.25" customHeight="1" x14ac:dyDescent="0.25">
      <c r="A100" s="27" t="s">
        <v>115</v>
      </c>
      <c r="B100" s="75" t="s">
        <v>132</v>
      </c>
      <c r="C100" s="409" t="s">
        <v>7</v>
      </c>
      <c r="D100" s="411" t="s">
        <v>8</v>
      </c>
      <c r="E100" s="411" t="s">
        <v>9</v>
      </c>
      <c r="F100" s="411" t="s">
        <v>118</v>
      </c>
      <c r="G100" s="122"/>
    </row>
    <row r="101" spans="1:7" s="69" customFormat="1" ht="11.25" customHeight="1" x14ac:dyDescent="0.25">
      <c r="A101" s="27" t="s">
        <v>119</v>
      </c>
      <c r="B101" s="75" t="s">
        <v>131</v>
      </c>
      <c r="C101" s="409"/>
      <c r="D101" s="411"/>
      <c r="E101" s="411"/>
      <c r="F101" s="411"/>
      <c r="G101" s="123"/>
    </row>
    <row r="102" spans="1:7" s="69" customFormat="1" ht="51" customHeight="1" x14ac:dyDescent="0.25">
      <c r="A102" s="27" t="s">
        <v>120</v>
      </c>
      <c r="B102" s="75" t="s">
        <v>133</v>
      </c>
      <c r="C102" s="409"/>
      <c r="D102" s="411"/>
      <c r="E102" s="411"/>
      <c r="F102" s="411"/>
      <c r="G102" s="123"/>
    </row>
    <row r="103" spans="1:7" s="69" customFormat="1" ht="11.25" customHeight="1" x14ac:dyDescent="0.25">
      <c r="A103" s="27" t="s">
        <v>121</v>
      </c>
      <c r="B103" s="75" t="s">
        <v>134</v>
      </c>
      <c r="C103" s="409"/>
      <c r="D103" s="411"/>
      <c r="E103" s="411"/>
      <c r="F103" s="411"/>
      <c r="G103" s="123"/>
    </row>
    <row r="104" spans="1:7" s="69" customFormat="1" ht="25.5" customHeight="1" x14ac:dyDescent="0.25">
      <c r="A104" s="27" t="s">
        <v>135</v>
      </c>
      <c r="B104" s="75" t="s">
        <v>129</v>
      </c>
      <c r="C104" s="410"/>
      <c r="D104" s="412"/>
      <c r="E104" s="412"/>
      <c r="F104" s="412"/>
      <c r="G104" s="123"/>
    </row>
    <row r="105" spans="1:7" s="69" customFormat="1" ht="11.25" customHeight="1" x14ac:dyDescent="0.25">
      <c r="A105" s="402" t="s">
        <v>125</v>
      </c>
      <c r="B105" s="403"/>
      <c r="C105" s="121"/>
      <c r="D105" s="121"/>
      <c r="E105" s="121"/>
      <c r="F105" s="27"/>
      <c r="G105" s="123"/>
    </row>
    <row r="106" spans="1:7" s="69" customFormat="1" ht="11.25" customHeight="1" x14ac:dyDescent="0.25">
      <c r="A106" s="404" t="s">
        <v>126</v>
      </c>
      <c r="B106" s="405"/>
      <c r="C106" s="36">
        <f>'1'!D70</f>
        <v>111509.56</v>
      </c>
      <c r="D106" s="36">
        <f>'1'!E70</f>
        <v>235067.96000000002</v>
      </c>
      <c r="E106" s="36">
        <f>'1'!F70</f>
        <v>235067.96000000002</v>
      </c>
      <c r="F106" s="36">
        <f>'1'!G70</f>
        <v>235067.96000000002</v>
      </c>
      <c r="G106" s="138"/>
    </row>
  </sheetData>
  <mergeCells count="95">
    <mergeCell ref="A9:F9"/>
    <mergeCell ref="A24:B24"/>
    <mergeCell ref="A1:F1"/>
    <mergeCell ref="A5:F5"/>
    <mergeCell ref="A2:F2"/>
    <mergeCell ref="A3:F3"/>
    <mergeCell ref="A6:F6"/>
    <mergeCell ref="A23:B23"/>
    <mergeCell ref="A10:F10"/>
    <mergeCell ref="B12:F12"/>
    <mergeCell ref="B13:F13"/>
    <mergeCell ref="A14:F14"/>
    <mergeCell ref="A15:F15"/>
    <mergeCell ref="A16:A17"/>
    <mergeCell ref="B16:B17"/>
    <mergeCell ref="C16:F16"/>
    <mergeCell ref="C17:F17"/>
    <mergeCell ref="C38:F38"/>
    <mergeCell ref="C39:F39"/>
    <mergeCell ref="C18:C22"/>
    <mergeCell ref="D18:D22"/>
    <mergeCell ref="E18:E22"/>
    <mergeCell ref="F18:F22"/>
    <mergeCell ref="C27:F27"/>
    <mergeCell ref="C28:F28"/>
    <mergeCell ref="C29:C33"/>
    <mergeCell ref="D29:D33"/>
    <mergeCell ref="E29:E33"/>
    <mergeCell ref="F29:F33"/>
    <mergeCell ref="A46:B46"/>
    <mergeCell ref="A25:B25"/>
    <mergeCell ref="A38:A39"/>
    <mergeCell ref="B38:B39"/>
    <mergeCell ref="A27:A28"/>
    <mergeCell ref="B27:B28"/>
    <mergeCell ref="A34:B34"/>
    <mergeCell ref="A35:B35"/>
    <mergeCell ref="A36:B36"/>
    <mergeCell ref="C40:C44"/>
    <mergeCell ref="D40:D44"/>
    <mergeCell ref="E40:E44"/>
    <mergeCell ref="F40:F44"/>
    <mergeCell ref="A45:B45"/>
    <mergeCell ref="B79:F79"/>
    <mergeCell ref="A47:B47"/>
    <mergeCell ref="A49:A50"/>
    <mergeCell ref="B49:B50"/>
    <mergeCell ref="C49:F49"/>
    <mergeCell ref="C50:F50"/>
    <mergeCell ref="C51:C55"/>
    <mergeCell ref="D51:D55"/>
    <mergeCell ref="E51:E55"/>
    <mergeCell ref="F51:F55"/>
    <mergeCell ref="A56:B56"/>
    <mergeCell ref="A57:B57"/>
    <mergeCell ref="A58:B58"/>
    <mergeCell ref="A76:F76"/>
    <mergeCell ref="A77:G77"/>
    <mergeCell ref="A64:A65"/>
    <mergeCell ref="B97:F97"/>
    <mergeCell ref="B80:F80"/>
    <mergeCell ref="B81:F81"/>
    <mergeCell ref="B82:F82"/>
    <mergeCell ref="C83:F83"/>
    <mergeCell ref="C84:F84"/>
    <mergeCell ref="C85:C89"/>
    <mergeCell ref="D85:D89"/>
    <mergeCell ref="E85:E89"/>
    <mergeCell ref="F85:F89"/>
    <mergeCell ref="A90:B90"/>
    <mergeCell ref="A91:B91"/>
    <mergeCell ref="B94:F94"/>
    <mergeCell ref="B95:F95"/>
    <mergeCell ref="B96:F96"/>
    <mergeCell ref="A105:B105"/>
    <mergeCell ref="A106:B106"/>
    <mergeCell ref="C98:F98"/>
    <mergeCell ref="C99:F99"/>
    <mergeCell ref="C100:C104"/>
    <mergeCell ref="D100:D104"/>
    <mergeCell ref="E100:E104"/>
    <mergeCell ref="F100:F104"/>
    <mergeCell ref="A63:F63"/>
    <mergeCell ref="A71:B71"/>
    <mergeCell ref="A72:B72"/>
    <mergeCell ref="A73:B73"/>
    <mergeCell ref="B61:F61"/>
    <mergeCell ref="B62:F62"/>
    <mergeCell ref="B64:B65"/>
    <mergeCell ref="C64:F64"/>
    <mergeCell ref="C65:F65"/>
    <mergeCell ref="C66:C70"/>
    <mergeCell ref="D66:D70"/>
    <mergeCell ref="E66:E70"/>
    <mergeCell ref="F66:F70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view="pageBreakPreview" topLeftCell="A58" zoomScaleNormal="100" zoomScaleSheetLayoutView="100" workbookViewId="0">
      <selection activeCell="B51" sqref="B51"/>
    </sheetView>
  </sheetViews>
  <sheetFormatPr defaultColWidth="8" defaultRowHeight="11.25" customHeight="1" x14ac:dyDescent="0.25"/>
  <cols>
    <col min="1" max="1" width="28.5703125" customWidth="1"/>
    <col min="2" max="2" width="47.5703125" customWidth="1"/>
    <col min="3" max="3" width="13.28515625" customWidth="1"/>
    <col min="4" max="5" width="13.85546875" customWidth="1"/>
    <col min="6" max="6" width="20.5703125" style="64" customWidth="1"/>
    <col min="7" max="7" width="35.7109375" customWidth="1"/>
  </cols>
  <sheetData>
    <row r="1" spans="1:12" s="41" customFormat="1" ht="17.25" customHeight="1" x14ac:dyDescent="0.25">
      <c r="A1" s="437"/>
      <c r="B1" s="437"/>
      <c r="C1" s="437"/>
      <c r="D1" s="437"/>
      <c r="E1" s="437"/>
      <c r="F1" s="437"/>
      <c r="G1" s="116"/>
      <c r="I1" s="93"/>
      <c r="J1" s="93"/>
      <c r="K1" s="93"/>
      <c r="L1" s="93"/>
    </row>
    <row r="2" spans="1:12" s="41" customFormat="1" ht="17.25" customHeight="1" x14ac:dyDescent="0.25">
      <c r="A2" s="437" t="s">
        <v>136</v>
      </c>
      <c r="B2" s="437"/>
      <c r="C2" s="437"/>
      <c r="D2" s="437"/>
      <c r="E2" s="437"/>
      <c r="F2" s="437"/>
      <c r="G2" s="114"/>
      <c r="I2" s="93"/>
      <c r="J2" s="93"/>
      <c r="K2" s="93"/>
      <c r="L2" s="93"/>
    </row>
    <row r="3" spans="1:12" s="37" customFormat="1" ht="54.75" customHeight="1" x14ac:dyDescent="0.25">
      <c r="A3" s="439" t="s">
        <v>160</v>
      </c>
      <c r="B3" s="439"/>
      <c r="C3" s="439"/>
      <c r="D3" s="439"/>
      <c r="E3" s="439"/>
      <c r="F3" s="439"/>
      <c r="G3" s="118"/>
      <c r="H3" s="40"/>
      <c r="I3" s="40"/>
      <c r="J3" s="40"/>
    </row>
    <row r="6" spans="1:12" ht="22.5" customHeight="1" x14ac:dyDescent="0.25">
      <c r="F6" s="119" t="s">
        <v>137</v>
      </c>
    </row>
    <row r="7" spans="1:12" s="69" customFormat="1" ht="20.25" customHeight="1" x14ac:dyDescent="0.25">
      <c r="A7" s="426" t="s">
        <v>138</v>
      </c>
      <c r="B7" s="426"/>
      <c r="C7" s="426"/>
      <c r="D7" s="426"/>
      <c r="E7" s="426"/>
      <c r="F7" s="426"/>
    </row>
    <row r="8" spans="1:12" s="69" customFormat="1" ht="11.25" customHeight="1" x14ac:dyDescent="0.25">
      <c r="A8" s="123"/>
      <c r="B8" s="123"/>
      <c r="C8" s="123"/>
      <c r="D8" s="123"/>
      <c r="E8" s="123"/>
      <c r="F8" s="128"/>
    </row>
    <row r="9" spans="1:12" s="69" customFormat="1" ht="11.25" customHeight="1" x14ac:dyDescent="0.25">
      <c r="A9" s="71" t="s">
        <v>109</v>
      </c>
      <c r="B9" s="450" t="s">
        <v>110</v>
      </c>
      <c r="C9" s="385"/>
      <c r="D9" s="385"/>
      <c r="E9" s="385"/>
      <c r="F9" s="451"/>
    </row>
    <row r="10" spans="1:12" s="69" customFormat="1" ht="11.25" customHeight="1" x14ac:dyDescent="0.25">
      <c r="A10" s="75" t="s">
        <v>111</v>
      </c>
      <c r="B10" s="446" t="s">
        <v>112</v>
      </c>
      <c r="C10" s="388"/>
      <c r="D10" s="388"/>
      <c r="E10" s="388"/>
      <c r="F10" s="447"/>
    </row>
    <row r="11" spans="1:12" s="69" customFormat="1" ht="11.25" customHeight="1" x14ac:dyDescent="0.25">
      <c r="A11" s="433"/>
      <c r="B11" s="407"/>
      <c r="C11" s="407"/>
      <c r="D11" s="407"/>
      <c r="E11" s="407"/>
      <c r="F11" s="434"/>
    </row>
    <row r="12" spans="1:12" s="69" customFormat="1" ht="11.25" customHeight="1" x14ac:dyDescent="0.25">
      <c r="A12" s="450" t="s">
        <v>113</v>
      </c>
      <c r="B12" s="385"/>
      <c r="C12" s="385"/>
      <c r="D12" s="385"/>
      <c r="E12" s="385"/>
      <c r="F12" s="451"/>
    </row>
    <row r="13" spans="1:12" s="69" customFormat="1" ht="11.25" customHeight="1" x14ac:dyDescent="0.25">
      <c r="A13" s="428" t="s">
        <v>114</v>
      </c>
      <c r="B13" s="390" t="s">
        <v>111</v>
      </c>
      <c r="C13" s="433" t="s">
        <v>5</v>
      </c>
      <c r="D13" s="407"/>
      <c r="E13" s="407"/>
      <c r="F13" s="434"/>
    </row>
    <row r="14" spans="1:12" s="69" customFormat="1" ht="29.25" customHeight="1" x14ac:dyDescent="0.25">
      <c r="A14" s="429"/>
      <c r="B14" s="391"/>
      <c r="C14" s="433" t="s">
        <v>6</v>
      </c>
      <c r="D14" s="407"/>
      <c r="E14" s="407"/>
      <c r="F14" s="434"/>
    </row>
    <row r="15" spans="1:12" s="69" customFormat="1" ht="11.25" customHeight="1" x14ac:dyDescent="0.25">
      <c r="A15" s="74" t="s">
        <v>115</v>
      </c>
      <c r="B15" s="120">
        <v>31002</v>
      </c>
      <c r="C15" s="444" t="s">
        <v>7</v>
      </c>
      <c r="D15" s="445" t="s">
        <v>116</v>
      </c>
      <c r="E15" s="445" t="s">
        <v>117</v>
      </c>
      <c r="F15" s="445" t="s">
        <v>118</v>
      </c>
    </row>
    <row r="16" spans="1:12" s="69" customFormat="1" ht="25.5" customHeight="1" x14ac:dyDescent="0.25">
      <c r="A16" s="27" t="s">
        <v>119</v>
      </c>
      <c r="B16" s="81" t="s">
        <v>55</v>
      </c>
      <c r="C16" s="398"/>
      <c r="D16" s="400"/>
      <c r="E16" s="400"/>
      <c r="F16" s="400"/>
    </row>
    <row r="17" spans="1:6" s="69" customFormat="1" ht="38.25" customHeight="1" x14ac:dyDescent="0.25">
      <c r="A17" s="27" t="s">
        <v>120</v>
      </c>
      <c r="B17" s="81" t="s">
        <v>55</v>
      </c>
      <c r="C17" s="398"/>
      <c r="D17" s="400"/>
      <c r="E17" s="400"/>
      <c r="F17" s="400"/>
    </row>
    <row r="18" spans="1:6" s="69" customFormat="1" ht="25.5" customHeight="1" x14ac:dyDescent="0.25">
      <c r="A18" s="27" t="s">
        <v>121</v>
      </c>
      <c r="B18" s="81" t="s">
        <v>122</v>
      </c>
      <c r="C18" s="398"/>
      <c r="D18" s="400"/>
      <c r="E18" s="400"/>
      <c r="F18" s="400"/>
    </row>
    <row r="19" spans="1:6" s="69" customFormat="1" ht="38.25" customHeight="1" x14ac:dyDescent="0.25">
      <c r="A19" s="27" t="s">
        <v>123</v>
      </c>
      <c r="B19" s="75" t="s">
        <v>124</v>
      </c>
      <c r="C19" s="399"/>
      <c r="D19" s="401"/>
      <c r="E19" s="401"/>
      <c r="F19" s="401"/>
    </row>
    <row r="20" spans="1:6" s="69" customFormat="1" ht="11.25" customHeight="1" x14ac:dyDescent="0.25">
      <c r="A20" s="378" t="s">
        <v>125</v>
      </c>
      <c r="B20" s="379"/>
      <c r="C20" s="166"/>
      <c r="D20" s="166"/>
      <c r="E20" s="166"/>
      <c r="F20" s="27"/>
    </row>
    <row r="21" spans="1:6" s="162" customFormat="1" ht="11.25" customHeight="1" x14ac:dyDescent="0.25">
      <c r="A21" s="448" t="s">
        <v>161</v>
      </c>
      <c r="B21" s="449"/>
      <c r="C21" s="153">
        <f>'6-1'!C24</f>
        <v>700</v>
      </c>
      <c r="D21" s="153">
        <f>'6-1'!D24</f>
        <v>2927</v>
      </c>
      <c r="E21" s="153">
        <f>'6-1'!E24</f>
        <v>2927</v>
      </c>
      <c r="F21" s="153">
        <f>'6-1'!F24</f>
        <v>2927</v>
      </c>
    </row>
    <row r="22" spans="1:6" s="69" customFormat="1" ht="11.25" customHeight="1" x14ac:dyDescent="0.25">
      <c r="A22" s="382" t="s">
        <v>126</v>
      </c>
      <c r="B22" s="383"/>
      <c r="C22" s="36">
        <f>'1'!D19</f>
        <v>74378.7</v>
      </c>
      <c r="D22" s="36">
        <f>'1'!E19</f>
        <v>197937.1</v>
      </c>
      <c r="E22" s="36">
        <f>'1'!F19</f>
        <v>197937.1</v>
      </c>
      <c r="F22" s="36">
        <f>'1'!G19</f>
        <v>197937.1</v>
      </c>
    </row>
    <row r="23" spans="1:6" s="122" customFormat="1" ht="11.25" customHeight="1" x14ac:dyDescent="0.25">
      <c r="A23" s="123"/>
      <c r="B23" s="123"/>
      <c r="C23" s="123"/>
      <c r="D23" s="124"/>
      <c r="E23" s="124"/>
      <c r="F23" s="124"/>
    </row>
    <row r="24" spans="1:6" s="69" customFormat="1" ht="11.25" customHeight="1" x14ac:dyDescent="0.25">
      <c r="A24" s="428" t="s">
        <v>114</v>
      </c>
      <c r="B24" s="390" t="s">
        <v>111</v>
      </c>
      <c r="C24" s="433" t="s">
        <v>5</v>
      </c>
      <c r="D24" s="407"/>
      <c r="E24" s="407"/>
      <c r="F24" s="434"/>
    </row>
    <row r="25" spans="1:6" s="69" customFormat="1" ht="29.25" customHeight="1" x14ac:dyDescent="0.25">
      <c r="A25" s="429"/>
      <c r="B25" s="391"/>
      <c r="C25" s="395" t="s">
        <v>6</v>
      </c>
      <c r="D25" s="396"/>
      <c r="E25" s="396"/>
      <c r="F25" s="397"/>
    </row>
    <row r="26" spans="1:6" s="69" customFormat="1" ht="11.25" customHeight="1" x14ac:dyDescent="0.25">
      <c r="A26" s="218" t="s">
        <v>115</v>
      </c>
      <c r="B26" s="219">
        <v>31007</v>
      </c>
      <c r="C26" s="398" t="s">
        <v>7</v>
      </c>
      <c r="D26" s="400" t="s">
        <v>116</v>
      </c>
      <c r="E26" s="400" t="s">
        <v>117</v>
      </c>
      <c r="F26" s="400" t="s">
        <v>118</v>
      </c>
    </row>
    <row r="27" spans="1:6" s="69" customFormat="1" ht="25.5" customHeight="1" x14ac:dyDescent="0.25">
      <c r="A27" s="190" t="s">
        <v>119</v>
      </c>
      <c r="B27" s="220" t="s">
        <v>178</v>
      </c>
      <c r="C27" s="398"/>
      <c r="D27" s="400"/>
      <c r="E27" s="400"/>
      <c r="F27" s="400"/>
    </row>
    <row r="28" spans="1:6" s="69" customFormat="1" ht="38.25" customHeight="1" x14ac:dyDescent="0.25">
      <c r="A28" s="190" t="s">
        <v>120</v>
      </c>
      <c r="B28" s="220" t="s">
        <v>179</v>
      </c>
      <c r="C28" s="398"/>
      <c r="D28" s="400"/>
      <c r="E28" s="400"/>
      <c r="F28" s="400"/>
    </row>
    <row r="29" spans="1:6" s="69" customFormat="1" ht="25.5" customHeight="1" x14ac:dyDescent="0.25">
      <c r="A29" s="190" t="s">
        <v>121</v>
      </c>
      <c r="B29" s="220" t="s">
        <v>122</v>
      </c>
      <c r="C29" s="398"/>
      <c r="D29" s="400"/>
      <c r="E29" s="400"/>
      <c r="F29" s="400"/>
    </row>
    <row r="30" spans="1:6" s="69" customFormat="1" ht="38.25" customHeight="1" x14ac:dyDescent="0.25">
      <c r="A30" s="190" t="s">
        <v>123</v>
      </c>
      <c r="B30" s="192" t="s">
        <v>124</v>
      </c>
      <c r="C30" s="399"/>
      <c r="D30" s="401"/>
      <c r="E30" s="401"/>
      <c r="F30" s="401"/>
    </row>
    <row r="31" spans="1:6" s="69" customFormat="1" ht="11.25" customHeight="1" x14ac:dyDescent="0.25">
      <c r="A31" s="378" t="s">
        <v>125</v>
      </c>
      <c r="B31" s="379"/>
      <c r="C31" s="221"/>
      <c r="D31" s="221"/>
      <c r="E31" s="221"/>
      <c r="F31" s="190"/>
    </row>
    <row r="32" spans="1:6" s="223" customFormat="1" ht="14.25" customHeight="1" x14ac:dyDescent="0.25">
      <c r="A32" s="380" t="s">
        <v>193</v>
      </c>
      <c r="B32" s="381"/>
      <c r="C32" s="222">
        <f>'6-1'!C35</f>
        <v>-30</v>
      </c>
      <c r="D32" s="222">
        <f>'6-1'!D35</f>
        <v>0</v>
      </c>
      <c r="E32" s="222">
        <f>'6-1'!E35</f>
        <v>0</v>
      </c>
      <c r="F32" s="222">
        <f>'6-1'!F35</f>
        <v>0</v>
      </c>
    </row>
    <row r="33" spans="1:6" s="69" customFormat="1" ht="11.25" customHeight="1" x14ac:dyDescent="0.25">
      <c r="A33" s="382" t="s">
        <v>126</v>
      </c>
      <c r="B33" s="383"/>
      <c r="C33" s="222">
        <f>'6-1'!C36</f>
        <v>-21509.599999999999</v>
      </c>
      <c r="D33" s="222">
        <f>'6-1'!D36</f>
        <v>0</v>
      </c>
      <c r="E33" s="222">
        <f>'6-1'!E36</f>
        <v>0</v>
      </c>
      <c r="F33" s="222">
        <f>'6-1'!F36</f>
        <v>0</v>
      </c>
    </row>
    <row r="34" spans="1:6" s="122" customFormat="1" ht="11.25" customHeight="1" x14ac:dyDescent="0.25">
      <c r="A34" s="123"/>
      <c r="B34" s="123"/>
      <c r="C34" s="123"/>
      <c r="D34" s="124"/>
      <c r="E34" s="124"/>
      <c r="F34" s="124"/>
    </row>
    <row r="35" spans="1:6" s="69" customFormat="1" ht="16.5" customHeight="1" x14ac:dyDescent="0.25">
      <c r="A35" s="428" t="s">
        <v>114</v>
      </c>
      <c r="B35" s="390" t="s">
        <v>111</v>
      </c>
      <c r="C35" s="433" t="s">
        <v>5</v>
      </c>
      <c r="D35" s="407"/>
      <c r="E35" s="407"/>
      <c r="F35" s="434"/>
    </row>
    <row r="36" spans="1:6" s="69" customFormat="1" ht="29.25" customHeight="1" x14ac:dyDescent="0.25">
      <c r="A36" s="429"/>
      <c r="B36" s="391"/>
      <c r="C36" s="433" t="s">
        <v>6</v>
      </c>
      <c r="D36" s="407"/>
      <c r="E36" s="407"/>
      <c r="F36" s="434"/>
    </row>
    <row r="37" spans="1:6" s="69" customFormat="1" ht="11.25" customHeight="1" x14ac:dyDescent="0.25">
      <c r="A37" s="27" t="s">
        <v>115</v>
      </c>
      <c r="B37" s="125">
        <v>31010</v>
      </c>
      <c r="C37" s="444" t="s">
        <v>7</v>
      </c>
      <c r="D37" s="445" t="s">
        <v>8</v>
      </c>
      <c r="E37" s="445" t="s">
        <v>9</v>
      </c>
      <c r="F37" s="445" t="s">
        <v>118</v>
      </c>
    </row>
    <row r="38" spans="1:6" s="69" customFormat="1" ht="25.5" customHeight="1" x14ac:dyDescent="0.25">
      <c r="A38" s="27" t="s">
        <v>119</v>
      </c>
      <c r="B38" s="81" t="str">
        <f>'6-1'!B41</f>
        <v>Հեր-Հերի ջրամբարից ինքնահոս ջրատարի կառուցում</v>
      </c>
      <c r="C38" s="398"/>
      <c r="D38" s="400"/>
      <c r="E38" s="400"/>
      <c r="F38" s="400"/>
    </row>
    <row r="39" spans="1:6" s="69" customFormat="1" ht="25.5" customHeight="1" x14ac:dyDescent="0.25">
      <c r="A39" s="27" t="s">
        <v>120</v>
      </c>
      <c r="B39" s="81" t="str">
        <f>'6-1'!B42</f>
        <v>Հեր-Հերի ջրամբարից ինքնահոս ջրատարի կառուցման համար նախագծերի և աշխատանքների ձեռքբերում</v>
      </c>
      <c r="C39" s="398"/>
      <c r="D39" s="400"/>
      <c r="E39" s="400"/>
      <c r="F39" s="400"/>
    </row>
    <row r="40" spans="1:6" s="69" customFormat="1" ht="28.5" customHeight="1" x14ac:dyDescent="0.25">
      <c r="A40" s="27" t="s">
        <v>121</v>
      </c>
      <c r="B40" s="220" t="s">
        <v>127</v>
      </c>
      <c r="C40" s="398"/>
      <c r="D40" s="400"/>
      <c r="E40" s="400"/>
      <c r="F40" s="400"/>
    </row>
    <row r="41" spans="1:6" s="69" customFormat="1" ht="38.25" customHeight="1" x14ac:dyDescent="0.25">
      <c r="A41" s="27" t="s">
        <v>123</v>
      </c>
      <c r="B41" s="75" t="s">
        <v>124</v>
      </c>
      <c r="C41" s="399"/>
      <c r="D41" s="401"/>
      <c r="E41" s="401"/>
      <c r="F41" s="401"/>
    </row>
    <row r="42" spans="1:6" s="69" customFormat="1" ht="11.25" customHeight="1" x14ac:dyDescent="0.25">
      <c r="A42" s="378" t="s">
        <v>125</v>
      </c>
      <c r="B42" s="379"/>
      <c r="C42" s="168"/>
      <c r="D42" s="168"/>
      <c r="E42" s="168"/>
      <c r="F42" s="127"/>
    </row>
    <row r="43" spans="1:6" s="69" customFormat="1" ht="11.25" customHeight="1" x14ac:dyDescent="0.25">
      <c r="A43" s="446" t="str">
        <f>'6-1'!A46:B46</f>
        <v>Կառուցվող ջրատար, կմ</v>
      </c>
      <c r="B43" s="447"/>
      <c r="C43" s="153">
        <f>'6-1'!C46</f>
        <v>-0.5</v>
      </c>
      <c r="D43" s="153">
        <f>'6-1'!D46</f>
        <v>-0.8</v>
      </c>
      <c r="E43" s="153">
        <f>'6-1'!E46</f>
        <v>-0.8</v>
      </c>
      <c r="F43" s="153">
        <f>'6-1'!F46</f>
        <v>-0.8</v>
      </c>
    </row>
    <row r="44" spans="1:6" s="69" customFormat="1" ht="11.25" customHeight="1" x14ac:dyDescent="0.25">
      <c r="A44" s="382" t="s">
        <v>126</v>
      </c>
      <c r="B44" s="383"/>
      <c r="C44" s="68">
        <f>'1'!D31</f>
        <v>-89999.959999999992</v>
      </c>
      <c r="D44" s="68">
        <f>'1'!E31</f>
        <v>-235067.96000000002</v>
      </c>
      <c r="E44" s="68">
        <f>'1'!F31</f>
        <v>-235067.96000000002</v>
      </c>
      <c r="F44" s="68">
        <f>'1'!G31</f>
        <v>-235067.96000000002</v>
      </c>
    </row>
    <row r="45" spans="1:6" s="122" customFormat="1" ht="11.25" customHeight="1" x14ac:dyDescent="0.25">
      <c r="A45" s="123"/>
      <c r="B45" s="123"/>
      <c r="C45" s="123"/>
      <c r="D45" s="128"/>
      <c r="E45" s="128"/>
      <c r="F45" s="128"/>
    </row>
    <row r="46" spans="1:6" s="69" customFormat="1" ht="11.25" customHeight="1" x14ac:dyDescent="0.25">
      <c r="A46" s="428" t="s">
        <v>114</v>
      </c>
      <c r="B46" s="390" t="s">
        <v>111</v>
      </c>
      <c r="C46" s="392" t="s">
        <v>5</v>
      </c>
      <c r="D46" s="393"/>
      <c r="E46" s="393"/>
      <c r="F46" s="394"/>
    </row>
    <row r="47" spans="1:6" s="69" customFormat="1" ht="29.25" customHeight="1" x14ac:dyDescent="0.25">
      <c r="A47" s="429"/>
      <c r="B47" s="391"/>
      <c r="C47" s="395" t="s">
        <v>6</v>
      </c>
      <c r="D47" s="396"/>
      <c r="E47" s="396"/>
      <c r="F47" s="397"/>
    </row>
    <row r="48" spans="1:6" s="69" customFormat="1" ht="11.25" customHeight="1" x14ac:dyDescent="0.25">
      <c r="A48" s="74" t="s">
        <v>115</v>
      </c>
      <c r="B48" s="120">
        <v>31012</v>
      </c>
      <c r="C48" s="444" t="s">
        <v>7</v>
      </c>
      <c r="D48" s="445" t="s">
        <v>116</v>
      </c>
      <c r="E48" s="445" t="s">
        <v>117</v>
      </c>
      <c r="F48" s="445" t="s">
        <v>118</v>
      </c>
    </row>
    <row r="49" spans="1:6" s="69" customFormat="1" ht="25.5" customHeight="1" x14ac:dyDescent="0.25">
      <c r="A49" s="27" t="s">
        <v>119</v>
      </c>
      <c r="B49" s="81" t="s">
        <v>26</v>
      </c>
      <c r="C49" s="398"/>
      <c r="D49" s="400"/>
      <c r="E49" s="400"/>
      <c r="F49" s="400"/>
    </row>
    <row r="50" spans="1:6" s="69" customFormat="1" ht="38.25" customHeight="1" x14ac:dyDescent="0.25">
      <c r="A50" s="27" t="s">
        <v>120</v>
      </c>
      <c r="B50" s="81" t="s">
        <v>27</v>
      </c>
      <c r="C50" s="398"/>
      <c r="D50" s="400"/>
      <c r="E50" s="400"/>
      <c r="F50" s="400"/>
    </row>
    <row r="51" spans="1:6" s="69" customFormat="1" ht="25.5" customHeight="1" x14ac:dyDescent="0.25">
      <c r="A51" s="27" t="s">
        <v>121</v>
      </c>
      <c r="B51" s="220" t="s">
        <v>127</v>
      </c>
      <c r="C51" s="398"/>
      <c r="D51" s="400"/>
      <c r="E51" s="400"/>
      <c r="F51" s="400"/>
    </row>
    <row r="52" spans="1:6" s="69" customFormat="1" ht="38.25" customHeight="1" x14ac:dyDescent="0.25">
      <c r="A52" s="27" t="s">
        <v>123</v>
      </c>
      <c r="B52" s="75" t="s">
        <v>124</v>
      </c>
      <c r="C52" s="399"/>
      <c r="D52" s="401"/>
      <c r="E52" s="401"/>
      <c r="F52" s="401"/>
    </row>
    <row r="53" spans="1:6" s="69" customFormat="1" ht="11.25" customHeight="1" x14ac:dyDescent="0.25">
      <c r="A53" s="378" t="s">
        <v>125</v>
      </c>
      <c r="B53" s="379"/>
      <c r="C53" s="166"/>
      <c r="D53" s="166"/>
      <c r="E53" s="166"/>
      <c r="F53" s="27"/>
    </row>
    <row r="54" spans="1:6" s="69" customFormat="1" ht="11.25" customHeight="1" x14ac:dyDescent="0.25">
      <c r="A54" s="446" t="s">
        <v>128</v>
      </c>
      <c r="B54" s="447"/>
      <c r="C54" s="129">
        <v>77</v>
      </c>
      <c r="D54" s="129">
        <v>77</v>
      </c>
      <c r="E54" s="129">
        <v>77</v>
      </c>
      <c r="F54" s="129">
        <v>77</v>
      </c>
    </row>
    <row r="55" spans="1:6" s="69" customFormat="1" ht="11.25" customHeight="1" x14ac:dyDescent="0.25">
      <c r="A55" s="382" t="s">
        <v>126</v>
      </c>
      <c r="B55" s="383"/>
      <c r="C55" s="68">
        <f>'1'!D37</f>
        <v>15621.26</v>
      </c>
      <c r="D55" s="68">
        <f>'1'!E37</f>
        <v>15621.26</v>
      </c>
      <c r="E55" s="68">
        <f>'1'!F37</f>
        <v>15621.26</v>
      </c>
      <c r="F55" s="68">
        <f>'1'!G37</f>
        <v>15621.26</v>
      </c>
    </row>
    <row r="56" spans="1:6" s="122" customFormat="1" ht="11.25" customHeight="1" x14ac:dyDescent="0.25">
      <c r="A56" s="123"/>
      <c r="B56" s="123"/>
      <c r="C56" s="123"/>
      <c r="D56" s="124"/>
      <c r="E56" s="124"/>
      <c r="F56" s="124"/>
    </row>
    <row r="57" spans="1:6" s="69" customFormat="1" ht="11.25" customHeight="1" x14ac:dyDescent="0.25">
      <c r="A57" s="71" t="s">
        <v>109</v>
      </c>
      <c r="B57" s="384" t="s">
        <v>110</v>
      </c>
      <c r="C57" s="385"/>
      <c r="D57" s="385"/>
      <c r="E57" s="385"/>
      <c r="F57" s="386"/>
    </row>
    <row r="58" spans="1:6" s="69" customFormat="1" ht="11.25" customHeight="1" x14ac:dyDescent="0.25">
      <c r="A58" s="75">
        <v>1072</v>
      </c>
      <c r="B58" s="387" t="s">
        <v>195</v>
      </c>
      <c r="C58" s="388"/>
      <c r="D58" s="388"/>
      <c r="E58" s="388"/>
      <c r="F58" s="389"/>
    </row>
    <row r="59" spans="1:6" s="69" customFormat="1" ht="11.25" customHeight="1" x14ac:dyDescent="0.25">
      <c r="A59" s="375" t="s">
        <v>113</v>
      </c>
      <c r="B59" s="376"/>
      <c r="C59" s="376"/>
      <c r="D59" s="376"/>
      <c r="E59" s="376"/>
      <c r="F59" s="377"/>
    </row>
    <row r="60" spans="1:6" s="69" customFormat="1" ht="11.25" customHeight="1" x14ac:dyDescent="0.25">
      <c r="A60" s="428" t="s">
        <v>114</v>
      </c>
      <c r="B60" s="390">
        <v>1072</v>
      </c>
      <c r="C60" s="392" t="s">
        <v>5</v>
      </c>
      <c r="D60" s="393"/>
      <c r="E60" s="393"/>
      <c r="F60" s="394"/>
    </row>
    <row r="61" spans="1:6" s="69" customFormat="1" ht="29.25" customHeight="1" x14ac:dyDescent="0.25">
      <c r="A61" s="429"/>
      <c r="B61" s="391"/>
      <c r="C61" s="395" t="s">
        <v>6</v>
      </c>
      <c r="D61" s="396"/>
      <c r="E61" s="396"/>
      <c r="F61" s="397"/>
    </row>
    <row r="62" spans="1:6" s="69" customFormat="1" ht="11.25" customHeight="1" x14ac:dyDescent="0.25">
      <c r="A62" s="218" t="s">
        <v>115</v>
      </c>
      <c r="B62" s="219">
        <v>31010</v>
      </c>
      <c r="C62" s="398" t="s">
        <v>7</v>
      </c>
      <c r="D62" s="400" t="s">
        <v>116</v>
      </c>
      <c r="E62" s="400" t="s">
        <v>117</v>
      </c>
      <c r="F62" s="400" t="s">
        <v>118</v>
      </c>
    </row>
    <row r="63" spans="1:6" s="69" customFormat="1" ht="25.5" customHeight="1" x14ac:dyDescent="0.25">
      <c r="A63" s="190" t="s">
        <v>119</v>
      </c>
      <c r="B63" s="219" t="s">
        <v>183</v>
      </c>
      <c r="C63" s="398"/>
      <c r="D63" s="400"/>
      <c r="E63" s="400"/>
      <c r="F63" s="400"/>
    </row>
    <row r="64" spans="1:6" s="69" customFormat="1" ht="38.25" customHeight="1" x14ac:dyDescent="0.25">
      <c r="A64" s="190" t="s">
        <v>120</v>
      </c>
      <c r="B64" s="219" t="s">
        <v>184</v>
      </c>
      <c r="C64" s="398"/>
      <c r="D64" s="400"/>
      <c r="E64" s="400"/>
      <c r="F64" s="400"/>
    </row>
    <row r="65" spans="1:7" s="69" customFormat="1" ht="25.5" customHeight="1" x14ac:dyDescent="0.25">
      <c r="A65" s="190" t="s">
        <v>121</v>
      </c>
      <c r="B65" s="192" t="s">
        <v>127</v>
      </c>
      <c r="C65" s="398"/>
      <c r="D65" s="400"/>
      <c r="E65" s="400"/>
      <c r="F65" s="400"/>
    </row>
    <row r="66" spans="1:7" s="69" customFormat="1" ht="38.25" customHeight="1" x14ac:dyDescent="0.25">
      <c r="A66" s="190" t="s">
        <v>123</v>
      </c>
      <c r="B66" s="192" t="s">
        <v>124</v>
      </c>
      <c r="C66" s="399"/>
      <c r="D66" s="401"/>
      <c r="E66" s="401"/>
      <c r="F66" s="401"/>
    </row>
    <row r="67" spans="1:7" s="69" customFormat="1" ht="11.25" customHeight="1" x14ac:dyDescent="0.25">
      <c r="A67" s="378" t="s">
        <v>125</v>
      </c>
      <c r="B67" s="379"/>
      <c r="C67" s="221"/>
      <c r="D67" s="221"/>
      <c r="E67" s="221"/>
      <c r="F67" s="190"/>
    </row>
    <row r="68" spans="1:7" s="69" customFormat="1" ht="11.25" customHeight="1" x14ac:dyDescent="0.25">
      <c r="A68" s="380" t="s">
        <v>194</v>
      </c>
      <c r="B68" s="381"/>
      <c r="C68" s="224">
        <v>310</v>
      </c>
      <c r="D68" s="224">
        <v>310</v>
      </c>
      <c r="E68" s="224">
        <v>310</v>
      </c>
      <c r="F68" s="224">
        <v>310</v>
      </c>
    </row>
    <row r="69" spans="1:7" s="69" customFormat="1" ht="11.25" customHeight="1" x14ac:dyDescent="0.25">
      <c r="A69" s="382" t="s">
        <v>126</v>
      </c>
      <c r="B69" s="383"/>
      <c r="C69" s="184">
        <v>21509.599999999999</v>
      </c>
      <c r="D69" s="184">
        <v>21509.599999999999</v>
      </c>
      <c r="E69" s="184">
        <v>21509.599999999999</v>
      </c>
      <c r="F69" s="184">
        <v>21509.599999999999</v>
      </c>
    </row>
    <row r="71" spans="1:7" s="69" customFormat="1" ht="22.5" customHeight="1" x14ac:dyDescent="0.25">
      <c r="F71" s="119" t="s">
        <v>139</v>
      </c>
      <c r="G71" s="70"/>
    </row>
    <row r="72" spans="1:7" s="69" customFormat="1" ht="20.25" customHeight="1" x14ac:dyDescent="0.25">
      <c r="A72" s="426" t="s">
        <v>129</v>
      </c>
      <c r="B72" s="426"/>
      <c r="C72" s="426"/>
      <c r="D72" s="426"/>
      <c r="E72" s="426"/>
      <c r="F72" s="426"/>
      <c r="G72" s="130"/>
    </row>
    <row r="73" spans="1:7" s="69" customFormat="1" ht="11.25" customHeight="1" x14ac:dyDescent="0.25">
      <c r="A73" s="427" t="s">
        <v>108</v>
      </c>
      <c r="B73" s="427"/>
      <c r="C73" s="427"/>
      <c r="D73" s="427"/>
      <c r="E73" s="427"/>
      <c r="F73" s="427"/>
      <c r="G73" s="427"/>
    </row>
    <row r="74" spans="1:7" s="69" customFormat="1" ht="11.25" customHeight="1" x14ac:dyDescent="0.25">
      <c r="F74" s="70"/>
      <c r="G74" s="70"/>
    </row>
    <row r="75" spans="1:7" s="69" customFormat="1" ht="11.25" customHeight="1" x14ac:dyDescent="0.25">
      <c r="A75" s="71" t="s">
        <v>109</v>
      </c>
      <c r="B75" s="440" t="s">
        <v>110</v>
      </c>
      <c r="C75" s="413"/>
      <c r="D75" s="413"/>
      <c r="E75" s="413"/>
      <c r="F75" s="441"/>
      <c r="G75" s="131"/>
    </row>
    <row r="76" spans="1:7" s="69" customFormat="1" ht="11.25" customHeight="1" x14ac:dyDescent="0.25">
      <c r="A76" s="75" t="s">
        <v>130</v>
      </c>
      <c r="B76" s="442" t="s">
        <v>131</v>
      </c>
      <c r="C76" s="416"/>
      <c r="D76" s="416"/>
      <c r="E76" s="416"/>
      <c r="F76" s="443"/>
      <c r="G76" s="132"/>
    </row>
    <row r="77" spans="1:7" s="69" customFormat="1" ht="11.25" customHeight="1" x14ac:dyDescent="0.25">
      <c r="A77" s="133"/>
      <c r="B77" s="407"/>
      <c r="C77" s="407"/>
      <c r="D77" s="407"/>
      <c r="E77" s="407"/>
      <c r="F77" s="434"/>
      <c r="G77" s="134"/>
    </row>
    <row r="78" spans="1:7" s="69" customFormat="1" ht="11.25" customHeight="1" x14ac:dyDescent="0.25">
      <c r="A78" s="135" t="s">
        <v>113</v>
      </c>
      <c r="B78" s="413"/>
      <c r="C78" s="413"/>
      <c r="D78" s="413"/>
      <c r="E78" s="413"/>
      <c r="F78" s="441"/>
      <c r="G78" s="131"/>
    </row>
    <row r="79" spans="1:7" s="69" customFormat="1" ht="11.25" customHeight="1" x14ac:dyDescent="0.25">
      <c r="A79" s="30"/>
      <c r="B79" s="30"/>
      <c r="C79" s="433" t="s">
        <v>5</v>
      </c>
      <c r="D79" s="407"/>
      <c r="E79" s="407"/>
      <c r="F79" s="434"/>
      <c r="G79" s="136"/>
    </row>
    <row r="80" spans="1:7" s="69" customFormat="1" ht="44.25" customHeight="1" x14ac:dyDescent="0.25">
      <c r="A80" s="27" t="s">
        <v>114</v>
      </c>
      <c r="B80" s="167" t="s">
        <v>130</v>
      </c>
      <c r="C80" s="433" t="s">
        <v>6</v>
      </c>
      <c r="D80" s="407"/>
      <c r="E80" s="407"/>
      <c r="F80" s="434"/>
      <c r="G80" s="134"/>
    </row>
    <row r="81" spans="1:7" s="69" customFormat="1" ht="11.25" customHeight="1" x14ac:dyDescent="0.25">
      <c r="A81" s="27" t="s">
        <v>115</v>
      </c>
      <c r="B81" s="75" t="s">
        <v>132</v>
      </c>
      <c r="C81" s="444" t="s">
        <v>7</v>
      </c>
      <c r="D81" s="445" t="s">
        <v>8</v>
      </c>
      <c r="E81" s="445" t="s">
        <v>9</v>
      </c>
      <c r="F81" s="445" t="s">
        <v>118</v>
      </c>
      <c r="G81" s="122"/>
    </row>
    <row r="82" spans="1:7" s="69" customFormat="1" ht="11.25" customHeight="1" x14ac:dyDescent="0.25">
      <c r="A82" s="27" t="s">
        <v>119</v>
      </c>
      <c r="B82" s="75" t="s">
        <v>131</v>
      </c>
      <c r="C82" s="398"/>
      <c r="D82" s="400"/>
      <c r="E82" s="400"/>
      <c r="F82" s="400"/>
      <c r="G82" s="123"/>
    </row>
    <row r="83" spans="1:7" s="69" customFormat="1" ht="51" customHeight="1" x14ac:dyDescent="0.25">
      <c r="A83" s="27" t="s">
        <v>120</v>
      </c>
      <c r="B83" s="75" t="s">
        <v>133</v>
      </c>
      <c r="C83" s="398"/>
      <c r="D83" s="400"/>
      <c r="E83" s="400"/>
      <c r="F83" s="400"/>
      <c r="G83" s="123"/>
    </row>
    <row r="84" spans="1:7" s="69" customFormat="1" ht="11.25" customHeight="1" x14ac:dyDescent="0.25">
      <c r="A84" s="27" t="s">
        <v>121</v>
      </c>
      <c r="B84" s="75" t="s">
        <v>134</v>
      </c>
      <c r="C84" s="398"/>
      <c r="D84" s="400"/>
      <c r="E84" s="400"/>
      <c r="F84" s="400"/>
      <c r="G84" s="123"/>
    </row>
    <row r="85" spans="1:7" s="69" customFormat="1" ht="25.5" customHeight="1" x14ac:dyDescent="0.25">
      <c r="A85" s="27" t="s">
        <v>135</v>
      </c>
      <c r="B85" s="75" t="s">
        <v>129</v>
      </c>
      <c r="C85" s="399"/>
      <c r="D85" s="401"/>
      <c r="E85" s="401"/>
      <c r="F85" s="401"/>
      <c r="G85" s="123"/>
    </row>
    <row r="86" spans="1:7" s="69" customFormat="1" ht="11.25" customHeight="1" x14ac:dyDescent="0.25">
      <c r="A86" s="378" t="s">
        <v>125</v>
      </c>
      <c r="B86" s="379"/>
      <c r="C86" s="166"/>
      <c r="D86" s="166"/>
      <c r="E86" s="166"/>
      <c r="F86" s="27"/>
      <c r="G86" s="123"/>
    </row>
    <row r="87" spans="1:7" s="69" customFormat="1" ht="11.25" customHeight="1" x14ac:dyDescent="0.25">
      <c r="A87" s="382" t="s">
        <v>126</v>
      </c>
      <c r="B87" s="383"/>
      <c r="C87" s="36">
        <f>'6-1'!C91</f>
        <v>-111509.56</v>
      </c>
      <c r="D87" s="36">
        <f>'6-1'!D91</f>
        <v>-235067.96000000002</v>
      </c>
      <c r="E87" s="36">
        <f>'6-1'!E91</f>
        <v>-235067.96000000002</v>
      </c>
      <c r="F87" s="36">
        <f>'6-1'!F91</f>
        <v>-235067.96000000002</v>
      </c>
      <c r="G87" s="138"/>
    </row>
    <row r="89" spans="1:7" s="69" customFormat="1" ht="11.25" customHeight="1" x14ac:dyDescent="0.25">
      <c r="F89" s="70"/>
      <c r="G89" s="70"/>
    </row>
    <row r="90" spans="1:7" s="69" customFormat="1" ht="11.25" customHeight="1" x14ac:dyDescent="0.25">
      <c r="A90" s="71" t="s">
        <v>109</v>
      </c>
      <c r="B90" s="440" t="s">
        <v>110</v>
      </c>
      <c r="C90" s="413"/>
      <c r="D90" s="413"/>
      <c r="E90" s="413"/>
      <c r="F90" s="441"/>
      <c r="G90" s="131"/>
    </row>
    <row r="91" spans="1:7" s="69" customFormat="1" ht="11.25" customHeight="1" x14ac:dyDescent="0.25">
      <c r="A91" s="75" t="s">
        <v>130</v>
      </c>
      <c r="B91" s="442" t="s">
        <v>131</v>
      </c>
      <c r="C91" s="416"/>
      <c r="D91" s="416"/>
      <c r="E91" s="416"/>
      <c r="F91" s="443"/>
      <c r="G91" s="132"/>
    </row>
    <row r="92" spans="1:7" s="69" customFormat="1" ht="11.25" customHeight="1" x14ac:dyDescent="0.25">
      <c r="A92" s="133"/>
      <c r="B92" s="407"/>
      <c r="C92" s="407"/>
      <c r="D92" s="407"/>
      <c r="E92" s="407"/>
      <c r="F92" s="434"/>
      <c r="G92" s="134"/>
    </row>
    <row r="93" spans="1:7" s="69" customFormat="1" ht="11.25" customHeight="1" x14ac:dyDescent="0.25">
      <c r="A93" s="135" t="s">
        <v>113</v>
      </c>
      <c r="B93" s="413"/>
      <c r="C93" s="413"/>
      <c r="D93" s="413"/>
      <c r="E93" s="413"/>
      <c r="F93" s="441"/>
      <c r="G93" s="131"/>
    </row>
    <row r="94" spans="1:7" s="69" customFormat="1" ht="11.25" customHeight="1" x14ac:dyDescent="0.25">
      <c r="A94" s="30"/>
      <c r="B94" s="30"/>
      <c r="C94" s="433" t="s">
        <v>5</v>
      </c>
      <c r="D94" s="407"/>
      <c r="E94" s="407"/>
      <c r="F94" s="434"/>
      <c r="G94" s="136"/>
    </row>
    <row r="95" spans="1:7" s="69" customFormat="1" ht="44.25" customHeight="1" x14ac:dyDescent="0.25">
      <c r="A95" s="27" t="s">
        <v>114</v>
      </c>
      <c r="B95" s="137" t="s">
        <v>130</v>
      </c>
      <c r="C95" s="406" t="s">
        <v>6</v>
      </c>
      <c r="D95" s="407"/>
      <c r="E95" s="407"/>
      <c r="F95" s="408"/>
      <c r="G95" s="134"/>
    </row>
    <row r="96" spans="1:7" s="69" customFormat="1" ht="11.25" customHeight="1" x14ac:dyDescent="0.25">
      <c r="A96" s="27" t="s">
        <v>115</v>
      </c>
      <c r="B96" s="75" t="s">
        <v>132</v>
      </c>
      <c r="C96" s="409" t="s">
        <v>7</v>
      </c>
      <c r="D96" s="411" t="s">
        <v>8</v>
      </c>
      <c r="E96" s="411" t="s">
        <v>9</v>
      </c>
      <c r="F96" s="411" t="s">
        <v>118</v>
      </c>
      <c r="G96" s="122"/>
    </row>
    <row r="97" spans="1:7" s="69" customFormat="1" ht="11.25" customHeight="1" x14ac:dyDescent="0.25">
      <c r="A97" s="27" t="s">
        <v>119</v>
      </c>
      <c r="B97" s="75" t="s">
        <v>131</v>
      </c>
      <c r="C97" s="409"/>
      <c r="D97" s="411"/>
      <c r="E97" s="411"/>
      <c r="F97" s="411"/>
      <c r="G97" s="123"/>
    </row>
    <row r="98" spans="1:7" s="69" customFormat="1" ht="51" customHeight="1" x14ac:dyDescent="0.25">
      <c r="A98" s="27" t="s">
        <v>120</v>
      </c>
      <c r="B98" s="75" t="s">
        <v>133</v>
      </c>
      <c r="C98" s="409"/>
      <c r="D98" s="411"/>
      <c r="E98" s="411"/>
      <c r="F98" s="411"/>
      <c r="G98" s="123"/>
    </row>
    <row r="99" spans="1:7" s="69" customFormat="1" ht="11.25" customHeight="1" x14ac:dyDescent="0.25">
      <c r="A99" s="27" t="s">
        <v>121</v>
      </c>
      <c r="B99" s="75" t="s">
        <v>134</v>
      </c>
      <c r="C99" s="409"/>
      <c r="D99" s="411"/>
      <c r="E99" s="411"/>
      <c r="F99" s="411"/>
      <c r="G99" s="123"/>
    </row>
    <row r="100" spans="1:7" s="69" customFormat="1" ht="25.5" customHeight="1" x14ac:dyDescent="0.25">
      <c r="A100" s="27" t="s">
        <v>135</v>
      </c>
      <c r="B100" s="75" t="s">
        <v>129</v>
      </c>
      <c r="C100" s="410"/>
      <c r="D100" s="412"/>
      <c r="E100" s="412"/>
      <c r="F100" s="412"/>
      <c r="G100" s="123"/>
    </row>
    <row r="101" spans="1:7" s="69" customFormat="1" ht="11.25" customHeight="1" x14ac:dyDescent="0.25">
      <c r="A101" s="402" t="s">
        <v>125</v>
      </c>
      <c r="B101" s="403"/>
      <c r="C101" s="121"/>
      <c r="D101" s="121"/>
      <c r="E101" s="121"/>
      <c r="F101" s="27"/>
      <c r="G101" s="123"/>
    </row>
    <row r="102" spans="1:7" s="69" customFormat="1" ht="11.25" customHeight="1" x14ac:dyDescent="0.25">
      <c r="A102" s="404" t="s">
        <v>126</v>
      </c>
      <c r="B102" s="405"/>
      <c r="C102" s="36">
        <f>'6-1'!C106</f>
        <v>111509.56</v>
      </c>
      <c r="D102" s="36">
        <f>'6-1'!D106</f>
        <v>235067.96000000002</v>
      </c>
      <c r="E102" s="36">
        <f>'6-1'!E106</f>
        <v>235067.96000000002</v>
      </c>
      <c r="F102" s="36">
        <f>'6-1'!F106</f>
        <v>235067.96000000002</v>
      </c>
      <c r="G102" s="138"/>
    </row>
  </sheetData>
  <mergeCells count="92">
    <mergeCell ref="A7:F7"/>
    <mergeCell ref="A21:B21"/>
    <mergeCell ref="A1:F1"/>
    <mergeCell ref="A2:F2"/>
    <mergeCell ref="A3:F3"/>
    <mergeCell ref="A20:B20"/>
    <mergeCell ref="B9:F9"/>
    <mergeCell ref="B10:F10"/>
    <mergeCell ref="A11:F11"/>
    <mergeCell ref="A12:F12"/>
    <mergeCell ref="A13:A14"/>
    <mergeCell ref="B13:B14"/>
    <mergeCell ref="C13:F13"/>
    <mergeCell ref="C14:F14"/>
    <mergeCell ref="C35:F35"/>
    <mergeCell ref="C36:F36"/>
    <mergeCell ref="C15:C19"/>
    <mergeCell ref="D15:D19"/>
    <mergeCell ref="E15:E19"/>
    <mergeCell ref="F15:F19"/>
    <mergeCell ref="C24:F24"/>
    <mergeCell ref="C25:F25"/>
    <mergeCell ref="C26:C30"/>
    <mergeCell ref="D26:D30"/>
    <mergeCell ref="E26:E30"/>
    <mergeCell ref="F26:F30"/>
    <mergeCell ref="A22:B22"/>
    <mergeCell ref="A35:A36"/>
    <mergeCell ref="B35:B36"/>
    <mergeCell ref="A24:A25"/>
    <mergeCell ref="B24:B25"/>
    <mergeCell ref="A31:B31"/>
    <mergeCell ref="A32:B32"/>
    <mergeCell ref="A33:B33"/>
    <mergeCell ref="A43:B43"/>
    <mergeCell ref="C48:C52"/>
    <mergeCell ref="D48:D52"/>
    <mergeCell ref="E48:E52"/>
    <mergeCell ref="F48:F52"/>
    <mergeCell ref="A44:B44"/>
    <mergeCell ref="A46:A47"/>
    <mergeCell ref="B46:B47"/>
    <mergeCell ref="C46:F46"/>
    <mergeCell ref="C47:F47"/>
    <mergeCell ref="C37:C41"/>
    <mergeCell ref="D37:D41"/>
    <mergeCell ref="E37:E41"/>
    <mergeCell ref="F37:F41"/>
    <mergeCell ref="A42:B42"/>
    <mergeCell ref="A72:F72"/>
    <mergeCell ref="A73:G73"/>
    <mergeCell ref="F81:F85"/>
    <mergeCell ref="A86:B86"/>
    <mergeCell ref="E62:E66"/>
    <mergeCell ref="F62:F66"/>
    <mergeCell ref="C79:F79"/>
    <mergeCell ref="C80:F80"/>
    <mergeCell ref="A68:B68"/>
    <mergeCell ref="A69:B69"/>
    <mergeCell ref="C62:C66"/>
    <mergeCell ref="D62:D66"/>
    <mergeCell ref="A67:B67"/>
    <mergeCell ref="B57:F57"/>
    <mergeCell ref="B58:F58"/>
    <mergeCell ref="A59:F59"/>
    <mergeCell ref="A60:A61"/>
    <mergeCell ref="A54:B54"/>
    <mergeCell ref="A55:B55"/>
    <mergeCell ref="A53:B53"/>
    <mergeCell ref="A101:B101"/>
    <mergeCell ref="A102:B102"/>
    <mergeCell ref="C94:F94"/>
    <mergeCell ref="C95:F95"/>
    <mergeCell ref="C96:C100"/>
    <mergeCell ref="D96:D100"/>
    <mergeCell ref="E96:E100"/>
    <mergeCell ref="F96:F100"/>
    <mergeCell ref="B60:B61"/>
    <mergeCell ref="C60:F60"/>
    <mergeCell ref="C61:F61"/>
    <mergeCell ref="B93:F93"/>
    <mergeCell ref="B76:F76"/>
    <mergeCell ref="B77:F77"/>
    <mergeCell ref="B78:F78"/>
    <mergeCell ref="B90:F90"/>
    <mergeCell ref="B91:F91"/>
    <mergeCell ref="B92:F92"/>
    <mergeCell ref="B75:F75"/>
    <mergeCell ref="C81:C85"/>
    <mergeCell ref="D81:D85"/>
    <mergeCell ref="E81:E85"/>
    <mergeCell ref="A87:B87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2:H36"/>
  <sheetViews>
    <sheetView tabSelected="1" view="pageBreakPreview" topLeftCell="A22" zoomScaleNormal="100" zoomScaleSheetLayoutView="100" workbookViewId="0">
      <selection activeCell="A23" sqref="A23:F23"/>
    </sheetView>
  </sheetViews>
  <sheetFormatPr defaultColWidth="8" defaultRowHeight="11.25" customHeight="1" x14ac:dyDescent="0.25"/>
  <cols>
    <col min="1" max="1" width="16.28515625" style="300" customWidth="1"/>
    <col min="2" max="2" width="39.28515625" style="300" customWidth="1"/>
    <col min="3" max="3" width="15.42578125" style="300" customWidth="1"/>
    <col min="4" max="4" width="19.28515625" style="300" customWidth="1"/>
    <col min="5" max="5" width="18" style="300" customWidth="1"/>
    <col min="6" max="6" width="17.5703125" style="300" customWidth="1"/>
    <col min="7" max="7" width="18.5703125" style="300" customWidth="1"/>
    <col min="8" max="8" width="6.85546875" style="300" customWidth="1"/>
    <col min="9" max="16384" width="8" style="300"/>
  </cols>
  <sheetData>
    <row r="2" spans="1:7" ht="17.25" customHeight="1" x14ac:dyDescent="0.25">
      <c r="A2" s="461" t="s">
        <v>140</v>
      </c>
      <c r="B2" s="461"/>
      <c r="C2" s="461"/>
      <c r="D2" s="461"/>
      <c r="E2" s="461"/>
      <c r="F2" s="461"/>
      <c r="G2" s="461"/>
    </row>
    <row r="3" spans="1:7" ht="17.25" customHeight="1" x14ac:dyDescent="0.25">
      <c r="A3" s="461" t="s">
        <v>1</v>
      </c>
      <c r="B3" s="461"/>
      <c r="C3" s="461"/>
      <c r="D3" s="461"/>
      <c r="E3" s="461"/>
      <c r="F3" s="461"/>
      <c r="G3" s="461"/>
    </row>
    <row r="4" spans="1:7" ht="17.25" customHeight="1" x14ac:dyDescent="0.25">
      <c r="A4" s="461" t="s">
        <v>141</v>
      </c>
      <c r="B4" s="461"/>
      <c r="C4" s="461"/>
      <c r="D4" s="461"/>
      <c r="E4" s="461"/>
      <c r="F4" s="461"/>
      <c r="G4" s="461"/>
    </row>
    <row r="5" spans="1:7" ht="17.25" customHeight="1" x14ac:dyDescent="0.25">
      <c r="A5" s="301"/>
      <c r="B5" s="302"/>
      <c r="C5" s="303"/>
      <c r="D5" s="303"/>
      <c r="E5" s="303"/>
      <c r="F5" s="303"/>
      <c r="G5" s="302"/>
    </row>
    <row r="6" spans="1:7" ht="43.5" customHeight="1" x14ac:dyDescent="0.25">
      <c r="A6" s="462" t="s">
        <v>173</v>
      </c>
      <c r="B6" s="462"/>
      <c r="C6" s="462"/>
      <c r="D6" s="462"/>
      <c r="E6" s="462"/>
      <c r="F6" s="462"/>
      <c r="G6" s="462"/>
    </row>
    <row r="7" spans="1:7" ht="15.75" customHeight="1" x14ac:dyDescent="0.25">
      <c r="A7" s="304"/>
      <c r="B7" s="304"/>
      <c r="C7" s="305"/>
      <c r="D7" s="305"/>
      <c r="E7" s="305"/>
      <c r="F7" s="305"/>
      <c r="G7" s="301"/>
    </row>
    <row r="8" spans="1:7" s="304" customFormat="1" ht="58.5" customHeight="1" x14ac:dyDescent="0.25">
      <c r="A8" s="463" t="s">
        <v>142</v>
      </c>
      <c r="B8" s="465" t="s">
        <v>143</v>
      </c>
      <c r="C8" s="467" t="s">
        <v>144</v>
      </c>
      <c r="D8" s="467" t="s">
        <v>145</v>
      </c>
      <c r="E8" s="465" t="s">
        <v>146</v>
      </c>
      <c r="F8" s="469" t="s">
        <v>147</v>
      </c>
      <c r="G8" s="470"/>
    </row>
    <row r="9" spans="1:7" s="304" customFormat="1" ht="39.75" customHeight="1" x14ac:dyDescent="0.25">
      <c r="A9" s="464"/>
      <c r="B9" s="466"/>
      <c r="C9" s="468"/>
      <c r="D9" s="468"/>
      <c r="E9" s="466"/>
      <c r="F9" s="251" t="s">
        <v>148</v>
      </c>
      <c r="G9" s="252" t="s">
        <v>149</v>
      </c>
    </row>
    <row r="10" spans="1:7" s="306" customFormat="1" ht="35.25" customHeight="1" x14ac:dyDescent="0.25">
      <c r="A10" s="454" t="s">
        <v>138</v>
      </c>
      <c r="B10" s="455"/>
      <c r="C10" s="455"/>
      <c r="D10" s="455"/>
      <c r="E10" s="455"/>
      <c r="F10" s="456"/>
      <c r="G10" s="253">
        <f>G11+G14+G23+G29</f>
        <v>3.9999999957217369E-2</v>
      </c>
    </row>
    <row r="11" spans="1:7" s="306" customFormat="1" ht="66.75" customHeight="1" x14ac:dyDescent="0.25">
      <c r="A11" s="457" t="s">
        <v>175</v>
      </c>
      <c r="B11" s="458"/>
      <c r="C11" s="458"/>
      <c r="D11" s="458"/>
      <c r="E11" s="458"/>
      <c r="F11" s="458"/>
      <c r="G11" s="254">
        <f>G12</f>
        <v>-235067.96000000002</v>
      </c>
    </row>
    <row r="12" spans="1:7" s="304" customFormat="1" ht="17.25" customHeight="1" x14ac:dyDescent="0.3">
      <c r="A12" s="255"/>
      <c r="B12" s="256" t="s">
        <v>150</v>
      </c>
      <c r="C12" s="257"/>
      <c r="D12" s="257"/>
      <c r="E12" s="258"/>
      <c r="F12" s="251"/>
      <c r="G12" s="253">
        <f>G13</f>
        <v>-235067.96000000002</v>
      </c>
    </row>
    <row r="13" spans="1:7" s="304" customFormat="1" ht="57" customHeight="1" x14ac:dyDescent="0.25">
      <c r="A13" s="259" t="s">
        <v>162</v>
      </c>
      <c r="B13" s="260" t="s">
        <v>163</v>
      </c>
      <c r="C13" s="261" t="s">
        <v>151</v>
      </c>
      <c r="D13" s="262" t="s">
        <v>152</v>
      </c>
      <c r="E13" s="263"/>
      <c r="F13" s="261"/>
      <c r="G13" s="264">
        <f>'1'!G31</f>
        <v>-235067.96000000002</v>
      </c>
    </row>
    <row r="14" spans="1:7" s="304" customFormat="1" ht="70.5" customHeight="1" x14ac:dyDescent="0.25">
      <c r="A14" s="459" t="s">
        <v>174</v>
      </c>
      <c r="B14" s="460"/>
      <c r="C14" s="460"/>
      <c r="D14" s="460"/>
      <c r="E14" s="460"/>
      <c r="F14" s="460"/>
      <c r="G14" s="265">
        <f>G15+G18</f>
        <v>197937.09999999998</v>
      </c>
    </row>
    <row r="15" spans="1:7" s="304" customFormat="1" ht="32.25" customHeight="1" x14ac:dyDescent="0.25">
      <c r="A15" s="266"/>
      <c r="B15" s="267" t="s">
        <v>150</v>
      </c>
      <c r="C15" s="251"/>
      <c r="D15" s="252"/>
      <c r="E15" s="268"/>
      <c r="F15" s="251"/>
      <c r="G15" s="253">
        <f>G16+G17</f>
        <v>192694.8</v>
      </c>
    </row>
    <row r="16" spans="1:7" s="304" customFormat="1" ht="30.75" customHeight="1" x14ac:dyDescent="0.25">
      <c r="A16" s="269" t="s">
        <v>170</v>
      </c>
      <c r="B16" s="270" t="s">
        <v>171</v>
      </c>
      <c r="C16" s="271" t="s">
        <v>172</v>
      </c>
      <c r="D16" s="272" t="s">
        <v>152</v>
      </c>
      <c r="E16" s="273">
        <v>86533000</v>
      </c>
      <c r="F16" s="274">
        <v>1</v>
      </c>
      <c r="G16" s="275">
        <f>E16*F16/1000</f>
        <v>86533</v>
      </c>
    </row>
    <row r="17" spans="1:7" s="304" customFormat="1" ht="33.75" customHeight="1" x14ac:dyDescent="0.25">
      <c r="A17" s="276" t="s">
        <v>170</v>
      </c>
      <c r="B17" s="277" t="s">
        <v>171</v>
      </c>
      <c r="C17" s="271" t="s">
        <v>172</v>
      </c>
      <c r="D17" s="272" t="s">
        <v>152</v>
      </c>
      <c r="E17" s="273">
        <v>106161800</v>
      </c>
      <c r="F17" s="271">
        <v>1</v>
      </c>
      <c r="G17" s="275">
        <f>E17*F17/1000</f>
        <v>106161.8</v>
      </c>
    </row>
    <row r="18" spans="1:7" s="304" customFormat="1" ht="33.75" customHeight="1" x14ac:dyDescent="0.25">
      <c r="A18" s="278"/>
      <c r="B18" s="279" t="s">
        <v>153</v>
      </c>
      <c r="C18" s="251"/>
      <c r="D18" s="252"/>
      <c r="E18" s="280"/>
      <c r="F18" s="251"/>
      <c r="G18" s="281">
        <f>G19+G20+G21+G22</f>
        <v>5242.2999999999993</v>
      </c>
    </row>
    <row r="19" spans="1:7" s="304" customFormat="1" ht="33.75" customHeight="1" x14ac:dyDescent="0.25">
      <c r="A19" s="240" t="s">
        <v>166</v>
      </c>
      <c r="B19" s="240" t="s">
        <v>167</v>
      </c>
      <c r="C19" s="241" t="s">
        <v>155</v>
      </c>
      <c r="D19" s="242" t="s">
        <v>152</v>
      </c>
      <c r="E19" s="243">
        <v>2200000</v>
      </c>
      <c r="F19" s="241">
        <v>1</v>
      </c>
      <c r="G19" s="244">
        <f t="shared" ref="G19:G22" si="0">E19*F19/1000</f>
        <v>2200</v>
      </c>
    </row>
    <row r="20" spans="1:7" s="304" customFormat="1" ht="33.75" customHeight="1" x14ac:dyDescent="0.25">
      <c r="A20" s="240" t="s">
        <v>166</v>
      </c>
      <c r="B20" s="240" t="s">
        <v>167</v>
      </c>
      <c r="C20" s="241" t="s">
        <v>155</v>
      </c>
      <c r="D20" s="242" t="s">
        <v>152</v>
      </c>
      <c r="E20" s="243">
        <v>1380400</v>
      </c>
      <c r="F20" s="241">
        <v>1</v>
      </c>
      <c r="G20" s="282">
        <f t="shared" si="0"/>
        <v>1380.4</v>
      </c>
    </row>
    <row r="21" spans="1:7" s="304" customFormat="1" ht="33.75" customHeight="1" x14ac:dyDescent="0.25">
      <c r="A21" s="240" t="s">
        <v>168</v>
      </c>
      <c r="B21" s="240" t="s">
        <v>169</v>
      </c>
      <c r="C21" s="241" t="s">
        <v>154</v>
      </c>
      <c r="D21" s="242" t="s">
        <v>152</v>
      </c>
      <c r="E21" s="243">
        <v>598300</v>
      </c>
      <c r="F21" s="245">
        <v>1</v>
      </c>
      <c r="G21" s="246">
        <f t="shared" si="0"/>
        <v>598.29999999999995</v>
      </c>
    </row>
    <row r="22" spans="1:7" s="304" customFormat="1" ht="33.75" customHeight="1" x14ac:dyDescent="0.25">
      <c r="A22" s="240" t="s">
        <v>168</v>
      </c>
      <c r="B22" s="240" t="s">
        <v>169</v>
      </c>
      <c r="C22" s="241" t="s">
        <v>154</v>
      </c>
      <c r="D22" s="242" t="s">
        <v>152</v>
      </c>
      <c r="E22" s="243">
        <v>1063600</v>
      </c>
      <c r="F22" s="245">
        <v>1</v>
      </c>
      <c r="G22" s="246">
        <f t="shared" si="0"/>
        <v>1063.5999999999999</v>
      </c>
    </row>
    <row r="23" spans="1:7" s="304" customFormat="1" ht="69.75" customHeight="1" x14ac:dyDescent="0.25">
      <c r="A23" s="459" t="s">
        <v>176</v>
      </c>
      <c r="B23" s="460"/>
      <c r="C23" s="460"/>
      <c r="D23" s="460"/>
      <c r="E23" s="460"/>
      <c r="F23" s="460"/>
      <c r="G23" s="253">
        <f>G24+G26</f>
        <v>15621.300000000001</v>
      </c>
    </row>
    <row r="24" spans="1:7" s="304" customFormat="1" ht="27" customHeight="1" x14ac:dyDescent="0.25">
      <c r="A24" s="283"/>
      <c r="B24" s="267" t="s">
        <v>150</v>
      </c>
      <c r="C24" s="284"/>
      <c r="D24" s="284"/>
      <c r="E24" s="285"/>
      <c r="F24" s="286"/>
      <c r="G24" s="287">
        <f>G25</f>
        <v>15255.2</v>
      </c>
    </row>
    <row r="25" spans="1:7" s="304" customFormat="1" ht="38.25" customHeight="1" x14ac:dyDescent="0.25">
      <c r="A25" s="269" t="s">
        <v>164</v>
      </c>
      <c r="B25" s="288" t="s">
        <v>165</v>
      </c>
      <c r="C25" s="289" t="s">
        <v>155</v>
      </c>
      <c r="D25" s="290" t="s">
        <v>152</v>
      </c>
      <c r="E25" s="291">
        <v>15255200</v>
      </c>
      <c r="F25" s="289">
        <v>1</v>
      </c>
      <c r="G25" s="275">
        <f>E25*F25/1000</f>
        <v>15255.2</v>
      </c>
    </row>
    <row r="26" spans="1:7" s="304" customFormat="1" ht="31.5" customHeight="1" x14ac:dyDescent="0.25">
      <c r="A26" s="292"/>
      <c r="B26" s="279" t="s">
        <v>153</v>
      </c>
      <c r="C26" s="285"/>
      <c r="D26" s="285"/>
      <c r="E26" s="285"/>
      <c r="F26" s="293"/>
      <c r="G26" s="253">
        <f>G27+G28</f>
        <v>366.1</v>
      </c>
    </row>
    <row r="27" spans="1:7" s="304" customFormat="1" ht="36" customHeight="1" x14ac:dyDescent="0.25">
      <c r="A27" s="294" t="s">
        <v>166</v>
      </c>
      <c r="B27" s="295" t="s">
        <v>167</v>
      </c>
      <c r="C27" s="296" t="s">
        <v>155</v>
      </c>
      <c r="D27" s="297" t="s">
        <v>152</v>
      </c>
      <c r="E27" s="298">
        <v>305100</v>
      </c>
      <c r="F27" s="299">
        <v>1</v>
      </c>
      <c r="G27" s="246">
        <f t="shared" ref="G27:G28" si="1">E27*F27/1000</f>
        <v>305.10000000000002</v>
      </c>
    </row>
    <row r="28" spans="1:7" s="304" customFormat="1" ht="36" customHeight="1" x14ac:dyDescent="0.25">
      <c r="A28" s="240" t="s">
        <v>168</v>
      </c>
      <c r="B28" s="240" t="s">
        <v>169</v>
      </c>
      <c r="C28" s="241" t="s">
        <v>154</v>
      </c>
      <c r="D28" s="242" t="s">
        <v>152</v>
      </c>
      <c r="E28" s="243">
        <v>61000</v>
      </c>
      <c r="F28" s="245">
        <v>1</v>
      </c>
      <c r="G28" s="246">
        <f t="shared" si="1"/>
        <v>61</v>
      </c>
    </row>
    <row r="29" spans="1:7" ht="78.75" customHeight="1" x14ac:dyDescent="0.25">
      <c r="A29" s="452" t="s">
        <v>199</v>
      </c>
      <c r="B29" s="453"/>
      <c r="C29" s="453"/>
      <c r="D29" s="453"/>
      <c r="E29" s="453"/>
      <c r="F29" s="453"/>
      <c r="G29" s="249">
        <f>G30+G32</f>
        <v>21509.599999999999</v>
      </c>
    </row>
    <row r="30" spans="1:7" ht="20.25" customHeight="1" x14ac:dyDescent="0.25">
      <c r="A30" s="247"/>
      <c r="B30" s="250" t="s">
        <v>150</v>
      </c>
      <c r="C30" s="247"/>
      <c r="D30" s="247"/>
      <c r="E30" s="247"/>
      <c r="F30" s="247"/>
      <c r="G30" s="249">
        <f>G31</f>
        <v>20964.5</v>
      </c>
    </row>
    <row r="31" spans="1:7" ht="54" customHeight="1" x14ac:dyDescent="0.25">
      <c r="A31" s="247" t="s">
        <v>196</v>
      </c>
      <c r="B31" s="240" t="s">
        <v>197</v>
      </c>
      <c r="C31" s="248" t="s">
        <v>198</v>
      </c>
      <c r="D31" s="248" t="s">
        <v>152</v>
      </c>
      <c r="E31" s="243">
        <v>20964500</v>
      </c>
      <c r="F31" s="248">
        <v>1</v>
      </c>
      <c r="G31" s="275">
        <f>E31*F31/1000</f>
        <v>20964.5</v>
      </c>
    </row>
    <row r="32" spans="1:7" ht="20.25" customHeight="1" x14ac:dyDescent="0.25">
      <c r="A32" s="247"/>
      <c r="B32" s="250" t="s">
        <v>153</v>
      </c>
      <c r="C32" s="248"/>
      <c r="D32" s="247"/>
      <c r="E32" s="248"/>
      <c r="F32" s="248"/>
      <c r="G32" s="249">
        <f>G33+G34</f>
        <v>545.1</v>
      </c>
    </row>
    <row r="33" spans="1:8" ht="30.75" customHeight="1" x14ac:dyDescent="0.25">
      <c r="A33" s="240" t="s">
        <v>166</v>
      </c>
      <c r="B33" s="240" t="s">
        <v>167</v>
      </c>
      <c r="C33" s="241" t="s">
        <v>198</v>
      </c>
      <c r="D33" s="242" t="s">
        <v>152</v>
      </c>
      <c r="E33" s="243">
        <v>419300</v>
      </c>
      <c r="F33" s="241">
        <v>1</v>
      </c>
      <c r="G33" s="244">
        <f t="shared" ref="G33:G34" si="2">E33*F33/1000</f>
        <v>419.3</v>
      </c>
    </row>
    <row r="34" spans="1:8" ht="33.75" customHeight="1" x14ac:dyDescent="0.25">
      <c r="A34" s="277" t="s">
        <v>168</v>
      </c>
      <c r="B34" s="277" t="s">
        <v>169</v>
      </c>
      <c r="C34" s="271" t="s">
        <v>154</v>
      </c>
      <c r="D34" s="272" t="s">
        <v>152</v>
      </c>
      <c r="E34" s="273">
        <v>125800</v>
      </c>
      <c r="F34" s="307">
        <v>1</v>
      </c>
      <c r="G34" s="308">
        <f t="shared" si="2"/>
        <v>125.8</v>
      </c>
    </row>
    <row r="35" spans="1:8" ht="11.25" customHeight="1" x14ac:dyDescent="0.25">
      <c r="A35" s="309"/>
      <c r="B35" s="310"/>
      <c r="C35" s="309"/>
      <c r="D35" s="309"/>
      <c r="E35" s="309"/>
      <c r="F35" s="309"/>
      <c r="G35" s="309"/>
      <c r="H35" s="311"/>
    </row>
    <row r="36" spans="1:8" ht="11.25" customHeight="1" x14ac:dyDescent="0.25">
      <c r="A36" s="311"/>
      <c r="B36" s="311"/>
      <c r="C36" s="311"/>
      <c r="D36" s="311"/>
      <c r="E36" s="311"/>
      <c r="F36" s="311"/>
      <c r="G36" s="311"/>
      <c r="H36" s="311"/>
    </row>
  </sheetData>
  <mergeCells count="15">
    <mergeCell ref="A2:G2"/>
    <mergeCell ref="A3:G3"/>
    <mergeCell ref="A4:G4"/>
    <mergeCell ref="A6:G6"/>
    <mergeCell ref="A8:A9"/>
    <mergeCell ref="B8:B9"/>
    <mergeCell ref="C8:C9"/>
    <mergeCell ref="D8:D9"/>
    <mergeCell ref="E8:E9"/>
    <mergeCell ref="F8:G8"/>
    <mergeCell ref="A29:F29"/>
    <mergeCell ref="A10:F10"/>
    <mergeCell ref="A23:F23"/>
    <mergeCell ref="A11:F11"/>
    <mergeCell ref="A14:F14"/>
  </mergeCells>
  <pageMargins left="0.78740157480314965" right="0.15748031496062992" top="0.74803149606299213" bottom="0.74803149606299213" header="0.31496062992125984" footer="0.31496062992125984"/>
  <pageSetup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1</vt:lpstr>
      <vt:lpstr>2</vt:lpstr>
      <vt:lpstr>3</vt:lpstr>
      <vt:lpstr>4</vt:lpstr>
      <vt:lpstr>5</vt:lpstr>
      <vt:lpstr>6-1</vt:lpstr>
      <vt:lpstr>6-2</vt:lpstr>
      <vt:lpstr>7</vt:lpstr>
      <vt:lpstr>'1'!Print_Area</vt:lpstr>
      <vt:lpstr>'2'!Print_Area</vt:lpstr>
      <vt:lpstr>'3'!Print_Area</vt:lpstr>
      <vt:lpstr>'4'!Print_Area</vt:lpstr>
      <vt:lpstr>'5'!Print_Area</vt:lpstr>
      <vt:lpstr>'6-1'!Print_Area</vt:lpstr>
      <vt:lpstr>'6-2'!Print_Area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User</cp:lastModifiedBy>
  <cp:lastPrinted>2021-02-09T12:59:32Z</cp:lastPrinted>
  <dcterms:created xsi:type="dcterms:W3CDTF">2021-01-18T06:14:28Z</dcterms:created>
  <dcterms:modified xsi:type="dcterms:W3CDTF">2021-02-09T13:08:34Z</dcterms:modified>
</cp:coreProperties>
</file>