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894 տկեն\"/>
    </mc:Choice>
  </mc:AlternateContent>
  <bookViews>
    <workbookView xWindow="0" yWindow="0" windowWidth="28800" windowHeight="11730" tabRatio="423"/>
  </bookViews>
  <sheets>
    <sheet name="1" sheetId="45" r:id="rId1"/>
    <sheet name="2" sheetId="37" r:id="rId2"/>
    <sheet name="3" sheetId="50" r:id="rId3"/>
    <sheet name="4" sheetId="42" r:id="rId4"/>
    <sheet name="5" sheetId="49" r:id="rId5"/>
    <sheet name="6" sheetId="43" r:id="rId6"/>
    <sheet name="7" sheetId="44" r:id="rId7"/>
    <sheet name="8" sheetId="48" r:id="rId8"/>
  </sheets>
  <definedNames>
    <definedName name="AgencyCode" localSheetId="0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3">#REF!</definedName>
    <definedName name="AgencyName">#REF!</definedName>
    <definedName name="Functional1" localSheetId="0">#REF!</definedName>
    <definedName name="Functional1" localSheetId="3">#REF!</definedName>
    <definedName name="Functional1">#REF!</definedName>
    <definedName name="PANature" localSheetId="0">#REF!</definedName>
    <definedName name="PANature" localSheetId="3">#REF!</definedName>
    <definedName name="PANature">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_xlnm.Print_Area" localSheetId="4">'5'!$A$5:$C$19</definedName>
    <definedName name="_xlnm.Print_Titles" localSheetId="0">'1'!$8:$9</definedName>
    <definedName name="_xlnm.Print_Titles" localSheetId="1">'2'!$6:$8</definedName>
    <definedName name="_xlnm.Print_Titles" localSheetId="2">'3'!$8:$9</definedName>
    <definedName name="_xlnm.Print_Titles" localSheetId="3">'4'!$7:$8</definedName>
    <definedName name="_xlnm.Print_Titles" localSheetId="4">'5'!$9:$10</definedName>
    <definedName name="Z_13F83A3E_B6D8_42AC_B920_567484E5956F_.wvu.Cols" localSheetId="4" hidden="1">'5'!#REF!,'5'!#REF!</definedName>
    <definedName name="Z_13F83A3E_B6D8_42AC_B920_567484E5956F_.wvu.PrintArea" localSheetId="4" hidden="1">'5'!$A$5:$C$19</definedName>
    <definedName name="Z_15B1EF34_1112_4495_91A9_A2B9971866BB_.wvu.Cols" localSheetId="4" hidden="1">'5'!#REF!</definedName>
    <definedName name="Z_28FBE60C_4D80_4C3C_B7B6_E911F1BA74D6_.wvu.Cols" localSheetId="4" hidden="1">'5'!#REF!,'5'!#REF!,'5'!#REF!</definedName>
    <definedName name="Z_28FBE60C_4D80_4C3C_B7B6_E911F1BA74D6_.wvu.PrintArea" localSheetId="4" hidden="1">'5'!$A$5:$C$19</definedName>
    <definedName name="Z_28FBE60C_4D80_4C3C_B7B6_E911F1BA74D6_.wvu.PrintTitles" localSheetId="4" hidden="1">'5'!#REF!</definedName>
    <definedName name="Z_6E1D33A1_9AEB_4C8B_97E5_3DA8F987F057_.wvu.PrintArea" localSheetId="4" hidden="1">'5'!$A$5:$C$19</definedName>
    <definedName name="Z_6E1D33A1_9AEB_4C8B_97E5_3DA8F987F057_.wvu.Rows" localSheetId="4" hidden="1">'5'!#REF!</definedName>
    <definedName name="Z_7F2E6424_D063_4EBF_A186_A35F70A8524B_.wvu.PrintArea" localSheetId="4" hidden="1">'5'!$A$5:$C$19</definedName>
    <definedName name="Z_7F2E6424_D063_4EBF_A186_A35F70A8524B_.wvu.Rows" localSheetId="4" hidden="1">'5'!#REF!</definedName>
    <definedName name="Z_DE3A1748_A9E6_4267_90C4_BD50F66A61E4_.wvu.PrintArea" localSheetId="4" hidden="1">'5'!$A$5:$C$19</definedName>
    <definedName name="Z_DE3A1748_A9E6_4267_90C4_BD50F66A61E4_.wvu.Rows" localSheetId="4" hidden="1">'5'!#REF!</definedName>
  </definedNames>
  <calcPr calcId="162913"/>
</workbook>
</file>

<file path=xl/calcChain.xml><?xml version="1.0" encoding="utf-8"?>
<calcChain xmlns="http://schemas.openxmlformats.org/spreadsheetml/2006/main">
  <c r="G14" i="48" l="1"/>
  <c r="G13" i="48"/>
  <c r="G12" i="48"/>
  <c r="G11" i="48" l="1"/>
  <c r="G10" i="48" s="1"/>
  <c r="G9" i="48" s="1"/>
  <c r="G8" i="48" s="1"/>
  <c r="G63" i="37" l="1"/>
  <c r="C67" i="44" l="1"/>
  <c r="D46" i="43"/>
  <c r="E46" i="43"/>
  <c r="F46" i="43"/>
  <c r="C46" i="43"/>
  <c r="D33" i="42"/>
  <c r="D65" i="42"/>
  <c r="G65" i="42"/>
  <c r="G41" i="42"/>
  <c r="F65" i="42"/>
  <c r="F41" i="42"/>
  <c r="E65" i="42"/>
  <c r="E41" i="42"/>
  <c r="E20" i="42"/>
  <c r="F20" i="42"/>
  <c r="G20" i="42"/>
  <c r="D20" i="42"/>
  <c r="F28" i="42"/>
  <c r="G28" i="42"/>
  <c r="E28" i="42"/>
  <c r="D28" i="42"/>
  <c r="E31" i="42"/>
  <c r="F31" i="42"/>
  <c r="G31" i="42"/>
  <c r="D31" i="42"/>
  <c r="E33" i="42"/>
  <c r="F33" i="42"/>
  <c r="G33" i="42"/>
  <c r="E35" i="42"/>
  <c r="F35" i="42"/>
  <c r="G35" i="42"/>
  <c r="D35" i="42"/>
  <c r="E37" i="42"/>
  <c r="F37" i="42"/>
  <c r="G37" i="42"/>
  <c r="D37" i="42"/>
  <c r="E39" i="42"/>
  <c r="F39" i="42"/>
  <c r="G39" i="42"/>
  <c r="D39" i="42"/>
  <c r="E18" i="42"/>
  <c r="D54" i="37"/>
  <c r="D43" i="37"/>
  <c r="D66" i="37"/>
  <c r="D30" i="37"/>
  <c r="G29" i="37"/>
  <c r="E17" i="42" l="1"/>
  <c r="E15" i="42" s="1"/>
  <c r="D41" i="42"/>
  <c r="G16" i="49" l="1"/>
  <c r="F16" i="49"/>
  <c r="E16" i="49"/>
  <c r="D16" i="49"/>
  <c r="G11" i="49"/>
  <c r="F11" i="49"/>
  <c r="E11" i="49"/>
  <c r="E10" i="49" s="1"/>
  <c r="D11" i="49"/>
  <c r="G10" i="49"/>
  <c r="F10" i="49"/>
  <c r="D10" i="49"/>
  <c r="G39" i="37" l="1"/>
  <c r="D72" i="37"/>
  <c r="H39" i="37"/>
  <c r="E39" i="37"/>
  <c r="F39" i="37"/>
  <c r="D59" i="37"/>
  <c r="D40" i="37"/>
  <c r="E37" i="37"/>
  <c r="F37" i="37"/>
  <c r="H37" i="37"/>
  <c r="H35" i="37"/>
  <c r="E35" i="37"/>
  <c r="F35" i="37"/>
  <c r="G37" i="37"/>
  <c r="D38" i="37"/>
  <c r="D36" i="37"/>
  <c r="G35" i="37"/>
  <c r="D35" i="37" l="1"/>
  <c r="D37" i="37"/>
  <c r="F28" i="43"/>
  <c r="E28" i="43"/>
  <c r="D28" i="43"/>
  <c r="C28" i="43"/>
  <c r="F18" i="42"/>
  <c r="F17" i="42" s="1"/>
  <c r="F15" i="42" s="1"/>
  <c r="G18" i="42"/>
  <c r="G17" i="42" s="1"/>
  <c r="G15" i="42" s="1"/>
  <c r="D86" i="42"/>
  <c r="J45" i="50"/>
  <c r="I45" i="50"/>
  <c r="H45" i="50"/>
  <c r="G45" i="50"/>
  <c r="J44" i="50"/>
  <c r="I44" i="50"/>
  <c r="H44" i="50"/>
  <c r="G44" i="50"/>
  <c r="J43" i="50"/>
  <c r="I43" i="50"/>
  <c r="H43" i="50"/>
  <c r="G43" i="50"/>
  <c r="J42" i="50"/>
  <c r="I42" i="50"/>
  <c r="H42" i="50"/>
  <c r="G42" i="50"/>
  <c r="J40" i="50"/>
  <c r="I40" i="50"/>
  <c r="H40" i="50"/>
  <c r="G40" i="50"/>
  <c r="J38" i="50"/>
  <c r="I38" i="50"/>
  <c r="H38" i="50"/>
  <c r="G38" i="50"/>
  <c r="C46" i="44" s="1"/>
  <c r="C27" i="44" s="1"/>
  <c r="J36" i="50"/>
  <c r="I36" i="50"/>
  <c r="H36" i="50"/>
  <c r="G36" i="50"/>
  <c r="J35" i="50"/>
  <c r="I35" i="50"/>
  <c r="H35" i="50"/>
  <c r="G35" i="50"/>
  <c r="J34" i="50"/>
  <c r="I34" i="50"/>
  <c r="H34" i="50"/>
  <c r="H33" i="50" s="1"/>
  <c r="H31" i="50" s="1"/>
  <c r="G34" i="50"/>
  <c r="J33" i="50"/>
  <c r="J31" i="50" s="1"/>
  <c r="I33" i="50"/>
  <c r="G33" i="50"/>
  <c r="G31" i="50" s="1"/>
  <c r="I31" i="50"/>
  <c r="G29" i="50"/>
  <c r="G28" i="50"/>
  <c r="G27" i="50"/>
  <c r="G26" i="50" s="1"/>
  <c r="G24" i="50" s="1"/>
  <c r="G22" i="50" s="1"/>
  <c r="G20" i="50" s="1"/>
  <c r="G18" i="50" s="1"/>
  <c r="G16" i="50" s="1"/>
  <c r="G14" i="50" s="1"/>
  <c r="G12" i="50" s="1"/>
  <c r="G10" i="50" s="1"/>
  <c r="H20" i="45"/>
  <c r="G20" i="45"/>
  <c r="F20" i="45"/>
  <c r="E20" i="45"/>
  <c r="H13" i="45"/>
  <c r="G13" i="45"/>
  <c r="F13" i="45"/>
  <c r="E13" i="45"/>
  <c r="H12" i="45"/>
  <c r="G12" i="45"/>
  <c r="F12" i="45"/>
  <c r="E12" i="45"/>
  <c r="H10" i="45"/>
  <c r="G10" i="45"/>
  <c r="F10" i="45"/>
  <c r="E10" i="45"/>
  <c r="E46" i="44" l="1"/>
  <c r="I30" i="50"/>
  <c r="D46" i="44"/>
  <c r="H30" i="50"/>
  <c r="F46" i="44"/>
  <c r="J30" i="50"/>
  <c r="F67" i="44" l="1"/>
  <c r="G86" i="42"/>
  <c r="G84" i="42" s="1"/>
  <c r="G13" i="42" s="1"/>
  <c r="G11" i="42" s="1"/>
  <c r="G9" i="42" s="1"/>
  <c r="J29" i="50"/>
  <c r="J28" i="50" s="1"/>
  <c r="J27" i="50" s="1"/>
  <c r="J26" i="50" s="1"/>
  <c r="J24" i="50" s="1"/>
  <c r="J22" i="50" s="1"/>
  <c r="J20" i="50" s="1"/>
  <c r="J18" i="50" s="1"/>
  <c r="J16" i="50" s="1"/>
  <c r="J14" i="50" s="1"/>
  <c r="J12" i="50" s="1"/>
  <c r="J10" i="50" s="1"/>
  <c r="D67" i="44"/>
  <c r="E86" i="42"/>
  <c r="E84" i="42" s="1"/>
  <c r="E13" i="42" s="1"/>
  <c r="E11" i="42" s="1"/>
  <c r="E9" i="42" s="1"/>
  <c r="H29" i="50"/>
  <c r="H28" i="50" s="1"/>
  <c r="H27" i="50" s="1"/>
  <c r="H26" i="50" s="1"/>
  <c r="H24" i="50" s="1"/>
  <c r="H22" i="50" s="1"/>
  <c r="H20" i="50" s="1"/>
  <c r="H18" i="50" s="1"/>
  <c r="H16" i="50" s="1"/>
  <c r="H14" i="50" s="1"/>
  <c r="H12" i="50" s="1"/>
  <c r="H10" i="50" s="1"/>
  <c r="E67" i="44"/>
  <c r="F86" i="42"/>
  <c r="F84" i="42" s="1"/>
  <c r="F13" i="42" s="1"/>
  <c r="F11" i="42" s="1"/>
  <c r="F9" i="42" s="1"/>
  <c r="I29" i="50"/>
  <c r="I28" i="50" s="1"/>
  <c r="I27" i="50" s="1"/>
  <c r="I26" i="50" s="1"/>
  <c r="I24" i="50" s="1"/>
  <c r="I22" i="50" s="1"/>
  <c r="I20" i="50" s="1"/>
  <c r="I18" i="50" s="1"/>
  <c r="I16" i="50" s="1"/>
  <c r="I14" i="50" s="1"/>
  <c r="I12" i="50" s="1"/>
  <c r="I10" i="50" s="1"/>
  <c r="F27" i="44"/>
  <c r="D27" i="44"/>
  <c r="E27" i="44"/>
  <c r="D84" i="42"/>
  <c r="D18" i="42" l="1"/>
  <c r="D17" i="42" s="1"/>
  <c r="D15" i="42" s="1"/>
  <c r="D13" i="42" l="1"/>
  <c r="D11" i="42" s="1"/>
  <c r="D9" i="42" s="1"/>
  <c r="G18" i="37"/>
  <c r="G33" i="37"/>
  <c r="G26" i="37"/>
  <c r="G31" i="37"/>
  <c r="G16" i="37"/>
  <c r="D80" i="37"/>
  <c r="D81" i="37"/>
  <c r="D79" i="37"/>
  <c r="D78" i="37"/>
  <c r="G15" i="37" l="1"/>
  <c r="G13" i="37" s="1"/>
  <c r="D28" i="37"/>
  <c r="D42" i="37"/>
  <c r="D58" i="37"/>
  <c r="D53" i="37"/>
  <c r="D46" i="37"/>
  <c r="D56" i="37"/>
  <c r="D24" i="37"/>
  <c r="H33" i="37"/>
  <c r="F33" i="37"/>
  <c r="E33" i="37"/>
  <c r="H26" i="37"/>
  <c r="F26" i="37"/>
  <c r="E26" i="37"/>
  <c r="D22" i="37"/>
  <c r="D23" i="37"/>
  <c r="D20" i="37"/>
  <c r="D21" i="37"/>
  <c r="D25" i="37"/>
  <c r="E16" i="37"/>
  <c r="F16" i="37"/>
  <c r="F63" i="37" l="1"/>
  <c r="F18" i="37"/>
  <c r="F31" i="37"/>
  <c r="F15" i="37" l="1"/>
  <c r="F11" i="37" s="1"/>
  <c r="F29" i="37"/>
  <c r="H63" i="37" l="1"/>
  <c r="E63" i="37"/>
  <c r="H18" i="37"/>
  <c r="E18" i="37"/>
  <c r="H31" i="37"/>
  <c r="H29" i="37" s="1"/>
  <c r="E31" i="37"/>
  <c r="D73" i="37"/>
  <c r="D19" i="37"/>
  <c r="D32" i="37"/>
  <c r="D26" i="37"/>
  <c r="D27" i="37"/>
  <c r="D33" i="37"/>
  <c r="D34" i="37"/>
  <c r="D47" i="37"/>
  <c r="D61" i="37"/>
  <c r="D62" i="37"/>
  <c r="D52" i="37"/>
  <c r="D55" i="37"/>
  <c r="D51" i="37"/>
  <c r="D60" i="37"/>
  <c r="D41" i="37"/>
  <c r="D44" i="37"/>
  <c r="D45" i="37"/>
  <c r="D48" i="37"/>
  <c r="D49" i="37"/>
  <c r="D50" i="37"/>
  <c r="D57" i="37"/>
  <c r="D70" i="37"/>
  <c r="D64" i="37"/>
  <c r="D71" i="37"/>
  <c r="D74" i="37"/>
  <c r="D76" i="37"/>
  <c r="D65" i="37"/>
  <c r="D67" i="37"/>
  <c r="D75" i="37"/>
  <c r="D68" i="37"/>
  <c r="D69" i="37"/>
  <c r="D77" i="37"/>
  <c r="E15" i="37" l="1"/>
  <c r="E13" i="37" s="1"/>
  <c r="E29" i="37"/>
  <c r="D29" i="37" s="1"/>
  <c r="D18" i="37"/>
  <c r="D31" i="37"/>
  <c r="D39" i="37"/>
  <c r="D63" i="37"/>
  <c r="H16" i="37" l="1"/>
  <c r="H15" i="37" s="1"/>
  <c r="H13" i="37" s="1"/>
  <c r="H11" i="37" l="1"/>
  <c r="E11" i="37"/>
  <c r="G11" i="37" l="1"/>
  <c r="D17" i="37"/>
  <c r="D16" i="37" l="1"/>
  <c r="D15" i="37" l="1"/>
  <c r="H9" i="37" l="1"/>
  <c r="G9" i="37"/>
  <c r="E9" i="37"/>
  <c r="D13" i="37" l="1"/>
  <c r="D11" i="37" l="1"/>
  <c r="F9" i="37"/>
  <c r="D9" i="37" s="1"/>
</calcChain>
</file>

<file path=xl/sharedStrings.xml><?xml version="1.0" encoding="utf-8"?>
<sst xmlns="http://schemas.openxmlformats.org/spreadsheetml/2006/main" count="541" uniqueCount="255">
  <si>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</si>
  <si>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</si>
  <si>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</si>
  <si>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</si>
  <si>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</si>
  <si>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</si>
  <si>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</si>
  <si>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</si>
  <si>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</si>
  <si>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</si>
  <si>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</si>
  <si>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</si>
  <si>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</si>
  <si>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</si>
  <si>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</si>
  <si>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</si>
  <si>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</si>
  <si>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</si>
  <si>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</si>
  <si>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</si>
  <si>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</si>
  <si>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</si>
  <si>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</si>
  <si>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</si>
  <si>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</si>
  <si>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</si>
  <si>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</si>
  <si>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</si>
  <si>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</si>
  <si>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</si>
  <si>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</si>
  <si>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</si>
  <si>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</si>
  <si>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</si>
  <si>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</si>
  <si>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</si>
  <si>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</si>
  <si>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</si>
  <si>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</si>
  <si>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</si>
  <si>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</si>
  <si>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</si>
  <si>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</si>
  <si>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</si>
  <si>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</si>
  <si>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</si>
  <si>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</si>
  <si>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</si>
  <si>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</si>
  <si>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</si>
  <si>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</si>
  <si>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</si>
  <si>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</si>
  <si>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</si>
  <si>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</si>
  <si>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</si>
  <si>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</si>
  <si>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</si>
  <si>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</si>
  <si>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</si>
  <si>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</si>
  <si>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</si>
  <si>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</si>
  <si>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</si>
  <si>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</si>
  <si>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</si>
  <si>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Աշխատանքների ավարտվածության աստիճան, % </t>
  </si>
  <si>
    <t>Հավելված N5</t>
  </si>
  <si>
    <t>Աղյուսակ 1.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</si>
  <si>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</si>
  <si>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</si>
  <si>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</si>
  <si>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N7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</si>
  <si>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</si>
  <si>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</si>
  <si>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</si>
  <si>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</si>
  <si>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</si>
  <si>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</si>
  <si>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</si>
  <si>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</si>
  <si>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</si>
  <si>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</si>
  <si>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</si>
  <si>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</si>
  <si>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</si>
  <si>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</si>
  <si>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</si>
  <si>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</si>
  <si>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</si>
  <si>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</si>
  <si>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</si>
  <si>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</si>
  <si>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</si>
  <si>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</si>
  <si>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</si>
  <si>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</si>
  <si>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</si>
  <si>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ԱՇԽԱՏԱՆՔՆԵՐ</t>
  </si>
  <si>
    <t>ԲՄ</t>
  </si>
  <si>
    <t>դրամ</t>
  </si>
  <si>
    <t xml:space="preserve"> ՄԱՍ III. ԾԱՌԱՅՈՒԹՅՈՒՆՆԵՐ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</si>
  <si>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</si>
  <si>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</si>
  <si>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Մ10, Սևան-Մարտունի-Գետափ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</si>
  <si>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</si>
  <si>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</si>
  <si>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</si>
  <si>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</si>
  <si>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</si>
  <si>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</si>
  <si>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Մ-1, Երևան-Գյումրի-Վրաստանի սահման</t>
  </si>
  <si>
    <t>կմ 152+600-կմ 156+700 հատվածի հիմնանորոգում</t>
  </si>
  <si>
    <t>Մ-7, Մ-3-Սպիտակ-Գյումրի-Թուրքիայի սահման</t>
  </si>
  <si>
    <t>կմ48+000 - կմ52+000 հատվածի հիմնանորոգում</t>
  </si>
  <si>
    <t xml:space="preserve">Հ-21, /Հ-75/ - Հոռոմ-Արթիկ-Ալագյազ հանրապետական նշանակության ավտոճանապարհի կմ19+000 - կմ23+900 հատվածի հիմնանորոգում </t>
  </si>
  <si>
    <t>Հ-83, /Հ-21/ (Արթիկ)–Պեմզաշեն- /Մ-1/ հանրապետական նշանակության ավտոճանապարհի կմ0+000-կմ8+900 հատվածի հիմնանորոգում</t>
  </si>
  <si>
    <t>Հ-93, /Հ-75/ - Երերույքի տաճար  հանրապետական նշանակության ավտոճանապարհի  կմ 0+000-կմ 2+700 հատվածի հիմնանորոգում</t>
  </si>
  <si>
    <t>Տ-7-42, /Մ-7/ (Գյումրի) – Հացիկ – Կարմրաքար (Տ-7-45) ավտոճանապարհի կմ0+000-կմ 4+000 հատվածի հիմնանորոգում</t>
  </si>
  <si>
    <t>կմ 53+150 -կմ 65+350 հատվածի հիմնանորոգում</t>
  </si>
  <si>
    <t>կմ98+000 - կմ101+400 հատվածի հիմնանորոգում</t>
  </si>
  <si>
    <t>կմ374+000 - կմ384+300 հատվածի հիմնանորոգում</t>
  </si>
  <si>
    <t>Հ-41, /Մ-2/ - Նորավանքի պատմական հուշարձան հանրապետական նշանակության ավտոճանապարհի կմ0+000-կմ8+100 հատվածի հիմնանորոգում</t>
  </si>
  <si>
    <t>Հ-49, /Մ-17/-Նռնաձոր-ԱՀ սահման հանրապետական նշանակության ավտոճանապարհի կմ0+000 - կմ8+600 հատվածի հիմնանորոգում</t>
  </si>
  <si>
    <t>Տ-8-86 Հ-49-Նռնաձոր կմ0+000-կմ2+200 հատվածի հիմնանորոգում</t>
  </si>
  <si>
    <t>Տ-1-24 /Մ-3/ Մելիքգյուղ ավտոճանապարհի կմ0+000-կմ6+000 հատվածի հիմնանորոգում</t>
  </si>
  <si>
    <t>Տ-7-48, Գյումրի (Տ-7-58) - Արևիկ – Այգեբաց - Վարդաքար - /Հ-21/ ավտոճանապարհի կմ10+900 - կմ16+200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</si>
  <si>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</si>
  <si>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Հ-75, Մ-9-Իսահակյան-Գյումրի-Մ-7 հանրապետական նշանակության ավտոճանապարհի  կմ68+300 - կմ70+800 հատվածի հիմնանորոգում</t>
  </si>
  <si>
    <t>կմ108+400 - կմ126+100 հատվածի հիմնանորոգում</t>
  </si>
  <si>
    <t>Տ-9-19, /Մ-2/ - Հերհեր -Կարմրաշեն ավտոճանապարհի կմ10+000 - կմ18+700 հատվածի հիմնանորոգում</t>
  </si>
  <si>
    <t>Մարտունի քաղաքի Սայաթ Նովա փողոցի (Մ-10-ի շրջանց) ավտոճանապարհի հիմնանորոգում</t>
  </si>
  <si>
    <t>Հ-5, /Հ-6/-Նոր Գեղի-Արգել-Արզական-Հրազդան հանրապետական նշանակության ավտոճանապարհի կմ 0+000 - կմ10+000 հատվածի հիմնանորոգում</t>
  </si>
  <si>
    <t>Հ-11, Մոտեցում Խոր Վիրապին հանրապետական նշանակության ավտոճանապարհի կմ0+000 - կմ1+700 հատվածի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</si>
  <si>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</si>
  <si>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 xml:space="preserve">Հ-30,Մոտեցում Գոշավանքին  հանրապետական նշանակության ավտոճանապարհի կմ 0+000-կմ 3+900 հատվածի հիմնանորոգում </t>
  </si>
  <si>
    <t xml:space="preserve">Հ-30, /Մ-4/ - Ճամբարակ - /Մ-14/ հանրապետական նշանակության ավտոճանապարհի կմ 0+000-կմ 11+000 հատվածի հիմնանորոգում </t>
  </si>
  <si>
    <t>Ա/Ճ Հ-30, Մ4-Ճամբարակ-Դրախտիկ-Մ14 հարկադիր քարաթափման աշխատանքներ (Ձորավանք-Մարտունի համայնքների տարածք)</t>
  </si>
  <si>
    <t>Հ-63, /Մ-16/ - Կոթի - Բարեկամավան հանրապետական նշանակության ավտոճանապարհի կմ8+500 հատվածում փլուզված հողային պաստառի շեպի և կողնակի վերականգնում</t>
  </si>
  <si>
    <t>կմ150+700 - կմ167+600 հատվածի հիմնանորոգում</t>
  </si>
  <si>
    <t>կմ2+000 - կմ 10+500 հատվածի հիմնանորոգում</t>
  </si>
  <si>
    <t xml:space="preserve">կմ 122+000 - կմ 124+000 հատվածում հողային պաստառի փլուզված հատվածների, պաշտպանիչ հենապատերի և կառուցվածքների վերակագնում </t>
  </si>
  <si>
    <t>կմ254+000 - կմ265+000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</si>
  <si>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</si>
  <si>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Հ-45, /Մ-2/-Շաքի-Սիսան-Դաստակերտ-Ցողունի հանրապետական նշանակության ավտոճանապարհի կմ14+590-կմ25+900 հատվածի հիմնանորոգում</t>
  </si>
  <si>
    <t>Տ-2-31, /Տ-2-30/ - Բերդիկ - /Հ-9/ (Այգեստան) ավտոճանապարհի կմ0+000-կմ2+100 հատվածի հիմնանորոգում</t>
  </si>
  <si>
    <t>կմ130+400-կմ135+200 հատվածի հիմնանորոգում</t>
  </si>
  <si>
    <t xml:space="preserve">Հ-70, Մ-6 - Մարց - Աթան հանրապետական նշանակության ավտոճանապարհի կմ0+000 - կմ27+500 հատվածի հիմնանորոգում </t>
  </si>
  <si>
    <t>Տ-5-69, /Հ-70/ - Ահնիձոր ավտոճանապարհի կմ0+000 - կմ4+000 հատվածի հիմնանորոգում</t>
  </si>
  <si>
    <t xml:space="preserve">/Հ-70/ – Քարինջ ավտոճանապարհի կմ0+000 - կմ3+500 հատվածի հիմնանորոգում </t>
  </si>
  <si>
    <t>Տ-5-82, /Հ-70/ – Լորուտ ավտոճանապարհի կմ0+000 - կմ1+600 հատվածի հիմնանորոգում</t>
  </si>
  <si>
    <t>Տ-5-93, /Հ-70/ - Մարց ավտոճանապարհի կմ0+000 - կմ0+800 հատվածի հիմնանորոգում</t>
  </si>
  <si>
    <t>Հ-5, /Հ-6/-Նոր Գեղի-Արգել-Արզական-Հրազդան հանրապետական նշանակության ավտոճանապարհի կմ 25+200 - կմ36+000 հատվածի հիմնանորոգում</t>
  </si>
  <si>
    <t>Հ-55, Հրազդանի տրանսպորտային հանգույց-Ծաղկաձորի մարզահամալիր հանրապետական նշանակության ավտոճանապարհի կմ0+00 - կմ10+500 հատվածի հիմնանորոգում</t>
  </si>
  <si>
    <t>Իջևան քաղաքի Սարիբեկ-Օհանյան փողոցի կմ0+000-կմ1+145 հատվածի հիմնանորոգում</t>
  </si>
  <si>
    <t>Հրազդան քաղաքի Տիգրան Մեծ փողոցի 290 գծ.մ  հատվածի հիմնանորոգում</t>
  </si>
  <si>
    <t>71241200/512</t>
  </si>
  <si>
    <t>71241200/516</t>
  </si>
  <si>
    <t>71241200/517</t>
  </si>
  <si>
    <t>71241200/524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</si>
  <si>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</si>
  <si>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</si>
  <si>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</si>
  <si>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Ճանապարհային ցանցի բարելավում</t>
  </si>
  <si>
    <t>Հավելված N8</t>
  </si>
  <si>
    <t>Հավելված N2</t>
  </si>
  <si>
    <t xml:space="preserve"> ՀՀ կառավարություն</t>
  </si>
  <si>
    <t>ՀՀ կառավարություն</t>
  </si>
  <si>
    <t>ՀՀ ԿԱՌԱՎԱՐՈՒԹՅՈՒՆ</t>
  </si>
  <si>
    <t>ՀԲՄ</t>
  </si>
  <si>
    <t xml:space="preserve">ՀՀ կառավարության  2021 թվականի </t>
  </si>
  <si>
    <t>հազար դրամներով</t>
  </si>
  <si>
    <t>Առաջին եռամսյակ</t>
  </si>
  <si>
    <t>Առաջին կիսամյակ</t>
  </si>
  <si>
    <t xml:space="preserve"> Ինն ամիս</t>
  </si>
  <si>
    <t xml:space="preserve"> Միջպետական, հանրապետական և մարզային նշանակության ավտոճանապարհների քայքայված ծածկի վերանորոգում, մաշված ծածկի փոխարինում_x000D_
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</si>
  <si>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</si>
  <si>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Հողային պաստառի, երթևեկելի մասի, արհեստական կառույցների և կահավորման տարրերի նորմատիվ մակարդակում պահպանում և շահագործում</t>
  </si>
  <si>
    <t xml:space="preserve"> Ծառայությունների մատուցում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</si>
  <si>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</si>
  <si>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11001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</si>
  <si>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</si>
  <si>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</si>
  <si>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</si>
  <si>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</si>
  <si>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</si>
  <si>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Ծրագրային դասիչը</t>
  </si>
  <si>
    <t>Բյուջետային ծրագրերի, միջոցառումների  և աշխատանքների անվանումները</t>
  </si>
  <si>
    <t>Ինն ամիս</t>
  </si>
  <si>
    <t>Միջպետական և հանրապետական նշանակության ավտոճանապարհների պահպանման և անվտանգ երթևեկության ծառայություններ¸ այդ թվում՝</t>
  </si>
  <si>
    <t>2. Արհեստական կառույցների պահպանում և շահագործում, 
այդ թվում`</t>
  </si>
  <si>
    <t>2.1 Պուշկինի թունել
       Լոռու մարզ</t>
  </si>
  <si>
    <t>2.2 Դիլիջանի թունել
      Գեղարքունիքի և Տավուշի մարզեր</t>
  </si>
  <si>
    <t>2.3 Նալբանդի թունել
      Լոռու մարզ</t>
  </si>
  <si>
    <t>2.4 Արաքս գետի վրայի Մեղրիի կամուրջ
     Սյունիքի մարզ</t>
  </si>
  <si>
    <t>2.5 Հ-6 Աբովյան-Եղվարդ-Աշտարակ ա/ճ-ի Հրազդան 
       գետի վրայի կամուրջ
       Կոտայքի մարզ</t>
  </si>
  <si>
    <t>2.6 Մ-1 Երևան-Գյումրի-Վրաստանի սահման ա/ճ-ի Քասախ գետի վրայի կամուրջ
     Արագածոտնի մարզ</t>
  </si>
  <si>
    <t>2.8 Ջերմուկ քաղաքի կամուրջ
      Վայոց Ձորի մարզ</t>
  </si>
  <si>
    <t>ՀԱՅԱՍՏԱՆԻ ՀԱՆՐԱՊԵՏՈՒԹՅԱՆ ԿԱՌԱՎԱՐՈՒԹՅԱՆ 2020 ԹՎԱԿԱՆԻ ԴԵԿՏԵՄԲԵՐԻ 30-Ի N 2215-Ն ՈՐՈՇՄԱՆ N 9 ՀԱՎԵԼՎԱԾԻ N 9.8 ԱՂՅՈՒՍԱԿՈՒՄ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</si>
  <si>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</si>
  <si>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</si>
  <si>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</si>
  <si>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</si>
  <si>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պաստառի, երթևեկելի մասի, արհեստական կառույցների և կահավորման տարրերի նորմատիվ մակարդակում պահպանում և շահագործում </t>
  </si>
  <si>
    <t xml:space="preserve"> Ծառայությունների մատուցում </t>
  </si>
  <si>
    <t xml:space="preserve"> Միջոցառումն իրականացնողի անվանումը`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</si>
  <si>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</si>
  <si>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Պարբերական պահպանման/ միջին նորոգման ենթակա ճանապարհների երկարությունը, կիլոմետր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</si>
  <si>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</si>
  <si>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</si>
  <si>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 xml:space="preserve"> Մետաղական արգելափակոցների պահպանման և վնասված  հատվածների վերականգնման ընդհանուր երկարությունը (ոչ կուտակային  ցուցանիշ), կիլոմետր, </t>
  </si>
  <si>
    <t xml:space="preserve"> Ընդհանուր օգտագործման ավտոմոբիլային ճանապարհների վրա գտնվող և առանձին պահպանման հանձնվող տրանսպորտային օբյեկտների ընթացիկ պահպանում (ոչ կուտակային ցուցանիշ), հատ, այդ թվում՛ </t>
  </si>
  <si>
    <t xml:space="preserve"> Կամուրջներ </t>
  </si>
  <si>
    <t xml:space="preserve"> Թունելներ </t>
  </si>
  <si>
    <t xml:space="preserve"> Բավարար պահպանության մակարդակով ճանապարհների տեսակարար կշիռը տվյալ կարգի ճանապարհների նկատմամբ  (ոչ կուտակային ցուցանիշ), տոկոս </t>
  </si>
  <si>
    <t xml:space="preserve"> Սպասարկման միջին կշռված տոկոսը (ոչ կուտակային ցուցանիշ),  տոկոս 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</si>
  <si>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 ԵՎ ԼՐԱՑՈՒՄՆԵՐԸ</t>
  </si>
  <si>
    <t>Մրցութային կարգով ընտրված կազմակերպություն</t>
  </si>
  <si>
    <t xml:space="preserve"> Պայմանագրերի թիվ, հատ </t>
  </si>
  <si>
    <t>Աղյուսակ 2</t>
  </si>
  <si>
    <t>71241200/525</t>
  </si>
  <si>
    <t>71241200/531</t>
  </si>
  <si>
    <t>71241200/536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</si>
  <si>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</si>
  <si>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</si>
  <si>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կմ0+000-կմ5+900 հատվածի հիմնանորոգում</t>
  </si>
  <si>
    <t xml:space="preserve">Մ-11, Մարտունի - Վարդենիս - ԼՂՀ սահման </t>
  </si>
  <si>
    <t xml:space="preserve"> կմ39+400 - կմ60+300 հատվածի հիմնանորոգում</t>
  </si>
  <si>
    <t>Մ-14, Մ-4-Շորժա-Վարդենիս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</si>
  <si>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</si>
  <si>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</si>
  <si>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Տ-7-52, /Հ-21/ (Արթիկ) – Անուշավան – Փանիկ (Տ-7-53) ավտոճանապարհի կմ0+000 - կմ3+000 հատվածի հիմնանորոգում</t>
  </si>
  <si>
    <t>1. Ավտոճանապարհների ձմեռային և ընթացիկ պահպանում, 
այդ թվում`</t>
  </si>
  <si>
    <t>1.1 Միջպետական և հանրապետական նշանակության ավտոճանապարհների ձմեռային և ընթացիկ պահպանում</t>
  </si>
  <si>
    <t>1.2 Պարբերական պահպանում (միջին նորոգում)</t>
  </si>
  <si>
    <t>1.3 Միջպետական և հանրապետական նշանակության ավտոճանապարհների նշագծում</t>
  </si>
  <si>
    <t>1.4 Մետաղական արգելափակոցների պահպանում և վնասված հատվածների վերականգնում</t>
  </si>
  <si>
    <t>2.7 Մ-3 Մարգարա-Վանաձոր-Տաշիր-Վրաստանի սահման ա/ճ-ի
      Ձորագետ գետի վրայի կամուրջ Լոռու մարզ (ք. Ստեփանավան)</t>
  </si>
  <si>
    <t>Հրազդան քաղաքի հարավային թաղամաս 1069 գծ.մ (Նոյեմբերյան փողոց 627 գծ.մ, Մյասնիկյան փողոց 442 գծ.մ) հատվածների հիմնանորոգում</t>
  </si>
  <si>
    <t xml:space="preserve">Հրազդան քաղաքի Ջրառատ թաղամասեր 2572 գծ.մ (դեպի Հրազդանի Ջեկ 1264 գծ.մ, 3-րդ փողոց 670 գծ.մ, Պուրակյան փողոց 638 գծ.մ) հատվածների հիմնանորոգում </t>
  </si>
  <si>
    <t xml:space="preserve"> Հրազդան քաղաքի Վանատուր թաղամասի միջթաղամասային փողոցների 3384 գծ.մ (626 գծ.մ, 310 գծ.մ, 176 գծ.մ, 1235 գծ.մ, 950 գծ.մ և 87 գծ.մ) հատվածների հիմնանորոգում</t>
  </si>
  <si>
    <t>Մ-4, Երևան-Սևան-Իջևան-Ադրբեջանի սահման</t>
  </si>
  <si>
    <t>կմ196+000- կմ202+200 հատվածի հիմնանորոգում</t>
  </si>
  <si>
    <t xml:space="preserve">կմ67+500 փլուզված հատվածի վերականգնում </t>
  </si>
  <si>
    <t>Տ-2-62, /Հ-8/ (Այգավան) - /Հ-11/ (Եղեգնավան) ավտոճանապարհի կմ0+100 - կմ3+000 հատվածի հիմնանորոգում</t>
  </si>
  <si>
    <t>Հ-8, /Մ-2/-Այնթապ-Մխչյան-Արտաշատ-Այգևան-/Մ-2/ հանրապետական նշանակության ավտոճանապարհի կմ21+200-կմ 26+400 և կմ30+000-կմ33+500 հատվածների հիմնանորոգում</t>
  </si>
  <si>
    <t>Հ-46, /Մ-2/-Տաթև-Աղվանի-/Մ-2/(Սյունիք) հանրապետական նշանակության ավտոճանապարհի կմ37+500-կմ55+000 հատվածի հիմնանորոգում</t>
  </si>
  <si>
    <t>Նախագծերի պատրաստում, ծախսերի գնահատման ծառայություններ</t>
  </si>
  <si>
    <t>ԱՅԼ ՀԻՄՆԱԿԱՆ ՄԻՋՈՑՆԵՐ</t>
  </si>
  <si>
    <t xml:space="preserve"> - Նախագծահետազոտական ծախսեր</t>
  </si>
  <si>
    <t>45231176/1</t>
  </si>
  <si>
    <t>ճանապարհների պահպանման աշխատանքներ</t>
  </si>
  <si>
    <t>«ՀԱՅԱՍՏԱՆԻ ՀԱՆՐԱՊԵՏՈՒԹՅԱՆ 2021 ԹՎԱԿԱՆԻ ՊԵՏԱԿԱՆ ԲՅՈՒՋԵԻ ՄԱՍԻՆ» ՕՐԵՆՔԻ N 1 ՀԱՎԵԼՎԱԾԻ N 2 ԱՂՅՈՒՍԱԿՈՒՄ ԿԱՏԱՐՎՈՂ ՎԵՐԱԲԱՇԽՈՒՄԸ ԵՎ ՀԱՅԱՍՏԱՆԻ ՀԱՆՐԱՊԵՏՈՒԹՅԱՆ ԿԱՌԱՎԱՐՈՒԹՅԱՆ 2020 ԹՎԱԿԱՆԻ ԴԵԿՏԵՄԲԵՐԻ 30-Ի N 2215-Ն ՈՐՈՇՄԱՆ  N 5 ՀԱՎԵԼՎԱԾԻ N 1 ԱՂՅՈՒՍԱԿՈՒՄ 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</si>
  <si>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</si>
  <si>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«ՀԱՅԱՍՏԱՆԻ ՀԱՆՐԱՊԵՏՈՒԹՅԱՆ 2021 ԹՎԱԿԱՆԻ ՊԵՏԱԿԱՆ ԲՅՈՒՋԵԻ ՄԱՍԻՆ» ՕՐԵՆՔԻ N 1 ՀԱՎԵԼՎԱԾԻ N 6 ԱՂՅՈՒՍԱԿՈՒՄ ԵՎ ՀԱՅԱՍՏԱՆԻ ՀԱՆՐԱՊԵՏՈՒԹՅԱՆ ԿԱՌԱՎԱՐՈՒԹՅԱՆ 2020 ԹՎԱԿԱՆԻ ԴԵԿՏԵՄԲԵՐԻ 30-Ի N 2215-Ն ՈՐՈՇՄԱՆ N 5 ՀԱՎԵԼՎԱԾԻ N 5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</si>
</sst>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#,##0.0_€_);\(#,##0.0_€\)"/>
    <numFmt numFmtId="170" formatCode="_(* #,##0_);_(* \(#,##0\);_(* &quot;-&quot;??_);_(@_)"/>
    <numFmt numFmtId="171" formatCode="_(* #,##0.0_);_(* \(#,##0.0\);_(* &quot;-&quot;?_);_(@_)"/>
    <numFmt numFmtId="172" formatCode="_-* #,##0.00_р_._-;\-* #,##0.00_р_._-;_-* &quot;-&quot;??_р_._-;_-@_-"/>
    <numFmt numFmtId="173" formatCode="_ * #,##0.00_)\ _ _ ;_ * \(#,##0.00\)\ _ _ ;_ * &quot;-&quot;??_)\ _ _ ;_ @_ "/>
  </numFmts>
  <fonts count="106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0"/>
      <color indexed="8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3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b/>
      <i/>
      <sz val="11"/>
      <name val="GHEA Grapalat"/>
      <family val="2"/>
    </font>
    <font>
      <sz val="11"/>
      <color theme="0"/>
      <name val="GHEA Grapalat"/>
      <family val="3"/>
    </font>
    <font>
      <i/>
      <sz val="11"/>
      <name val="GHEA Grapalat"/>
      <family val="3"/>
    </font>
    <font>
      <b/>
      <sz val="11"/>
      <color rgb="FF000000"/>
      <name val="GHEA Grapalat"/>
      <family val="3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b/>
      <sz val="10"/>
      <color theme="1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0"/>
      <color theme="1"/>
      <name val="GHEA Grapalat"/>
      <family val="3"/>
    </font>
    <font>
      <b/>
      <sz val="10"/>
      <color indexed="8"/>
      <name val="GHEA Grapalat"/>
      <family val="3"/>
    </font>
    <font>
      <i/>
      <sz val="10"/>
      <name val="GHEA Grapalat"/>
      <family val="2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i/>
      <sz val="8"/>
      <name val="GHEA Grapalat"/>
      <family val="2"/>
    </font>
    <font>
      <b/>
      <u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3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5" fontId="26" fillId="0" borderId="0" applyFill="0" applyBorder="0" applyProtection="0">
      <alignment horizontal="right" vertical="top"/>
    </xf>
    <xf numFmtId="0" fontId="28" fillId="0" borderId="0"/>
    <xf numFmtId="0" fontId="29" fillId="0" borderId="0"/>
    <xf numFmtId="164" fontId="28" fillId="0" borderId="0" applyFont="0" applyFill="0" applyBorder="0" applyAlignment="0" applyProtection="0"/>
    <xf numFmtId="0" fontId="5" fillId="0" borderId="0"/>
    <xf numFmtId="43" fontId="31" fillId="0" borderId="0" applyFont="0" applyFill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4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4" fillId="5" borderId="0" applyNumberFormat="0" applyBorder="0" applyAlignment="0" applyProtection="0"/>
    <xf numFmtId="0" fontId="35" fillId="8" borderId="16" applyNumberFormat="0" applyAlignment="0" applyProtection="0"/>
    <xf numFmtId="0" fontId="36" fillId="9" borderId="19" applyNumberFormat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13" applyNumberFormat="0" applyFill="0" applyAlignment="0" applyProtection="0"/>
    <xf numFmtId="0" fontId="40" fillId="0" borderId="14" applyNumberFormat="0" applyFill="0" applyAlignment="0" applyProtection="0"/>
    <xf numFmtId="0" fontId="41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6" applyNumberFormat="0" applyAlignment="0" applyProtection="0"/>
    <xf numFmtId="0" fontId="43" fillId="0" borderId="18" applyNumberFormat="0" applyFill="0" applyAlignment="0" applyProtection="0"/>
    <xf numFmtId="0" fontId="44" fillId="6" borderId="0" applyNumberFormat="0" applyBorder="0" applyAlignment="0" applyProtection="0"/>
    <xf numFmtId="0" fontId="45" fillId="0" borderId="0"/>
    <xf numFmtId="0" fontId="9" fillId="0" borderId="0">
      <alignment horizontal="left" vertical="top" wrapText="1"/>
    </xf>
    <xf numFmtId="0" fontId="3" fillId="0" borderId="0"/>
    <xf numFmtId="0" fontId="46" fillId="0" borderId="0"/>
    <xf numFmtId="0" fontId="32" fillId="10" borderId="20" applyNumberFormat="0" applyFont="0" applyAlignment="0" applyProtection="0"/>
    <xf numFmtId="0" fontId="28" fillId="10" borderId="20" applyNumberFormat="0" applyFont="0" applyAlignment="0" applyProtection="0"/>
    <xf numFmtId="0" fontId="47" fillId="8" borderId="17" applyNumberFormat="0" applyAlignment="0" applyProtection="0"/>
    <xf numFmtId="9" fontId="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/>
    <xf numFmtId="43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2" fillId="0" borderId="0"/>
    <xf numFmtId="0" fontId="17" fillId="0" borderId="0"/>
    <xf numFmtId="0" fontId="53" fillId="6" borderId="0" applyNumberFormat="0" applyBorder="0" applyAlignment="0" applyProtection="0"/>
    <xf numFmtId="0" fontId="30" fillId="0" borderId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39" borderId="0" applyNumberFormat="0" applyBorder="0" applyAlignment="0" applyProtection="0"/>
    <xf numFmtId="0" fontId="46" fillId="38" borderId="0" applyNumberFormat="0" applyBorder="0" applyAlignment="0" applyProtection="0"/>
    <xf numFmtId="0" fontId="46" fillId="44" borderId="0" applyNumberFormat="0" applyBorder="0" applyAlignment="0" applyProtection="0"/>
    <xf numFmtId="0" fontId="46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5" borderId="0" applyNumberFormat="0" applyBorder="0" applyAlignment="0" applyProtection="0"/>
    <xf numFmtId="0" fontId="54" fillId="39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1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51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52" borderId="0" applyNumberFormat="0" applyBorder="0" applyAlignment="0" applyProtection="0"/>
    <xf numFmtId="0" fontId="55" fillId="36" borderId="0" applyNumberFormat="0" applyBorder="0" applyAlignment="0" applyProtection="0"/>
    <xf numFmtId="0" fontId="56" fillId="53" borderId="22" applyNumberFormat="0" applyAlignment="0" applyProtection="0"/>
    <xf numFmtId="0" fontId="57" fillId="54" borderId="23" applyNumberFormat="0" applyAlignment="0" applyProtection="0"/>
    <xf numFmtId="43" fontId="17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7" borderId="0" applyNumberFormat="0" applyBorder="0" applyAlignment="0" applyProtection="0"/>
    <xf numFmtId="0" fontId="60" fillId="0" borderId="24" applyNumberFormat="0" applyFill="0" applyAlignment="0" applyProtection="0"/>
    <xf numFmtId="0" fontId="61" fillId="0" borderId="25" applyNumberFormat="0" applyFill="0" applyAlignment="0" applyProtection="0"/>
    <xf numFmtId="0" fontId="62" fillId="0" borderId="26" applyNumberFormat="0" applyFill="0" applyAlignment="0" applyProtection="0"/>
    <xf numFmtId="0" fontId="62" fillId="0" borderId="0" applyNumberFormat="0" applyFill="0" applyBorder="0" applyAlignment="0" applyProtection="0"/>
    <xf numFmtId="0" fontId="63" fillId="43" borderId="22" applyNumberFormat="0" applyAlignment="0" applyProtection="0"/>
    <xf numFmtId="0" fontId="64" fillId="0" borderId="27" applyNumberFormat="0" applyFill="0" applyAlignment="0" applyProtection="0"/>
    <xf numFmtId="0" fontId="65" fillId="55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28" fillId="0" borderId="0"/>
    <xf numFmtId="0" fontId="3" fillId="0" borderId="0"/>
    <xf numFmtId="0" fontId="3" fillId="0" borderId="0"/>
    <xf numFmtId="0" fontId="17" fillId="56" borderId="28" applyNumberFormat="0" applyFont="0" applyAlignment="0" applyProtection="0"/>
    <xf numFmtId="0" fontId="66" fillId="53" borderId="2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3" fillId="0" borderId="0"/>
    <xf numFmtId="0" fontId="28" fillId="0" borderId="0"/>
    <xf numFmtId="0" fontId="9" fillId="0" borderId="0">
      <alignment horizontal="left" vertical="top" wrapText="1"/>
    </xf>
    <xf numFmtId="0" fontId="30" fillId="0" borderId="0"/>
    <xf numFmtId="0" fontId="81" fillId="0" borderId="0"/>
    <xf numFmtId="0" fontId="3" fillId="0" borderId="0"/>
    <xf numFmtId="0" fontId="3" fillId="0" borderId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9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3" fontId="4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53" fillId="6" borderId="0" applyNumberFormat="0" applyBorder="0" applyAlignment="0" applyProtection="0"/>
    <xf numFmtId="0" fontId="53" fillId="6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9" fontId="17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28" fillId="16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8" borderId="0" applyNumberFormat="0" applyBorder="0" applyAlignment="0" applyProtection="0"/>
    <xf numFmtId="0" fontId="28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85" fillId="14" borderId="0" applyNumberFormat="0" applyBorder="0" applyAlignment="0" applyProtection="0"/>
    <xf numFmtId="0" fontId="85" fillId="18" borderId="0" applyNumberFormat="0" applyBorder="0" applyAlignment="0" applyProtection="0"/>
    <xf numFmtId="0" fontId="85" fillId="22" borderId="0" applyNumberFormat="0" applyBorder="0" applyAlignment="0" applyProtection="0"/>
    <xf numFmtId="0" fontId="85" fillId="26" borderId="0" applyNumberFormat="0" applyBorder="0" applyAlignment="0" applyProtection="0"/>
    <xf numFmtId="0" fontId="85" fillId="30" borderId="0" applyNumberFormat="0" applyBorder="0" applyAlignment="0" applyProtection="0"/>
    <xf numFmtId="0" fontId="85" fillId="34" borderId="0" applyNumberFormat="0" applyBorder="0" applyAlignment="0" applyProtection="0"/>
    <xf numFmtId="0" fontId="85" fillId="11" borderId="0" applyNumberFormat="0" applyBorder="0" applyAlignment="0" applyProtection="0"/>
    <xf numFmtId="0" fontId="85" fillId="15" borderId="0" applyNumberFormat="0" applyBorder="0" applyAlignment="0" applyProtection="0"/>
    <xf numFmtId="0" fontId="85" fillId="19" borderId="0" applyNumberFormat="0" applyBorder="0" applyAlignment="0" applyProtection="0"/>
    <xf numFmtId="0" fontId="85" fillId="23" borderId="0" applyNumberFormat="0" applyBorder="0" applyAlignment="0" applyProtection="0"/>
    <xf numFmtId="0" fontId="85" fillId="27" borderId="0" applyNumberFormat="0" applyBorder="0" applyAlignment="0" applyProtection="0"/>
    <xf numFmtId="0" fontId="85" fillId="31" borderId="0" applyNumberFormat="0" applyBorder="0" applyAlignment="0" applyProtection="0"/>
    <xf numFmtId="0" fontId="86" fillId="5" borderId="0" applyNumberFormat="0" applyBorder="0" applyAlignment="0" applyProtection="0"/>
    <xf numFmtId="0" fontId="87" fillId="8" borderId="16" applyNumberFormat="0" applyAlignment="0" applyProtection="0"/>
    <xf numFmtId="0" fontId="88" fillId="9" borderId="19" applyNumberFormat="0" applyAlignment="0" applyProtection="0"/>
    <xf numFmtId="0" fontId="89" fillId="0" borderId="0" applyNumberFormat="0" applyFill="0" applyBorder="0" applyAlignment="0" applyProtection="0"/>
    <xf numFmtId="0" fontId="90" fillId="4" borderId="0" applyNumberFormat="0" applyBorder="0" applyAlignment="0" applyProtection="0"/>
    <xf numFmtId="0" fontId="91" fillId="0" borderId="13" applyNumberFormat="0" applyFill="0" applyAlignment="0" applyProtection="0"/>
    <xf numFmtId="0" fontId="92" fillId="0" borderId="14" applyNumberFormat="0" applyFill="0" applyAlignment="0" applyProtection="0"/>
    <xf numFmtId="0" fontId="93" fillId="0" borderId="15" applyNumberFormat="0" applyFill="0" applyAlignment="0" applyProtection="0"/>
    <xf numFmtId="0" fontId="93" fillId="0" borderId="0" applyNumberFormat="0" applyFill="0" applyBorder="0" applyAlignment="0" applyProtection="0"/>
    <xf numFmtId="0" fontId="94" fillId="7" borderId="16" applyNumberFormat="0" applyAlignment="0" applyProtection="0"/>
    <xf numFmtId="0" fontId="95" fillId="0" borderId="18" applyNumberFormat="0" applyFill="0" applyAlignment="0" applyProtection="0"/>
    <xf numFmtId="0" fontId="53" fillId="6" borderId="0" applyNumberFormat="0" applyBorder="0" applyAlignment="0" applyProtection="0"/>
    <xf numFmtId="0" fontId="96" fillId="8" borderId="17" applyNumberFormat="0" applyAlignment="0" applyProtection="0"/>
    <xf numFmtId="0" fontId="83" fillId="0" borderId="0" applyNumberFormat="0" applyFill="0" applyBorder="0" applyAlignment="0" applyProtection="0"/>
    <xf numFmtId="0" fontId="97" fillId="0" borderId="21" applyNumberFormat="0" applyFill="0" applyAlignment="0" applyProtection="0"/>
    <xf numFmtId="0" fontId="98" fillId="0" borderId="0" applyNumberFormat="0" applyFill="0" applyBorder="0" applyAlignment="0" applyProtection="0"/>
    <xf numFmtId="0" fontId="66" fillId="53" borderId="39" applyNumberFormat="0" applyAlignment="0" applyProtection="0"/>
    <xf numFmtId="0" fontId="68" fillId="0" borderId="40" applyNumberFormat="0" applyFill="0" applyAlignment="0" applyProtection="0"/>
    <xf numFmtId="0" fontId="17" fillId="56" borderId="38" applyNumberFormat="0" applyFont="0" applyAlignment="0" applyProtection="0"/>
    <xf numFmtId="0" fontId="63" fillId="43" borderId="37" applyNumberFormat="0" applyAlignment="0" applyProtection="0"/>
    <xf numFmtId="0" fontId="66" fillId="53" borderId="35" applyNumberFormat="0" applyAlignment="0" applyProtection="0"/>
    <xf numFmtId="0" fontId="68" fillId="0" borderId="36" applyNumberFormat="0" applyFill="0" applyAlignment="0" applyProtection="0"/>
    <xf numFmtId="0" fontId="56" fillId="53" borderId="37" applyNumberFormat="0" applyAlignment="0" applyProtection="0"/>
  </cellStyleXfs>
  <cellXfs count="282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3" fillId="0" borderId="0" xfId="9" applyFont="1" applyAlignment="1">
      <alignment vertical="center" wrapText="1"/>
    </xf>
    <xf numFmtId="49" fontId="8" fillId="0" borderId="0" xfId="9" applyNumberFormat="1" applyFont="1" applyFill="1" applyAlignment="1">
      <alignment horizontal="center" vertical="center" wrapText="1"/>
    </xf>
    <xf numFmtId="166" fontId="8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center" vertical="center" wrapText="1"/>
    </xf>
    <xf numFmtId="0" fontId="13" fillId="0" borderId="0" xfId="9" applyFont="1" applyAlignment="1">
      <alignment horizontal="center" vertical="center" wrapText="1"/>
    </xf>
    <xf numFmtId="0" fontId="11" fillId="0" borderId="0" xfId="9" applyFont="1" applyAlignment="1">
      <alignment vertical="center" wrapText="1"/>
    </xf>
    <xf numFmtId="0" fontId="19" fillId="0" borderId="0" xfId="9" applyFont="1" applyAlignment="1">
      <alignment vertical="center" wrapText="1"/>
    </xf>
    <xf numFmtId="0" fontId="11" fillId="0" borderId="10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  <xf numFmtId="0" fontId="19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10" fillId="0" borderId="0" xfId="9" applyFont="1" applyAlignment="1">
      <alignment horizontal="left" vertical="top" wrapText="1"/>
    </xf>
    <xf numFmtId="0" fontId="8" fillId="0" borderId="0" xfId="9" applyFont="1" applyAlignment="1">
      <alignment horizontal="right" vertical="top" wrapText="1"/>
    </xf>
    <xf numFmtId="0" fontId="17" fillId="0" borderId="0" xfId="9" applyAlignment="1">
      <alignment horizontal="left" vertical="top" wrapText="1"/>
    </xf>
    <xf numFmtId="0" fontId="8" fillId="0" borderId="0" xfId="9" applyFont="1" applyAlignment="1">
      <alignment horizontal="center" vertical="top" wrapText="1"/>
    </xf>
    <xf numFmtId="0" fontId="17" fillId="0" borderId="0" xfId="9" applyFont="1" applyAlignment="1">
      <alignment horizontal="left" vertical="top" wrapText="1"/>
    </xf>
    <xf numFmtId="0" fontId="19" fillId="0" borderId="0" xfId="8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3" fillId="0" borderId="0" xfId="8" applyFont="1" applyAlignment="1">
      <alignment horizontal="lef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0" xfId="8" applyFont="1" applyBorder="1" applyAlignment="1">
      <alignment vertical="center"/>
    </xf>
    <xf numFmtId="0" fontId="10" fillId="0" borderId="0" xfId="8" applyFont="1" applyBorder="1" applyAlignment="1">
      <alignment horizontal="center" vertical="center"/>
    </xf>
    <xf numFmtId="0" fontId="13" fillId="0" borderId="0" xfId="8" applyFont="1" applyBorder="1" applyAlignment="1">
      <alignment horizontal="center" vertical="center"/>
    </xf>
    <xf numFmtId="0" fontId="11" fillId="0" borderId="0" xfId="8" quotePrefix="1" applyFont="1" applyBorder="1" applyAlignment="1">
      <alignment horizontal="center" vertical="center"/>
    </xf>
    <xf numFmtId="0" fontId="13" fillId="0" borderId="0" xfId="8" applyFont="1" applyBorder="1" applyAlignment="1">
      <alignment vertical="center"/>
    </xf>
    <xf numFmtId="0" fontId="23" fillId="0" borderId="0" xfId="8" applyFont="1" applyAlignment="1">
      <alignment vertical="center" wrapText="1"/>
    </xf>
    <xf numFmtId="0" fontId="14" fillId="0" borderId="31" xfId="119" applyNumberFormat="1" applyFont="1" applyFill="1" applyBorder="1" applyAlignment="1">
      <alignment horizontal="center" vertical="center" wrapText="1"/>
    </xf>
    <xf numFmtId="0" fontId="14" fillId="0" borderId="31" xfId="119" applyNumberFormat="1" applyFont="1" applyFill="1" applyBorder="1" applyAlignment="1">
      <alignment horizontal="left" vertical="center" wrapText="1"/>
    </xf>
    <xf numFmtId="164" fontId="13" fillId="0" borderId="0" xfId="9" applyNumberFormat="1" applyFont="1" applyAlignment="1">
      <alignment vertical="center" wrapText="1"/>
    </xf>
    <xf numFmtId="0" fontId="21" fillId="0" borderId="31" xfId="119" applyNumberFormat="1" applyFont="1" applyFill="1" applyBorder="1" applyAlignment="1">
      <alignment horizontal="center" vertical="center" wrapText="1"/>
    </xf>
    <xf numFmtId="167" fontId="13" fillId="0" borderId="31" xfId="7" applyNumberFormat="1" applyFont="1" applyFill="1" applyBorder="1" applyAlignment="1">
      <alignment horizontal="center" vertical="center" wrapText="1"/>
    </xf>
    <xf numFmtId="166" fontId="7" fillId="0" borderId="31" xfId="9" applyNumberFormat="1" applyFont="1" applyFill="1" applyBorder="1" applyAlignment="1">
      <alignment horizontal="center" vertical="center" wrapText="1"/>
    </xf>
    <xf numFmtId="166" fontId="13" fillId="0" borderId="31" xfId="9" applyNumberFormat="1" applyFont="1" applyFill="1" applyBorder="1" applyAlignment="1">
      <alignment horizontal="center" vertical="center" wrapText="1"/>
    </xf>
    <xf numFmtId="167" fontId="11" fillId="0" borderId="31" xfId="7" applyNumberFormat="1" applyFont="1" applyFill="1" applyBorder="1" applyAlignment="1">
      <alignment horizontal="center" vertical="center" wrapText="1"/>
    </xf>
    <xf numFmtId="167" fontId="19" fillId="0" borderId="31" xfId="7" applyNumberFormat="1" applyFont="1" applyFill="1" applyBorder="1" applyAlignment="1">
      <alignment vertical="center" wrapText="1"/>
    </xf>
    <xf numFmtId="167" fontId="11" fillId="0" borderId="31" xfId="7" applyNumberFormat="1" applyFont="1" applyFill="1" applyBorder="1" applyAlignment="1">
      <alignment vertical="center" wrapText="1"/>
    </xf>
    <xf numFmtId="0" fontId="13" fillId="0" borderId="1" xfId="9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center" vertical="center" wrapText="1"/>
    </xf>
    <xf numFmtId="0" fontId="18" fillId="0" borderId="31" xfId="9" applyFont="1" applyFill="1" applyBorder="1" applyAlignment="1">
      <alignment horizontal="center" vertical="center" wrapText="1"/>
    </xf>
    <xf numFmtId="0" fontId="10" fillId="0" borderId="31" xfId="9" applyFont="1" applyFill="1" applyBorder="1" applyAlignment="1">
      <alignment horizontal="center" vertical="center" wrapText="1"/>
    </xf>
    <xf numFmtId="0" fontId="11" fillId="0" borderId="10" xfId="9" applyFont="1" applyFill="1" applyBorder="1" applyAlignment="1">
      <alignment horizontal="center" vertical="center" wrapText="1"/>
    </xf>
    <xf numFmtId="0" fontId="11" fillId="0" borderId="31" xfId="9" applyFont="1" applyFill="1" applyBorder="1" applyAlignment="1">
      <alignment horizontal="left" vertical="center" wrapText="1"/>
    </xf>
    <xf numFmtId="0" fontId="19" fillId="0" borderId="10" xfId="9" applyFont="1" applyFill="1" applyBorder="1" applyAlignment="1">
      <alignment horizontal="center" vertical="center" wrapText="1"/>
    </xf>
    <xf numFmtId="0" fontId="73" fillId="0" borderId="31" xfId="9" applyFont="1" applyFill="1" applyBorder="1" applyAlignment="1">
      <alignment horizontal="left" vertical="center" wrapText="1"/>
    </xf>
    <xf numFmtId="0" fontId="19" fillId="0" borderId="10" xfId="9" applyFont="1" applyFill="1" applyBorder="1" applyAlignment="1">
      <alignment vertical="center" wrapText="1"/>
    </xf>
    <xf numFmtId="0" fontId="11" fillId="0" borderId="31" xfId="9" applyFont="1" applyFill="1" applyBorder="1" applyAlignment="1">
      <alignment horizontal="center" vertical="center" wrapText="1"/>
    </xf>
    <xf numFmtId="0" fontId="11" fillId="0" borderId="10" xfId="9" applyFont="1" applyFill="1" applyBorder="1" applyAlignment="1">
      <alignment vertical="center" wrapText="1"/>
    </xf>
    <xf numFmtId="0" fontId="13" fillId="0" borderId="31" xfId="9" applyFont="1" applyFill="1" applyBorder="1" applyAlignment="1">
      <alignment horizontal="center" vertical="center" wrapText="1"/>
    </xf>
    <xf numFmtId="0" fontId="13" fillId="0" borderId="31" xfId="9" applyFont="1" applyFill="1" applyBorder="1" applyAlignment="1">
      <alignment vertical="center" wrapText="1"/>
    </xf>
    <xf numFmtId="0" fontId="8" fillId="0" borderId="0" xfId="9" applyFont="1" applyAlignment="1">
      <alignment horizontal="left" vertical="center" wrapText="1"/>
    </xf>
    <xf numFmtId="0" fontId="8" fillId="0" borderId="0" xfId="9" applyFont="1" applyBorder="1" applyAlignment="1">
      <alignment vertical="top" wrapText="1"/>
    </xf>
    <xf numFmtId="0" fontId="8" fillId="0" borderId="0" xfId="9" applyFont="1" applyBorder="1" applyAlignment="1">
      <alignment vertical="top"/>
    </xf>
    <xf numFmtId="0" fontId="73" fillId="0" borderId="0" xfId="9" applyFont="1" applyBorder="1" applyAlignment="1">
      <alignment vertical="top" wrapText="1"/>
    </xf>
    <xf numFmtId="0" fontId="6" fillId="0" borderId="0" xfId="138" applyFont="1" applyFill="1"/>
    <xf numFmtId="171" fontId="21" fillId="0" borderId="0" xfId="140" applyNumberFormat="1" applyFont="1" applyFill="1" applyBorder="1" applyAlignment="1">
      <alignment vertical="center" wrapText="1"/>
    </xf>
    <xf numFmtId="171" fontId="78" fillId="0" borderId="0" xfId="140" applyNumberFormat="1" applyFont="1" applyFill="1" applyBorder="1" applyAlignment="1">
      <alignment vertical="center" wrapText="1"/>
    </xf>
    <xf numFmtId="171" fontId="21" fillId="0" borderId="0" xfId="140" applyNumberFormat="1" applyFont="1" applyFill="1" applyBorder="1"/>
    <xf numFmtId="0" fontId="80" fillId="0" borderId="0" xfId="138" applyFont="1" applyFill="1" applyBorder="1" applyAlignment="1">
      <alignment horizontal="left" vertical="center"/>
    </xf>
    <xf numFmtId="0" fontId="10" fillId="0" borderId="31" xfId="9" applyFont="1" applyBorder="1" applyAlignment="1">
      <alignment horizontal="left" vertical="top" wrapText="1"/>
    </xf>
    <xf numFmtId="0" fontId="73" fillId="0" borderId="31" xfId="9" applyFont="1" applyBorder="1" applyAlignment="1">
      <alignment horizontal="left" vertical="top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167" fontId="11" fillId="0" borderId="10" xfId="7" applyNumberFormat="1" applyFont="1" applyFill="1" applyBorder="1" applyAlignment="1">
      <alignment horizontal="left" vertical="center" wrapText="1"/>
    </xf>
    <xf numFmtId="0" fontId="73" fillId="0" borderId="10" xfId="9" applyFont="1" applyBorder="1" applyAlignment="1">
      <alignment horizontal="left" vertical="center" wrapText="1"/>
    </xf>
    <xf numFmtId="0" fontId="19" fillId="0" borderId="10" xfId="9" applyFont="1" applyBorder="1" applyAlignment="1">
      <alignment horizontal="center" vertical="center" wrapText="1"/>
    </xf>
    <xf numFmtId="167" fontId="19" fillId="0" borderId="10" xfId="7" applyNumberFormat="1" applyFont="1" applyBorder="1" applyAlignment="1">
      <alignment vertical="center" wrapText="1"/>
    </xf>
    <xf numFmtId="0" fontId="11" fillId="0" borderId="0" xfId="8" applyFont="1" applyAlignment="1">
      <alignment horizontal="center" vertical="center" wrapText="1"/>
    </xf>
    <xf numFmtId="0" fontId="14" fillId="0" borderId="0" xfId="9" applyNumberFormat="1" applyFont="1" applyFill="1" applyAlignment="1">
      <alignment horizontal="center" vertical="center" wrapText="1"/>
    </xf>
    <xf numFmtId="0" fontId="8" fillId="0" borderId="0" xfId="9" applyFont="1" applyBorder="1" applyAlignment="1">
      <alignment horizontal="left" vertical="top" wrapText="1"/>
    </xf>
    <xf numFmtId="0" fontId="11" fillId="0" borderId="0" xfId="8" applyFont="1" applyAlignment="1">
      <alignment vertical="center"/>
    </xf>
    <xf numFmtId="0" fontId="10" fillId="0" borderId="31" xfId="8" applyFont="1" applyBorder="1" applyAlignment="1">
      <alignment horizontal="center" vertical="center" wrapText="1"/>
    </xf>
    <xf numFmtId="0" fontId="13" fillId="0" borderId="31" xfId="8" applyFont="1" applyBorder="1" applyAlignment="1">
      <alignment horizontal="center" vertical="center" wrapText="1"/>
    </xf>
    <xf numFmtId="0" fontId="11" fillId="0" borderId="31" xfId="8" applyFont="1" applyBorder="1" applyAlignment="1">
      <alignment horizontal="left" vertical="center" wrapText="1"/>
    </xf>
    <xf numFmtId="167" fontId="11" fillId="0" borderId="31" xfId="7" applyNumberFormat="1" applyFont="1" applyBorder="1" applyAlignment="1">
      <alignment horizontal="right" vertical="center"/>
    </xf>
    <xf numFmtId="0" fontId="10" fillId="0" borderId="31" xfId="8" applyFont="1" applyBorder="1" applyAlignment="1">
      <alignment horizontal="left" vertical="center" wrapText="1" indent="2"/>
    </xf>
    <xf numFmtId="167" fontId="13" fillId="0" borderId="31" xfId="7" applyNumberFormat="1" applyFont="1" applyBorder="1" applyAlignment="1">
      <alignment horizontal="left" vertical="center" wrapText="1"/>
    </xf>
    <xf numFmtId="0" fontId="20" fillId="0" borderId="31" xfId="0" applyFont="1" applyBorder="1" applyAlignment="1">
      <alignment horizontal="left" vertical="top" wrapText="1"/>
    </xf>
    <xf numFmtId="0" fontId="11" fillId="0" borderId="31" xfId="0" applyFont="1" applyBorder="1" applyAlignment="1">
      <alignment horizontal="left" vertical="top" wrapText="1"/>
    </xf>
    <xf numFmtId="165" fontId="11" fillId="0" borderId="31" xfId="13" applyNumberFormat="1" applyFont="1" applyBorder="1" applyAlignment="1">
      <alignment horizontal="right" vertical="top"/>
    </xf>
    <xf numFmtId="0" fontId="22" fillId="0" borderId="31" xfId="0" applyFont="1" applyBorder="1" applyAlignment="1">
      <alignment horizontal="left" vertical="top" wrapText="1"/>
    </xf>
    <xf numFmtId="0" fontId="27" fillId="0" borderId="31" xfId="0" applyFont="1" applyBorder="1" applyAlignment="1">
      <alignment horizontal="left" vertical="top" wrapText="1"/>
    </xf>
    <xf numFmtId="165" fontId="1" fillId="0" borderId="31" xfId="6" applyNumberFormat="1" applyFont="1" applyBorder="1" applyAlignment="1">
      <alignment horizontal="right" vertical="top"/>
    </xf>
    <xf numFmtId="165" fontId="21" fillId="0" borderId="31" xfId="6" applyNumberFormat="1" applyFont="1" applyBorder="1" applyAlignment="1">
      <alignment horizontal="right" vertical="top"/>
    </xf>
    <xf numFmtId="0" fontId="22" fillId="3" borderId="31" xfId="0" applyFont="1" applyFill="1" applyBorder="1" applyAlignment="1">
      <alignment horizontal="left" vertical="top" wrapText="1"/>
    </xf>
    <xf numFmtId="0" fontId="24" fillId="0" borderId="31" xfId="8" applyFont="1" applyBorder="1" applyAlignment="1">
      <alignment horizontal="center" vertical="center" wrapText="1"/>
    </xf>
    <xf numFmtId="0" fontId="75" fillId="0" borderId="31" xfId="8" applyFont="1" applyBorder="1" applyAlignment="1">
      <alignment horizontal="center" vertical="center" wrapText="1"/>
    </xf>
    <xf numFmtId="0" fontId="76" fillId="0" borderId="31" xfId="8" applyFont="1" applyBorder="1" applyAlignment="1">
      <alignment horizontal="left" vertical="center" wrapText="1"/>
    </xf>
    <xf numFmtId="167" fontId="76" fillId="0" borderId="31" xfId="7" applyNumberFormat="1" applyFont="1" applyBorder="1" applyAlignment="1">
      <alignment horizontal="right" vertical="center"/>
    </xf>
    <xf numFmtId="0" fontId="24" fillId="0" borderId="31" xfId="8" applyFont="1" applyBorder="1" applyAlignment="1">
      <alignment horizontal="left" vertical="center" wrapText="1" indent="2"/>
    </xf>
    <xf numFmtId="167" fontId="75" fillId="0" borderId="31" xfId="7" applyNumberFormat="1" applyFont="1" applyBorder="1" applyAlignment="1">
      <alignment horizontal="left" vertical="center" wrapText="1"/>
    </xf>
    <xf numFmtId="0" fontId="76" fillId="0" borderId="31" xfId="8" quotePrefix="1" applyFont="1" applyBorder="1" applyAlignment="1">
      <alignment horizontal="center" vertical="center" wrapText="1"/>
    </xf>
    <xf numFmtId="0" fontId="76" fillId="0" borderId="31" xfId="8" applyFont="1" applyBorder="1" applyAlignment="1">
      <alignment horizontal="center" vertical="center" wrapText="1"/>
    </xf>
    <xf numFmtId="165" fontId="75" fillId="0" borderId="31" xfId="6" applyNumberFormat="1" applyFont="1" applyBorder="1" applyAlignment="1">
      <alignment horizontal="right" vertical="center"/>
    </xf>
    <xf numFmtId="165" fontId="76" fillId="0" borderId="31" xfId="6" applyNumberFormat="1" applyFont="1" applyBorder="1" applyAlignment="1">
      <alignment horizontal="right" vertical="center"/>
    </xf>
    <xf numFmtId="0" fontId="77" fillId="0" borderId="31" xfId="8" applyFont="1" applyBorder="1" applyAlignment="1">
      <alignment horizontal="center" vertical="center" wrapText="1"/>
    </xf>
    <xf numFmtId="0" fontId="77" fillId="0" borderId="31" xfId="8" applyFont="1" applyBorder="1" applyAlignment="1">
      <alignment horizontal="left" vertical="center" wrapText="1"/>
    </xf>
    <xf numFmtId="165" fontId="77" fillId="0" borderId="31" xfId="6" applyNumberFormat="1" applyFont="1" applyBorder="1" applyAlignment="1">
      <alignment horizontal="right" vertical="center"/>
    </xf>
    <xf numFmtId="0" fontId="76" fillId="2" borderId="31" xfId="0" applyFont="1" applyFill="1" applyBorder="1" applyAlignment="1">
      <alignment horizontal="left" vertical="center" indent="2"/>
    </xf>
    <xf numFmtId="0" fontId="76" fillId="2" borderId="31" xfId="0" applyFont="1" applyFill="1" applyBorder="1" applyAlignment="1">
      <alignment horizontal="left" vertical="center" wrapText="1" indent="2"/>
    </xf>
    <xf numFmtId="49" fontId="76" fillId="2" borderId="31" xfId="0" applyNumberFormat="1" applyFont="1" applyFill="1" applyBorder="1" applyAlignment="1">
      <alignment horizontal="left" vertical="center" wrapText="1" indent="2"/>
    </xf>
    <xf numFmtId="166" fontId="75" fillId="2" borderId="31" xfId="0" applyNumberFormat="1" applyFont="1" applyFill="1" applyBorder="1" applyAlignment="1">
      <alignment horizontal="left" vertical="center" indent="2"/>
    </xf>
    <xf numFmtId="0" fontId="75" fillId="0" borderId="31" xfId="8" applyFont="1" applyBorder="1" applyAlignment="1">
      <alignment horizontal="left" vertical="center" wrapText="1" indent="2"/>
    </xf>
    <xf numFmtId="0" fontId="76" fillId="2" borderId="31" xfId="0" applyFont="1" applyFill="1" applyBorder="1" applyAlignment="1">
      <alignment horizontal="center" vertical="center"/>
    </xf>
    <xf numFmtId="0" fontId="76" fillId="2" borderId="31" xfId="0" applyFont="1" applyFill="1" applyBorder="1" applyAlignment="1">
      <alignment horizontal="center" vertical="center" wrapText="1"/>
    </xf>
    <xf numFmtId="49" fontId="76" fillId="2" borderId="31" xfId="0" applyNumberFormat="1" applyFont="1" applyFill="1" applyBorder="1" applyAlignment="1">
      <alignment horizontal="center" vertical="center" wrapText="1"/>
    </xf>
    <xf numFmtId="0" fontId="75" fillId="2" borderId="31" xfId="0" applyFont="1" applyFill="1" applyBorder="1" applyAlignment="1">
      <alignment horizontal="center" vertical="center"/>
    </xf>
    <xf numFmtId="0" fontId="75" fillId="2" borderId="31" xfId="0" applyFont="1" applyFill="1" applyBorder="1" applyAlignment="1">
      <alignment vertical="center" wrapText="1"/>
    </xf>
    <xf numFmtId="166" fontId="75" fillId="2" borderId="3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39" fontId="13" fillId="0" borderId="0" xfId="9" applyNumberFormat="1" applyFont="1" applyAlignment="1">
      <alignment vertical="center" wrapText="1"/>
    </xf>
    <xf numFmtId="49" fontId="25" fillId="0" borderId="31" xfId="9" applyNumberFormat="1" applyFont="1" applyFill="1" applyBorder="1" applyAlignment="1">
      <alignment horizontal="center" vertical="center" textRotation="90" wrapText="1"/>
    </xf>
    <xf numFmtId="39" fontId="25" fillId="0" borderId="31" xfId="9" applyNumberFormat="1" applyFont="1" applyFill="1" applyBorder="1" applyAlignment="1">
      <alignment horizontal="center" vertical="center" wrapText="1"/>
    </xf>
    <xf numFmtId="166" fontId="25" fillId="0" borderId="31" xfId="9" applyNumberFormat="1" applyFont="1" applyFill="1" applyBorder="1" applyAlignment="1">
      <alignment horizontal="center" vertical="center" wrapText="1"/>
    </xf>
    <xf numFmtId="49" fontId="12" fillId="0" borderId="31" xfId="9" applyNumberFormat="1" applyFont="1" applyFill="1" applyBorder="1" applyAlignment="1">
      <alignment horizontal="center" vertical="center" textRotation="90" wrapText="1"/>
    </xf>
    <xf numFmtId="0" fontId="12" fillId="0" borderId="31" xfId="9" applyNumberFormat="1" applyFont="1" applyFill="1" applyBorder="1" applyAlignment="1">
      <alignment horizontal="center" vertical="center" wrapText="1"/>
    </xf>
    <xf numFmtId="166" fontId="12" fillId="0" borderId="11" xfId="9" applyNumberFormat="1" applyFont="1" applyFill="1" applyBorder="1" applyAlignment="1">
      <alignment horizontal="center" vertical="center" wrapText="1"/>
    </xf>
    <xf numFmtId="0" fontId="25" fillId="0" borderId="0" xfId="0" applyFont="1" applyFill="1"/>
    <xf numFmtId="0" fontId="8" fillId="0" borderId="0" xfId="0" applyFont="1" applyFill="1"/>
    <xf numFmtId="0" fontId="100" fillId="0" borderId="31" xfId="0" applyFont="1" applyFill="1" applyBorder="1" applyAlignment="1">
      <alignment vertical="top" wrapText="1"/>
    </xf>
    <xf numFmtId="0" fontId="25" fillId="0" borderId="31" xfId="0" applyFont="1" applyFill="1" applyBorder="1" applyAlignment="1">
      <alignment vertical="top" wrapText="1"/>
    </xf>
    <xf numFmtId="0" fontId="25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101" fillId="0" borderId="31" xfId="0" applyFont="1" applyFill="1" applyBorder="1" applyAlignment="1">
      <alignment horizontal="left" vertical="top" wrapText="1"/>
    </xf>
    <xf numFmtId="0" fontId="10" fillId="0" borderId="31" xfId="9" applyFont="1" applyBorder="1" applyAlignment="1">
      <alignment horizontal="center" vertical="top" wrapText="1"/>
    </xf>
    <xf numFmtId="0" fontId="25" fillId="0" borderId="31" xfId="0" applyFont="1" applyFill="1" applyBorder="1" applyAlignment="1">
      <alignment wrapText="1"/>
    </xf>
    <xf numFmtId="0" fontId="21" fillId="0" borderId="31" xfId="9" applyFont="1" applyBorder="1" applyAlignment="1">
      <alignment horizontal="left" vertical="top" wrapText="1"/>
    </xf>
    <xf numFmtId="0" fontId="25" fillId="0" borderId="31" xfId="0" applyFont="1" applyFill="1" applyBorder="1" applyAlignment="1">
      <alignment horizontal="left" vertical="top" wrapText="1"/>
    </xf>
    <xf numFmtId="0" fontId="102" fillId="0" borderId="31" xfId="9" applyFont="1" applyBorder="1" applyAlignment="1">
      <alignment horizontal="left" vertical="top" wrapText="1"/>
    </xf>
    <xf numFmtId="0" fontId="79" fillId="0" borderId="31" xfId="9" applyFont="1" applyBorder="1" applyAlignment="1">
      <alignment horizontal="right" vertical="top" wrapText="1"/>
    </xf>
    <xf numFmtId="169" fontId="21" fillId="0" borderId="31" xfId="9" applyNumberFormat="1" applyFont="1" applyBorder="1" applyAlignment="1">
      <alignment horizontal="right" vertical="top" wrapText="1"/>
    </xf>
    <xf numFmtId="166" fontId="21" fillId="0" borderId="31" xfId="12" applyNumberFormat="1" applyFont="1" applyBorder="1" applyAlignment="1">
      <alignment horizontal="right" vertical="center" wrapText="1"/>
    </xf>
    <xf numFmtId="0" fontId="21" fillId="0" borderId="31" xfId="9" applyFont="1" applyBorder="1" applyAlignment="1">
      <alignment horizontal="right" vertical="top" wrapText="1"/>
    </xf>
    <xf numFmtId="0" fontId="103" fillId="0" borderId="31" xfId="9" applyFont="1" applyBorder="1" applyAlignment="1">
      <alignment horizontal="right" vertical="top" wrapText="1"/>
    </xf>
    <xf numFmtId="166" fontId="21" fillId="0" borderId="31" xfId="9" applyNumberFormat="1" applyFont="1" applyBorder="1" applyAlignment="1">
      <alignment horizontal="right" vertical="top" wrapText="1"/>
    </xf>
    <xf numFmtId="167" fontId="73" fillId="0" borderId="31" xfId="7" applyNumberFormat="1" applyFont="1" applyBorder="1" applyAlignment="1">
      <alignment horizontal="center" vertical="top" wrapText="1"/>
    </xf>
    <xf numFmtId="0" fontId="74" fillId="0" borderId="31" xfId="9" applyFont="1" applyBorder="1" applyAlignment="1">
      <alignment horizontal="left" vertical="top" wrapText="1"/>
    </xf>
    <xf numFmtId="0" fontId="10" fillId="0" borderId="31" xfId="9" applyNumberFormat="1" applyFont="1" applyBorder="1" applyAlignment="1">
      <alignment horizontal="right" vertical="top" wrapText="1"/>
    </xf>
    <xf numFmtId="0" fontId="8" fillId="0" borderId="31" xfId="9" applyFont="1" applyBorder="1" applyAlignment="1">
      <alignment horizontal="left" vertical="top" wrapText="1"/>
    </xf>
    <xf numFmtId="0" fontId="8" fillId="0" borderId="31" xfId="9" applyFont="1" applyBorder="1" applyAlignment="1">
      <alignment vertical="top" wrapText="1"/>
    </xf>
    <xf numFmtId="0" fontId="73" fillId="0" borderId="31" xfId="9" applyFont="1" applyBorder="1" applyAlignment="1">
      <alignment vertical="top" wrapText="1"/>
    </xf>
    <xf numFmtId="0" fontId="73" fillId="0" borderId="0" xfId="9" applyFont="1" applyBorder="1" applyAlignment="1">
      <alignment horizontal="left" vertical="top" wrapText="1"/>
    </xf>
    <xf numFmtId="0" fontId="17" fillId="0" borderId="0" xfId="9" applyFont="1" applyBorder="1" applyAlignment="1">
      <alignment horizontal="left" vertical="top" wrapText="1"/>
    </xf>
    <xf numFmtId="0" fontId="10" fillId="0" borderId="31" xfId="9" applyFont="1" applyBorder="1" applyAlignment="1">
      <alignment horizontal="right" vertical="top" wrapText="1"/>
    </xf>
    <xf numFmtId="167" fontId="6" fillId="0" borderId="31" xfId="12" applyNumberFormat="1" applyFont="1" applyFill="1" applyBorder="1" applyAlignment="1">
      <alignment horizontal="center" vertical="center"/>
    </xf>
    <xf numFmtId="0" fontId="79" fillId="0" borderId="0" xfId="9" applyFont="1" applyBorder="1" applyAlignment="1">
      <alignment vertical="top" wrapText="1"/>
    </xf>
    <xf numFmtId="0" fontId="17" fillId="0" borderId="0" xfId="9" applyBorder="1" applyAlignment="1">
      <alignment horizontal="left" vertical="top" wrapText="1"/>
    </xf>
    <xf numFmtId="0" fontId="73" fillId="0" borderId="31" xfId="9" applyFont="1" applyBorder="1" applyAlignment="1">
      <alignment horizontal="right" vertical="top" wrapText="1"/>
    </xf>
    <xf numFmtId="43" fontId="74" fillId="0" borderId="31" xfId="12" applyNumberFormat="1" applyFont="1" applyFill="1" applyBorder="1" applyAlignment="1">
      <alignment horizontal="center" vertical="center"/>
    </xf>
    <xf numFmtId="167" fontId="74" fillId="0" borderId="31" xfId="12" applyNumberFormat="1" applyFont="1" applyFill="1" applyBorder="1" applyAlignment="1">
      <alignment horizontal="center" vertical="center"/>
    </xf>
    <xf numFmtId="0" fontId="14" fillId="0" borderId="0" xfId="9" applyNumberFormat="1" applyFont="1" applyFill="1" applyAlignment="1">
      <alignment horizontal="center" vertical="center" wrapText="1"/>
    </xf>
    <xf numFmtId="0" fontId="84" fillId="0" borderId="31" xfId="0" applyFont="1" applyFill="1" applyBorder="1" applyAlignment="1">
      <alignment horizontal="center" vertical="center"/>
    </xf>
    <xf numFmtId="0" fontId="84" fillId="0" borderId="31" xfId="0" applyFont="1" applyFill="1" applyBorder="1"/>
    <xf numFmtId="0" fontId="6" fillId="0" borderId="31" xfId="0" applyFont="1" applyFill="1" applyBorder="1"/>
    <xf numFmtId="0" fontId="84" fillId="0" borderId="31" xfId="0" applyFont="1" applyFill="1" applyBorder="1" applyAlignment="1">
      <alignment vertical="center" wrapText="1"/>
    </xf>
    <xf numFmtId="0" fontId="99" fillId="0" borderId="31" xfId="0" applyFont="1" applyFill="1" applyBorder="1" applyAlignment="1">
      <alignment horizontal="left" vertical="center" wrapText="1" indent="1"/>
    </xf>
    <xf numFmtId="0" fontId="6" fillId="0" borderId="31" xfId="0" applyFont="1" applyFill="1" applyBorder="1" applyAlignment="1">
      <alignment horizontal="left" vertical="center" wrapText="1" indent="3"/>
    </xf>
    <xf numFmtId="166" fontId="6" fillId="0" borderId="31" xfId="0" applyNumberFormat="1" applyFont="1" applyFill="1" applyBorder="1" applyAlignment="1">
      <alignment horizontal="right" vertical="center"/>
    </xf>
    <xf numFmtId="166" fontId="84" fillId="0" borderId="31" xfId="0" applyNumberFormat="1" applyFont="1" applyFill="1" applyBorder="1" applyAlignment="1">
      <alignment horizontal="right" vertical="center"/>
    </xf>
    <xf numFmtId="0" fontId="11" fillId="0" borderId="31" xfId="9" applyFont="1" applyFill="1" applyBorder="1" applyAlignment="1">
      <alignment vertical="center" wrapText="1"/>
    </xf>
    <xf numFmtId="0" fontId="13" fillId="0" borderId="0" xfId="9" applyFont="1" applyFill="1" applyAlignment="1">
      <alignment horizontal="center" vertical="center" wrapText="1"/>
    </xf>
    <xf numFmtId="0" fontId="13" fillId="0" borderId="0" xfId="9" applyFont="1" applyFill="1" applyAlignment="1">
      <alignment vertical="center" wrapText="1"/>
    </xf>
    <xf numFmtId="0" fontId="10" fillId="0" borderId="0" xfId="9" applyFont="1" applyFill="1" applyAlignment="1">
      <alignment horizontal="center" vertical="center" wrapText="1"/>
    </xf>
    <xf numFmtId="166" fontId="13" fillId="0" borderId="1" xfId="9" applyNumberFormat="1" applyFont="1" applyFill="1" applyBorder="1" applyAlignment="1">
      <alignment horizontal="center" vertical="center" wrapText="1"/>
    </xf>
    <xf numFmtId="0" fontId="11" fillId="0" borderId="10" xfId="9" applyFont="1" applyFill="1" applyBorder="1" applyAlignment="1">
      <alignment horizontal="left" vertical="center" wrapText="1"/>
    </xf>
    <xf numFmtId="0" fontId="11" fillId="0" borderId="0" xfId="9" applyFont="1" applyFill="1" applyAlignment="1">
      <alignment vertical="center" wrapText="1"/>
    </xf>
    <xf numFmtId="0" fontId="13" fillId="0" borderId="10" xfId="9" applyFont="1" applyFill="1" applyBorder="1" applyAlignment="1">
      <alignment horizontal="center" vertical="center" wrapText="1"/>
    </xf>
    <xf numFmtId="167" fontId="13" fillId="0" borderId="1" xfId="7" applyNumberFormat="1" applyFont="1" applyFill="1" applyBorder="1" applyAlignment="1">
      <alignment horizontal="center" vertical="center" wrapText="1"/>
    </xf>
    <xf numFmtId="167" fontId="11" fillId="0" borderId="10" xfId="7" applyNumberFormat="1" applyFont="1" applyFill="1" applyBorder="1" applyAlignment="1">
      <alignment horizontal="center" vertical="center" wrapText="1"/>
    </xf>
    <xf numFmtId="167" fontId="13" fillId="0" borderId="10" xfId="7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166" fontId="13" fillId="0" borderId="0" xfId="9" applyNumberFormat="1" applyFont="1" applyFill="1" applyAlignment="1">
      <alignment vertical="center" wrapText="1"/>
    </xf>
    <xf numFmtId="0" fontId="8" fillId="0" borderId="0" xfId="8" applyFont="1" applyFill="1" applyAlignment="1">
      <alignment vertical="center" wrapText="1"/>
    </xf>
    <xf numFmtId="0" fontId="8" fillId="0" borderId="0" xfId="8" applyFont="1" applyFill="1" applyAlignment="1">
      <alignment horizontal="right" vertical="center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166" fontId="10" fillId="0" borderId="1" xfId="9" applyNumberFormat="1" applyFont="1" applyFill="1" applyBorder="1" applyAlignment="1">
      <alignment horizontal="center" vertical="center" wrapText="1"/>
    </xf>
    <xf numFmtId="49" fontId="11" fillId="0" borderId="1" xfId="9" applyNumberFormat="1" applyFont="1" applyFill="1" applyBorder="1" applyAlignment="1">
      <alignment horizontal="center" vertical="center" textRotation="90" wrapText="1"/>
    </xf>
    <xf numFmtId="0" fontId="11" fillId="0" borderId="1" xfId="9" applyNumberFormat="1" applyFont="1" applyFill="1" applyBorder="1" applyAlignment="1">
      <alignment horizontal="center" vertical="center" wrapText="1"/>
    </xf>
    <xf numFmtId="166" fontId="11" fillId="0" borderId="3" xfId="9" applyNumberFormat="1" applyFont="1" applyFill="1" applyBorder="1" applyAlignment="1">
      <alignment horizontal="center" vertical="center" wrapText="1"/>
    </xf>
    <xf numFmtId="0" fontId="105" fillId="0" borderId="1" xfId="9" applyFont="1" applyFill="1" applyBorder="1" applyAlignment="1">
      <alignment horizontal="center" vertical="center" wrapText="1"/>
    </xf>
    <xf numFmtId="166" fontId="11" fillId="0" borderId="1" xfId="9" applyNumberFormat="1" applyFont="1" applyFill="1" applyBorder="1" applyAlignment="1">
      <alignment horizontal="center" vertical="center" wrapText="1"/>
    </xf>
    <xf numFmtId="0" fontId="11" fillId="0" borderId="0" xfId="8" applyFont="1" applyFill="1" applyAlignment="1">
      <alignment horizontal="left" vertical="top" wrapText="1"/>
    </xf>
    <xf numFmtId="0" fontId="13" fillId="0" borderId="0" xfId="0" applyFont="1" applyFill="1" applyAlignment="1">
      <alignment horizontal="right" vertical="center" wrapText="1"/>
    </xf>
    <xf numFmtId="0" fontId="13" fillId="0" borderId="0" xfId="0" applyFont="1" applyFill="1" applyAlignment="1">
      <alignment vertical="center" wrapText="1"/>
    </xf>
    <xf numFmtId="167" fontId="13" fillId="0" borderId="0" xfId="7" applyNumberFormat="1" applyFont="1" applyFill="1" applyAlignment="1">
      <alignment vertical="center" wrapText="1"/>
    </xf>
    <xf numFmtId="167" fontId="10" fillId="0" borderId="10" xfId="7" applyNumberFormat="1" applyFont="1" applyFill="1" applyBorder="1" applyAlignment="1">
      <alignment horizontal="center" vertical="center" wrapText="1"/>
    </xf>
    <xf numFmtId="166" fontId="14" fillId="0" borderId="31" xfId="119" applyNumberFormat="1" applyFont="1" applyFill="1" applyBorder="1" applyAlignment="1">
      <alignment horizontal="right" vertical="center" wrapText="1"/>
    </xf>
    <xf numFmtId="166" fontId="21" fillId="0" borderId="31" xfId="119" applyNumberFormat="1" applyFont="1" applyFill="1" applyBorder="1" applyAlignment="1">
      <alignment horizontal="right" vertical="center" wrapText="1"/>
    </xf>
    <xf numFmtId="167" fontId="13" fillId="0" borderId="31" xfId="7" applyNumberFormat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vertical="center" wrapText="1"/>
    </xf>
    <xf numFmtId="0" fontId="13" fillId="0" borderId="31" xfId="125" applyFont="1" applyFill="1" applyBorder="1" applyAlignment="1">
      <alignment vertical="center" wrapText="1"/>
    </xf>
    <xf numFmtId="170" fontId="13" fillId="0" borderId="31" xfId="7" applyNumberFormat="1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right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left" vertical="center" wrapText="1"/>
    </xf>
    <xf numFmtId="167" fontId="13" fillId="0" borderId="31" xfId="7" applyNumberFormat="1" applyFont="1" applyFill="1" applyBorder="1" applyAlignment="1">
      <alignment vertical="center" wrapText="1"/>
    </xf>
    <xf numFmtId="0" fontId="13" fillId="0" borderId="31" xfId="9" applyFont="1" applyFill="1" applyBorder="1" applyAlignment="1">
      <alignment horizontal="left" vertical="center" wrapText="1"/>
    </xf>
    <xf numFmtId="0" fontId="10" fillId="0" borderId="0" xfId="9" applyFont="1" applyFill="1" applyAlignment="1">
      <alignment horizontal="left" vertical="top" wrapText="1"/>
    </xf>
    <xf numFmtId="0" fontId="8" fillId="0" borderId="0" xfId="9" applyFont="1" applyFill="1" applyAlignment="1">
      <alignment horizontal="right" vertical="top" wrapText="1"/>
    </xf>
    <xf numFmtId="0" fontId="8" fillId="0" borderId="0" xfId="9" applyFont="1" applyFill="1" applyAlignment="1">
      <alignment horizontal="left" vertical="top" wrapText="1"/>
    </xf>
    <xf numFmtId="0" fontId="9" fillId="0" borderId="0" xfId="139" applyFill="1">
      <alignment horizontal="left" vertical="top" wrapText="1"/>
    </xf>
    <xf numFmtId="0" fontId="6" fillId="0" borderId="0" xfId="0" applyFont="1" applyFill="1"/>
    <xf numFmtId="0" fontId="84" fillId="0" borderId="31" xfId="0" applyFont="1" applyFill="1" applyBorder="1" applyAlignment="1">
      <alignment horizontal="center" vertical="center" wrapText="1"/>
    </xf>
    <xf numFmtId="0" fontId="75" fillId="0" borderId="31" xfId="8" applyFont="1" applyBorder="1" applyAlignment="1">
      <alignment vertical="center" wrapText="1"/>
    </xf>
    <xf numFmtId="0" fontId="22" fillId="0" borderId="34" xfId="0" applyFont="1" applyBorder="1" applyAlignment="1">
      <alignment horizontal="center" vertical="top" wrapText="1"/>
    </xf>
    <xf numFmtId="0" fontId="22" fillId="0" borderId="32" xfId="0" applyFont="1" applyBorder="1" applyAlignment="1">
      <alignment horizontal="center" vertical="top" wrapText="1"/>
    </xf>
    <xf numFmtId="0" fontId="22" fillId="0" borderId="33" xfId="0" applyFont="1" applyBorder="1" applyAlignment="1">
      <alignment horizontal="center" vertical="top" wrapText="1"/>
    </xf>
    <xf numFmtId="0" fontId="10" fillId="0" borderId="31" xfId="8" applyFont="1" applyBorder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13" fillId="0" borderId="0" xfId="8" applyFont="1" applyAlignment="1">
      <alignment horizontal="righ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12" xfId="8" applyFont="1" applyBorder="1" applyAlignment="1">
      <alignment horizontal="right" wrapText="1"/>
    </xf>
    <xf numFmtId="0" fontId="10" fillId="0" borderId="34" xfId="8" applyFont="1" applyBorder="1" applyAlignment="1">
      <alignment horizontal="center" vertical="center" wrapText="1"/>
    </xf>
    <xf numFmtId="0" fontId="10" fillId="0" borderId="32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0" fontId="11" fillId="0" borderId="0" xfId="9" applyNumberFormat="1" applyFont="1" applyFill="1" applyAlignment="1">
      <alignment horizontal="center" vertical="center" wrapText="1"/>
    </xf>
    <xf numFmtId="166" fontId="10" fillId="0" borderId="5" xfId="9" applyNumberFormat="1" applyFont="1" applyFill="1" applyBorder="1" applyAlignment="1">
      <alignment horizontal="right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0" fillId="0" borderId="2" xfId="9" applyNumberFormat="1" applyFont="1" applyFill="1" applyBorder="1" applyAlignment="1">
      <alignment horizontal="center" vertical="center" wrapText="1"/>
    </xf>
    <xf numFmtId="0" fontId="10" fillId="0" borderId="3" xfId="9" applyNumberFormat="1" applyFont="1" applyFill="1" applyBorder="1" applyAlignment="1">
      <alignment horizontal="center" vertical="center" wrapText="1"/>
    </xf>
    <xf numFmtId="166" fontId="10" fillId="0" borderId="8" xfId="9" applyNumberFormat="1" applyFont="1" applyFill="1" applyBorder="1" applyAlignment="1">
      <alignment horizontal="center" vertical="center" wrapText="1"/>
    </xf>
    <xf numFmtId="166" fontId="10" fillId="0" borderId="3" xfId="9" applyNumberFormat="1" applyFont="1" applyFill="1" applyBorder="1" applyAlignment="1">
      <alignment horizontal="center" vertical="center" wrapText="1"/>
    </xf>
    <xf numFmtId="166" fontId="10" fillId="0" borderId="4" xfId="9" applyNumberFormat="1" applyFont="1" applyFill="1" applyBorder="1" applyAlignment="1">
      <alignment horizontal="center" vertical="center" wrapText="1"/>
    </xf>
    <xf numFmtId="166" fontId="10" fillId="0" borderId="6" xfId="9" applyNumberFormat="1" applyFont="1" applyFill="1" applyBorder="1" applyAlignment="1">
      <alignment horizontal="center" vertical="center" wrapText="1"/>
    </xf>
    <xf numFmtId="166" fontId="10" fillId="0" borderId="7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24" fillId="0" borderId="34" xfId="8" applyFont="1" applyBorder="1" applyAlignment="1">
      <alignment horizontal="center" vertical="center" wrapText="1"/>
    </xf>
    <xf numFmtId="0" fontId="24" fillId="0" borderId="32" xfId="8" applyFont="1" applyBorder="1" applyAlignment="1">
      <alignment horizontal="center" vertical="center" wrapText="1"/>
    </xf>
    <xf numFmtId="0" fontId="24" fillId="0" borderId="33" xfId="8" applyFont="1" applyBorder="1" applyAlignment="1">
      <alignment horizontal="center" vertical="center" wrapText="1"/>
    </xf>
    <xf numFmtId="0" fontId="24" fillId="0" borderId="9" xfId="8" applyFont="1" applyBorder="1" applyAlignment="1">
      <alignment horizontal="center" vertical="center" wrapText="1"/>
    </xf>
    <xf numFmtId="0" fontId="24" fillId="0" borderId="11" xfId="8" applyFont="1" applyBorder="1" applyAlignment="1">
      <alignment horizontal="center" vertical="center" wrapText="1"/>
    </xf>
    <xf numFmtId="0" fontId="24" fillId="0" borderId="12" xfId="8" applyFont="1" applyBorder="1" applyAlignment="1">
      <alignment horizontal="right" wrapText="1"/>
    </xf>
    <xf numFmtId="0" fontId="23" fillId="0" borderId="0" xfId="8" applyFont="1" applyAlignment="1">
      <alignment horizontal="right" vertical="center" wrapText="1"/>
    </xf>
    <xf numFmtId="0" fontId="15" fillId="0" borderId="0" xfId="8" applyFont="1" applyAlignment="1">
      <alignment horizontal="right" vertical="center" wrapText="1"/>
    </xf>
    <xf numFmtId="49" fontId="25" fillId="0" borderId="31" xfId="9" applyNumberFormat="1" applyFont="1" applyFill="1" applyBorder="1" applyAlignment="1">
      <alignment horizontal="center" vertical="center" wrapText="1"/>
    </xf>
    <xf numFmtId="0" fontId="25" fillId="0" borderId="9" xfId="9" applyNumberFormat="1" applyFont="1" applyFill="1" applyBorder="1" applyAlignment="1">
      <alignment horizontal="center" vertical="center" wrapText="1"/>
    </xf>
    <xf numFmtId="0" fontId="25" fillId="0" borderId="11" xfId="9" applyNumberFormat="1" applyFont="1" applyFill="1" applyBorder="1" applyAlignment="1">
      <alignment horizontal="center" vertical="center" wrapText="1"/>
    </xf>
    <xf numFmtId="0" fontId="16" fillId="0" borderId="0" xfId="8" applyFont="1" applyAlignment="1">
      <alignment horizontal="right" vertical="center" wrapText="1"/>
    </xf>
    <xf numFmtId="0" fontId="16" fillId="0" borderId="0" xfId="8" applyFont="1" applyAlignment="1">
      <alignment horizontal="center" vertical="center" wrapText="1"/>
    </xf>
    <xf numFmtId="166" fontId="25" fillId="0" borderId="34" xfId="9" applyNumberFormat="1" applyFont="1" applyFill="1" applyBorder="1" applyAlignment="1">
      <alignment horizontal="center" vertical="center" wrapText="1"/>
    </xf>
    <xf numFmtId="166" fontId="25" fillId="0" borderId="32" xfId="9" applyNumberFormat="1" applyFont="1" applyFill="1" applyBorder="1" applyAlignment="1">
      <alignment horizontal="center" vertical="center" wrapText="1"/>
    </xf>
    <xf numFmtId="166" fontId="25" fillId="0" borderId="33" xfId="9" applyNumberFormat="1" applyFont="1" applyFill="1" applyBorder="1" applyAlignment="1">
      <alignment horizontal="center" vertical="center" wrapText="1"/>
    </xf>
    <xf numFmtId="0" fontId="84" fillId="0" borderId="31" xfId="0" applyFont="1" applyFill="1" applyBorder="1" applyAlignment="1">
      <alignment horizontal="center" vertical="center" wrapText="1"/>
    </xf>
    <xf numFmtId="0" fontId="84" fillId="0" borderId="31" xfId="0" applyFont="1" applyFill="1" applyBorder="1" applyAlignment="1">
      <alignment horizontal="left" vertical="center" wrapText="1"/>
    </xf>
    <xf numFmtId="0" fontId="84" fillId="0" borderId="31" xfId="0" applyFont="1" applyFill="1" applyBorder="1" applyAlignment="1">
      <alignment horizontal="center" vertical="center"/>
    </xf>
    <xf numFmtId="0" fontId="23" fillId="0" borderId="0" xfId="8" applyFont="1" applyFill="1" applyAlignment="1">
      <alignment horizontal="right" vertical="center" wrapText="1"/>
    </xf>
    <xf numFmtId="2" fontId="8" fillId="0" borderId="0" xfId="9" applyNumberFormat="1" applyFont="1" applyFill="1" applyAlignment="1">
      <alignment horizontal="right" vertical="center" wrapText="1"/>
    </xf>
    <xf numFmtId="0" fontId="11" fillId="0" borderId="0" xfId="9" applyFont="1" applyFill="1" applyAlignment="1">
      <alignment horizontal="center" vertical="top" wrapText="1"/>
    </xf>
    <xf numFmtId="0" fontId="24" fillId="0" borderId="12" xfId="8" applyFont="1" applyFill="1" applyBorder="1" applyAlignment="1">
      <alignment horizontal="right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33" xfId="0" applyFont="1" applyFill="1" applyBorder="1" applyAlignment="1">
      <alignment horizontal="center" vertical="top" wrapText="1"/>
    </xf>
    <xf numFmtId="0" fontId="104" fillId="0" borderId="31" xfId="0" applyFont="1" applyBorder="1" applyAlignment="1">
      <alignment horizontal="left" vertical="top" wrapText="1"/>
    </xf>
    <xf numFmtId="0" fontId="10" fillId="0" borderId="31" xfId="9" applyFont="1" applyBorder="1" applyAlignment="1">
      <alignment horizontal="left" vertical="top" wrapText="1"/>
    </xf>
    <xf numFmtId="0" fontId="73" fillId="0" borderId="31" xfId="9" applyFont="1" applyBorder="1" applyAlignment="1">
      <alignment horizontal="left" vertical="top" wrapText="1"/>
    </xf>
    <xf numFmtId="0" fontId="73" fillId="0" borderId="34" xfId="9" applyFont="1" applyBorder="1" applyAlignment="1">
      <alignment horizontal="left" vertical="top" wrapText="1"/>
    </xf>
    <xf numFmtId="0" fontId="73" fillId="0" borderId="33" xfId="9" applyFont="1" applyBorder="1" applyAlignment="1">
      <alignment horizontal="left" vertical="top" wrapText="1"/>
    </xf>
    <xf numFmtId="0" fontId="10" fillId="0" borderId="34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33" xfId="9" applyFont="1" applyBorder="1" applyAlignment="1">
      <alignment horizontal="center" vertical="top" wrapText="1"/>
    </xf>
    <xf numFmtId="0" fontId="10" fillId="0" borderId="31" xfId="9" applyFont="1" applyBorder="1" applyAlignment="1">
      <alignment horizontal="center" vertical="top" wrapText="1"/>
    </xf>
    <xf numFmtId="0" fontId="10" fillId="0" borderId="34" xfId="9" applyFont="1" applyBorder="1" applyAlignment="1">
      <alignment horizontal="left" vertical="top" wrapText="1"/>
    </xf>
    <xf numFmtId="0" fontId="10" fillId="0" borderId="33" xfId="9" applyFont="1" applyBorder="1" applyAlignment="1">
      <alignment horizontal="left" vertical="top" wrapText="1"/>
    </xf>
    <xf numFmtId="0" fontId="11" fillId="0" borderId="0" xfId="9" applyFont="1" applyAlignment="1">
      <alignment horizontal="center" vertical="top" wrapText="1"/>
    </xf>
    <xf numFmtId="0" fontId="12" fillId="0" borderId="0" xfId="0" applyFont="1" applyFill="1" applyAlignment="1">
      <alignment horizontal="center"/>
    </xf>
    <xf numFmtId="0" fontId="11" fillId="0" borderId="0" xfId="9" applyFont="1" applyBorder="1" applyAlignment="1">
      <alignment horizontal="center" vertical="top"/>
    </xf>
    <xf numFmtId="0" fontId="8" fillId="0" borderId="0" xfId="9" applyFont="1" applyBorder="1" applyAlignment="1">
      <alignment horizontal="left" vertical="top" wrapText="1"/>
    </xf>
    <xf numFmtId="0" fontId="10" fillId="0" borderId="9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1" xfId="9" applyFont="1" applyBorder="1" applyAlignment="1">
      <alignment horizontal="center" vertical="top" wrapText="1"/>
    </xf>
    <xf numFmtId="0" fontId="11" fillId="0" borderId="31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3" fillId="0" borderId="43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3" fillId="0" borderId="42" xfId="0" applyFont="1" applyFill="1" applyBorder="1" applyAlignment="1">
      <alignment vertical="center" wrapText="1"/>
    </xf>
    <xf numFmtId="0" fontId="8" fillId="0" borderId="0" xfId="8" applyFont="1" applyFill="1" applyAlignment="1">
      <alignment horizontal="right" vertical="top" wrapText="1"/>
    </xf>
    <xf numFmtId="0" fontId="11" fillId="0" borderId="0" xfId="0" applyFont="1" applyFill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167" fontId="10" fillId="0" borderId="10" xfId="7" applyNumberFormat="1" applyFont="1" applyFill="1" applyBorder="1" applyAlignment="1">
      <alignment horizontal="center" vertical="center" wrapText="1"/>
    </xf>
  </cellXfs>
  <cellStyles count="430">
    <cellStyle name="_artabyuje" xfId="142"/>
    <cellStyle name="_artabyuje_3.Havelvacner_N1_12 23.01.2018" xfId="143"/>
    <cellStyle name="20% - Accent1 2" xfId="19"/>
    <cellStyle name="20% - Accent1 2 2" xfId="82"/>
    <cellStyle name="20% - Accent1 2 2 2" xfId="144"/>
    <cellStyle name="20% - Accent1 2 2 2 2" xfId="145"/>
    <cellStyle name="20% - Accent1 2 2 2 3" xfId="146"/>
    <cellStyle name="20% - Accent1 2 2 3" xfId="147"/>
    <cellStyle name="20% - Accent1 2 2 4" xfId="148"/>
    <cellStyle name="20% - Accent1 2 3" xfId="149"/>
    <cellStyle name="20% - Accent1 2 3 2" xfId="150"/>
    <cellStyle name="20% - Accent1 2 3 3" xfId="151"/>
    <cellStyle name="20% - Accent1 2 4" xfId="152"/>
    <cellStyle name="20% - Accent1 2 4 2" xfId="153"/>
    <cellStyle name="20% - Accent1 2 4 3" xfId="154"/>
    <cellStyle name="20% - Accent1 2 5" xfId="155"/>
    <cellStyle name="20% - Accent1 2 6" xfId="156"/>
    <cellStyle name="20% - Accent1 3" xfId="383"/>
    <cellStyle name="20% - Accent2 2" xfId="20"/>
    <cellStyle name="20% - Accent2 2 2" xfId="83"/>
    <cellStyle name="20% - Accent2 2 2 2" xfId="157"/>
    <cellStyle name="20% - Accent2 2 2 2 2" xfId="158"/>
    <cellStyle name="20% - Accent2 2 2 2 3" xfId="159"/>
    <cellStyle name="20% - Accent2 2 2 3" xfId="160"/>
    <cellStyle name="20% - Accent2 2 2 4" xfId="161"/>
    <cellStyle name="20% - Accent2 2 3" xfId="162"/>
    <cellStyle name="20% - Accent2 2 3 2" xfId="163"/>
    <cellStyle name="20% - Accent2 2 3 3" xfId="164"/>
    <cellStyle name="20% - Accent2 2 4" xfId="165"/>
    <cellStyle name="20% - Accent2 2 4 2" xfId="166"/>
    <cellStyle name="20% - Accent2 2 4 3" xfId="167"/>
    <cellStyle name="20% - Accent2 2 5" xfId="168"/>
    <cellStyle name="20% - Accent2 2 6" xfId="169"/>
    <cellStyle name="20% - Accent2 3" xfId="384"/>
    <cellStyle name="20% - Accent3 2" xfId="21"/>
    <cellStyle name="20% - Accent3 2 2" xfId="84"/>
    <cellStyle name="20% - Accent3 2 2 2" xfId="170"/>
    <cellStyle name="20% - Accent3 2 2 2 2" xfId="171"/>
    <cellStyle name="20% - Accent3 2 2 2 3" xfId="172"/>
    <cellStyle name="20% - Accent3 2 2 3" xfId="173"/>
    <cellStyle name="20% - Accent3 2 2 4" xfId="174"/>
    <cellStyle name="20% - Accent3 2 3" xfId="175"/>
    <cellStyle name="20% - Accent3 2 3 2" xfId="176"/>
    <cellStyle name="20% - Accent3 2 3 3" xfId="177"/>
    <cellStyle name="20% - Accent3 2 4" xfId="178"/>
    <cellStyle name="20% - Accent3 2 4 2" xfId="179"/>
    <cellStyle name="20% - Accent3 2 4 3" xfId="180"/>
    <cellStyle name="20% - Accent3 2 5" xfId="181"/>
    <cellStyle name="20% - Accent3 2 6" xfId="182"/>
    <cellStyle name="20% - Accent3 3" xfId="385"/>
    <cellStyle name="20% - Accent4 2" xfId="22"/>
    <cellStyle name="20% - Accent4 2 2" xfId="85"/>
    <cellStyle name="20% - Accent4 2 2 2" xfId="183"/>
    <cellStyle name="20% - Accent4 2 2 2 2" xfId="184"/>
    <cellStyle name="20% - Accent4 2 2 2 3" xfId="185"/>
    <cellStyle name="20% - Accent4 2 2 3" xfId="186"/>
    <cellStyle name="20% - Accent4 2 2 4" xfId="187"/>
    <cellStyle name="20% - Accent4 2 3" xfId="188"/>
    <cellStyle name="20% - Accent4 2 3 2" xfId="189"/>
    <cellStyle name="20% - Accent4 2 3 3" xfId="190"/>
    <cellStyle name="20% - Accent4 2 4" xfId="191"/>
    <cellStyle name="20% - Accent4 2 4 2" xfId="192"/>
    <cellStyle name="20% - Accent4 2 4 3" xfId="193"/>
    <cellStyle name="20% - Accent4 2 5" xfId="194"/>
    <cellStyle name="20% - Accent4 2 6" xfId="195"/>
    <cellStyle name="20% - Accent4 3" xfId="386"/>
    <cellStyle name="20% - Accent5 2" xfId="23"/>
    <cellStyle name="20% - Accent5 2 2" xfId="86"/>
    <cellStyle name="20% - Accent5 2 2 2" xfId="196"/>
    <cellStyle name="20% - Accent5 2 2 2 2" xfId="197"/>
    <cellStyle name="20% - Accent5 2 2 2 3" xfId="198"/>
    <cellStyle name="20% - Accent5 2 2 3" xfId="199"/>
    <cellStyle name="20% - Accent5 2 2 4" xfId="200"/>
    <cellStyle name="20% - Accent5 2 3" xfId="201"/>
    <cellStyle name="20% - Accent5 2 3 2" xfId="202"/>
    <cellStyle name="20% - Accent5 2 3 3" xfId="203"/>
    <cellStyle name="20% - Accent5 2 4" xfId="204"/>
    <cellStyle name="20% - Accent5 2 4 2" xfId="205"/>
    <cellStyle name="20% - Accent5 2 4 3" xfId="206"/>
    <cellStyle name="20% - Accent5 2 5" xfId="207"/>
    <cellStyle name="20% - Accent5 2 6" xfId="208"/>
    <cellStyle name="20% - Accent5 3" xfId="387"/>
    <cellStyle name="20% - Accent6 2" xfId="24"/>
    <cellStyle name="20% - Accent6 2 2" xfId="87"/>
    <cellStyle name="20% - Accent6 2 2 2" xfId="209"/>
    <cellStyle name="20% - Accent6 2 2 2 2" xfId="210"/>
    <cellStyle name="20% - Accent6 2 2 2 3" xfId="211"/>
    <cellStyle name="20% - Accent6 2 2 3" xfId="212"/>
    <cellStyle name="20% - Accent6 2 2 4" xfId="213"/>
    <cellStyle name="20% - Accent6 2 3" xfId="214"/>
    <cellStyle name="20% - Accent6 2 3 2" xfId="215"/>
    <cellStyle name="20% - Accent6 2 3 3" xfId="216"/>
    <cellStyle name="20% - Accent6 2 4" xfId="217"/>
    <cellStyle name="20% - Accent6 2 4 2" xfId="218"/>
    <cellStyle name="20% - Accent6 2 4 3" xfId="219"/>
    <cellStyle name="20% - Accent6 2 5" xfId="220"/>
    <cellStyle name="20% - Accent6 2 6" xfId="221"/>
    <cellStyle name="20% - Accent6 3" xfId="388"/>
    <cellStyle name="40% - Accent1 2" xfId="25"/>
    <cellStyle name="40% - Accent1 2 2" xfId="88"/>
    <cellStyle name="40% - Accent1 2 2 2" xfId="222"/>
    <cellStyle name="40% - Accent1 2 2 2 2" xfId="223"/>
    <cellStyle name="40% - Accent1 2 2 2 3" xfId="224"/>
    <cellStyle name="40% - Accent1 2 2 3" xfId="225"/>
    <cellStyle name="40% - Accent1 2 2 4" xfId="226"/>
    <cellStyle name="40% - Accent1 2 3" xfId="227"/>
    <cellStyle name="40% - Accent1 2 3 2" xfId="228"/>
    <cellStyle name="40% - Accent1 2 3 3" xfId="229"/>
    <cellStyle name="40% - Accent1 2 4" xfId="230"/>
    <cellStyle name="40% - Accent1 2 4 2" xfId="231"/>
    <cellStyle name="40% - Accent1 2 4 3" xfId="232"/>
    <cellStyle name="40% - Accent1 2 5" xfId="233"/>
    <cellStyle name="40% - Accent1 2 6" xfId="234"/>
    <cellStyle name="40% - Accent1 3" xfId="389"/>
    <cellStyle name="40% - Accent2 2" xfId="26"/>
    <cellStyle name="40% - Accent2 2 2" xfId="89"/>
    <cellStyle name="40% - Accent2 2 2 2" xfId="235"/>
    <cellStyle name="40% - Accent2 2 2 2 2" xfId="236"/>
    <cellStyle name="40% - Accent2 2 2 2 3" xfId="237"/>
    <cellStyle name="40% - Accent2 2 2 3" xfId="238"/>
    <cellStyle name="40% - Accent2 2 2 4" xfId="239"/>
    <cellStyle name="40% - Accent2 2 3" xfId="240"/>
    <cellStyle name="40% - Accent2 2 3 2" xfId="241"/>
    <cellStyle name="40% - Accent2 2 3 3" xfId="242"/>
    <cellStyle name="40% - Accent2 2 4" xfId="243"/>
    <cellStyle name="40% - Accent2 2 4 2" xfId="244"/>
    <cellStyle name="40% - Accent2 2 4 3" xfId="245"/>
    <cellStyle name="40% - Accent2 2 5" xfId="246"/>
    <cellStyle name="40% - Accent2 2 6" xfId="247"/>
    <cellStyle name="40% - Accent2 3" xfId="390"/>
    <cellStyle name="40% - Accent3 2" xfId="27"/>
    <cellStyle name="40% - Accent3 2 2" xfId="90"/>
    <cellStyle name="40% - Accent3 2 2 2" xfId="248"/>
    <cellStyle name="40% - Accent3 2 2 2 2" xfId="249"/>
    <cellStyle name="40% - Accent3 2 2 2 3" xfId="250"/>
    <cellStyle name="40% - Accent3 2 2 3" xfId="251"/>
    <cellStyle name="40% - Accent3 2 2 4" xfId="252"/>
    <cellStyle name="40% - Accent3 2 3" xfId="253"/>
    <cellStyle name="40% - Accent3 2 3 2" xfId="254"/>
    <cellStyle name="40% - Accent3 2 3 3" xfId="255"/>
    <cellStyle name="40% - Accent3 2 4" xfId="256"/>
    <cellStyle name="40% - Accent3 2 4 2" xfId="257"/>
    <cellStyle name="40% - Accent3 2 4 3" xfId="258"/>
    <cellStyle name="40% - Accent3 2 5" xfId="259"/>
    <cellStyle name="40% - Accent3 2 6" xfId="260"/>
    <cellStyle name="40% - Accent3 3" xfId="391"/>
    <cellStyle name="40% - Accent4 2" xfId="28"/>
    <cellStyle name="40% - Accent4 2 2" xfId="91"/>
    <cellStyle name="40% - Accent4 2 2 2" xfId="261"/>
    <cellStyle name="40% - Accent4 2 2 2 2" xfId="262"/>
    <cellStyle name="40% - Accent4 2 2 2 3" xfId="263"/>
    <cellStyle name="40% - Accent4 2 2 3" xfId="264"/>
    <cellStyle name="40% - Accent4 2 2 4" xfId="265"/>
    <cellStyle name="40% - Accent4 2 3" xfId="266"/>
    <cellStyle name="40% - Accent4 2 3 2" xfId="267"/>
    <cellStyle name="40% - Accent4 2 3 3" xfId="268"/>
    <cellStyle name="40% - Accent4 2 4" xfId="269"/>
    <cellStyle name="40% - Accent4 2 4 2" xfId="270"/>
    <cellStyle name="40% - Accent4 2 4 3" xfId="271"/>
    <cellStyle name="40% - Accent4 2 5" xfId="272"/>
    <cellStyle name="40% - Accent4 2 6" xfId="273"/>
    <cellStyle name="40% - Accent4 3" xfId="392"/>
    <cellStyle name="40% - Accent5 2" xfId="29"/>
    <cellStyle name="40% - Accent5 2 2" xfId="92"/>
    <cellStyle name="40% - Accent5 2 2 2" xfId="274"/>
    <cellStyle name="40% - Accent5 2 2 2 2" xfId="275"/>
    <cellStyle name="40% - Accent5 2 2 2 3" xfId="276"/>
    <cellStyle name="40% - Accent5 2 2 3" xfId="277"/>
    <cellStyle name="40% - Accent5 2 2 4" xfId="278"/>
    <cellStyle name="40% - Accent5 2 3" xfId="279"/>
    <cellStyle name="40% - Accent5 2 3 2" xfId="280"/>
    <cellStyle name="40% - Accent5 2 3 3" xfId="281"/>
    <cellStyle name="40% - Accent5 2 4" xfId="282"/>
    <cellStyle name="40% - Accent5 2 4 2" xfId="283"/>
    <cellStyle name="40% - Accent5 2 4 3" xfId="284"/>
    <cellStyle name="40% - Accent5 2 5" xfId="285"/>
    <cellStyle name="40% - Accent5 2 6" xfId="286"/>
    <cellStyle name="40% - Accent5 3" xfId="393"/>
    <cellStyle name="40% - Accent6 2" xfId="30"/>
    <cellStyle name="40% - Accent6 2 2" xfId="93"/>
    <cellStyle name="40% - Accent6 2 2 2" xfId="287"/>
    <cellStyle name="40% - Accent6 2 2 2 2" xfId="288"/>
    <cellStyle name="40% - Accent6 2 2 2 3" xfId="289"/>
    <cellStyle name="40% - Accent6 2 2 3" xfId="290"/>
    <cellStyle name="40% - Accent6 2 2 4" xfId="291"/>
    <cellStyle name="40% - Accent6 2 3" xfId="292"/>
    <cellStyle name="40% - Accent6 2 3 2" xfId="293"/>
    <cellStyle name="40% - Accent6 2 3 3" xfId="294"/>
    <cellStyle name="40% - Accent6 2 4" xfId="295"/>
    <cellStyle name="40% - Accent6 2 4 2" xfId="296"/>
    <cellStyle name="40% - Accent6 2 4 3" xfId="297"/>
    <cellStyle name="40% - Accent6 2 5" xfId="298"/>
    <cellStyle name="40% - Accent6 2 6" xfId="299"/>
    <cellStyle name="40% - Accent6 3" xfId="394"/>
    <cellStyle name="60% - Accent1 2" xfId="31"/>
    <cellStyle name="60% - Accent1 2 2" xfId="94"/>
    <cellStyle name="60% - Accent1 3" xfId="395"/>
    <cellStyle name="60% - Accent2 2" xfId="32"/>
    <cellStyle name="60% - Accent2 2 2" xfId="95"/>
    <cellStyle name="60% - Accent2 3" xfId="396"/>
    <cellStyle name="60% - Accent3 2" xfId="33"/>
    <cellStyle name="60% - Accent3 2 2" xfId="96"/>
    <cellStyle name="60% - Accent3 3" xfId="397"/>
    <cellStyle name="60% - Accent4 2" xfId="34"/>
    <cellStyle name="60% - Accent4 2 2" xfId="97"/>
    <cellStyle name="60% - Accent4 3" xfId="398"/>
    <cellStyle name="60% - Accent5 2" xfId="35"/>
    <cellStyle name="60% - Accent5 2 2" xfId="98"/>
    <cellStyle name="60% - Accent5 3" xfId="399"/>
    <cellStyle name="60% - Accent6 2" xfId="36"/>
    <cellStyle name="60% - Accent6 2 2" xfId="99"/>
    <cellStyle name="60% - Accent6 3" xfId="400"/>
    <cellStyle name="Accent1 2" xfId="37"/>
    <cellStyle name="Accent1 2 2" xfId="100"/>
    <cellStyle name="Accent1 3" xfId="401"/>
    <cellStyle name="Accent2 2" xfId="38"/>
    <cellStyle name="Accent2 2 2" xfId="101"/>
    <cellStyle name="Accent2 3" xfId="402"/>
    <cellStyle name="Accent3 2" xfId="39"/>
    <cellStyle name="Accent3 2 2" xfId="102"/>
    <cellStyle name="Accent3 3" xfId="403"/>
    <cellStyle name="Accent4 2" xfId="40"/>
    <cellStyle name="Accent4 2 2" xfId="103"/>
    <cellStyle name="Accent4 3" xfId="404"/>
    <cellStyle name="Accent5 2" xfId="41"/>
    <cellStyle name="Accent5 2 2" xfId="104"/>
    <cellStyle name="Accent5 3" xfId="405"/>
    <cellStyle name="Accent6 2" xfId="42"/>
    <cellStyle name="Accent6 2 2" xfId="105"/>
    <cellStyle name="Accent6 3" xfId="406"/>
    <cellStyle name="Bad 2" xfId="43"/>
    <cellStyle name="Bad 2 2" xfId="106"/>
    <cellStyle name="Bad 3" xfId="407"/>
    <cellStyle name="Calculation 2" xfId="44"/>
    <cellStyle name="Calculation 2 2" xfId="107"/>
    <cellStyle name="Calculation 2 2 2" xfId="429"/>
    <cellStyle name="Calculation 3" xfId="408"/>
    <cellStyle name="Check Cell 2" xfId="45"/>
    <cellStyle name="Check Cell 2 2" xfId="108"/>
    <cellStyle name="Check Cell 3" xfId="409"/>
    <cellStyle name="Comma" xfId="7" builtinId="3"/>
    <cellStyle name="Comma 2" xfId="10"/>
    <cellStyle name="Comma 2 2" xfId="74"/>
    <cellStyle name="Comma 2 2 2" xfId="109"/>
    <cellStyle name="Comma 2 2 2 2" xfId="300"/>
    <cellStyle name="Comma 2 3" xfId="77"/>
    <cellStyle name="Comma 2 3 2" xfId="301"/>
    <cellStyle name="Comma 2 4" xfId="70"/>
    <cellStyle name="Comma 2 5" xfId="18"/>
    <cellStyle name="Comma 3" xfId="12"/>
    <cellStyle name="Comma 3 2" xfId="110"/>
    <cellStyle name="Comma 3 2 2" xfId="302"/>
    <cellStyle name="Comma 3 2 2 2" xfId="303"/>
    <cellStyle name="Comma 3 3" xfId="73"/>
    <cellStyle name="Comma 4" xfId="76"/>
    <cellStyle name="Comma 4 2" xfId="304"/>
    <cellStyle name="Comma 4 2 2" xfId="305"/>
    <cellStyle name="Comma 4 3" xfId="306"/>
    <cellStyle name="Comma 4 3 2" xfId="307"/>
    <cellStyle name="Comma 5" xfId="68"/>
    <cellStyle name="Comma 5 2" xfId="308"/>
    <cellStyle name="Comma 5 2 2" xfId="309"/>
    <cellStyle name="Comma 6" xfId="16"/>
    <cellStyle name="Comma 6 2" xfId="310"/>
    <cellStyle name="Comma 6 3" xfId="311"/>
    <cellStyle name="Comma 6 3 2" xfId="312"/>
    <cellStyle name="Comma 6 3 2 2" xfId="313"/>
    <cellStyle name="Comma 6 3 2 3" xfId="314"/>
    <cellStyle name="Comma 6 3 3" xfId="315"/>
    <cellStyle name="Comma 6 3 4" xfId="316"/>
    <cellStyle name="Comma 6 4" xfId="317"/>
    <cellStyle name="Comma 6 4 2" xfId="318"/>
    <cellStyle name="Comma 6 4 2 2" xfId="319"/>
    <cellStyle name="Comma 6 4 2 3" xfId="320"/>
    <cellStyle name="Comma 6 4 3" xfId="321"/>
    <cellStyle name="Comma 6 4 4" xfId="322"/>
    <cellStyle name="Comma 6 5" xfId="323"/>
    <cellStyle name="Comma 6 5 2" xfId="324"/>
    <cellStyle name="Comma 6 5 3" xfId="325"/>
    <cellStyle name="Comma 6 6" xfId="326"/>
    <cellStyle name="Comma 6 6 2" xfId="327"/>
    <cellStyle name="Comma 6 6 3" xfId="328"/>
    <cellStyle name="Comma 6 7" xfId="329"/>
    <cellStyle name="Comma 6 8" xfId="330"/>
    <cellStyle name="Comma 7" xfId="331"/>
    <cellStyle name="Comma 8" xfId="332"/>
    <cellStyle name="Comma 8 2" xfId="333"/>
    <cellStyle name="Comma 9" xfId="334"/>
    <cellStyle name="Comma 9 2" xfId="335"/>
    <cellStyle name="Explanatory Text 2" xfId="46"/>
    <cellStyle name="Explanatory Text 2 2" xfId="111"/>
    <cellStyle name="Explanatory Text 3" xfId="410"/>
    <cellStyle name="Good 2" xfId="47"/>
    <cellStyle name="Good 2 2" xfId="112"/>
    <cellStyle name="Good 3" xfId="411"/>
    <cellStyle name="Heading 1 2" xfId="48"/>
    <cellStyle name="Heading 1 2 2" xfId="113"/>
    <cellStyle name="Heading 1 3" xfId="412"/>
    <cellStyle name="Heading 2 2" xfId="49"/>
    <cellStyle name="Heading 2 2 2" xfId="114"/>
    <cellStyle name="Heading 2 3" xfId="413"/>
    <cellStyle name="Heading 3 2" xfId="50"/>
    <cellStyle name="Heading 3 2 2" xfId="115"/>
    <cellStyle name="Heading 3 3" xfId="414"/>
    <cellStyle name="Heading 4 2" xfId="51"/>
    <cellStyle name="Heading 4 2 2" xfId="116"/>
    <cellStyle name="Heading 4 3" xfId="415"/>
    <cellStyle name="Input 2" xfId="52"/>
    <cellStyle name="Input 2 2" xfId="117"/>
    <cellStyle name="Input 2 2 2" xfId="426"/>
    <cellStyle name="Input 3" xfId="416"/>
    <cellStyle name="Linked Cell 2" xfId="53"/>
    <cellStyle name="Linked Cell 2 2" xfId="118"/>
    <cellStyle name="Linked Cell 3" xfId="417"/>
    <cellStyle name="Neutral 2" xfId="54"/>
    <cellStyle name="Neutral 2 2" xfId="80"/>
    <cellStyle name="Neutral 2 3" xfId="336"/>
    <cellStyle name="Neutral 3" xfId="119"/>
    <cellStyle name="Neutral 4" xfId="337"/>
    <cellStyle name="Neutral 4 2" xfId="418"/>
    <cellStyle name="Normal" xfId="0" builtinId="0"/>
    <cellStyle name="Normal 10" xfId="4"/>
    <cellStyle name="Normal 10 2" xfId="338"/>
    <cellStyle name="Normal 10 2 2" xfId="339"/>
    <cellStyle name="Normal 10 2 2 2" xfId="340"/>
    <cellStyle name="Normal 10 2 2 3" xfId="341"/>
    <cellStyle name="Normal 10 2 3" xfId="342"/>
    <cellStyle name="Normal 10 2 4" xfId="343"/>
    <cellStyle name="Normal 10 3" xfId="344"/>
    <cellStyle name="Normal 10 3 2" xfId="345"/>
    <cellStyle name="Normal 10 3 3" xfId="346"/>
    <cellStyle name="Normal 10 4" xfId="347"/>
    <cellStyle name="Normal 10 4 2" xfId="348"/>
    <cellStyle name="Normal 10 4 3" xfId="349"/>
    <cellStyle name="Normal 10 5" xfId="350"/>
    <cellStyle name="Normal 10 6" xfId="351"/>
    <cellStyle name="Normal 11" xfId="352"/>
    <cellStyle name="Normal 11 2" xfId="353"/>
    <cellStyle name="Normal 12" xfId="354"/>
    <cellStyle name="Normal 12 2" xfId="355"/>
    <cellStyle name="Normal 2" xfId="1"/>
    <cellStyle name="Normal 2 2" xfId="55"/>
    <cellStyle name="Normal 2 2 2" xfId="137"/>
    <cellStyle name="Normal 2 2 3" xfId="120"/>
    <cellStyle name="Normal 2 3" xfId="121"/>
    <cellStyle name="Normal 2 4" xfId="69"/>
    <cellStyle name="Normal 2 5" xfId="17"/>
    <cellStyle name="Normal 2_3.Havelvacner_N1_12 23.01.2018" xfId="356"/>
    <cellStyle name="Normal 3" xfId="3"/>
    <cellStyle name="Normal 3 2" xfId="56"/>
    <cellStyle name="Normal 3 2 2" xfId="122"/>
    <cellStyle name="Normal 3 2 3" xfId="78"/>
    <cellStyle name="Normal 3 3" xfId="72"/>
    <cellStyle name="Normal 3_HavelvacN2axjusakN3" xfId="81"/>
    <cellStyle name="Normal 4" xfId="5"/>
    <cellStyle name="Normal 4 2" xfId="79"/>
    <cellStyle name="Normal 4 2 2" xfId="357"/>
    <cellStyle name="Normal 4 3" xfId="75"/>
    <cellStyle name="Normal 5" xfId="9"/>
    <cellStyle name="Normal 5 2" xfId="57"/>
    <cellStyle name="Normal 5 2 2" xfId="123"/>
    <cellStyle name="Normal 5 3" xfId="358"/>
    <cellStyle name="Normal 5 3 2" xfId="359"/>
    <cellStyle name="Normal 5 3 2 2" xfId="360"/>
    <cellStyle name="Normal 5 3 2 3" xfId="361"/>
    <cellStyle name="Normal 5 3 3" xfId="362"/>
    <cellStyle name="Normal 5 3 4" xfId="363"/>
    <cellStyle name="Normal 5 4" xfId="364"/>
    <cellStyle name="Normal 5 4 2" xfId="365"/>
    <cellStyle name="Normal 5 4 2 2" xfId="366"/>
    <cellStyle name="Normal 5 4 2 3" xfId="367"/>
    <cellStyle name="Normal 5 4 3" xfId="368"/>
    <cellStyle name="Normal 5 4 4" xfId="369"/>
    <cellStyle name="Normal 5 5" xfId="370"/>
    <cellStyle name="Normal 5 5 2" xfId="371"/>
    <cellStyle name="Normal 5 5 3" xfId="372"/>
    <cellStyle name="Normal 5 6" xfId="373"/>
    <cellStyle name="Normal 5 6 2" xfId="374"/>
    <cellStyle name="Normal 5 6 3" xfId="375"/>
    <cellStyle name="Normal 5 7" xfId="376"/>
    <cellStyle name="Normal 5 8" xfId="377"/>
    <cellStyle name="Normal 5 9" xfId="378"/>
    <cellStyle name="Normal 6" xfId="124"/>
    <cellStyle name="Normal 7" xfId="125"/>
    <cellStyle name="Normal 8" xfId="8"/>
    <cellStyle name="Normal 8 2" xfId="136"/>
    <cellStyle name="Normal 9" xfId="14"/>
    <cellStyle name="Normal 9 3_հավ1-3" xfId="58"/>
    <cellStyle name="Note 2" xfId="59"/>
    <cellStyle name="Note 2 2" xfId="126"/>
    <cellStyle name="Note 2 2 2" xfId="425"/>
    <cellStyle name="Note 3" xfId="60"/>
    <cellStyle name="Output 2" xfId="61"/>
    <cellStyle name="Output 2 2" xfId="127"/>
    <cellStyle name="Output 2 2 2" xfId="427"/>
    <cellStyle name="Output 2 2 3" xfId="423"/>
    <cellStyle name="Output 3" xfId="419"/>
    <cellStyle name="Percent 2" xfId="2"/>
    <cellStyle name="Percent 2 2" xfId="71"/>
    <cellStyle name="Percent 2 2 2" xfId="379"/>
    <cellStyle name="Percent 2 3" xfId="62"/>
    <cellStyle name="Percent 3" xfId="11"/>
    <cellStyle name="Percent 3 2" xfId="380"/>
    <cellStyle name="RowLevel_1_N6+artabyuje" xfId="381"/>
    <cellStyle name="SN_241" xfId="6"/>
    <cellStyle name="SN_b" xfId="13"/>
    <cellStyle name="Style 1" xfId="128"/>
    <cellStyle name="Style 1 2" xfId="129"/>
    <cellStyle name="Style 1_verchnakan_ax21-25_2018" xfId="130"/>
    <cellStyle name="Title 2" xfId="63"/>
    <cellStyle name="Title 2 2" xfId="131"/>
    <cellStyle name="Title 3" xfId="420"/>
    <cellStyle name="Total 2" xfId="64"/>
    <cellStyle name="Total 2 2" xfId="132"/>
    <cellStyle name="Total 2 2 2" xfId="428"/>
    <cellStyle name="Total 2 2 3" xfId="424"/>
    <cellStyle name="Total 3" xfId="421"/>
    <cellStyle name="Warning Text 2" xfId="65"/>
    <cellStyle name="Warning Text 2 2" xfId="133"/>
    <cellStyle name="Warning Text 3" xfId="422"/>
    <cellStyle name="Название 2" xfId="382"/>
    <cellStyle name="Обычный 2" xfId="15"/>
    <cellStyle name="Обычный 2 2" xfId="135"/>
    <cellStyle name="Обычный 2 3" xfId="134"/>
    <cellStyle name="Обычный 3" xfId="138"/>
    <cellStyle name="Обычный 4" xfId="139"/>
    <cellStyle name="Обычный 5" xfId="140"/>
    <cellStyle name="Обычный 6" xfId="141"/>
    <cellStyle name="Стиль 1" xfId="66"/>
    <cellStyle name="Финансовый 2" xfId="6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zoomScaleNormal="100" workbookViewId="0">
      <selection activeCell="B5" sqref="B5:H5"/>
    </sheetView>
  </sheetViews>
  <sheetFormatPr defaultRowHeight="17.25"/>
  <cols>
    <col min="1" max="1" width="7.5703125" style="23" bestFit="1" customWidth="1"/>
    <col min="2" max="2" width="10" style="23" customWidth="1"/>
    <col min="3" max="3" width="10.85546875" style="23" customWidth="1"/>
    <col min="4" max="4" width="77.28515625" style="22" customWidth="1"/>
    <col min="5" max="8" width="14.85546875" style="22" customWidth="1"/>
    <col min="9" max="16384" width="9.140625" style="22"/>
  </cols>
  <sheetData>
    <row r="1" spans="1:8" ht="14.25" customHeight="1">
      <c r="A1" s="211" t="s">
        <v>74</v>
      </c>
      <c r="B1" s="211"/>
      <c r="C1" s="211"/>
      <c r="D1" s="211"/>
      <c r="E1" s="211"/>
      <c r="F1" s="211"/>
      <c r="G1" s="211"/>
      <c r="H1" s="211"/>
    </row>
    <row r="2" spans="1:8" ht="15" customHeight="1">
      <c r="A2" s="211" t="s">
        <v>170</v>
      </c>
      <c r="B2" s="211"/>
      <c r="C2" s="211"/>
      <c r="D2" s="211"/>
      <c r="E2" s="211"/>
      <c r="F2" s="211"/>
      <c r="G2" s="211"/>
      <c r="H2" s="211"/>
    </row>
    <row r="3" spans="1:8" ht="17.25" customHeight="1">
      <c r="A3" s="211" t="s">
        <v>0</v>
      </c>
      <c r="B3" s="211"/>
      <c r="C3" s="211"/>
      <c r="D3" s="211"/>
      <c r="E3" s="211"/>
      <c r="F3" s="211"/>
      <c r="G3" s="211"/>
      <c r="H3" s="211"/>
    </row>
    <row r="4" spans="1:8">
      <c r="A4" s="212"/>
      <c r="B4" s="212"/>
      <c r="C4" s="212"/>
      <c r="D4" s="212"/>
      <c r="E4" s="212"/>
      <c r="F4" s="212"/>
      <c r="G4" s="212"/>
      <c r="H4" s="212"/>
    </row>
    <row r="5" spans="1:8" s="2" customFormat="1" ht="76.5" customHeight="1">
      <c r="A5" s="73"/>
      <c r="B5" s="213" t="s">
        <v>252</v>
      </c>
      <c r="C5" s="213"/>
      <c r="D5" s="213"/>
      <c r="E5" s="213"/>
      <c r="F5" s="213"/>
      <c r="G5" s="213"/>
      <c r="H5" s="213"/>
    </row>
    <row r="6" spans="1:8" s="2" customFormat="1">
      <c r="A6" s="70"/>
      <c r="B6" s="70"/>
      <c r="C6" s="70"/>
      <c r="D6" s="70"/>
      <c r="E6" s="70"/>
      <c r="F6" s="70"/>
      <c r="G6" s="70"/>
      <c r="H6" s="70"/>
    </row>
    <row r="7" spans="1:8" ht="17.25" customHeight="1">
      <c r="G7" s="214" t="s">
        <v>171</v>
      </c>
      <c r="H7" s="214"/>
    </row>
    <row r="8" spans="1:8" ht="86.25" customHeight="1">
      <c r="A8" s="24"/>
      <c r="B8" s="210" t="s">
        <v>1</v>
      </c>
      <c r="C8" s="210"/>
      <c r="D8" s="210" t="s">
        <v>25</v>
      </c>
      <c r="E8" s="215" t="s">
        <v>43</v>
      </c>
      <c r="F8" s="216"/>
      <c r="G8" s="216"/>
      <c r="H8" s="217"/>
    </row>
    <row r="9" spans="1:8" ht="28.5" customHeight="1">
      <c r="A9" s="25"/>
      <c r="B9" s="74" t="s">
        <v>3</v>
      </c>
      <c r="C9" s="74" t="s">
        <v>21</v>
      </c>
      <c r="D9" s="210"/>
      <c r="E9" s="74" t="s">
        <v>172</v>
      </c>
      <c r="F9" s="74" t="s">
        <v>173</v>
      </c>
      <c r="G9" s="74" t="s">
        <v>174</v>
      </c>
      <c r="H9" s="74" t="s">
        <v>2</v>
      </c>
    </row>
    <row r="10" spans="1:8">
      <c r="A10" s="26"/>
      <c r="B10" s="75"/>
      <c r="C10" s="75"/>
      <c r="D10" s="76" t="s">
        <v>5</v>
      </c>
      <c r="E10" s="77">
        <f>+E12</f>
        <v>0</v>
      </c>
      <c r="F10" s="77">
        <f>+F12</f>
        <v>0</v>
      </c>
      <c r="G10" s="77">
        <f>+G12</f>
        <v>0</v>
      </c>
      <c r="H10" s="77">
        <f>+H12</f>
        <v>0</v>
      </c>
    </row>
    <row r="11" spans="1:8">
      <c r="A11" s="26"/>
      <c r="B11" s="75"/>
      <c r="C11" s="75"/>
      <c r="D11" s="78" t="s">
        <v>4</v>
      </c>
      <c r="E11" s="79"/>
      <c r="F11" s="79"/>
      <c r="G11" s="79"/>
      <c r="H11" s="79"/>
    </row>
    <row r="12" spans="1:8" ht="34.5" customHeight="1">
      <c r="A12" s="27"/>
      <c r="B12" s="80"/>
      <c r="C12" s="80"/>
      <c r="D12" s="81" t="s">
        <v>75</v>
      </c>
      <c r="E12" s="82">
        <f>+E13</f>
        <v>0</v>
      </c>
      <c r="F12" s="82">
        <f>+F13</f>
        <v>0</v>
      </c>
      <c r="G12" s="82">
        <f>+G13</f>
        <v>0</v>
      </c>
      <c r="H12" s="82">
        <f>+H13</f>
        <v>0</v>
      </c>
    </row>
    <row r="13" spans="1:8">
      <c r="A13" s="26"/>
      <c r="B13" s="83" t="s">
        <v>50</v>
      </c>
      <c r="C13" s="83"/>
      <c r="D13" s="84" t="s">
        <v>76</v>
      </c>
      <c r="E13" s="85">
        <f>+E20+E26</f>
        <v>0</v>
      </c>
      <c r="F13" s="85">
        <f>+F20+F26</f>
        <v>0</v>
      </c>
      <c r="G13" s="85">
        <f>+G20+G26</f>
        <v>0</v>
      </c>
      <c r="H13" s="85">
        <f>+H20+H26</f>
        <v>0</v>
      </c>
    </row>
    <row r="14" spans="1:8">
      <c r="A14" s="26"/>
      <c r="B14" s="83"/>
      <c r="C14" s="83"/>
      <c r="D14" s="83" t="s">
        <v>51</v>
      </c>
      <c r="E14" s="83"/>
      <c r="F14" s="83"/>
      <c r="G14" s="83"/>
      <c r="H14" s="83"/>
    </row>
    <row r="15" spans="1:8">
      <c r="A15" s="26"/>
      <c r="B15" s="83"/>
      <c r="C15" s="83"/>
      <c r="D15" s="84" t="s">
        <v>77</v>
      </c>
      <c r="E15" s="83"/>
      <c r="F15" s="83"/>
      <c r="G15" s="83"/>
      <c r="H15" s="83"/>
    </row>
    <row r="16" spans="1:8" ht="33">
      <c r="A16" s="26"/>
      <c r="B16" s="83"/>
      <c r="C16" s="83"/>
      <c r="D16" s="83" t="s">
        <v>78</v>
      </c>
      <c r="E16" s="83"/>
      <c r="F16" s="83"/>
      <c r="G16" s="83"/>
      <c r="H16" s="83"/>
    </row>
    <row r="17" spans="1:8">
      <c r="A17" s="26"/>
      <c r="B17" s="83"/>
      <c r="C17" s="83"/>
      <c r="D17" s="84" t="s">
        <v>79</v>
      </c>
      <c r="E17" s="83"/>
      <c r="F17" s="83"/>
      <c r="G17" s="83"/>
      <c r="H17" s="83"/>
    </row>
    <row r="18" spans="1:8" ht="49.5">
      <c r="A18" s="28"/>
      <c r="B18" s="83"/>
      <c r="C18" s="83"/>
      <c r="D18" s="83" t="s">
        <v>80</v>
      </c>
      <c r="E18" s="83"/>
      <c r="F18" s="83"/>
      <c r="G18" s="83"/>
      <c r="H18" s="83"/>
    </row>
    <row r="19" spans="1:8" ht="17.25" customHeight="1">
      <c r="A19" s="26"/>
      <c r="B19" s="207" t="s">
        <v>81</v>
      </c>
      <c r="C19" s="208"/>
      <c r="D19" s="208"/>
      <c r="E19" s="208"/>
      <c r="F19" s="208"/>
      <c r="G19" s="208"/>
      <c r="H19" s="209"/>
    </row>
    <row r="20" spans="1:8">
      <c r="A20" s="26"/>
      <c r="B20" s="83"/>
      <c r="C20" s="83" t="s">
        <v>52</v>
      </c>
      <c r="D20" s="84" t="s">
        <v>82</v>
      </c>
      <c r="E20" s="86">
        <f>-E26</f>
        <v>25200</v>
      </c>
      <c r="F20" s="86">
        <f>-F26</f>
        <v>25200</v>
      </c>
      <c r="G20" s="86">
        <f>-G26</f>
        <v>25200</v>
      </c>
      <c r="H20" s="86">
        <f>-H26</f>
        <v>25200</v>
      </c>
    </row>
    <row r="21" spans="1:8">
      <c r="A21" s="26"/>
      <c r="B21" s="83"/>
      <c r="C21" s="83"/>
      <c r="D21" s="83" t="s">
        <v>53</v>
      </c>
      <c r="E21" s="83"/>
      <c r="F21" s="83"/>
      <c r="G21" s="83"/>
      <c r="H21" s="83"/>
    </row>
    <row r="22" spans="1:8">
      <c r="A22" s="26"/>
      <c r="B22" s="83"/>
      <c r="C22" s="83"/>
      <c r="D22" s="84" t="s">
        <v>83</v>
      </c>
      <c r="E22" s="83"/>
      <c r="F22" s="83"/>
      <c r="G22" s="83"/>
      <c r="H22" s="83"/>
    </row>
    <row r="23" spans="1:8" ht="66">
      <c r="A23" s="26"/>
      <c r="B23" s="83"/>
      <c r="C23" s="83"/>
      <c r="D23" s="83" t="s">
        <v>175</v>
      </c>
      <c r="E23" s="83"/>
      <c r="F23" s="83"/>
      <c r="G23" s="83"/>
      <c r="H23" s="83"/>
    </row>
    <row r="24" spans="1:8" s="13" customFormat="1" ht="18" customHeight="1">
      <c r="A24" s="20"/>
      <c r="B24" s="83"/>
      <c r="C24" s="83"/>
      <c r="D24" s="84" t="s">
        <v>84</v>
      </c>
      <c r="E24" s="83"/>
      <c r="F24" s="83"/>
      <c r="G24" s="83"/>
      <c r="H24" s="83"/>
    </row>
    <row r="25" spans="1:8" s="14" customFormat="1" ht="37.5" customHeight="1">
      <c r="A25" s="21"/>
      <c r="B25" s="83"/>
      <c r="C25" s="83"/>
      <c r="D25" s="83" t="s">
        <v>85</v>
      </c>
      <c r="E25" s="83"/>
      <c r="F25" s="83"/>
      <c r="G25" s="83"/>
      <c r="H25" s="83"/>
    </row>
    <row r="26" spans="1:8">
      <c r="A26" s="26"/>
      <c r="B26" s="83"/>
      <c r="C26" s="83">
        <v>11001</v>
      </c>
      <c r="D26" s="84" t="s">
        <v>82</v>
      </c>
      <c r="E26" s="86">
        <v>-25200</v>
      </c>
      <c r="F26" s="86">
        <v>-25200</v>
      </c>
      <c r="G26" s="86">
        <v>-25200</v>
      </c>
      <c r="H26" s="86">
        <v>-25200</v>
      </c>
    </row>
    <row r="27" spans="1:8" ht="33">
      <c r="A27" s="26"/>
      <c r="B27" s="83"/>
      <c r="C27" s="83"/>
      <c r="D27" s="87" t="s">
        <v>176</v>
      </c>
      <c r="E27" s="83"/>
      <c r="F27" s="83"/>
      <c r="G27" s="83"/>
      <c r="H27" s="83"/>
    </row>
    <row r="28" spans="1:8">
      <c r="A28" s="26"/>
      <c r="B28" s="83"/>
      <c r="C28" s="83"/>
      <c r="D28" s="84" t="s">
        <v>83</v>
      </c>
      <c r="E28" s="83"/>
      <c r="F28" s="83"/>
      <c r="G28" s="83"/>
      <c r="H28" s="83"/>
    </row>
    <row r="29" spans="1:8" ht="49.5">
      <c r="A29" s="26"/>
      <c r="B29" s="83"/>
      <c r="C29" s="83"/>
      <c r="D29" s="87" t="s">
        <v>177</v>
      </c>
      <c r="E29" s="83"/>
      <c r="F29" s="83"/>
      <c r="G29" s="83"/>
      <c r="H29" s="83"/>
    </row>
    <row r="30" spans="1:8" s="13" customFormat="1">
      <c r="A30" s="20"/>
      <c r="B30" s="83"/>
      <c r="C30" s="83"/>
      <c r="D30" s="84" t="s">
        <v>84</v>
      </c>
      <c r="E30" s="83"/>
      <c r="F30" s="83"/>
      <c r="G30" s="83"/>
      <c r="H30" s="83"/>
    </row>
    <row r="31" spans="1:8" s="14" customFormat="1">
      <c r="A31" s="21"/>
      <c r="B31" s="83"/>
      <c r="C31" s="83"/>
      <c r="D31" s="87" t="s">
        <v>178</v>
      </c>
      <c r="E31" s="83"/>
      <c r="F31" s="83"/>
      <c r="G31" s="83"/>
      <c r="H31" s="83"/>
    </row>
  </sheetData>
  <mergeCells count="10">
    <mergeCell ref="B19:H19"/>
    <mergeCell ref="B8:C8"/>
    <mergeCell ref="D8:D9"/>
    <mergeCell ref="A1:H1"/>
    <mergeCell ref="A2:H2"/>
    <mergeCell ref="A3:H3"/>
    <mergeCell ref="A4:H4"/>
    <mergeCell ref="B5:H5"/>
    <mergeCell ref="G7:H7"/>
    <mergeCell ref="E8:H8"/>
  </mergeCells>
  <pageMargins left="0.19685039370078741" right="0.19685039370078741" top="0.31496062992125984" bottom="0.35433070866141736" header="0.15748031496062992" footer="0.15748031496062992"/>
  <pageSetup paperSize="9" scale="68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zoomScaleNormal="100" workbookViewId="0">
      <selection activeCell="D63" sqref="D63"/>
    </sheetView>
  </sheetViews>
  <sheetFormatPr defaultRowHeight="17.25"/>
  <cols>
    <col min="1" max="1" width="7.42578125" style="163" customWidth="1"/>
    <col min="2" max="2" width="8.7109375" style="163" customWidth="1"/>
    <col min="3" max="3" width="56.5703125" style="164" customWidth="1"/>
    <col min="4" max="4" width="14.7109375" style="174" bestFit="1" customWidth="1"/>
    <col min="5" max="5" width="16.85546875" style="174" customWidth="1"/>
    <col min="6" max="6" width="16.42578125" style="174" bestFit="1" customWidth="1"/>
    <col min="7" max="8" width="16.85546875" style="174" customWidth="1"/>
    <col min="9" max="16384" width="9.140625" style="164"/>
  </cols>
  <sheetData>
    <row r="1" spans="1:8" ht="16.5" customHeight="1">
      <c r="B1" s="175"/>
      <c r="C1" s="175"/>
      <c r="D1" s="175"/>
      <c r="E1" s="175"/>
      <c r="F1" s="175"/>
      <c r="G1" s="175"/>
      <c r="H1" s="176" t="s">
        <v>165</v>
      </c>
    </row>
    <row r="2" spans="1:8" ht="16.5" customHeight="1">
      <c r="B2" s="175"/>
      <c r="C2" s="175"/>
      <c r="D2" s="175"/>
      <c r="E2" s="175"/>
      <c r="F2" s="175"/>
      <c r="G2" s="175"/>
      <c r="H2" s="176" t="s">
        <v>170</v>
      </c>
    </row>
    <row r="3" spans="1:8" ht="16.5" customHeight="1">
      <c r="B3" s="175"/>
      <c r="C3" s="175"/>
      <c r="D3" s="175"/>
      <c r="E3" s="175"/>
      <c r="F3" s="175"/>
      <c r="G3" s="175"/>
      <c r="H3" s="176" t="s">
        <v>0</v>
      </c>
    </row>
    <row r="4" spans="1:8" ht="52.5" customHeight="1">
      <c r="A4" s="218" t="s">
        <v>253</v>
      </c>
      <c r="B4" s="218"/>
      <c r="C4" s="218"/>
      <c r="D4" s="218"/>
      <c r="E4" s="218"/>
      <c r="F4" s="218"/>
      <c r="G4" s="218"/>
      <c r="H4" s="218"/>
    </row>
    <row r="5" spans="1:8">
      <c r="A5" s="5"/>
      <c r="B5" s="5"/>
      <c r="C5" s="153"/>
      <c r="D5" s="6"/>
      <c r="E5" s="6"/>
      <c r="F5" s="6"/>
      <c r="G5" s="219" t="s">
        <v>26</v>
      </c>
      <c r="H5" s="219"/>
    </row>
    <row r="6" spans="1:8" s="165" customFormat="1" ht="36.75" customHeight="1">
      <c r="A6" s="228" t="s">
        <v>27</v>
      </c>
      <c r="B6" s="228"/>
      <c r="C6" s="220" t="s">
        <v>28</v>
      </c>
      <c r="D6" s="225" t="s">
        <v>43</v>
      </c>
      <c r="E6" s="226"/>
      <c r="F6" s="226"/>
      <c r="G6" s="226"/>
      <c r="H6" s="227"/>
    </row>
    <row r="7" spans="1:8" s="165" customFormat="1" ht="19.5" customHeight="1">
      <c r="A7" s="228"/>
      <c r="B7" s="228"/>
      <c r="C7" s="221"/>
      <c r="D7" s="223" t="s">
        <v>29</v>
      </c>
      <c r="E7" s="225" t="s">
        <v>10</v>
      </c>
      <c r="F7" s="226"/>
      <c r="G7" s="226"/>
      <c r="H7" s="227"/>
    </row>
    <row r="8" spans="1:8" s="165" customFormat="1" ht="81">
      <c r="A8" s="177" t="s">
        <v>30</v>
      </c>
      <c r="B8" s="177" t="s">
        <v>31</v>
      </c>
      <c r="C8" s="222"/>
      <c r="D8" s="224"/>
      <c r="E8" s="178" t="s">
        <v>32</v>
      </c>
      <c r="F8" s="178" t="s">
        <v>33</v>
      </c>
      <c r="G8" s="178" t="s">
        <v>34</v>
      </c>
      <c r="H8" s="178" t="s">
        <v>35</v>
      </c>
    </row>
    <row r="9" spans="1:8" s="163" customFormat="1" ht="30.75" customHeight="1">
      <c r="A9" s="179"/>
      <c r="B9" s="179"/>
      <c r="C9" s="180" t="s">
        <v>36</v>
      </c>
      <c r="D9" s="181">
        <f>+E9+F9+G9+H9</f>
        <v>25200.000000000058</v>
      </c>
      <c r="E9" s="181">
        <f t="shared" ref="E9:H9" si="0">E11</f>
        <v>0</v>
      </c>
      <c r="F9" s="181">
        <f t="shared" si="0"/>
        <v>-443573</v>
      </c>
      <c r="G9" s="181">
        <f t="shared" si="0"/>
        <v>468773.00000000006</v>
      </c>
      <c r="H9" s="181">
        <f t="shared" si="0"/>
        <v>0</v>
      </c>
    </row>
    <row r="10" spans="1:8">
      <c r="A10" s="179"/>
      <c r="B10" s="179"/>
      <c r="C10" s="180" t="s">
        <v>37</v>
      </c>
      <c r="D10" s="181"/>
      <c r="E10" s="181"/>
      <c r="F10" s="181"/>
      <c r="G10" s="181"/>
      <c r="H10" s="181"/>
    </row>
    <row r="11" spans="1:8" s="163" customFormat="1" ht="51.75">
      <c r="A11" s="40"/>
      <c r="B11" s="182"/>
      <c r="C11" s="182" t="s">
        <v>41</v>
      </c>
      <c r="D11" s="183">
        <f>+E11+F11+G11+H11</f>
        <v>25200.000000000058</v>
      </c>
      <c r="E11" s="183">
        <f t="shared" ref="E11:G11" si="1">+E13</f>
        <v>0</v>
      </c>
      <c r="F11" s="183">
        <f t="shared" si="1"/>
        <v>-443573</v>
      </c>
      <c r="G11" s="183">
        <f t="shared" si="1"/>
        <v>468773.00000000006</v>
      </c>
      <c r="H11" s="183">
        <f>+H13</f>
        <v>0</v>
      </c>
    </row>
    <row r="12" spans="1:8" s="163" customFormat="1">
      <c r="A12" s="40"/>
      <c r="B12" s="40"/>
      <c r="C12" s="40" t="s">
        <v>38</v>
      </c>
      <c r="D12" s="166"/>
      <c r="E12" s="166"/>
      <c r="F12" s="166"/>
      <c r="G12" s="166"/>
      <c r="H12" s="166"/>
    </row>
    <row r="13" spans="1:8" s="168" customFormat="1" ht="34.5">
      <c r="A13" s="44">
        <v>1049</v>
      </c>
      <c r="B13" s="44">
        <v>21001</v>
      </c>
      <c r="C13" s="167" t="s">
        <v>42</v>
      </c>
      <c r="D13" s="66">
        <f>+E13+F13+G13+H13</f>
        <v>25200.000000000058</v>
      </c>
      <c r="E13" s="66">
        <f>+E15+E39+E63</f>
        <v>0</v>
      </c>
      <c r="F13" s="66">
        <v>-443573</v>
      </c>
      <c r="G13" s="66">
        <f t="shared" ref="G13:H13" si="2">+G15+G39+G63</f>
        <v>468773.00000000006</v>
      </c>
      <c r="H13" s="66">
        <f t="shared" si="2"/>
        <v>0</v>
      </c>
    </row>
    <row r="14" spans="1:8">
      <c r="A14" s="169"/>
      <c r="B14" s="169"/>
      <c r="C14" s="40" t="s">
        <v>38</v>
      </c>
      <c r="D14" s="170"/>
      <c r="E14" s="170"/>
      <c r="F14" s="170"/>
      <c r="G14" s="170"/>
      <c r="H14" s="170"/>
    </row>
    <row r="15" spans="1:8" s="168" customFormat="1" ht="34.5">
      <c r="A15" s="49"/>
      <c r="B15" s="49">
        <v>1</v>
      </c>
      <c r="C15" s="49" t="s">
        <v>70</v>
      </c>
      <c r="D15" s="171">
        <f>+E15+F15+G15+H15</f>
        <v>146372.4</v>
      </c>
      <c r="E15" s="171">
        <f>+E16+E31+E26+E33+E18</f>
        <v>0</v>
      </c>
      <c r="F15" s="171">
        <f>+F16+F31+F26+F33+F18</f>
        <v>0</v>
      </c>
      <c r="G15" s="171">
        <f>+G35+G37+G16+G31+G26+G33+G18+G29</f>
        <v>146372.4</v>
      </c>
      <c r="H15" s="171">
        <f>+H16+H31+H26+H33+H18</f>
        <v>0</v>
      </c>
    </row>
    <row r="16" spans="1:8" s="168" customFormat="1">
      <c r="A16" s="49"/>
      <c r="B16" s="49"/>
      <c r="C16" s="31" t="s">
        <v>111</v>
      </c>
      <c r="D16" s="171">
        <f t="shared" ref="D16:D80" si="3">+E16+F16+G16+H16</f>
        <v>5319.9</v>
      </c>
      <c r="E16" s="171">
        <f t="shared" ref="E16:H16" si="4">SUM(E17:E17)</f>
        <v>0</v>
      </c>
      <c r="F16" s="171">
        <f t="shared" si="4"/>
        <v>0</v>
      </c>
      <c r="G16" s="171">
        <f>+G17</f>
        <v>5319.9</v>
      </c>
      <c r="H16" s="171">
        <f t="shared" si="4"/>
        <v>0</v>
      </c>
    </row>
    <row r="17" spans="1:8">
      <c r="A17" s="51"/>
      <c r="B17" s="51"/>
      <c r="C17" s="33" t="s">
        <v>112</v>
      </c>
      <c r="D17" s="172">
        <f t="shared" si="3"/>
        <v>5319.9</v>
      </c>
      <c r="E17" s="172"/>
      <c r="F17" s="172"/>
      <c r="G17" s="172">
        <v>5319.9</v>
      </c>
      <c r="H17" s="172"/>
    </row>
    <row r="18" spans="1:8" s="168" customFormat="1">
      <c r="A18" s="49"/>
      <c r="B18" s="49"/>
      <c r="C18" s="31" t="s">
        <v>102</v>
      </c>
      <c r="D18" s="171">
        <f t="shared" ref="D18:D25" si="5">+E18+F18+G18+H18</f>
        <v>69338.7</v>
      </c>
      <c r="E18" s="37">
        <f>SUM(E19:E25)</f>
        <v>0</v>
      </c>
      <c r="F18" s="37">
        <f t="shared" ref="F18" si="6">SUM(F19:F25)</f>
        <v>0</v>
      </c>
      <c r="G18" s="37">
        <f>+G19+G20+G21+G22+G23+G24+G25</f>
        <v>69338.7</v>
      </c>
      <c r="H18" s="37">
        <f>SUM(H19:H25)</f>
        <v>0</v>
      </c>
    </row>
    <row r="19" spans="1:8">
      <c r="A19" s="51"/>
      <c r="B19" s="51"/>
      <c r="C19" s="33" t="s">
        <v>119</v>
      </c>
      <c r="D19" s="172">
        <f t="shared" si="5"/>
        <v>6029.2</v>
      </c>
      <c r="E19" s="34"/>
      <c r="F19" s="34"/>
      <c r="G19" s="34">
        <v>6029.2</v>
      </c>
      <c r="H19" s="34"/>
    </row>
    <row r="20" spans="1:8">
      <c r="A20" s="51"/>
      <c r="B20" s="51"/>
      <c r="C20" s="33" t="s">
        <v>120</v>
      </c>
      <c r="D20" s="172">
        <f t="shared" si="5"/>
        <v>1680.3</v>
      </c>
      <c r="E20" s="34"/>
      <c r="F20" s="34"/>
      <c r="G20" s="34">
        <v>1680.3</v>
      </c>
      <c r="H20" s="34"/>
    </row>
    <row r="21" spans="1:8">
      <c r="A21" s="51"/>
      <c r="B21" s="51"/>
      <c r="C21" s="33" t="s">
        <v>129</v>
      </c>
      <c r="D21" s="172">
        <f t="shared" si="5"/>
        <v>8388.4</v>
      </c>
      <c r="E21" s="34"/>
      <c r="F21" s="34"/>
      <c r="G21" s="34">
        <v>8388.4</v>
      </c>
      <c r="H21" s="34"/>
    </row>
    <row r="22" spans="1:8">
      <c r="A22" s="51"/>
      <c r="B22" s="51"/>
      <c r="C22" s="33" t="s">
        <v>139</v>
      </c>
      <c r="D22" s="172">
        <f t="shared" si="5"/>
        <v>27016.6</v>
      </c>
      <c r="E22" s="34"/>
      <c r="F22" s="34"/>
      <c r="G22" s="34">
        <v>27016.6</v>
      </c>
      <c r="H22" s="34"/>
    </row>
    <row r="23" spans="1:8">
      <c r="A23" s="51"/>
      <c r="B23" s="51"/>
      <c r="C23" s="33" t="s">
        <v>242</v>
      </c>
      <c r="D23" s="172">
        <f t="shared" si="5"/>
        <v>3063.9</v>
      </c>
      <c r="E23" s="34"/>
      <c r="F23" s="34"/>
      <c r="G23" s="34">
        <v>3063.9</v>
      </c>
      <c r="H23" s="34"/>
    </row>
    <row r="24" spans="1:8">
      <c r="A24" s="51"/>
      <c r="B24" s="51"/>
      <c r="C24" s="33" t="s">
        <v>142</v>
      </c>
      <c r="D24" s="172">
        <f t="shared" si="5"/>
        <v>18070.400000000001</v>
      </c>
      <c r="E24" s="34"/>
      <c r="F24" s="34"/>
      <c r="G24" s="34">
        <v>18070.400000000001</v>
      </c>
      <c r="H24" s="34"/>
    </row>
    <row r="25" spans="1:8">
      <c r="A25" s="51"/>
      <c r="B25" s="51"/>
      <c r="C25" s="33" t="s">
        <v>121</v>
      </c>
      <c r="D25" s="172">
        <f t="shared" si="5"/>
        <v>5089.8999999999996</v>
      </c>
      <c r="E25" s="34"/>
      <c r="F25" s="34"/>
      <c r="G25" s="34">
        <v>5089.8999999999996</v>
      </c>
      <c r="H25" s="34"/>
    </row>
    <row r="26" spans="1:8" s="168" customFormat="1" ht="33">
      <c r="A26" s="49"/>
      <c r="B26" s="49"/>
      <c r="C26" s="31" t="s">
        <v>103</v>
      </c>
      <c r="D26" s="171">
        <f t="shared" si="3"/>
        <v>20464.2</v>
      </c>
      <c r="E26" s="37">
        <f t="shared" ref="E26:H26" si="7">SUM(E27:E27)</f>
        <v>0</v>
      </c>
      <c r="F26" s="37">
        <f t="shared" si="7"/>
        <v>0</v>
      </c>
      <c r="G26" s="37">
        <f>+G27+G28</f>
        <v>20464.2</v>
      </c>
      <c r="H26" s="37">
        <f t="shared" si="7"/>
        <v>0</v>
      </c>
    </row>
    <row r="27" spans="1:8">
      <c r="A27" s="51"/>
      <c r="B27" s="51"/>
      <c r="C27" s="33" t="s">
        <v>140</v>
      </c>
      <c r="D27" s="172">
        <f t="shared" si="3"/>
        <v>13588.2</v>
      </c>
      <c r="E27" s="34"/>
      <c r="F27" s="34"/>
      <c r="G27" s="34">
        <v>13588.2</v>
      </c>
      <c r="H27" s="34"/>
    </row>
    <row r="28" spans="1:8">
      <c r="A28" s="51"/>
      <c r="B28" s="51"/>
      <c r="C28" s="33" t="s">
        <v>146</v>
      </c>
      <c r="D28" s="172">
        <f t="shared" si="3"/>
        <v>6876</v>
      </c>
      <c r="E28" s="34"/>
      <c r="F28" s="34"/>
      <c r="G28" s="34">
        <v>6876</v>
      </c>
      <c r="H28" s="34"/>
    </row>
    <row r="29" spans="1:8" s="168" customFormat="1">
      <c r="A29" s="49"/>
      <c r="B29" s="49"/>
      <c r="C29" s="31" t="s">
        <v>241</v>
      </c>
      <c r="D29" s="171">
        <f>+E29+F29+G29+H29</f>
        <v>968.9</v>
      </c>
      <c r="E29" s="37">
        <f>SUM(E30:E32)</f>
        <v>0</v>
      </c>
      <c r="F29" s="37">
        <f>SUM(F30:F32)</f>
        <v>0</v>
      </c>
      <c r="G29" s="37">
        <f>+G30</f>
        <v>968.9</v>
      </c>
      <c r="H29" s="37">
        <f>SUM(H30:H32)</f>
        <v>0</v>
      </c>
    </row>
    <row r="30" spans="1:8">
      <c r="A30" s="51"/>
      <c r="B30" s="51"/>
      <c r="C30" s="33" t="s">
        <v>243</v>
      </c>
      <c r="D30" s="172">
        <f>+E30+F30+G30+H30</f>
        <v>968.9</v>
      </c>
      <c r="E30" s="34"/>
      <c r="F30" s="34"/>
      <c r="G30" s="34">
        <v>968.9</v>
      </c>
      <c r="H30" s="34"/>
    </row>
    <row r="31" spans="1:8" s="168" customFormat="1">
      <c r="A31" s="49"/>
      <c r="B31" s="49"/>
      <c r="C31" s="31" t="s">
        <v>113</v>
      </c>
      <c r="D31" s="171">
        <f>+E31+F31+G31+H31</f>
        <v>5190</v>
      </c>
      <c r="E31" s="37">
        <f>SUM(E32:E34)</f>
        <v>0</v>
      </c>
      <c r="F31" s="37">
        <f>SUM(F32:F34)</f>
        <v>0</v>
      </c>
      <c r="G31" s="37">
        <f>+G32</f>
        <v>5190</v>
      </c>
      <c r="H31" s="37">
        <f>SUM(H32:H34)</f>
        <v>0</v>
      </c>
    </row>
    <row r="32" spans="1:8">
      <c r="A32" s="51"/>
      <c r="B32" s="51"/>
      <c r="C32" s="33" t="s">
        <v>114</v>
      </c>
      <c r="D32" s="172">
        <f>+E32+F32+G32+H32</f>
        <v>5190</v>
      </c>
      <c r="E32" s="34"/>
      <c r="F32" s="34"/>
      <c r="G32" s="34">
        <v>5190</v>
      </c>
      <c r="H32" s="34"/>
    </row>
    <row r="33" spans="1:8" s="168" customFormat="1">
      <c r="A33" s="49"/>
      <c r="B33" s="49"/>
      <c r="C33" s="31" t="s">
        <v>104</v>
      </c>
      <c r="D33" s="171">
        <f t="shared" si="3"/>
        <v>968.8</v>
      </c>
      <c r="E33" s="37">
        <f>SUM(E34:E34)</f>
        <v>0</v>
      </c>
      <c r="F33" s="37">
        <f>SUM(F34:F34)</f>
        <v>0</v>
      </c>
      <c r="G33" s="37">
        <f>+G34</f>
        <v>968.8</v>
      </c>
      <c r="H33" s="37">
        <f>SUM(H34:H34)</f>
        <v>0</v>
      </c>
    </row>
    <row r="34" spans="1:8" ht="49.5">
      <c r="A34" s="51"/>
      <c r="B34" s="52"/>
      <c r="C34" s="33" t="s">
        <v>141</v>
      </c>
      <c r="D34" s="172">
        <f t="shared" si="3"/>
        <v>968.8</v>
      </c>
      <c r="E34" s="34"/>
      <c r="F34" s="34"/>
      <c r="G34" s="34">
        <v>968.8</v>
      </c>
      <c r="H34" s="34"/>
    </row>
    <row r="35" spans="1:8" s="168" customFormat="1">
      <c r="A35" s="49"/>
      <c r="B35" s="49"/>
      <c r="C35" s="31" t="s">
        <v>226</v>
      </c>
      <c r="D35" s="171">
        <f t="shared" ref="D35:D36" si="8">+E35+F35+G35+H35</f>
        <v>9713.4</v>
      </c>
      <c r="E35" s="37">
        <f t="shared" ref="E35:F35" si="9">+E36</f>
        <v>0</v>
      </c>
      <c r="F35" s="37">
        <f t="shared" si="9"/>
        <v>0</v>
      </c>
      <c r="G35" s="37">
        <f>+G36</f>
        <v>9713.4</v>
      </c>
      <c r="H35" s="37">
        <f>+H36</f>
        <v>0</v>
      </c>
    </row>
    <row r="36" spans="1:8">
      <c r="A36" s="51"/>
      <c r="B36" s="51"/>
      <c r="C36" s="33" t="s">
        <v>225</v>
      </c>
      <c r="D36" s="34">
        <f t="shared" si="8"/>
        <v>9713.4</v>
      </c>
      <c r="E36" s="34"/>
      <c r="F36" s="34"/>
      <c r="G36" s="34">
        <v>9713.4</v>
      </c>
      <c r="H36" s="34"/>
    </row>
    <row r="37" spans="1:8" s="168" customFormat="1">
      <c r="A37" s="49"/>
      <c r="B37" s="49"/>
      <c r="C37" s="31" t="s">
        <v>228</v>
      </c>
      <c r="D37" s="171">
        <f t="shared" ref="D37:D38" si="10">+E37+G37+F37+H37</f>
        <v>34408.5</v>
      </c>
      <c r="E37" s="37">
        <f t="shared" ref="E37:F37" si="11">+E38</f>
        <v>0</v>
      </c>
      <c r="F37" s="37">
        <f t="shared" si="11"/>
        <v>0</v>
      </c>
      <c r="G37" s="37">
        <f>+G38</f>
        <v>34408.5</v>
      </c>
      <c r="H37" s="37">
        <f>+H38</f>
        <v>0</v>
      </c>
    </row>
    <row r="38" spans="1:8">
      <c r="A38" s="51"/>
      <c r="B38" s="51"/>
      <c r="C38" s="33" t="s">
        <v>227</v>
      </c>
      <c r="D38" s="34">
        <f t="shared" si="10"/>
        <v>34408.5</v>
      </c>
      <c r="E38" s="34"/>
      <c r="F38" s="34"/>
      <c r="G38" s="34">
        <v>34408.5</v>
      </c>
      <c r="H38" s="34"/>
    </row>
    <row r="39" spans="1:8" s="168" customFormat="1" ht="33">
      <c r="A39" s="49"/>
      <c r="B39" s="30">
        <v>2</v>
      </c>
      <c r="C39" s="30" t="s">
        <v>106</v>
      </c>
      <c r="D39" s="171">
        <f t="shared" si="3"/>
        <v>262327.30000000005</v>
      </c>
      <c r="E39" s="37">
        <f>SUM(E40:E62)</f>
        <v>0</v>
      </c>
      <c r="F39" s="37">
        <f>SUM(F40:F62)</f>
        <v>0</v>
      </c>
      <c r="G39" s="37">
        <f>SUM(G40:G62)</f>
        <v>262327.30000000005</v>
      </c>
      <c r="H39" s="37">
        <f>SUM(H40:H62)</f>
        <v>0</v>
      </c>
    </row>
    <row r="40" spans="1:8" ht="66">
      <c r="A40" s="51"/>
      <c r="B40" s="51"/>
      <c r="C40" s="33" t="s">
        <v>229</v>
      </c>
      <c r="D40" s="34">
        <f t="shared" ref="D40:D59" si="12">+E40+G40+F40+H40</f>
        <v>9878.1</v>
      </c>
      <c r="E40" s="34"/>
      <c r="F40" s="34"/>
      <c r="G40" s="34">
        <v>9878.1</v>
      </c>
      <c r="H40" s="34"/>
    </row>
    <row r="41" spans="1:8" ht="49.5">
      <c r="A41" s="51"/>
      <c r="B41" s="51"/>
      <c r="C41" s="33" t="s">
        <v>132</v>
      </c>
      <c r="D41" s="172">
        <f>+E41+F41+G41+H41</f>
        <v>15986.1</v>
      </c>
      <c r="E41" s="34"/>
      <c r="F41" s="34"/>
      <c r="G41" s="34">
        <v>15986.1</v>
      </c>
      <c r="H41" s="34"/>
    </row>
    <row r="42" spans="1:8" ht="49.5">
      <c r="A42" s="51"/>
      <c r="B42" s="51"/>
      <c r="C42" s="33" t="s">
        <v>152</v>
      </c>
      <c r="D42" s="172">
        <f>+E42+F42+G42+H42</f>
        <v>4372</v>
      </c>
      <c r="E42" s="34"/>
      <c r="F42" s="34"/>
      <c r="G42" s="34">
        <v>4372</v>
      </c>
      <c r="H42" s="34"/>
    </row>
    <row r="43" spans="1:8" ht="66">
      <c r="A43" s="51"/>
      <c r="B43" s="51"/>
      <c r="C43" s="33" t="s">
        <v>245</v>
      </c>
      <c r="D43" s="34">
        <f t="shared" si="12"/>
        <v>14336.9</v>
      </c>
      <c r="E43" s="34"/>
      <c r="F43" s="34"/>
      <c r="G43" s="34">
        <v>14336.9</v>
      </c>
      <c r="H43" s="34"/>
    </row>
    <row r="44" spans="1:8" ht="49.5">
      <c r="A44" s="51"/>
      <c r="B44" s="51"/>
      <c r="C44" s="33" t="s">
        <v>133</v>
      </c>
      <c r="D44" s="172">
        <f t="shared" ref="D44:D57" si="13">+E44+F44+G44+H44</f>
        <v>2717.6</v>
      </c>
      <c r="E44" s="34"/>
      <c r="F44" s="34"/>
      <c r="G44" s="34">
        <v>2717.6</v>
      </c>
      <c r="H44" s="34"/>
    </row>
    <row r="45" spans="1:8" ht="66">
      <c r="A45" s="51"/>
      <c r="B45" s="51"/>
      <c r="C45" s="33" t="s">
        <v>134</v>
      </c>
      <c r="D45" s="172">
        <f t="shared" si="13"/>
        <v>15186.8</v>
      </c>
      <c r="E45" s="34"/>
      <c r="F45" s="34"/>
      <c r="G45" s="34">
        <v>15186.8</v>
      </c>
      <c r="H45" s="34"/>
    </row>
    <row r="46" spans="1:8" ht="49.5">
      <c r="A46" s="51"/>
      <c r="B46" s="51"/>
      <c r="C46" s="33" t="s">
        <v>143</v>
      </c>
      <c r="D46" s="172">
        <f t="shared" si="13"/>
        <v>8213.7999999999993</v>
      </c>
      <c r="E46" s="34"/>
      <c r="F46" s="34"/>
      <c r="G46" s="34">
        <v>8213.7999999999993</v>
      </c>
      <c r="H46" s="34"/>
    </row>
    <row r="47" spans="1:8" ht="49.5">
      <c r="A47" s="51"/>
      <c r="B47" s="51"/>
      <c r="C47" s="33" t="s">
        <v>115</v>
      </c>
      <c r="D47" s="172">
        <f t="shared" si="13"/>
        <v>6357.8</v>
      </c>
      <c r="E47" s="34"/>
      <c r="F47" s="34"/>
      <c r="G47" s="34">
        <v>6357.8</v>
      </c>
      <c r="H47" s="34"/>
    </row>
    <row r="48" spans="1:8" ht="49.5">
      <c r="A48" s="51"/>
      <c r="B48" s="51"/>
      <c r="C48" s="33" t="s">
        <v>135</v>
      </c>
      <c r="D48" s="172">
        <f t="shared" si="13"/>
        <v>6234.6</v>
      </c>
      <c r="E48" s="34"/>
      <c r="F48" s="34"/>
      <c r="G48" s="34">
        <v>6234.6</v>
      </c>
      <c r="H48" s="34"/>
    </row>
    <row r="49" spans="1:8" ht="49.5">
      <c r="A49" s="51"/>
      <c r="B49" s="51"/>
      <c r="C49" s="33" t="s">
        <v>136</v>
      </c>
      <c r="D49" s="172">
        <f t="shared" si="13"/>
        <v>17584.7</v>
      </c>
      <c r="E49" s="34"/>
      <c r="F49" s="34"/>
      <c r="G49" s="34">
        <v>17584.7</v>
      </c>
      <c r="H49" s="34"/>
    </row>
    <row r="50" spans="1:8" ht="49.5">
      <c r="A50" s="51"/>
      <c r="B50" s="51"/>
      <c r="C50" s="33" t="s">
        <v>137</v>
      </c>
      <c r="D50" s="172">
        <f t="shared" si="13"/>
        <v>290.60000000000002</v>
      </c>
      <c r="E50" s="34"/>
      <c r="F50" s="34"/>
      <c r="G50" s="34">
        <v>290.60000000000002</v>
      </c>
      <c r="H50" s="34"/>
    </row>
    <row r="51" spans="1:8" ht="66">
      <c r="A51" s="51"/>
      <c r="B51" s="51"/>
      <c r="C51" s="33" t="s">
        <v>127</v>
      </c>
      <c r="D51" s="172">
        <f t="shared" si="13"/>
        <v>4344.3</v>
      </c>
      <c r="E51" s="34"/>
      <c r="F51" s="34"/>
      <c r="G51" s="34">
        <v>4344.3</v>
      </c>
      <c r="H51" s="34"/>
    </row>
    <row r="52" spans="1:8" ht="49.5">
      <c r="A52" s="51"/>
      <c r="B52" s="51"/>
      <c r="C52" s="33" t="s">
        <v>122</v>
      </c>
      <c r="D52" s="172">
        <f t="shared" si="13"/>
        <v>4003</v>
      </c>
      <c r="E52" s="34"/>
      <c r="F52" s="34"/>
      <c r="G52" s="34">
        <v>4003</v>
      </c>
      <c r="H52" s="34"/>
    </row>
    <row r="53" spans="1:8" ht="49.5">
      <c r="A53" s="51"/>
      <c r="B53" s="51"/>
      <c r="C53" s="33" t="s">
        <v>144</v>
      </c>
      <c r="D53" s="172">
        <f t="shared" si="13"/>
        <v>18579.599999999999</v>
      </c>
      <c r="E53" s="34"/>
      <c r="F53" s="34"/>
      <c r="G53" s="34">
        <v>18579.599999999999</v>
      </c>
      <c r="H53" s="34"/>
    </row>
    <row r="54" spans="1:8" ht="49.5">
      <c r="A54" s="51"/>
      <c r="B54" s="51"/>
      <c r="C54" s="33" t="s">
        <v>246</v>
      </c>
      <c r="D54" s="172">
        <f t="shared" si="13"/>
        <v>28838.6</v>
      </c>
      <c r="E54" s="34"/>
      <c r="F54" s="34"/>
      <c r="G54" s="34">
        <v>28838.6</v>
      </c>
      <c r="H54" s="34"/>
    </row>
    <row r="55" spans="1:8" ht="49.5">
      <c r="A55" s="51"/>
      <c r="B55" s="51"/>
      <c r="C55" s="33" t="s">
        <v>123</v>
      </c>
      <c r="D55" s="172">
        <f t="shared" si="13"/>
        <v>4249.8999999999996</v>
      </c>
      <c r="E55" s="34"/>
      <c r="F55" s="34"/>
      <c r="G55" s="34">
        <v>4249.8999999999996</v>
      </c>
      <c r="H55" s="34"/>
    </row>
    <row r="56" spans="1:8" ht="66">
      <c r="A56" s="51"/>
      <c r="B56" s="51"/>
      <c r="C56" s="33" t="s">
        <v>153</v>
      </c>
      <c r="D56" s="172">
        <f t="shared" si="13"/>
        <v>5195</v>
      </c>
      <c r="E56" s="34"/>
      <c r="F56" s="34"/>
      <c r="G56" s="34">
        <v>5195</v>
      </c>
      <c r="H56" s="34"/>
    </row>
    <row r="57" spans="1:8" ht="66">
      <c r="A57" s="51"/>
      <c r="B57" s="51"/>
      <c r="C57" s="33" t="s">
        <v>138</v>
      </c>
      <c r="D57" s="172">
        <f t="shared" si="13"/>
        <v>218</v>
      </c>
      <c r="E57" s="34"/>
      <c r="F57" s="34"/>
      <c r="G57" s="34">
        <v>218</v>
      </c>
      <c r="H57" s="34"/>
    </row>
    <row r="58" spans="1:8" ht="49.5">
      <c r="A58" s="51"/>
      <c r="B58" s="51"/>
      <c r="C58" s="33" t="s">
        <v>147</v>
      </c>
      <c r="D58" s="172">
        <f t="shared" ref="D58" si="14">+E58+F58+G58+H58</f>
        <v>32231.4</v>
      </c>
      <c r="E58" s="34"/>
      <c r="F58" s="34"/>
      <c r="G58" s="34">
        <v>32231.4</v>
      </c>
      <c r="H58" s="34"/>
    </row>
    <row r="59" spans="1:8" ht="66">
      <c r="A59" s="51"/>
      <c r="B59" s="51"/>
      <c r="C59" s="33" t="s">
        <v>230</v>
      </c>
      <c r="D59" s="34">
        <f t="shared" si="12"/>
        <v>48008.3</v>
      </c>
      <c r="E59" s="34"/>
      <c r="F59" s="34"/>
      <c r="G59" s="34">
        <v>48008.3</v>
      </c>
      <c r="H59" s="34"/>
    </row>
    <row r="60" spans="1:8" ht="49.5">
      <c r="A60" s="51"/>
      <c r="B60" s="51"/>
      <c r="C60" s="33" t="s">
        <v>128</v>
      </c>
      <c r="D60" s="172">
        <f>+E60+F60+G60+H60</f>
        <v>1086.0999999999999</v>
      </c>
      <c r="E60" s="34"/>
      <c r="F60" s="34"/>
      <c r="G60" s="34">
        <v>1086.0999999999999</v>
      </c>
      <c r="H60" s="34"/>
    </row>
    <row r="61" spans="1:8" ht="49.5">
      <c r="A61" s="51"/>
      <c r="B61" s="51"/>
      <c r="C61" s="33" t="s">
        <v>116</v>
      </c>
      <c r="D61" s="172">
        <f t="shared" si="3"/>
        <v>11547.8</v>
      </c>
      <c r="E61" s="34"/>
      <c r="F61" s="34"/>
      <c r="G61" s="34">
        <v>11547.8</v>
      </c>
      <c r="H61" s="34"/>
    </row>
    <row r="62" spans="1:8" ht="49.5">
      <c r="A62" s="51"/>
      <c r="B62" s="51"/>
      <c r="C62" s="33" t="s">
        <v>117</v>
      </c>
      <c r="D62" s="172">
        <f t="shared" si="3"/>
        <v>2866.3</v>
      </c>
      <c r="E62" s="34"/>
      <c r="F62" s="34"/>
      <c r="G62" s="34">
        <v>2866.3</v>
      </c>
      <c r="H62" s="34"/>
    </row>
    <row r="63" spans="1:8" s="168" customFormat="1" ht="33">
      <c r="A63" s="49"/>
      <c r="B63" s="49">
        <v>3</v>
      </c>
      <c r="C63" s="30" t="s">
        <v>105</v>
      </c>
      <c r="D63" s="171">
        <f t="shared" si="3"/>
        <v>60073.299999999996</v>
      </c>
      <c r="E63" s="37">
        <f>SUM(E64:E77)</f>
        <v>0</v>
      </c>
      <c r="F63" s="37">
        <f>SUM(F64:F77)</f>
        <v>0</v>
      </c>
      <c r="G63" s="37">
        <f>SUM(G64:G81)</f>
        <v>60073.299999999996</v>
      </c>
      <c r="H63" s="37">
        <f>SUM(H64:H77)</f>
        <v>0</v>
      </c>
    </row>
    <row r="64" spans="1:8" ht="33">
      <c r="A64" s="51"/>
      <c r="B64" s="51"/>
      <c r="C64" s="33" t="s">
        <v>125</v>
      </c>
      <c r="D64" s="172">
        <f t="shared" si="3"/>
        <v>2156.5</v>
      </c>
      <c r="E64" s="34"/>
      <c r="F64" s="34"/>
      <c r="G64" s="34">
        <v>2156.5</v>
      </c>
      <c r="H64" s="34"/>
    </row>
    <row r="65" spans="1:8" ht="49.5">
      <c r="A65" s="51"/>
      <c r="B65" s="51"/>
      <c r="C65" s="33" t="s">
        <v>145</v>
      </c>
      <c r="D65" s="172">
        <f t="shared" ref="D65:D71" si="15">+E65+F65+G65+H65</f>
        <v>3136.2</v>
      </c>
      <c r="E65" s="34"/>
      <c r="F65" s="34"/>
      <c r="G65" s="34">
        <v>3136.2</v>
      </c>
      <c r="H65" s="34"/>
    </row>
    <row r="66" spans="1:8" ht="49.5">
      <c r="A66" s="51"/>
      <c r="B66" s="51"/>
      <c r="C66" s="33" t="s">
        <v>244</v>
      </c>
      <c r="D66" s="172">
        <f t="shared" si="15"/>
        <v>4344.5</v>
      </c>
      <c r="E66" s="34"/>
      <c r="F66" s="34"/>
      <c r="G66" s="34">
        <v>4344.5</v>
      </c>
      <c r="H66" s="34"/>
    </row>
    <row r="67" spans="1:8" ht="33">
      <c r="A67" s="51"/>
      <c r="B67" s="51"/>
      <c r="C67" s="33" t="s">
        <v>148</v>
      </c>
      <c r="D67" s="172">
        <f t="shared" si="15"/>
        <v>5209.2</v>
      </c>
      <c r="E67" s="34"/>
      <c r="F67" s="34"/>
      <c r="G67" s="34">
        <v>5209.2</v>
      </c>
      <c r="H67" s="34"/>
    </row>
    <row r="68" spans="1:8" ht="33">
      <c r="A68" s="51"/>
      <c r="B68" s="51"/>
      <c r="C68" s="33" t="s">
        <v>150</v>
      </c>
      <c r="D68" s="172">
        <f t="shared" si="15"/>
        <v>2083.6</v>
      </c>
      <c r="E68" s="34"/>
      <c r="F68" s="34"/>
      <c r="G68" s="34">
        <v>2083.6</v>
      </c>
      <c r="H68" s="34"/>
    </row>
    <row r="69" spans="1:8" ht="33">
      <c r="A69" s="51"/>
      <c r="B69" s="51"/>
      <c r="C69" s="33" t="s">
        <v>151</v>
      </c>
      <c r="D69" s="172">
        <f t="shared" si="15"/>
        <v>1041.8</v>
      </c>
      <c r="E69" s="34"/>
      <c r="F69" s="34"/>
      <c r="G69" s="34">
        <v>1041.8</v>
      </c>
      <c r="H69" s="34"/>
    </row>
    <row r="70" spans="1:8" ht="49.5">
      <c r="A70" s="51"/>
      <c r="B70" s="51"/>
      <c r="C70" s="33" t="s">
        <v>118</v>
      </c>
      <c r="D70" s="172">
        <f t="shared" si="15"/>
        <v>4718.2</v>
      </c>
      <c r="E70" s="34"/>
      <c r="F70" s="34"/>
      <c r="G70" s="34">
        <v>4718.2</v>
      </c>
      <c r="H70" s="34"/>
    </row>
    <row r="71" spans="1:8" ht="49.5">
      <c r="A71" s="51"/>
      <c r="B71" s="51"/>
      <c r="C71" s="33" t="s">
        <v>126</v>
      </c>
      <c r="D71" s="172">
        <f t="shared" si="15"/>
        <v>2093.1999999999998</v>
      </c>
      <c r="E71" s="34"/>
      <c r="F71" s="34"/>
      <c r="G71" s="34">
        <v>2093.1999999999998</v>
      </c>
      <c r="H71" s="34"/>
    </row>
    <row r="72" spans="1:8" ht="49.5">
      <c r="A72" s="51"/>
      <c r="B72" s="51"/>
      <c r="C72" s="33" t="s">
        <v>231</v>
      </c>
      <c r="D72" s="34">
        <f t="shared" ref="D72" si="16">+E72+G72+F72+H72</f>
        <v>4491.7</v>
      </c>
      <c r="E72" s="34"/>
      <c r="F72" s="34"/>
      <c r="G72" s="34">
        <v>4491.7</v>
      </c>
      <c r="H72" s="34"/>
    </row>
    <row r="73" spans="1:8" ht="33">
      <c r="A73" s="51"/>
      <c r="B73" s="51"/>
      <c r="C73" s="33" t="s">
        <v>124</v>
      </c>
      <c r="D73" s="172">
        <f>+E73+F73+G73+H73</f>
        <v>988.3</v>
      </c>
      <c r="E73" s="34"/>
      <c r="F73" s="34"/>
      <c r="G73" s="34">
        <v>988.3</v>
      </c>
      <c r="H73" s="34"/>
    </row>
    <row r="74" spans="1:8" ht="49.5">
      <c r="A74" s="51"/>
      <c r="B74" s="51"/>
      <c r="C74" s="33" t="s">
        <v>130</v>
      </c>
      <c r="D74" s="172">
        <f t="shared" si="3"/>
        <v>11379.2</v>
      </c>
      <c r="E74" s="34"/>
      <c r="F74" s="34"/>
      <c r="G74" s="34">
        <v>11379.2</v>
      </c>
      <c r="H74" s="34"/>
    </row>
    <row r="75" spans="1:8" ht="33">
      <c r="A75" s="51"/>
      <c r="B75" s="51"/>
      <c r="C75" s="33" t="s">
        <v>149</v>
      </c>
      <c r="D75" s="172">
        <f>+E75+F75+G75+H75</f>
        <v>4558</v>
      </c>
      <c r="E75" s="34"/>
      <c r="F75" s="34"/>
      <c r="G75" s="34">
        <v>4558</v>
      </c>
      <c r="H75" s="34"/>
    </row>
    <row r="76" spans="1:8" ht="33">
      <c r="A76" s="51"/>
      <c r="B76" s="51"/>
      <c r="C76" s="33" t="s">
        <v>131</v>
      </c>
      <c r="D76" s="172">
        <f>+E76+F76+G76+H76</f>
        <v>4359.8999999999996</v>
      </c>
      <c r="E76" s="34"/>
      <c r="F76" s="34"/>
      <c r="G76" s="34">
        <v>4359.8999999999996</v>
      </c>
      <c r="H76" s="34"/>
    </row>
    <row r="77" spans="1:8" ht="33">
      <c r="A77" s="51"/>
      <c r="B77" s="51"/>
      <c r="C77" s="33" t="s">
        <v>154</v>
      </c>
      <c r="D77" s="172">
        <f t="shared" si="3"/>
        <v>1287.5</v>
      </c>
      <c r="E77" s="34"/>
      <c r="F77" s="34"/>
      <c r="G77" s="34">
        <v>1287.5</v>
      </c>
      <c r="H77" s="34"/>
    </row>
    <row r="78" spans="1:8" ht="49.5">
      <c r="A78" s="51"/>
      <c r="B78" s="51"/>
      <c r="C78" s="33" t="s">
        <v>238</v>
      </c>
      <c r="D78" s="172">
        <f>+E78+F78+G78+H78</f>
        <v>1202.0999999999999</v>
      </c>
      <c r="E78" s="34"/>
      <c r="F78" s="34"/>
      <c r="G78" s="34">
        <v>1202.0999999999999</v>
      </c>
      <c r="H78" s="34"/>
    </row>
    <row r="79" spans="1:8" ht="66">
      <c r="A79" s="51"/>
      <c r="B79" s="51"/>
      <c r="C79" s="33" t="s">
        <v>239</v>
      </c>
      <c r="D79" s="172">
        <f>+E79+F79+G79+H79</f>
        <v>2892.1</v>
      </c>
      <c r="E79" s="34"/>
      <c r="F79" s="34"/>
      <c r="G79" s="34">
        <v>2892.1</v>
      </c>
      <c r="H79" s="34"/>
    </row>
    <row r="80" spans="1:8" ht="66">
      <c r="A80" s="51"/>
      <c r="B80" s="51"/>
      <c r="C80" s="33" t="s">
        <v>240</v>
      </c>
      <c r="D80" s="172">
        <f t="shared" si="3"/>
        <v>3805.2</v>
      </c>
      <c r="E80" s="34"/>
      <c r="F80" s="34"/>
      <c r="G80" s="34">
        <v>3805.2</v>
      </c>
      <c r="H80" s="34"/>
    </row>
    <row r="81" spans="1:8" ht="33">
      <c r="A81" s="51"/>
      <c r="B81" s="51"/>
      <c r="C81" s="33" t="s">
        <v>155</v>
      </c>
      <c r="D81" s="172">
        <f t="shared" ref="D81" si="17">+E81+F81+G81+H81</f>
        <v>326.10000000000002</v>
      </c>
      <c r="E81" s="34"/>
      <c r="F81" s="34"/>
      <c r="G81" s="34">
        <v>326.10000000000002</v>
      </c>
      <c r="H81" s="34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G15:G16 G29 D59 G63 G26 G31:G33 G35 G37 G39 G18" formula="1"/>
    <ignoredError sqref="D9:H9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19" zoomScaleNormal="100" workbookViewId="0">
      <selection activeCell="F37" sqref="F37"/>
    </sheetView>
  </sheetViews>
  <sheetFormatPr defaultRowHeight="17.25"/>
  <cols>
    <col min="1" max="1" width="7.5703125" style="3" bestFit="1" customWidth="1"/>
    <col min="2" max="2" width="7" style="3" bestFit="1" customWidth="1"/>
    <col min="3" max="3" width="5.5703125" style="3" bestFit="1" customWidth="1"/>
    <col min="4" max="4" width="8.7109375" style="3" bestFit="1" customWidth="1"/>
    <col min="5" max="5" width="8.42578125" style="3" bestFit="1" customWidth="1"/>
    <col min="6" max="6" width="76.140625" style="1" customWidth="1"/>
    <col min="7" max="7" width="13.28515625" style="1" customWidth="1"/>
    <col min="8" max="10" width="16" style="1" customWidth="1"/>
    <col min="11" max="256" width="9.140625" style="1"/>
    <col min="257" max="257" width="7.5703125" style="1" bestFit="1" customWidth="1"/>
    <col min="258" max="258" width="7" style="1" bestFit="1" customWidth="1"/>
    <col min="259" max="259" width="5.5703125" style="1" bestFit="1" customWidth="1"/>
    <col min="260" max="260" width="8.7109375" style="1" bestFit="1" customWidth="1"/>
    <col min="261" max="261" width="8.42578125" style="1" bestFit="1" customWidth="1"/>
    <col min="262" max="262" width="76.140625" style="1" customWidth="1"/>
    <col min="263" max="264" width="16.5703125" style="1" customWidth="1"/>
    <col min="265" max="265" width="16.7109375" style="1" customWidth="1"/>
    <col min="266" max="266" width="18.5703125" style="1" customWidth="1"/>
    <col min="267" max="512" width="9.140625" style="1"/>
    <col min="513" max="513" width="7.5703125" style="1" bestFit="1" customWidth="1"/>
    <col min="514" max="514" width="7" style="1" bestFit="1" customWidth="1"/>
    <col min="515" max="515" width="5.5703125" style="1" bestFit="1" customWidth="1"/>
    <col min="516" max="516" width="8.7109375" style="1" bestFit="1" customWidth="1"/>
    <col min="517" max="517" width="8.42578125" style="1" bestFit="1" customWidth="1"/>
    <col min="518" max="518" width="76.140625" style="1" customWidth="1"/>
    <col min="519" max="520" width="16.5703125" style="1" customWidth="1"/>
    <col min="521" max="521" width="16.7109375" style="1" customWidth="1"/>
    <col min="522" max="522" width="18.5703125" style="1" customWidth="1"/>
    <col min="523" max="768" width="9.140625" style="1"/>
    <col min="769" max="769" width="7.5703125" style="1" bestFit="1" customWidth="1"/>
    <col min="770" max="770" width="7" style="1" bestFit="1" customWidth="1"/>
    <col min="771" max="771" width="5.5703125" style="1" bestFit="1" customWidth="1"/>
    <col min="772" max="772" width="8.7109375" style="1" bestFit="1" customWidth="1"/>
    <col min="773" max="773" width="8.42578125" style="1" bestFit="1" customWidth="1"/>
    <col min="774" max="774" width="76.140625" style="1" customWidth="1"/>
    <col min="775" max="776" width="16.5703125" style="1" customWidth="1"/>
    <col min="777" max="777" width="16.7109375" style="1" customWidth="1"/>
    <col min="778" max="778" width="18.5703125" style="1" customWidth="1"/>
    <col min="779" max="1024" width="9.140625" style="1"/>
    <col min="1025" max="1025" width="7.5703125" style="1" bestFit="1" customWidth="1"/>
    <col min="1026" max="1026" width="7" style="1" bestFit="1" customWidth="1"/>
    <col min="1027" max="1027" width="5.5703125" style="1" bestFit="1" customWidth="1"/>
    <col min="1028" max="1028" width="8.7109375" style="1" bestFit="1" customWidth="1"/>
    <col min="1029" max="1029" width="8.42578125" style="1" bestFit="1" customWidth="1"/>
    <col min="1030" max="1030" width="76.140625" style="1" customWidth="1"/>
    <col min="1031" max="1032" width="16.5703125" style="1" customWidth="1"/>
    <col min="1033" max="1033" width="16.7109375" style="1" customWidth="1"/>
    <col min="1034" max="1034" width="18.5703125" style="1" customWidth="1"/>
    <col min="1035" max="1280" width="9.140625" style="1"/>
    <col min="1281" max="1281" width="7.5703125" style="1" bestFit="1" customWidth="1"/>
    <col min="1282" max="1282" width="7" style="1" bestFit="1" customWidth="1"/>
    <col min="1283" max="1283" width="5.5703125" style="1" bestFit="1" customWidth="1"/>
    <col min="1284" max="1284" width="8.7109375" style="1" bestFit="1" customWidth="1"/>
    <col min="1285" max="1285" width="8.42578125" style="1" bestFit="1" customWidth="1"/>
    <col min="1286" max="1286" width="76.140625" style="1" customWidth="1"/>
    <col min="1287" max="1288" width="16.5703125" style="1" customWidth="1"/>
    <col min="1289" max="1289" width="16.7109375" style="1" customWidth="1"/>
    <col min="1290" max="1290" width="18.5703125" style="1" customWidth="1"/>
    <col min="1291" max="1536" width="9.140625" style="1"/>
    <col min="1537" max="1537" width="7.5703125" style="1" bestFit="1" customWidth="1"/>
    <col min="1538" max="1538" width="7" style="1" bestFit="1" customWidth="1"/>
    <col min="1539" max="1539" width="5.5703125" style="1" bestFit="1" customWidth="1"/>
    <col min="1540" max="1540" width="8.7109375" style="1" bestFit="1" customWidth="1"/>
    <col min="1541" max="1541" width="8.42578125" style="1" bestFit="1" customWidth="1"/>
    <col min="1542" max="1542" width="76.140625" style="1" customWidth="1"/>
    <col min="1543" max="1544" width="16.5703125" style="1" customWidth="1"/>
    <col min="1545" max="1545" width="16.7109375" style="1" customWidth="1"/>
    <col min="1546" max="1546" width="18.5703125" style="1" customWidth="1"/>
    <col min="1547" max="1792" width="9.140625" style="1"/>
    <col min="1793" max="1793" width="7.5703125" style="1" bestFit="1" customWidth="1"/>
    <col min="1794" max="1794" width="7" style="1" bestFit="1" customWidth="1"/>
    <col min="1795" max="1795" width="5.5703125" style="1" bestFit="1" customWidth="1"/>
    <col min="1796" max="1796" width="8.7109375" style="1" bestFit="1" customWidth="1"/>
    <col min="1797" max="1797" width="8.42578125" style="1" bestFit="1" customWidth="1"/>
    <col min="1798" max="1798" width="76.140625" style="1" customWidth="1"/>
    <col min="1799" max="1800" width="16.5703125" style="1" customWidth="1"/>
    <col min="1801" max="1801" width="16.7109375" style="1" customWidth="1"/>
    <col min="1802" max="1802" width="18.5703125" style="1" customWidth="1"/>
    <col min="1803" max="2048" width="9.140625" style="1"/>
    <col min="2049" max="2049" width="7.5703125" style="1" bestFit="1" customWidth="1"/>
    <col min="2050" max="2050" width="7" style="1" bestFit="1" customWidth="1"/>
    <col min="2051" max="2051" width="5.5703125" style="1" bestFit="1" customWidth="1"/>
    <col min="2052" max="2052" width="8.7109375" style="1" bestFit="1" customWidth="1"/>
    <col min="2053" max="2053" width="8.42578125" style="1" bestFit="1" customWidth="1"/>
    <col min="2054" max="2054" width="76.140625" style="1" customWidth="1"/>
    <col min="2055" max="2056" width="16.5703125" style="1" customWidth="1"/>
    <col min="2057" max="2057" width="16.7109375" style="1" customWidth="1"/>
    <col min="2058" max="2058" width="18.5703125" style="1" customWidth="1"/>
    <col min="2059" max="2304" width="9.140625" style="1"/>
    <col min="2305" max="2305" width="7.5703125" style="1" bestFit="1" customWidth="1"/>
    <col min="2306" max="2306" width="7" style="1" bestFit="1" customWidth="1"/>
    <col min="2307" max="2307" width="5.5703125" style="1" bestFit="1" customWidth="1"/>
    <col min="2308" max="2308" width="8.7109375" style="1" bestFit="1" customWidth="1"/>
    <col min="2309" max="2309" width="8.42578125" style="1" bestFit="1" customWidth="1"/>
    <col min="2310" max="2310" width="76.140625" style="1" customWidth="1"/>
    <col min="2311" max="2312" width="16.5703125" style="1" customWidth="1"/>
    <col min="2313" max="2313" width="16.7109375" style="1" customWidth="1"/>
    <col min="2314" max="2314" width="18.5703125" style="1" customWidth="1"/>
    <col min="2315" max="2560" width="9.140625" style="1"/>
    <col min="2561" max="2561" width="7.5703125" style="1" bestFit="1" customWidth="1"/>
    <col min="2562" max="2562" width="7" style="1" bestFit="1" customWidth="1"/>
    <col min="2563" max="2563" width="5.5703125" style="1" bestFit="1" customWidth="1"/>
    <col min="2564" max="2564" width="8.7109375" style="1" bestFit="1" customWidth="1"/>
    <col min="2565" max="2565" width="8.42578125" style="1" bestFit="1" customWidth="1"/>
    <col min="2566" max="2566" width="76.140625" style="1" customWidth="1"/>
    <col min="2567" max="2568" width="16.5703125" style="1" customWidth="1"/>
    <col min="2569" max="2569" width="16.7109375" style="1" customWidth="1"/>
    <col min="2570" max="2570" width="18.5703125" style="1" customWidth="1"/>
    <col min="2571" max="2816" width="9.140625" style="1"/>
    <col min="2817" max="2817" width="7.5703125" style="1" bestFit="1" customWidth="1"/>
    <col min="2818" max="2818" width="7" style="1" bestFit="1" customWidth="1"/>
    <col min="2819" max="2819" width="5.5703125" style="1" bestFit="1" customWidth="1"/>
    <col min="2820" max="2820" width="8.7109375" style="1" bestFit="1" customWidth="1"/>
    <col min="2821" max="2821" width="8.42578125" style="1" bestFit="1" customWidth="1"/>
    <col min="2822" max="2822" width="76.140625" style="1" customWidth="1"/>
    <col min="2823" max="2824" width="16.5703125" style="1" customWidth="1"/>
    <col min="2825" max="2825" width="16.7109375" style="1" customWidth="1"/>
    <col min="2826" max="2826" width="18.5703125" style="1" customWidth="1"/>
    <col min="2827" max="3072" width="9.140625" style="1"/>
    <col min="3073" max="3073" width="7.5703125" style="1" bestFit="1" customWidth="1"/>
    <col min="3074" max="3074" width="7" style="1" bestFit="1" customWidth="1"/>
    <col min="3075" max="3075" width="5.5703125" style="1" bestFit="1" customWidth="1"/>
    <col min="3076" max="3076" width="8.7109375" style="1" bestFit="1" customWidth="1"/>
    <col min="3077" max="3077" width="8.42578125" style="1" bestFit="1" customWidth="1"/>
    <col min="3078" max="3078" width="76.140625" style="1" customWidth="1"/>
    <col min="3079" max="3080" width="16.5703125" style="1" customWidth="1"/>
    <col min="3081" max="3081" width="16.7109375" style="1" customWidth="1"/>
    <col min="3082" max="3082" width="18.5703125" style="1" customWidth="1"/>
    <col min="3083" max="3328" width="9.140625" style="1"/>
    <col min="3329" max="3329" width="7.5703125" style="1" bestFit="1" customWidth="1"/>
    <col min="3330" max="3330" width="7" style="1" bestFit="1" customWidth="1"/>
    <col min="3331" max="3331" width="5.5703125" style="1" bestFit="1" customWidth="1"/>
    <col min="3332" max="3332" width="8.7109375" style="1" bestFit="1" customWidth="1"/>
    <col min="3333" max="3333" width="8.42578125" style="1" bestFit="1" customWidth="1"/>
    <col min="3334" max="3334" width="76.140625" style="1" customWidth="1"/>
    <col min="3335" max="3336" width="16.5703125" style="1" customWidth="1"/>
    <col min="3337" max="3337" width="16.7109375" style="1" customWidth="1"/>
    <col min="3338" max="3338" width="18.5703125" style="1" customWidth="1"/>
    <col min="3339" max="3584" width="9.140625" style="1"/>
    <col min="3585" max="3585" width="7.5703125" style="1" bestFit="1" customWidth="1"/>
    <col min="3586" max="3586" width="7" style="1" bestFit="1" customWidth="1"/>
    <col min="3587" max="3587" width="5.5703125" style="1" bestFit="1" customWidth="1"/>
    <col min="3588" max="3588" width="8.7109375" style="1" bestFit="1" customWidth="1"/>
    <col min="3589" max="3589" width="8.42578125" style="1" bestFit="1" customWidth="1"/>
    <col min="3590" max="3590" width="76.140625" style="1" customWidth="1"/>
    <col min="3591" max="3592" width="16.5703125" style="1" customWidth="1"/>
    <col min="3593" max="3593" width="16.7109375" style="1" customWidth="1"/>
    <col min="3594" max="3594" width="18.5703125" style="1" customWidth="1"/>
    <col min="3595" max="3840" width="9.140625" style="1"/>
    <col min="3841" max="3841" width="7.5703125" style="1" bestFit="1" customWidth="1"/>
    <col min="3842" max="3842" width="7" style="1" bestFit="1" customWidth="1"/>
    <col min="3843" max="3843" width="5.5703125" style="1" bestFit="1" customWidth="1"/>
    <col min="3844" max="3844" width="8.7109375" style="1" bestFit="1" customWidth="1"/>
    <col min="3845" max="3845" width="8.42578125" style="1" bestFit="1" customWidth="1"/>
    <col min="3846" max="3846" width="76.140625" style="1" customWidth="1"/>
    <col min="3847" max="3848" width="16.5703125" style="1" customWidth="1"/>
    <col min="3849" max="3849" width="16.7109375" style="1" customWidth="1"/>
    <col min="3850" max="3850" width="18.5703125" style="1" customWidth="1"/>
    <col min="3851" max="4096" width="9.140625" style="1"/>
    <col min="4097" max="4097" width="7.5703125" style="1" bestFit="1" customWidth="1"/>
    <col min="4098" max="4098" width="7" style="1" bestFit="1" customWidth="1"/>
    <col min="4099" max="4099" width="5.5703125" style="1" bestFit="1" customWidth="1"/>
    <col min="4100" max="4100" width="8.7109375" style="1" bestFit="1" customWidth="1"/>
    <col min="4101" max="4101" width="8.42578125" style="1" bestFit="1" customWidth="1"/>
    <col min="4102" max="4102" width="76.140625" style="1" customWidth="1"/>
    <col min="4103" max="4104" width="16.5703125" style="1" customWidth="1"/>
    <col min="4105" max="4105" width="16.7109375" style="1" customWidth="1"/>
    <col min="4106" max="4106" width="18.5703125" style="1" customWidth="1"/>
    <col min="4107" max="4352" width="9.140625" style="1"/>
    <col min="4353" max="4353" width="7.5703125" style="1" bestFit="1" customWidth="1"/>
    <col min="4354" max="4354" width="7" style="1" bestFit="1" customWidth="1"/>
    <col min="4355" max="4355" width="5.5703125" style="1" bestFit="1" customWidth="1"/>
    <col min="4356" max="4356" width="8.7109375" style="1" bestFit="1" customWidth="1"/>
    <col min="4357" max="4357" width="8.42578125" style="1" bestFit="1" customWidth="1"/>
    <col min="4358" max="4358" width="76.140625" style="1" customWidth="1"/>
    <col min="4359" max="4360" width="16.5703125" style="1" customWidth="1"/>
    <col min="4361" max="4361" width="16.7109375" style="1" customWidth="1"/>
    <col min="4362" max="4362" width="18.5703125" style="1" customWidth="1"/>
    <col min="4363" max="4608" width="9.140625" style="1"/>
    <col min="4609" max="4609" width="7.5703125" style="1" bestFit="1" customWidth="1"/>
    <col min="4610" max="4610" width="7" style="1" bestFit="1" customWidth="1"/>
    <col min="4611" max="4611" width="5.5703125" style="1" bestFit="1" customWidth="1"/>
    <col min="4612" max="4612" width="8.7109375" style="1" bestFit="1" customWidth="1"/>
    <col min="4613" max="4613" width="8.42578125" style="1" bestFit="1" customWidth="1"/>
    <col min="4614" max="4614" width="76.140625" style="1" customWidth="1"/>
    <col min="4615" max="4616" width="16.5703125" style="1" customWidth="1"/>
    <col min="4617" max="4617" width="16.7109375" style="1" customWidth="1"/>
    <col min="4618" max="4618" width="18.5703125" style="1" customWidth="1"/>
    <col min="4619" max="4864" width="9.140625" style="1"/>
    <col min="4865" max="4865" width="7.5703125" style="1" bestFit="1" customWidth="1"/>
    <col min="4866" max="4866" width="7" style="1" bestFit="1" customWidth="1"/>
    <col min="4867" max="4867" width="5.5703125" style="1" bestFit="1" customWidth="1"/>
    <col min="4868" max="4868" width="8.7109375" style="1" bestFit="1" customWidth="1"/>
    <col min="4869" max="4869" width="8.42578125" style="1" bestFit="1" customWidth="1"/>
    <col min="4870" max="4870" width="76.140625" style="1" customWidth="1"/>
    <col min="4871" max="4872" width="16.5703125" style="1" customWidth="1"/>
    <col min="4873" max="4873" width="16.7109375" style="1" customWidth="1"/>
    <col min="4874" max="4874" width="18.5703125" style="1" customWidth="1"/>
    <col min="4875" max="5120" width="9.140625" style="1"/>
    <col min="5121" max="5121" width="7.5703125" style="1" bestFit="1" customWidth="1"/>
    <col min="5122" max="5122" width="7" style="1" bestFit="1" customWidth="1"/>
    <col min="5123" max="5123" width="5.5703125" style="1" bestFit="1" customWidth="1"/>
    <col min="5124" max="5124" width="8.7109375" style="1" bestFit="1" customWidth="1"/>
    <col min="5125" max="5125" width="8.42578125" style="1" bestFit="1" customWidth="1"/>
    <col min="5126" max="5126" width="76.140625" style="1" customWidth="1"/>
    <col min="5127" max="5128" width="16.5703125" style="1" customWidth="1"/>
    <col min="5129" max="5129" width="16.7109375" style="1" customWidth="1"/>
    <col min="5130" max="5130" width="18.5703125" style="1" customWidth="1"/>
    <col min="5131" max="5376" width="9.140625" style="1"/>
    <col min="5377" max="5377" width="7.5703125" style="1" bestFit="1" customWidth="1"/>
    <col min="5378" max="5378" width="7" style="1" bestFit="1" customWidth="1"/>
    <col min="5379" max="5379" width="5.5703125" style="1" bestFit="1" customWidth="1"/>
    <col min="5380" max="5380" width="8.7109375" style="1" bestFit="1" customWidth="1"/>
    <col min="5381" max="5381" width="8.42578125" style="1" bestFit="1" customWidth="1"/>
    <col min="5382" max="5382" width="76.140625" style="1" customWidth="1"/>
    <col min="5383" max="5384" width="16.5703125" style="1" customWidth="1"/>
    <col min="5385" max="5385" width="16.7109375" style="1" customWidth="1"/>
    <col min="5386" max="5386" width="18.5703125" style="1" customWidth="1"/>
    <col min="5387" max="5632" width="9.140625" style="1"/>
    <col min="5633" max="5633" width="7.5703125" style="1" bestFit="1" customWidth="1"/>
    <col min="5634" max="5634" width="7" style="1" bestFit="1" customWidth="1"/>
    <col min="5635" max="5635" width="5.5703125" style="1" bestFit="1" customWidth="1"/>
    <col min="5636" max="5636" width="8.7109375" style="1" bestFit="1" customWidth="1"/>
    <col min="5637" max="5637" width="8.42578125" style="1" bestFit="1" customWidth="1"/>
    <col min="5638" max="5638" width="76.140625" style="1" customWidth="1"/>
    <col min="5639" max="5640" width="16.5703125" style="1" customWidth="1"/>
    <col min="5641" max="5641" width="16.7109375" style="1" customWidth="1"/>
    <col min="5642" max="5642" width="18.5703125" style="1" customWidth="1"/>
    <col min="5643" max="5888" width="9.140625" style="1"/>
    <col min="5889" max="5889" width="7.5703125" style="1" bestFit="1" customWidth="1"/>
    <col min="5890" max="5890" width="7" style="1" bestFit="1" customWidth="1"/>
    <col min="5891" max="5891" width="5.5703125" style="1" bestFit="1" customWidth="1"/>
    <col min="5892" max="5892" width="8.7109375" style="1" bestFit="1" customWidth="1"/>
    <col min="5893" max="5893" width="8.42578125" style="1" bestFit="1" customWidth="1"/>
    <col min="5894" max="5894" width="76.140625" style="1" customWidth="1"/>
    <col min="5895" max="5896" width="16.5703125" style="1" customWidth="1"/>
    <col min="5897" max="5897" width="16.7109375" style="1" customWidth="1"/>
    <col min="5898" max="5898" width="18.5703125" style="1" customWidth="1"/>
    <col min="5899" max="6144" width="9.140625" style="1"/>
    <col min="6145" max="6145" width="7.5703125" style="1" bestFit="1" customWidth="1"/>
    <col min="6146" max="6146" width="7" style="1" bestFit="1" customWidth="1"/>
    <col min="6147" max="6147" width="5.5703125" style="1" bestFit="1" customWidth="1"/>
    <col min="6148" max="6148" width="8.7109375" style="1" bestFit="1" customWidth="1"/>
    <col min="6149" max="6149" width="8.42578125" style="1" bestFit="1" customWidth="1"/>
    <col min="6150" max="6150" width="76.140625" style="1" customWidth="1"/>
    <col min="6151" max="6152" width="16.5703125" style="1" customWidth="1"/>
    <col min="6153" max="6153" width="16.7109375" style="1" customWidth="1"/>
    <col min="6154" max="6154" width="18.5703125" style="1" customWidth="1"/>
    <col min="6155" max="6400" width="9.140625" style="1"/>
    <col min="6401" max="6401" width="7.5703125" style="1" bestFit="1" customWidth="1"/>
    <col min="6402" max="6402" width="7" style="1" bestFit="1" customWidth="1"/>
    <col min="6403" max="6403" width="5.5703125" style="1" bestFit="1" customWidth="1"/>
    <col min="6404" max="6404" width="8.7109375" style="1" bestFit="1" customWidth="1"/>
    <col min="6405" max="6405" width="8.42578125" style="1" bestFit="1" customWidth="1"/>
    <col min="6406" max="6406" width="76.140625" style="1" customWidth="1"/>
    <col min="6407" max="6408" width="16.5703125" style="1" customWidth="1"/>
    <col min="6409" max="6409" width="16.7109375" style="1" customWidth="1"/>
    <col min="6410" max="6410" width="18.5703125" style="1" customWidth="1"/>
    <col min="6411" max="6656" width="9.140625" style="1"/>
    <col min="6657" max="6657" width="7.5703125" style="1" bestFit="1" customWidth="1"/>
    <col min="6658" max="6658" width="7" style="1" bestFit="1" customWidth="1"/>
    <col min="6659" max="6659" width="5.5703125" style="1" bestFit="1" customWidth="1"/>
    <col min="6660" max="6660" width="8.7109375" style="1" bestFit="1" customWidth="1"/>
    <col min="6661" max="6661" width="8.42578125" style="1" bestFit="1" customWidth="1"/>
    <col min="6662" max="6662" width="76.140625" style="1" customWidth="1"/>
    <col min="6663" max="6664" width="16.5703125" style="1" customWidth="1"/>
    <col min="6665" max="6665" width="16.7109375" style="1" customWidth="1"/>
    <col min="6666" max="6666" width="18.5703125" style="1" customWidth="1"/>
    <col min="6667" max="6912" width="9.140625" style="1"/>
    <col min="6913" max="6913" width="7.5703125" style="1" bestFit="1" customWidth="1"/>
    <col min="6914" max="6914" width="7" style="1" bestFit="1" customWidth="1"/>
    <col min="6915" max="6915" width="5.5703125" style="1" bestFit="1" customWidth="1"/>
    <col min="6916" max="6916" width="8.7109375" style="1" bestFit="1" customWidth="1"/>
    <col min="6917" max="6917" width="8.42578125" style="1" bestFit="1" customWidth="1"/>
    <col min="6918" max="6918" width="76.140625" style="1" customWidth="1"/>
    <col min="6919" max="6920" width="16.5703125" style="1" customWidth="1"/>
    <col min="6921" max="6921" width="16.7109375" style="1" customWidth="1"/>
    <col min="6922" max="6922" width="18.5703125" style="1" customWidth="1"/>
    <col min="6923" max="7168" width="9.140625" style="1"/>
    <col min="7169" max="7169" width="7.5703125" style="1" bestFit="1" customWidth="1"/>
    <col min="7170" max="7170" width="7" style="1" bestFit="1" customWidth="1"/>
    <col min="7171" max="7171" width="5.5703125" style="1" bestFit="1" customWidth="1"/>
    <col min="7172" max="7172" width="8.7109375" style="1" bestFit="1" customWidth="1"/>
    <col min="7173" max="7173" width="8.42578125" style="1" bestFit="1" customWidth="1"/>
    <col min="7174" max="7174" width="76.140625" style="1" customWidth="1"/>
    <col min="7175" max="7176" width="16.5703125" style="1" customWidth="1"/>
    <col min="7177" max="7177" width="16.7109375" style="1" customWidth="1"/>
    <col min="7178" max="7178" width="18.5703125" style="1" customWidth="1"/>
    <col min="7179" max="7424" width="9.140625" style="1"/>
    <col min="7425" max="7425" width="7.5703125" style="1" bestFit="1" customWidth="1"/>
    <col min="7426" max="7426" width="7" style="1" bestFit="1" customWidth="1"/>
    <col min="7427" max="7427" width="5.5703125" style="1" bestFit="1" customWidth="1"/>
    <col min="7428" max="7428" width="8.7109375" style="1" bestFit="1" customWidth="1"/>
    <col min="7429" max="7429" width="8.42578125" style="1" bestFit="1" customWidth="1"/>
    <col min="7430" max="7430" width="76.140625" style="1" customWidth="1"/>
    <col min="7431" max="7432" width="16.5703125" style="1" customWidth="1"/>
    <col min="7433" max="7433" width="16.7109375" style="1" customWidth="1"/>
    <col min="7434" max="7434" width="18.5703125" style="1" customWidth="1"/>
    <col min="7435" max="7680" width="9.140625" style="1"/>
    <col min="7681" max="7681" width="7.5703125" style="1" bestFit="1" customWidth="1"/>
    <col min="7682" max="7682" width="7" style="1" bestFit="1" customWidth="1"/>
    <col min="7683" max="7683" width="5.5703125" style="1" bestFit="1" customWidth="1"/>
    <col min="7684" max="7684" width="8.7109375" style="1" bestFit="1" customWidth="1"/>
    <col min="7685" max="7685" width="8.42578125" style="1" bestFit="1" customWidth="1"/>
    <col min="7686" max="7686" width="76.140625" style="1" customWidth="1"/>
    <col min="7687" max="7688" width="16.5703125" style="1" customWidth="1"/>
    <col min="7689" max="7689" width="16.7109375" style="1" customWidth="1"/>
    <col min="7690" max="7690" width="18.5703125" style="1" customWidth="1"/>
    <col min="7691" max="7936" width="9.140625" style="1"/>
    <col min="7937" max="7937" width="7.5703125" style="1" bestFit="1" customWidth="1"/>
    <col min="7938" max="7938" width="7" style="1" bestFit="1" customWidth="1"/>
    <col min="7939" max="7939" width="5.5703125" style="1" bestFit="1" customWidth="1"/>
    <col min="7940" max="7940" width="8.7109375" style="1" bestFit="1" customWidth="1"/>
    <col min="7941" max="7941" width="8.42578125" style="1" bestFit="1" customWidth="1"/>
    <col min="7942" max="7942" width="76.140625" style="1" customWidth="1"/>
    <col min="7943" max="7944" width="16.5703125" style="1" customWidth="1"/>
    <col min="7945" max="7945" width="16.7109375" style="1" customWidth="1"/>
    <col min="7946" max="7946" width="18.5703125" style="1" customWidth="1"/>
    <col min="7947" max="8192" width="9.140625" style="1"/>
    <col min="8193" max="8193" width="7.5703125" style="1" bestFit="1" customWidth="1"/>
    <col min="8194" max="8194" width="7" style="1" bestFit="1" customWidth="1"/>
    <col min="8195" max="8195" width="5.5703125" style="1" bestFit="1" customWidth="1"/>
    <col min="8196" max="8196" width="8.7109375" style="1" bestFit="1" customWidth="1"/>
    <col min="8197" max="8197" width="8.42578125" style="1" bestFit="1" customWidth="1"/>
    <col min="8198" max="8198" width="76.140625" style="1" customWidth="1"/>
    <col min="8199" max="8200" width="16.5703125" style="1" customWidth="1"/>
    <col min="8201" max="8201" width="16.7109375" style="1" customWidth="1"/>
    <col min="8202" max="8202" width="18.5703125" style="1" customWidth="1"/>
    <col min="8203" max="8448" width="9.140625" style="1"/>
    <col min="8449" max="8449" width="7.5703125" style="1" bestFit="1" customWidth="1"/>
    <col min="8450" max="8450" width="7" style="1" bestFit="1" customWidth="1"/>
    <col min="8451" max="8451" width="5.5703125" style="1" bestFit="1" customWidth="1"/>
    <col min="8452" max="8452" width="8.7109375" style="1" bestFit="1" customWidth="1"/>
    <col min="8453" max="8453" width="8.42578125" style="1" bestFit="1" customWidth="1"/>
    <col min="8454" max="8454" width="76.140625" style="1" customWidth="1"/>
    <col min="8455" max="8456" width="16.5703125" style="1" customWidth="1"/>
    <col min="8457" max="8457" width="16.7109375" style="1" customWidth="1"/>
    <col min="8458" max="8458" width="18.5703125" style="1" customWidth="1"/>
    <col min="8459" max="8704" width="9.140625" style="1"/>
    <col min="8705" max="8705" width="7.5703125" style="1" bestFit="1" customWidth="1"/>
    <col min="8706" max="8706" width="7" style="1" bestFit="1" customWidth="1"/>
    <col min="8707" max="8707" width="5.5703125" style="1" bestFit="1" customWidth="1"/>
    <col min="8708" max="8708" width="8.7109375" style="1" bestFit="1" customWidth="1"/>
    <col min="8709" max="8709" width="8.42578125" style="1" bestFit="1" customWidth="1"/>
    <col min="8710" max="8710" width="76.140625" style="1" customWidth="1"/>
    <col min="8711" max="8712" width="16.5703125" style="1" customWidth="1"/>
    <col min="8713" max="8713" width="16.7109375" style="1" customWidth="1"/>
    <col min="8714" max="8714" width="18.5703125" style="1" customWidth="1"/>
    <col min="8715" max="8960" width="9.140625" style="1"/>
    <col min="8961" max="8961" width="7.5703125" style="1" bestFit="1" customWidth="1"/>
    <col min="8962" max="8962" width="7" style="1" bestFit="1" customWidth="1"/>
    <col min="8963" max="8963" width="5.5703125" style="1" bestFit="1" customWidth="1"/>
    <col min="8964" max="8964" width="8.7109375" style="1" bestFit="1" customWidth="1"/>
    <col min="8965" max="8965" width="8.42578125" style="1" bestFit="1" customWidth="1"/>
    <col min="8966" max="8966" width="76.140625" style="1" customWidth="1"/>
    <col min="8967" max="8968" width="16.5703125" style="1" customWidth="1"/>
    <col min="8969" max="8969" width="16.7109375" style="1" customWidth="1"/>
    <col min="8970" max="8970" width="18.5703125" style="1" customWidth="1"/>
    <col min="8971" max="9216" width="9.140625" style="1"/>
    <col min="9217" max="9217" width="7.5703125" style="1" bestFit="1" customWidth="1"/>
    <col min="9218" max="9218" width="7" style="1" bestFit="1" customWidth="1"/>
    <col min="9219" max="9219" width="5.5703125" style="1" bestFit="1" customWidth="1"/>
    <col min="9220" max="9220" width="8.7109375" style="1" bestFit="1" customWidth="1"/>
    <col min="9221" max="9221" width="8.42578125" style="1" bestFit="1" customWidth="1"/>
    <col min="9222" max="9222" width="76.140625" style="1" customWidth="1"/>
    <col min="9223" max="9224" width="16.5703125" style="1" customWidth="1"/>
    <col min="9225" max="9225" width="16.7109375" style="1" customWidth="1"/>
    <col min="9226" max="9226" width="18.5703125" style="1" customWidth="1"/>
    <col min="9227" max="9472" width="9.140625" style="1"/>
    <col min="9473" max="9473" width="7.5703125" style="1" bestFit="1" customWidth="1"/>
    <col min="9474" max="9474" width="7" style="1" bestFit="1" customWidth="1"/>
    <col min="9475" max="9475" width="5.5703125" style="1" bestFit="1" customWidth="1"/>
    <col min="9476" max="9476" width="8.7109375" style="1" bestFit="1" customWidth="1"/>
    <col min="9477" max="9477" width="8.42578125" style="1" bestFit="1" customWidth="1"/>
    <col min="9478" max="9478" width="76.140625" style="1" customWidth="1"/>
    <col min="9479" max="9480" width="16.5703125" style="1" customWidth="1"/>
    <col min="9481" max="9481" width="16.7109375" style="1" customWidth="1"/>
    <col min="9482" max="9482" width="18.5703125" style="1" customWidth="1"/>
    <col min="9483" max="9728" width="9.140625" style="1"/>
    <col min="9729" max="9729" width="7.5703125" style="1" bestFit="1" customWidth="1"/>
    <col min="9730" max="9730" width="7" style="1" bestFit="1" customWidth="1"/>
    <col min="9731" max="9731" width="5.5703125" style="1" bestFit="1" customWidth="1"/>
    <col min="9732" max="9732" width="8.7109375" style="1" bestFit="1" customWidth="1"/>
    <col min="9733" max="9733" width="8.42578125" style="1" bestFit="1" customWidth="1"/>
    <col min="9734" max="9734" width="76.140625" style="1" customWidth="1"/>
    <col min="9735" max="9736" width="16.5703125" style="1" customWidth="1"/>
    <col min="9737" max="9737" width="16.7109375" style="1" customWidth="1"/>
    <col min="9738" max="9738" width="18.5703125" style="1" customWidth="1"/>
    <col min="9739" max="9984" width="9.140625" style="1"/>
    <col min="9985" max="9985" width="7.5703125" style="1" bestFit="1" customWidth="1"/>
    <col min="9986" max="9986" width="7" style="1" bestFit="1" customWidth="1"/>
    <col min="9987" max="9987" width="5.5703125" style="1" bestFit="1" customWidth="1"/>
    <col min="9988" max="9988" width="8.7109375" style="1" bestFit="1" customWidth="1"/>
    <col min="9989" max="9989" width="8.42578125" style="1" bestFit="1" customWidth="1"/>
    <col min="9990" max="9990" width="76.140625" style="1" customWidth="1"/>
    <col min="9991" max="9992" width="16.5703125" style="1" customWidth="1"/>
    <col min="9993" max="9993" width="16.7109375" style="1" customWidth="1"/>
    <col min="9994" max="9994" width="18.5703125" style="1" customWidth="1"/>
    <col min="9995" max="10240" width="9.140625" style="1"/>
    <col min="10241" max="10241" width="7.5703125" style="1" bestFit="1" customWidth="1"/>
    <col min="10242" max="10242" width="7" style="1" bestFit="1" customWidth="1"/>
    <col min="10243" max="10243" width="5.5703125" style="1" bestFit="1" customWidth="1"/>
    <col min="10244" max="10244" width="8.7109375" style="1" bestFit="1" customWidth="1"/>
    <col min="10245" max="10245" width="8.42578125" style="1" bestFit="1" customWidth="1"/>
    <col min="10246" max="10246" width="76.140625" style="1" customWidth="1"/>
    <col min="10247" max="10248" width="16.5703125" style="1" customWidth="1"/>
    <col min="10249" max="10249" width="16.7109375" style="1" customWidth="1"/>
    <col min="10250" max="10250" width="18.5703125" style="1" customWidth="1"/>
    <col min="10251" max="10496" width="9.140625" style="1"/>
    <col min="10497" max="10497" width="7.5703125" style="1" bestFit="1" customWidth="1"/>
    <col min="10498" max="10498" width="7" style="1" bestFit="1" customWidth="1"/>
    <col min="10499" max="10499" width="5.5703125" style="1" bestFit="1" customWidth="1"/>
    <col min="10500" max="10500" width="8.7109375" style="1" bestFit="1" customWidth="1"/>
    <col min="10501" max="10501" width="8.42578125" style="1" bestFit="1" customWidth="1"/>
    <col min="10502" max="10502" width="76.140625" style="1" customWidth="1"/>
    <col min="10503" max="10504" width="16.5703125" style="1" customWidth="1"/>
    <col min="10505" max="10505" width="16.7109375" style="1" customWidth="1"/>
    <col min="10506" max="10506" width="18.5703125" style="1" customWidth="1"/>
    <col min="10507" max="10752" width="9.140625" style="1"/>
    <col min="10753" max="10753" width="7.5703125" style="1" bestFit="1" customWidth="1"/>
    <col min="10754" max="10754" width="7" style="1" bestFit="1" customWidth="1"/>
    <col min="10755" max="10755" width="5.5703125" style="1" bestFit="1" customWidth="1"/>
    <col min="10756" max="10756" width="8.7109375" style="1" bestFit="1" customWidth="1"/>
    <col min="10757" max="10757" width="8.42578125" style="1" bestFit="1" customWidth="1"/>
    <col min="10758" max="10758" width="76.140625" style="1" customWidth="1"/>
    <col min="10759" max="10760" width="16.5703125" style="1" customWidth="1"/>
    <col min="10761" max="10761" width="16.7109375" style="1" customWidth="1"/>
    <col min="10762" max="10762" width="18.5703125" style="1" customWidth="1"/>
    <col min="10763" max="11008" width="9.140625" style="1"/>
    <col min="11009" max="11009" width="7.5703125" style="1" bestFit="1" customWidth="1"/>
    <col min="11010" max="11010" width="7" style="1" bestFit="1" customWidth="1"/>
    <col min="11011" max="11011" width="5.5703125" style="1" bestFit="1" customWidth="1"/>
    <col min="11012" max="11012" width="8.7109375" style="1" bestFit="1" customWidth="1"/>
    <col min="11013" max="11013" width="8.42578125" style="1" bestFit="1" customWidth="1"/>
    <col min="11014" max="11014" width="76.140625" style="1" customWidth="1"/>
    <col min="11015" max="11016" width="16.5703125" style="1" customWidth="1"/>
    <col min="11017" max="11017" width="16.7109375" style="1" customWidth="1"/>
    <col min="11018" max="11018" width="18.5703125" style="1" customWidth="1"/>
    <col min="11019" max="11264" width="9.140625" style="1"/>
    <col min="11265" max="11265" width="7.5703125" style="1" bestFit="1" customWidth="1"/>
    <col min="11266" max="11266" width="7" style="1" bestFit="1" customWidth="1"/>
    <col min="11267" max="11267" width="5.5703125" style="1" bestFit="1" customWidth="1"/>
    <col min="11268" max="11268" width="8.7109375" style="1" bestFit="1" customWidth="1"/>
    <col min="11269" max="11269" width="8.42578125" style="1" bestFit="1" customWidth="1"/>
    <col min="11270" max="11270" width="76.140625" style="1" customWidth="1"/>
    <col min="11271" max="11272" width="16.5703125" style="1" customWidth="1"/>
    <col min="11273" max="11273" width="16.7109375" style="1" customWidth="1"/>
    <col min="11274" max="11274" width="18.5703125" style="1" customWidth="1"/>
    <col min="11275" max="11520" width="9.140625" style="1"/>
    <col min="11521" max="11521" width="7.5703125" style="1" bestFit="1" customWidth="1"/>
    <col min="11522" max="11522" width="7" style="1" bestFit="1" customWidth="1"/>
    <col min="11523" max="11523" width="5.5703125" style="1" bestFit="1" customWidth="1"/>
    <col min="11524" max="11524" width="8.7109375" style="1" bestFit="1" customWidth="1"/>
    <col min="11525" max="11525" width="8.42578125" style="1" bestFit="1" customWidth="1"/>
    <col min="11526" max="11526" width="76.140625" style="1" customWidth="1"/>
    <col min="11527" max="11528" width="16.5703125" style="1" customWidth="1"/>
    <col min="11529" max="11529" width="16.7109375" style="1" customWidth="1"/>
    <col min="11530" max="11530" width="18.5703125" style="1" customWidth="1"/>
    <col min="11531" max="11776" width="9.140625" style="1"/>
    <col min="11777" max="11777" width="7.5703125" style="1" bestFit="1" customWidth="1"/>
    <col min="11778" max="11778" width="7" style="1" bestFit="1" customWidth="1"/>
    <col min="11779" max="11779" width="5.5703125" style="1" bestFit="1" customWidth="1"/>
    <col min="11780" max="11780" width="8.7109375" style="1" bestFit="1" customWidth="1"/>
    <col min="11781" max="11781" width="8.42578125" style="1" bestFit="1" customWidth="1"/>
    <col min="11782" max="11782" width="76.140625" style="1" customWidth="1"/>
    <col min="11783" max="11784" width="16.5703125" style="1" customWidth="1"/>
    <col min="11785" max="11785" width="16.7109375" style="1" customWidth="1"/>
    <col min="11786" max="11786" width="18.5703125" style="1" customWidth="1"/>
    <col min="11787" max="12032" width="9.140625" style="1"/>
    <col min="12033" max="12033" width="7.5703125" style="1" bestFit="1" customWidth="1"/>
    <col min="12034" max="12034" width="7" style="1" bestFit="1" customWidth="1"/>
    <col min="12035" max="12035" width="5.5703125" style="1" bestFit="1" customWidth="1"/>
    <col min="12036" max="12036" width="8.7109375" style="1" bestFit="1" customWidth="1"/>
    <col min="12037" max="12037" width="8.42578125" style="1" bestFit="1" customWidth="1"/>
    <col min="12038" max="12038" width="76.140625" style="1" customWidth="1"/>
    <col min="12039" max="12040" width="16.5703125" style="1" customWidth="1"/>
    <col min="12041" max="12041" width="16.7109375" style="1" customWidth="1"/>
    <col min="12042" max="12042" width="18.5703125" style="1" customWidth="1"/>
    <col min="12043" max="12288" width="9.140625" style="1"/>
    <col min="12289" max="12289" width="7.5703125" style="1" bestFit="1" customWidth="1"/>
    <col min="12290" max="12290" width="7" style="1" bestFit="1" customWidth="1"/>
    <col min="12291" max="12291" width="5.5703125" style="1" bestFit="1" customWidth="1"/>
    <col min="12292" max="12292" width="8.7109375" style="1" bestFit="1" customWidth="1"/>
    <col min="12293" max="12293" width="8.42578125" style="1" bestFit="1" customWidth="1"/>
    <col min="12294" max="12294" width="76.140625" style="1" customWidth="1"/>
    <col min="12295" max="12296" width="16.5703125" style="1" customWidth="1"/>
    <col min="12297" max="12297" width="16.7109375" style="1" customWidth="1"/>
    <col min="12298" max="12298" width="18.5703125" style="1" customWidth="1"/>
    <col min="12299" max="12544" width="9.140625" style="1"/>
    <col min="12545" max="12545" width="7.5703125" style="1" bestFit="1" customWidth="1"/>
    <col min="12546" max="12546" width="7" style="1" bestFit="1" customWidth="1"/>
    <col min="12547" max="12547" width="5.5703125" style="1" bestFit="1" customWidth="1"/>
    <col min="12548" max="12548" width="8.7109375" style="1" bestFit="1" customWidth="1"/>
    <col min="12549" max="12549" width="8.42578125" style="1" bestFit="1" customWidth="1"/>
    <col min="12550" max="12550" width="76.140625" style="1" customWidth="1"/>
    <col min="12551" max="12552" width="16.5703125" style="1" customWidth="1"/>
    <col min="12553" max="12553" width="16.7109375" style="1" customWidth="1"/>
    <col min="12554" max="12554" width="18.5703125" style="1" customWidth="1"/>
    <col min="12555" max="12800" width="9.140625" style="1"/>
    <col min="12801" max="12801" width="7.5703125" style="1" bestFit="1" customWidth="1"/>
    <col min="12802" max="12802" width="7" style="1" bestFit="1" customWidth="1"/>
    <col min="12803" max="12803" width="5.5703125" style="1" bestFit="1" customWidth="1"/>
    <col min="12804" max="12804" width="8.7109375" style="1" bestFit="1" customWidth="1"/>
    <col min="12805" max="12805" width="8.42578125" style="1" bestFit="1" customWidth="1"/>
    <col min="12806" max="12806" width="76.140625" style="1" customWidth="1"/>
    <col min="12807" max="12808" width="16.5703125" style="1" customWidth="1"/>
    <col min="12809" max="12809" width="16.7109375" style="1" customWidth="1"/>
    <col min="12810" max="12810" width="18.5703125" style="1" customWidth="1"/>
    <col min="12811" max="13056" width="9.140625" style="1"/>
    <col min="13057" max="13057" width="7.5703125" style="1" bestFit="1" customWidth="1"/>
    <col min="13058" max="13058" width="7" style="1" bestFit="1" customWidth="1"/>
    <col min="13059" max="13059" width="5.5703125" style="1" bestFit="1" customWidth="1"/>
    <col min="13060" max="13060" width="8.7109375" style="1" bestFit="1" customWidth="1"/>
    <col min="13061" max="13061" width="8.42578125" style="1" bestFit="1" customWidth="1"/>
    <col min="13062" max="13062" width="76.140625" style="1" customWidth="1"/>
    <col min="13063" max="13064" width="16.5703125" style="1" customWidth="1"/>
    <col min="13065" max="13065" width="16.7109375" style="1" customWidth="1"/>
    <col min="13066" max="13066" width="18.5703125" style="1" customWidth="1"/>
    <col min="13067" max="13312" width="9.140625" style="1"/>
    <col min="13313" max="13313" width="7.5703125" style="1" bestFit="1" customWidth="1"/>
    <col min="13314" max="13314" width="7" style="1" bestFit="1" customWidth="1"/>
    <col min="13315" max="13315" width="5.5703125" style="1" bestFit="1" customWidth="1"/>
    <col min="13316" max="13316" width="8.7109375" style="1" bestFit="1" customWidth="1"/>
    <col min="13317" max="13317" width="8.42578125" style="1" bestFit="1" customWidth="1"/>
    <col min="13318" max="13318" width="76.140625" style="1" customWidth="1"/>
    <col min="13319" max="13320" width="16.5703125" style="1" customWidth="1"/>
    <col min="13321" max="13321" width="16.7109375" style="1" customWidth="1"/>
    <col min="13322" max="13322" width="18.5703125" style="1" customWidth="1"/>
    <col min="13323" max="13568" width="9.140625" style="1"/>
    <col min="13569" max="13569" width="7.5703125" style="1" bestFit="1" customWidth="1"/>
    <col min="13570" max="13570" width="7" style="1" bestFit="1" customWidth="1"/>
    <col min="13571" max="13571" width="5.5703125" style="1" bestFit="1" customWidth="1"/>
    <col min="13572" max="13572" width="8.7109375" style="1" bestFit="1" customWidth="1"/>
    <col min="13573" max="13573" width="8.42578125" style="1" bestFit="1" customWidth="1"/>
    <col min="13574" max="13574" width="76.140625" style="1" customWidth="1"/>
    <col min="13575" max="13576" width="16.5703125" style="1" customWidth="1"/>
    <col min="13577" max="13577" width="16.7109375" style="1" customWidth="1"/>
    <col min="13578" max="13578" width="18.5703125" style="1" customWidth="1"/>
    <col min="13579" max="13824" width="9.140625" style="1"/>
    <col min="13825" max="13825" width="7.5703125" style="1" bestFit="1" customWidth="1"/>
    <col min="13826" max="13826" width="7" style="1" bestFit="1" customWidth="1"/>
    <col min="13827" max="13827" width="5.5703125" style="1" bestFit="1" customWidth="1"/>
    <col min="13828" max="13828" width="8.7109375" style="1" bestFit="1" customWidth="1"/>
    <col min="13829" max="13829" width="8.42578125" style="1" bestFit="1" customWidth="1"/>
    <col min="13830" max="13830" width="76.140625" style="1" customWidth="1"/>
    <col min="13831" max="13832" width="16.5703125" style="1" customWidth="1"/>
    <col min="13833" max="13833" width="16.7109375" style="1" customWidth="1"/>
    <col min="13834" max="13834" width="18.5703125" style="1" customWidth="1"/>
    <col min="13835" max="14080" width="9.140625" style="1"/>
    <col min="14081" max="14081" width="7.5703125" style="1" bestFit="1" customWidth="1"/>
    <col min="14082" max="14082" width="7" style="1" bestFit="1" customWidth="1"/>
    <col min="14083" max="14083" width="5.5703125" style="1" bestFit="1" customWidth="1"/>
    <col min="14084" max="14084" width="8.7109375" style="1" bestFit="1" customWidth="1"/>
    <col min="14085" max="14085" width="8.42578125" style="1" bestFit="1" customWidth="1"/>
    <col min="14086" max="14086" width="76.140625" style="1" customWidth="1"/>
    <col min="14087" max="14088" width="16.5703125" style="1" customWidth="1"/>
    <col min="14089" max="14089" width="16.7109375" style="1" customWidth="1"/>
    <col min="14090" max="14090" width="18.5703125" style="1" customWidth="1"/>
    <col min="14091" max="14336" width="9.140625" style="1"/>
    <col min="14337" max="14337" width="7.5703125" style="1" bestFit="1" customWidth="1"/>
    <col min="14338" max="14338" width="7" style="1" bestFit="1" customWidth="1"/>
    <col min="14339" max="14339" width="5.5703125" style="1" bestFit="1" customWidth="1"/>
    <col min="14340" max="14340" width="8.7109375" style="1" bestFit="1" customWidth="1"/>
    <col min="14341" max="14341" width="8.42578125" style="1" bestFit="1" customWidth="1"/>
    <col min="14342" max="14342" width="76.140625" style="1" customWidth="1"/>
    <col min="14343" max="14344" width="16.5703125" style="1" customWidth="1"/>
    <col min="14345" max="14345" width="16.7109375" style="1" customWidth="1"/>
    <col min="14346" max="14346" width="18.5703125" style="1" customWidth="1"/>
    <col min="14347" max="14592" width="9.140625" style="1"/>
    <col min="14593" max="14593" width="7.5703125" style="1" bestFit="1" customWidth="1"/>
    <col min="14594" max="14594" width="7" style="1" bestFit="1" customWidth="1"/>
    <col min="14595" max="14595" width="5.5703125" style="1" bestFit="1" customWidth="1"/>
    <col min="14596" max="14596" width="8.7109375" style="1" bestFit="1" customWidth="1"/>
    <col min="14597" max="14597" width="8.42578125" style="1" bestFit="1" customWidth="1"/>
    <col min="14598" max="14598" width="76.140625" style="1" customWidth="1"/>
    <col min="14599" max="14600" width="16.5703125" style="1" customWidth="1"/>
    <col min="14601" max="14601" width="16.7109375" style="1" customWidth="1"/>
    <col min="14602" max="14602" width="18.5703125" style="1" customWidth="1"/>
    <col min="14603" max="14848" width="9.140625" style="1"/>
    <col min="14849" max="14849" width="7.5703125" style="1" bestFit="1" customWidth="1"/>
    <col min="14850" max="14850" width="7" style="1" bestFit="1" customWidth="1"/>
    <col min="14851" max="14851" width="5.5703125" style="1" bestFit="1" customWidth="1"/>
    <col min="14852" max="14852" width="8.7109375" style="1" bestFit="1" customWidth="1"/>
    <col min="14853" max="14853" width="8.42578125" style="1" bestFit="1" customWidth="1"/>
    <col min="14854" max="14854" width="76.140625" style="1" customWidth="1"/>
    <col min="14855" max="14856" width="16.5703125" style="1" customWidth="1"/>
    <col min="14857" max="14857" width="16.7109375" style="1" customWidth="1"/>
    <col min="14858" max="14858" width="18.5703125" style="1" customWidth="1"/>
    <col min="14859" max="15104" width="9.140625" style="1"/>
    <col min="15105" max="15105" width="7.5703125" style="1" bestFit="1" customWidth="1"/>
    <col min="15106" max="15106" width="7" style="1" bestFit="1" customWidth="1"/>
    <col min="15107" max="15107" width="5.5703125" style="1" bestFit="1" customWidth="1"/>
    <col min="15108" max="15108" width="8.7109375" style="1" bestFit="1" customWidth="1"/>
    <col min="15109" max="15109" width="8.42578125" style="1" bestFit="1" customWidth="1"/>
    <col min="15110" max="15110" width="76.140625" style="1" customWidth="1"/>
    <col min="15111" max="15112" width="16.5703125" style="1" customWidth="1"/>
    <col min="15113" max="15113" width="16.7109375" style="1" customWidth="1"/>
    <col min="15114" max="15114" width="18.5703125" style="1" customWidth="1"/>
    <col min="15115" max="15360" width="9.140625" style="1"/>
    <col min="15361" max="15361" width="7.5703125" style="1" bestFit="1" customWidth="1"/>
    <col min="15362" max="15362" width="7" style="1" bestFit="1" customWidth="1"/>
    <col min="15363" max="15363" width="5.5703125" style="1" bestFit="1" customWidth="1"/>
    <col min="15364" max="15364" width="8.7109375" style="1" bestFit="1" customWidth="1"/>
    <col min="15365" max="15365" width="8.42578125" style="1" bestFit="1" customWidth="1"/>
    <col min="15366" max="15366" width="76.140625" style="1" customWidth="1"/>
    <col min="15367" max="15368" width="16.5703125" style="1" customWidth="1"/>
    <col min="15369" max="15369" width="16.7109375" style="1" customWidth="1"/>
    <col min="15370" max="15370" width="18.5703125" style="1" customWidth="1"/>
    <col min="15371" max="15616" width="9.140625" style="1"/>
    <col min="15617" max="15617" width="7.5703125" style="1" bestFit="1" customWidth="1"/>
    <col min="15618" max="15618" width="7" style="1" bestFit="1" customWidth="1"/>
    <col min="15619" max="15619" width="5.5703125" style="1" bestFit="1" customWidth="1"/>
    <col min="15620" max="15620" width="8.7109375" style="1" bestFit="1" customWidth="1"/>
    <col min="15621" max="15621" width="8.42578125" style="1" bestFit="1" customWidth="1"/>
    <col min="15622" max="15622" width="76.140625" style="1" customWidth="1"/>
    <col min="15623" max="15624" width="16.5703125" style="1" customWidth="1"/>
    <col min="15625" max="15625" width="16.7109375" style="1" customWidth="1"/>
    <col min="15626" max="15626" width="18.5703125" style="1" customWidth="1"/>
    <col min="15627" max="15872" width="9.140625" style="1"/>
    <col min="15873" max="15873" width="7.5703125" style="1" bestFit="1" customWidth="1"/>
    <col min="15874" max="15874" width="7" style="1" bestFit="1" customWidth="1"/>
    <col min="15875" max="15875" width="5.5703125" style="1" bestFit="1" customWidth="1"/>
    <col min="15876" max="15876" width="8.7109375" style="1" bestFit="1" customWidth="1"/>
    <col min="15877" max="15877" width="8.42578125" style="1" bestFit="1" customWidth="1"/>
    <col min="15878" max="15878" width="76.140625" style="1" customWidth="1"/>
    <col min="15879" max="15880" width="16.5703125" style="1" customWidth="1"/>
    <col min="15881" max="15881" width="16.7109375" style="1" customWidth="1"/>
    <col min="15882" max="15882" width="18.5703125" style="1" customWidth="1"/>
    <col min="15883" max="16128" width="9.140625" style="1"/>
    <col min="16129" max="16129" width="7.5703125" style="1" bestFit="1" customWidth="1"/>
    <col min="16130" max="16130" width="7" style="1" bestFit="1" customWidth="1"/>
    <col min="16131" max="16131" width="5.5703125" style="1" bestFit="1" customWidth="1"/>
    <col min="16132" max="16132" width="8.7109375" style="1" bestFit="1" customWidth="1"/>
    <col min="16133" max="16133" width="8.42578125" style="1" bestFit="1" customWidth="1"/>
    <col min="16134" max="16134" width="76.140625" style="1" customWidth="1"/>
    <col min="16135" max="16136" width="16.5703125" style="1" customWidth="1"/>
    <col min="16137" max="16137" width="16.7109375" style="1" customWidth="1"/>
    <col min="16138" max="16138" width="18.5703125" style="1" customWidth="1"/>
    <col min="16139" max="16384" width="9.140625" style="1"/>
  </cols>
  <sheetData>
    <row r="1" spans="1:10" ht="14.25" customHeight="1">
      <c r="A1" s="235" t="s">
        <v>73</v>
      </c>
      <c r="B1" s="235"/>
      <c r="C1" s="235"/>
      <c r="D1" s="235"/>
      <c r="E1" s="235"/>
      <c r="F1" s="235"/>
      <c r="G1" s="235"/>
      <c r="H1" s="235"/>
      <c r="I1" s="235"/>
      <c r="J1" s="235"/>
    </row>
    <row r="2" spans="1:10" ht="15" customHeight="1">
      <c r="A2" s="235" t="s">
        <v>170</v>
      </c>
      <c r="B2" s="235"/>
      <c r="C2" s="235"/>
      <c r="D2" s="235"/>
      <c r="E2" s="235"/>
      <c r="F2" s="235"/>
      <c r="G2" s="235"/>
      <c r="H2" s="235"/>
      <c r="I2" s="235"/>
      <c r="J2" s="235"/>
    </row>
    <row r="3" spans="1:10">
      <c r="A3" s="235" t="s">
        <v>0</v>
      </c>
      <c r="B3" s="235"/>
      <c r="C3" s="235"/>
      <c r="D3" s="235"/>
      <c r="E3" s="235"/>
      <c r="F3" s="235"/>
      <c r="G3" s="235"/>
      <c r="H3" s="235"/>
      <c r="I3" s="235"/>
      <c r="J3" s="235"/>
    </row>
    <row r="4" spans="1:10">
      <c r="A4" s="236"/>
      <c r="B4" s="236"/>
      <c r="C4" s="236"/>
      <c r="D4" s="236"/>
      <c r="E4" s="236"/>
      <c r="F4" s="236"/>
      <c r="G4" s="236"/>
      <c r="H4" s="236"/>
      <c r="I4" s="236"/>
      <c r="J4" s="236"/>
    </row>
    <row r="5" spans="1:10" s="2" customFormat="1" ht="46.5" customHeight="1">
      <c r="A5" s="213" t="s">
        <v>179</v>
      </c>
      <c r="B5" s="213"/>
      <c r="C5" s="213"/>
      <c r="D5" s="213"/>
      <c r="E5" s="213"/>
      <c r="F5" s="213"/>
      <c r="G5" s="213"/>
      <c r="H5" s="213"/>
      <c r="I5" s="213"/>
      <c r="J5" s="213"/>
    </row>
    <row r="6" spans="1:10" s="2" customFormat="1">
      <c r="A6" s="70"/>
      <c r="B6" s="70"/>
      <c r="C6" s="70"/>
      <c r="D6" s="70"/>
      <c r="E6" s="70"/>
      <c r="F6" s="70"/>
      <c r="G6" s="70"/>
      <c r="H6" s="70"/>
      <c r="I6" s="70"/>
      <c r="J6" s="70"/>
    </row>
    <row r="7" spans="1:10">
      <c r="I7" s="234" t="s">
        <v>171</v>
      </c>
      <c r="J7" s="234"/>
    </row>
    <row r="8" spans="1:10" ht="49.5" customHeight="1">
      <c r="A8" s="229" t="s">
        <v>6</v>
      </c>
      <c r="B8" s="230"/>
      <c r="C8" s="231"/>
      <c r="D8" s="229" t="s">
        <v>1</v>
      </c>
      <c r="E8" s="231"/>
      <c r="F8" s="232" t="s">
        <v>25</v>
      </c>
      <c r="G8" s="229" t="s">
        <v>43</v>
      </c>
      <c r="H8" s="230"/>
      <c r="I8" s="230"/>
      <c r="J8" s="231"/>
    </row>
    <row r="9" spans="1:10" ht="28.5" customHeight="1">
      <c r="A9" s="88" t="s">
        <v>7</v>
      </c>
      <c r="B9" s="88" t="s">
        <v>8</v>
      </c>
      <c r="C9" s="88" t="s">
        <v>9</v>
      </c>
      <c r="D9" s="88" t="s">
        <v>3</v>
      </c>
      <c r="E9" s="88" t="s">
        <v>21</v>
      </c>
      <c r="F9" s="233"/>
      <c r="G9" s="74" t="s">
        <v>172</v>
      </c>
      <c r="H9" s="74" t="s">
        <v>173</v>
      </c>
      <c r="I9" s="74" t="s">
        <v>174</v>
      </c>
      <c r="J9" s="74" t="s">
        <v>2</v>
      </c>
    </row>
    <row r="10" spans="1:10">
      <c r="A10" s="89"/>
      <c r="B10" s="89"/>
      <c r="C10" s="89"/>
      <c r="D10" s="89"/>
      <c r="E10" s="89"/>
      <c r="F10" s="90" t="s">
        <v>5</v>
      </c>
      <c r="G10" s="91">
        <f>G12</f>
        <v>0</v>
      </c>
      <c r="H10" s="91">
        <f>H12</f>
        <v>0</v>
      </c>
      <c r="I10" s="91">
        <f>I12</f>
        <v>0</v>
      </c>
      <c r="J10" s="91">
        <f>J12</f>
        <v>0</v>
      </c>
    </row>
    <row r="11" spans="1:10" ht="18" customHeight="1">
      <c r="A11" s="89"/>
      <c r="B11" s="89"/>
      <c r="C11" s="89"/>
      <c r="D11" s="89"/>
      <c r="E11" s="89"/>
      <c r="F11" s="92" t="s">
        <v>4</v>
      </c>
      <c r="G11" s="93"/>
      <c r="H11" s="93"/>
      <c r="I11" s="93"/>
      <c r="J11" s="93"/>
    </row>
    <row r="12" spans="1:10">
      <c r="A12" s="94" t="s">
        <v>45</v>
      </c>
      <c r="B12" s="89"/>
      <c r="C12" s="89"/>
      <c r="D12" s="89"/>
      <c r="E12" s="89"/>
      <c r="F12" s="90" t="s">
        <v>46</v>
      </c>
      <c r="G12" s="91">
        <f>G14</f>
        <v>0</v>
      </c>
      <c r="H12" s="91">
        <f>H14</f>
        <v>0</v>
      </c>
      <c r="I12" s="91">
        <f>I14</f>
        <v>0</v>
      </c>
      <c r="J12" s="91">
        <f>J14</f>
        <v>0</v>
      </c>
    </row>
    <row r="13" spans="1:10">
      <c r="A13" s="89"/>
      <c r="B13" s="89"/>
      <c r="C13" s="89"/>
      <c r="D13" s="89"/>
      <c r="E13" s="89"/>
      <c r="F13" s="92" t="s">
        <v>4</v>
      </c>
      <c r="G13" s="93"/>
      <c r="H13" s="93"/>
      <c r="I13" s="93"/>
      <c r="J13" s="93"/>
    </row>
    <row r="14" spans="1:10">
      <c r="A14" s="89"/>
      <c r="B14" s="95" t="s">
        <v>47</v>
      </c>
      <c r="C14" s="89"/>
      <c r="D14" s="89"/>
      <c r="E14" s="89"/>
      <c r="F14" s="90" t="s">
        <v>48</v>
      </c>
      <c r="G14" s="91">
        <f>G16</f>
        <v>0</v>
      </c>
      <c r="H14" s="91">
        <f>H16</f>
        <v>0</v>
      </c>
      <c r="I14" s="91">
        <f>I16</f>
        <v>0</v>
      </c>
      <c r="J14" s="91">
        <f>J16</f>
        <v>0</v>
      </c>
    </row>
    <row r="15" spans="1:10">
      <c r="A15" s="89"/>
      <c r="B15" s="89"/>
      <c r="C15" s="89"/>
      <c r="D15" s="89"/>
      <c r="E15" s="89"/>
      <c r="F15" s="92" t="s">
        <v>4</v>
      </c>
      <c r="G15" s="93"/>
      <c r="H15" s="93"/>
      <c r="I15" s="93"/>
      <c r="J15" s="93"/>
    </row>
    <row r="16" spans="1:10">
      <c r="A16" s="89"/>
      <c r="B16" s="89"/>
      <c r="C16" s="94" t="s">
        <v>22</v>
      </c>
      <c r="D16" s="89"/>
      <c r="E16" s="89"/>
      <c r="F16" s="90" t="s">
        <v>49</v>
      </c>
      <c r="G16" s="91">
        <f>G18</f>
        <v>0</v>
      </c>
      <c r="H16" s="91">
        <f>H18</f>
        <v>0</v>
      </c>
      <c r="I16" s="91">
        <f>I18</f>
        <v>0</v>
      </c>
      <c r="J16" s="91">
        <f>J18</f>
        <v>0</v>
      </c>
    </row>
    <row r="17" spans="1:10">
      <c r="A17" s="89"/>
      <c r="B17" s="89"/>
      <c r="C17" s="89"/>
      <c r="D17" s="89"/>
      <c r="E17" s="89"/>
      <c r="F17" s="92" t="s">
        <v>4</v>
      </c>
      <c r="G17" s="93"/>
      <c r="H17" s="93"/>
      <c r="I17" s="93"/>
      <c r="J17" s="93"/>
    </row>
    <row r="18" spans="1:10" ht="42.75" customHeight="1">
      <c r="A18" s="206"/>
      <c r="B18" s="206"/>
      <c r="C18" s="206"/>
      <c r="D18" s="206"/>
      <c r="E18" s="206"/>
      <c r="F18" s="90" t="s">
        <v>41</v>
      </c>
      <c r="G18" s="91">
        <f>+G20</f>
        <v>0</v>
      </c>
      <c r="H18" s="91">
        <f>+H20</f>
        <v>0</v>
      </c>
      <c r="I18" s="91">
        <f>+I20</f>
        <v>0</v>
      </c>
      <c r="J18" s="91">
        <f>+J20</f>
        <v>0</v>
      </c>
    </row>
    <row r="19" spans="1:10">
      <c r="A19" s="89"/>
      <c r="B19" s="89"/>
      <c r="C19" s="89"/>
      <c r="D19" s="89"/>
      <c r="E19" s="89"/>
      <c r="F19" s="92" t="s">
        <v>4</v>
      </c>
      <c r="G19" s="93"/>
      <c r="H19" s="93"/>
      <c r="I19" s="93"/>
      <c r="J19" s="93"/>
    </row>
    <row r="20" spans="1:10" s="2" customFormat="1">
      <c r="A20" s="95"/>
      <c r="B20" s="95"/>
      <c r="C20" s="95"/>
      <c r="D20" s="95" t="s">
        <v>50</v>
      </c>
      <c r="E20" s="95"/>
      <c r="F20" s="90" t="s">
        <v>51</v>
      </c>
      <c r="G20" s="91">
        <f>+G22+G38</f>
        <v>0</v>
      </c>
      <c r="H20" s="91">
        <f>+H22+H38</f>
        <v>0</v>
      </c>
      <c r="I20" s="91">
        <f>+I22+I38</f>
        <v>0</v>
      </c>
      <c r="J20" s="91">
        <f>+J22+J38</f>
        <v>0</v>
      </c>
    </row>
    <row r="21" spans="1:10">
      <c r="A21" s="89"/>
      <c r="B21" s="89"/>
      <c r="C21" s="89"/>
      <c r="D21" s="89"/>
      <c r="E21" s="89"/>
      <c r="F21" s="92" t="s">
        <v>4</v>
      </c>
      <c r="G21" s="96"/>
      <c r="H21" s="96"/>
      <c r="I21" s="96"/>
      <c r="J21" s="96"/>
    </row>
    <row r="22" spans="1:10" s="2" customFormat="1" ht="26.25" customHeight="1">
      <c r="A22" s="95"/>
      <c r="B22" s="95"/>
      <c r="C22" s="95"/>
      <c r="D22" s="95"/>
      <c r="E22" s="95" t="s">
        <v>52</v>
      </c>
      <c r="F22" s="90" t="s">
        <v>53</v>
      </c>
      <c r="G22" s="97">
        <f>+G24+G31</f>
        <v>25200</v>
      </c>
      <c r="H22" s="97">
        <f>+H24+H31</f>
        <v>25200</v>
      </c>
      <c r="I22" s="97">
        <f>+I24+I31</f>
        <v>25200</v>
      </c>
      <c r="J22" s="97">
        <f>+J24+J31</f>
        <v>25200</v>
      </c>
    </row>
    <row r="23" spans="1:10">
      <c r="A23" s="89"/>
      <c r="B23" s="89"/>
      <c r="C23" s="89"/>
      <c r="D23" s="89"/>
      <c r="E23" s="89"/>
      <c r="F23" s="92" t="s">
        <v>23</v>
      </c>
      <c r="G23" s="96"/>
      <c r="H23" s="96"/>
      <c r="I23" s="96"/>
      <c r="J23" s="96"/>
    </row>
    <row r="24" spans="1:10" s="13" customFormat="1" ht="24.75" customHeight="1">
      <c r="A24" s="98"/>
      <c r="B24" s="98"/>
      <c r="C24" s="98"/>
      <c r="D24" s="98"/>
      <c r="E24" s="98"/>
      <c r="F24" s="99" t="s">
        <v>166</v>
      </c>
      <c r="G24" s="100">
        <f>+G26</f>
        <v>0</v>
      </c>
      <c r="H24" s="100">
        <f>+H26</f>
        <v>-443573</v>
      </c>
      <c r="I24" s="100">
        <f>+I26</f>
        <v>-443573</v>
      </c>
      <c r="J24" s="100">
        <f>+J26</f>
        <v>-443573</v>
      </c>
    </row>
    <row r="25" spans="1:10" s="14" customFormat="1" ht="16.5" customHeight="1">
      <c r="A25" s="101"/>
      <c r="B25" s="102"/>
      <c r="C25" s="103"/>
      <c r="D25" s="103"/>
      <c r="E25" s="103"/>
      <c r="F25" s="92" t="s">
        <v>24</v>
      </c>
      <c r="G25" s="104"/>
      <c r="H25" s="104"/>
      <c r="I25" s="104"/>
      <c r="J25" s="104"/>
    </row>
    <row r="26" spans="1:10" s="14" customFormat="1" ht="15.75" customHeight="1">
      <c r="A26" s="101"/>
      <c r="B26" s="102"/>
      <c r="C26" s="103"/>
      <c r="D26" s="103"/>
      <c r="E26" s="103"/>
      <c r="F26" s="105" t="s">
        <v>5</v>
      </c>
      <c r="G26" s="104">
        <f t="shared" ref="G26:J29" si="0">+G27</f>
        <v>0</v>
      </c>
      <c r="H26" s="104">
        <f t="shared" si="0"/>
        <v>-443573</v>
      </c>
      <c r="I26" s="104">
        <f t="shared" si="0"/>
        <v>-443573</v>
      </c>
      <c r="J26" s="104">
        <f t="shared" si="0"/>
        <v>-443573</v>
      </c>
    </row>
    <row r="27" spans="1:10" s="14" customFormat="1" ht="15.75" customHeight="1">
      <c r="A27" s="101"/>
      <c r="B27" s="102"/>
      <c r="C27" s="103"/>
      <c r="D27" s="103"/>
      <c r="E27" s="103"/>
      <c r="F27" s="105" t="s">
        <v>107</v>
      </c>
      <c r="G27" s="104">
        <f t="shared" si="0"/>
        <v>0</v>
      </c>
      <c r="H27" s="104">
        <f t="shared" si="0"/>
        <v>-443573</v>
      </c>
      <c r="I27" s="104">
        <f t="shared" si="0"/>
        <v>-443573</v>
      </c>
      <c r="J27" s="104">
        <f t="shared" si="0"/>
        <v>-443573</v>
      </c>
    </row>
    <row r="28" spans="1:10" s="14" customFormat="1" ht="15.75" customHeight="1">
      <c r="A28" s="101"/>
      <c r="B28" s="102"/>
      <c r="C28" s="103"/>
      <c r="D28" s="103"/>
      <c r="E28" s="103"/>
      <c r="F28" s="105" t="s">
        <v>108</v>
      </c>
      <c r="G28" s="104">
        <f t="shared" si="0"/>
        <v>0</v>
      </c>
      <c r="H28" s="104">
        <f t="shared" si="0"/>
        <v>-443573</v>
      </c>
      <c r="I28" s="104">
        <f t="shared" si="0"/>
        <v>-443573</v>
      </c>
      <c r="J28" s="104">
        <f t="shared" si="0"/>
        <v>-443573</v>
      </c>
    </row>
    <row r="29" spans="1:10" s="14" customFormat="1" ht="15.75" customHeight="1">
      <c r="A29" s="101"/>
      <c r="B29" s="102"/>
      <c r="C29" s="103"/>
      <c r="D29" s="103"/>
      <c r="E29" s="103"/>
      <c r="F29" s="105" t="s">
        <v>109</v>
      </c>
      <c r="G29" s="104">
        <f t="shared" si="0"/>
        <v>0</v>
      </c>
      <c r="H29" s="104">
        <f t="shared" si="0"/>
        <v>-443573</v>
      </c>
      <c r="I29" s="104">
        <f t="shared" si="0"/>
        <v>-443573</v>
      </c>
      <c r="J29" s="104">
        <f t="shared" si="0"/>
        <v>-443573</v>
      </c>
    </row>
    <row r="30" spans="1:10" s="112" customFormat="1" ht="16.5">
      <c r="A30" s="106"/>
      <c r="B30" s="107"/>
      <c r="C30" s="108"/>
      <c r="D30" s="109"/>
      <c r="E30" s="110"/>
      <c r="F30" s="105" t="s">
        <v>54</v>
      </c>
      <c r="G30" s="111">
        <v>0</v>
      </c>
      <c r="H30" s="111">
        <f>-468773-H38</f>
        <v>-443573</v>
      </c>
      <c r="I30" s="111">
        <f t="shared" ref="I30:J30" si="1">-468773-I38</f>
        <v>-443573</v>
      </c>
      <c r="J30" s="111">
        <f t="shared" si="1"/>
        <v>-443573</v>
      </c>
    </row>
    <row r="31" spans="1:10" s="13" customFormat="1" ht="33">
      <c r="A31" s="98"/>
      <c r="B31" s="98"/>
      <c r="C31" s="98"/>
      <c r="D31" s="98"/>
      <c r="E31" s="98"/>
      <c r="F31" s="99" t="s">
        <v>75</v>
      </c>
      <c r="G31" s="100">
        <f>+G33</f>
        <v>25200</v>
      </c>
      <c r="H31" s="100">
        <f>+H33</f>
        <v>468773</v>
      </c>
      <c r="I31" s="100">
        <f>+I33</f>
        <v>468773</v>
      </c>
      <c r="J31" s="100">
        <f>+J33</f>
        <v>468773</v>
      </c>
    </row>
    <row r="32" spans="1:10" s="14" customFormat="1" ht="16.5" customHeight="1">
      <c r="A32" s="101"/>
      <c r="B32" s="102"/>
      <c r="C32" s="103"/>
      <c r="D32" s="103"/>
      <c r="E32" s="103"/>
      <c r="F32" s="92" t="s">
        <v>24</v>
      </c>
      <c r="G32" s="104"/>
      <c r="H32" s="104"/>
      <c r="I32" s="104"/>
      <c r="J32" s="104"/>
    </row>
    <row r="33" spans="1:10" s="14" customFormat="1" ht="15.75" customHeight="1">
      <c r="A33" s="101"/>
      <c r="B33" s="102"/>
      <c r="C33" s="103"/>
      <c r="D33" s="103"/>
      <c r="E33" s="103"/>
      <c r="F33" s="105" t="s">
        <v>5</v>
      </c>
      <c r="G33" s="104">
        <f t="shared" ref="G33:J36" si="2">+G34</f>
        <v>25200</v>
      </c>
      <c r="H33" s="104">
        <f t="shared" si="2"/>
        <v>468773</v>
      </c>
      <c r="I33" s="104">
        <f t="shared" si="2"/>
        <v>468773</v>
      </c>
      <c r="J33" s="104">
        <f t="shared" si="2"/>
        <v>468773</v>
      </c>
    </row>
    <row r="34" spans="1:10" s="14" customFormat="1" ht="15.75" customHeight="1">
      <c r="A34" s="101"/>
      <c r="B34" s="102"/>
      <c r="C34" s="103"/>
      <c r="D34" s="103"/>
      <c r="E34" s="103"/>
      <c r="F34" s="105" t="s">
        <v>107</v>
      </c>
      <c r="G34" s="104">
        <f t="shared" si="2"/>
        <v>25200</v>
      </c>
      <c r="H34" s="104">
        <f t="shared" si="2"/>
        <v>468773</v>
      </c>
      <c r="I34" s="104">
        <f t="shared" si="2"/>
        <v>468773</v>
      </c>
      <c r="J34" s="104">
        <f t="shared" si="2"/>
        <v>468773</v>
      </c>
    </row>
    <row r="35" spans="1:10" s="14" customFormat="1" ht="15.75" customHeight="1">
      <c r="A35" s="101"/>
      <c r="B35" s="102"/>
      <c r="C35" s="103"/>
      <c r="D35" s="103"/>
      <c r="E35" s="103"/>
      <c r="F35" s="105" t="s">
        <v>108</v>
      </c>
      <c r="G35" s="104">
        <f t="shared" si="2"/>
        <v>25200</v>
      </c>
      <c r="H35" s="104">
        <f t="shared" si="2"/>
        <v>468773</v>
      </c>
      <c r="I35" s="104">
        <f t="shared" si="2"/>
        <v>468773</v>
      </c>
      <c r="J35" s="104">
        <f t="shared" si="2"/>
        <v>468773</v>
      </c>
    </row>
    <row r="36" spans="1:10" s="14" customFormat="1" ht="15.75" customHeight="1">
      <c r="A36" s="101"/>
      <c r="B36" s="102"/>
      <c r="C36" s="103"/>
      <c r="D36" s="103"/>
      <c r="E36" s="103"/>
      <c r="F36" s="105" t="s">
        <v>248</v>
      </c>
      <c r="G36" s="104">
        <f t="shared" si="2"/>
        <v>25200</v>
      </c>
      <c r="H36" s="104">
        <f t="shared" si="2"/>
        <v>468773</v>
      </c>
      <c r="I36" s="104">
        <f t="shared" si="2"/>
        <v>468773</v>
      </c>
      <c r="J36" s="104">
        <f t="shared" si="2"/>
        <v>468773</v>
      </c>
    </row>
    <row r="37" spans="1:10" s="112" customFormat="1" ht="16.5">
      <c r="A37" s="106"/>
      <c r="B37" s="107"/>
      <c r="C37" s="108"/>
      <c r="D37" s="109"/>
      <c r="E37" s="110"/>
      <c r="F37" s="105" t="s">
        <v>249</v>
      </c>
      <c r="G37" s="111">
        <v>25200</v>
      </c>
      <c r="H37" s="111">
        <v>468773</v>
      </c>
      <c r="I37" s="111">
        <v>468773</v>
      </c>
      <c r="J37" s="111">
        <v>468773</v>
      </c>
    </row>
    <row r="38" spans="1:10" s="2" customFormat="1" ht="49.5">
      <c r="A38" s="95"/>
      <c r="B38" s="95"/>
      <c r="C38" s="95"/>
      <c r="D38" s="95"/>
      <c r="E38" s="95" t="s">
        <v>180</v>
      </c>
      <c r="F38" s="90" t="s">
        <v>176</v>
      </c>
      <c r="G38" s="97">
        <f>+G40</f>
        <v>-25200</v>
      </c>
      <c r="H38" s="97">
        <f>+H40</f>
        <v>-25200</v>
      </c>
      <c r="I38" s="97">
        <f>+I40</f>
        <v>-25200</v>
      </c>
      <c r="J38" s="97">
        <f>+J40</f>
        <v>-25200</v>
      </c>
    </row>
    <row r="39" spans="1:10">
      <c r="A39" s="89"/>
      <c r="B39" s="89"/>
      <c r="C39" s="89"/>
      <c r="D39" s="89"/>
      <c r="E39" s="89"/>
      <c r="F39" s="92" t="s">
        <v>160</v>
      </c>
      <c r="G39" s="96"/>
      <c r="H39" s="96"/>
      <c r="I39" s="96"/>
      <c r="J39" s="96"/>
    </row>
    <row r="40" spans="1:10" s="13" customFormat="1" ht="33">
      <c r="A40" s="98"/>
      <c r="B40" s="98"/>
      <c r="C40" s="98"/>
      <c r="D40" s="98"/>
      <c r="E40" s="98"/>
      <c r="F40" s="99" t="s">
        <v>75</v>
      </c>
      <c r="G40" s="100">
        <f>+G42</f>
        <v>-25200</v>
      </c>
      <c r="H40" s="100">
        <f>+H42</f>
        <v>-25200</v>
      </c>
      <c r="I40" s="100">
        <f>+I42</f>
        <v>-25200</v>
      </c>
      <c r="J40" s="100">
        <f>+J42</f>
        <v>-25200</v>
      </c>
    </row>
    <row r="41" spans="1:10" ht="15" customHeight="1">
      <c r="A41" s="89"/>
      <c r="B41" s="89"/>
      <c r="C41" s="89"/>
      <c r="D41" s="89"/>
      <c r="E41" s="89"/>
      <c r="F41" s="92" t="s">
        <v>161</v>
      </c>
      <c r="G41" s="96"/>
      <c r="H41" s="96"/>
      <c r="I41" s="96"/>
      <c r="J41" s="96"/>
    </row>
    <row r="42" spans="1:10" ht="17.25" customHeight="1">
      <c r="A42" s="89"/>
      <c r="B42" s="89"/>
      <c r="C42" s="89"/>
      <c r="D42" s="89"/>
      <c r="E42" s="89"/>
      <c r="F42" s="105" t="s">
        <v>5</v>
      </c>
      <c r="G42" s="96">
        <f t="shared" ref="G42:J45" si="3">+G43</f>
        <v>-25200</v>
      </c>
      <c r="H42" s="96">
        <f t="shared" si="3"/>
        <v>-25200</v>
      </c>
      <c r="I42" s="96">
        <f t="shared" si="3"/>
        <v>-25200</v>
      </c>
      <c r="J42" s="96">
        <f t="shared" si="3"/>
        <v>-25200</v>
      </c>
    </row>
    <row r="43" spans="1:10" ht="17.25" customHeight="1">
      <c r="A43" s="89"/>
      <c r="B43" s="89"/>
      <c r="C43" s="89"/>
      <c r="D43" s="89"/>
      <c r="E43" s="89"/>
      <c r="F43" s="105" t="s">
        <v>181</v>
      </c>
      <c r="G43" s="96">
        <f t="shared" si="3"/>
        <v>-25200</v>
      </c>
      <c r="H43" s="96">
        <f t="shared" si="3"/>
        <v>-25200</v>
      </c>
      <c r="I43" s="96">
        <f t="shared" si="3"/>
        <v>-25200</v>
      </c>
      <c r="J43" s="96">
        <f t="shared" si="3"/>
        <v>-25200</v>
      </c>
    </row>
    <row r="44" spans="1:10" ht="17.25" customHeight="1">
      <c r="A44" s="89"/>
      <c r="B44" s="89"/>
      <c r="C44" s="89"/>
      <c r="D44" s="89"/>
      <c r="E44" s="89"/>
      <c r="F44" s="105" t="s">
        <v>182</v>
      </c>
      <c r="G44" s="96">
        <f t="shared" si="3"/>
        <v>-25200</v>
      </c>
      <c r="H44" s="96">
        <f t="shared" si="3"/>
        <v>-25200</v>
      </c>
      <c r="I44" s="96">
        <f t="shared" si="3"/>
        <v>-25200</v>
      </c>
      <c r="J44" s="96">
        <f t="shared" si="3"/>
        <v>-25200</v>
      </c>
    </row>
    <row r="45" spans="1:10" ht="22.5" customHeight="1">
      <c r="A45" s="89"/>
      <c r="B45" s="89"/>
      <c r="C45" s="89"/>
      <c r="D45" s="89"/>
      <c r="E45" s="89"/>
      <c r="F45" s="105" t="s">
        <v>183</v>
      </c>
      <c r="G45" s="96">
        <f t="shared" si="3"/>
        <v>-25200</v>
      </c>
      <c r="H45" s="96">
        <f t="shared" si="3"/>
        <v>-25200</v>
      </c>
      <c r="I45" s="96">
        <f t="shared" si="3"/>
        <v>-25200</v>
      </c>
      <c r="J45" s="96">
        <f t="shared" si="3"/>
        <v>-25200</v>
      </c>
    </row>
    <row r="46" spans="1:10" ht="22.5" customHeight="1">
      <c r="A46" s="89"/>
      <c r="B46" s="89"/>
      <c r="C46" s="89"/>
      <c r="D46" s="89"/>
      <c r="E46" s="89"/>
      <c r="F46" s="105" t="s">
        <v>184</v>
      </c>
      <c r="G46" s="96">
        <v>-25200</v>
      </c>
      <c r="H46" s="96">
        <v>-25200</v>
      </c>
      <c r="I46" s="96">
        <v>-25200</v>
      </c>
      <c r="J46" s="96">
        <v>-25200</v>
      </c>
    </row>
  </sheetData>
  <mergeCells count="10">
    <mergeCell ref="A1:J1"/>
    <mergeCell ref="A2:J2"/>
    <mergeCell ref="A3:J3"/>
    <mergeCell ref="A4:J4"/>
    <mergeCell ref="A5:J5"/>
    <mergeCell ref="A8:C8"/>
    <mergeCell ref="D8:E8"/>
    <mergeCell ref="F8:F9"/>
    <mergeCell ref="G8:J8"/>
    <mergeCell ref="I7:J7"/>
  </mergeCells>
  <pageMargins left="0.2" right="0.2" top="0.33" bottom="0.37" header="0.17" footer="0.17"/>
  <pageSetup paperSize="9" scale="84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opLeftCell="A82" zoomScaleNormal="100" workbookViewId="0">
      <selection activeCell="E15" sqref="E15"/>
    </sheetView>
  </sheetViews>
  <sheetFormatPr defaultRowHeight="17.25"/>
  <cols>
    <col min="1" max="1" width="11.42578125" style="8" customWidth="1"/>
    <col min="2" max="2" width="12" style="8" customWidth="1"/>
    <col min="3" max="3" width="63.42578125" style="4" customWidth="1"/>
    <col min="4" max="6" width="16" style="4" customWidth="1"/>
    <col min="7" max="7" width="15.7109375" style="4" bestFit="1" customWidth="1"/>
    <col min="8" max="16384" width="9.140625" style="4"/>
  </cols>
  <sheetData>
    <row r="1" spans="1:7" ht="17.25" customHeight="1">
      <c r="A1" s="235" t="s">
        <v>55</v>
      </c>
      <c r="B1" s="235"/>
      <c r="C1" s="235"/>
      <c r="D1" s="235"/>
      <c r="E1" s="235"/>
      <c r="F1" s="235"/>
      <c r="G1" s="235"/>
    </row>
    <row r="2" spans="1:7" ht="17.25" customHeight="1">
      <c r="A2" s="235" t="s">
        <v>170</v>
      </c>
      <c r="B2" s="235"/>
      <c r="C2" s="235"/>
      <c r="D2" s="235"/>
      <c r="E2" s="235"/>
      <c r="F2" s="235"/>
      <c r="G2" s="235"/>
    </row>
    <row r="3" spans="1:7" ht="17.25" customHeight="1">
      <c r="A3" s="235" t="s">
        <v>0</v>
      </c>
      <c r="B3" s="235"/>
      <c r="C3" s="235"/>
      <c r="D3" s="235"/>
      <c r="E3" s="235"/>
      <c r="F3" s="235"/>
      <c r="G3" s="235"/>
    </row>
    <row r="4" spans="1:7">
      <c r="A4" s="240"/>
      <c r="B4" s="240"/>
      <c r="C4" s="240"/>
      <c r="D4" s="240"/>
      <c r="E4" s="240"/>
      <c r="F4" s="240"/>
      <c r="G4" s="240"/>
    </row>
    <row r="5" spans="1:7" ht="48" customHeight="1">
      <c r="A5" s="241" t="s">
        <v>185</v>
      </c>
      <c r="B5" s="241"/>
      <c r="C5" s="241"/>
      <c r="D5" s="241"/>
      <c r="E5" s="241"/>
      <c r="F5" s="241"/>
      <c r="G5" s="241"/>
    </row>
    <row r="6" spans="1:7" ht="17.25" customHeight="1">
      <c r="A6" s="5"/>
      <c r="B6" s="5"/>
      <c r="C6" s="71"/>
      <c r="D6" s="113"/>
      <c r="E6" s="113"/>
      <c r="F6" s="234" t="s">
        <v>171</v>
      </c>
      <c r="G6" s="234"/>
    </row>
    <row r="7" spans="1:7" s="7" customFormat="1" ht="63.75" customHeight="1">
      <c r="A7" s="237" t="s">
        <v>27</v>
      </c>
      <c r="B7" s="237"/>
      <c r="C7" s="238" t="s">
        <v>28</v>
      </c>
      <c r="D7" s="242" t="s">
        <v>43</v>
      </c>
      <c r="E7" s="243"/>
      <c r="F7" s="243"/>
      <c r="G7" s="244"/>
    </row>
    <row r="8" spans="1:7" s="7" customFormat="1" ht="60">
      <c r="A8" s="114" t="s">
        <v>30</v>
      </c>
      <c r="B8" s="114" t="s">
        <v>31</v>
      </c>
      <c r="C8" s="239"/>
      <c r="D8" s="115" t="s">
        <v>172</v>
      </c>
      <c r="E8" s="115" t="s">
        <v>173</v>
      </c>
      <c r="F8" s="115" t="s">
        <v>174</v>
      </c>
      <c r="G8" s="116" t="s">
        <v>2</v>
      </c>
    </row>
    <row r="9" spans="1:7" s="8" customFormat="1">
      <c r="A9" s="117"/>
      <c r="B9" s="117"/>
      <c r="C9" s="118" t="s">
        <v>36</v>
      </c>
      <c r="D9" s="37">
        <f>D11</f>
        <v>25200</v>
      </c>
      <c r="E9" s="119">
        <f>E11</f>
        <v>25200</v>
      </c>
      <c r="F9" s="119">
        <f>F11</f>
        <v>25200</v>
      </c>
      <c r="G9" s="119">
        <f>G11</f>
        <v>25200</v>
      </c>
    </row>
    <row r="10" spans="1:7">
      <c r="A10" s="117"/>
      <c r="B10" s="117"/>
      <c r="C10" s="118" t="s">
        <v>37</v>
      </c>
      <c r="D10" s="119"/>
      <c r="E10" s="119"/>
      <c r="F10" s="119"/>
      <c r="G10" s="119"/>
    </row>
    <row r="11" spans="1:7" s="8" customFormat="1" ht="34.5">
      <c r="A11" s="40"/>
      <c r="B11" s="41"/>
      <c r="C11" s="42" t="s">
        <v>41</v>
      </c>
      <c r="D11" s="37">
        <f>+D13</f>
        <v>25200</v>
      </c>
      <c r="E11" s="35">
        <f t="shared" ref="E11:G11" si="0">+E13</f>
        <v>25200</v>
      </c>
      <c r="F11" s="35">
        <f t="shared" si="0"/>
        <v>25200</v>
      </c>
      <c r="G11" s="35">
        <f t="shared" si="0"/>
        <v>25200</v>
      </c>
    </row>
    <row r="12" spans="1:7" s="8" customFormat="1">
      <c r="A12" s="40"/>
      <c r="B12" s="40"/>
      <c r="C12" s="43" t="s">
        <v>38</v>
      </c>
      <c r="D12" s="36"/>
      <c r="E12" s="36"/>
      <c r="F12" s="36"/>
      <c r="G12" s="36"/>
    </row>
    <row r="13" spans="1:7" s="9" customFormat="1" ht="34.5">
      <c r="A13" s="44">
        <v>1049</v>
      </c>
      <c r="B13" s="44">
        <v>21001</v>
      </c>
      <c r="C13" s="45" t="s">
        <v>42</v>
      </c>
      <c r="D13" s="37">
        <f>+D15+D84</f>
        <v>25200</v>
      </c>
      <c r="E13" s="37">
        <f>+E15+E84</f>
        <v>25200</v>
      </c>
      <c r="F13" s="37">
        <f>+F15+F84</f>
        <v>25200</v>
      </c>
      <c r="G13" s="37">
        <f>+G15+G84</f>
        <v>25200</v>
      </c>
    </row>
    <row r="14" spans="1:7" s="10" customFormat="1">
      <c r="A14" s="46"/>
      <c r="B14" s="46"/>
      <c r="C14" s="47" t="s">
        <v>23</v>
      </c>
      <c r="D14" s="38"/>
      <c r="E14" s="38"/>
      <c r="F14" s="38"/>
      <c r="G14" s="38"/>
    </row>
    <row r="15" spans="1:7" s="10" customFormat="1" ht="34.5">
      <c r="A15" s="48"/>
      <c r="B15" s="48"/>
      <c r="C15" s="49" t="s">
        <v>44</v>
      </c>
      <c r="D15" s="38">
        <f>+D17+D41+D65</f>
        <v>25200</v>
      </c>
      <c r="E15" s="38">
        <f t="shared" ref="E15:G15" si="1">+E17+E41+E65</f>
        <v>468773</v>
      </c>
      <c r="F15" s="38">
        <f t="shared" si="1"/>
        <v>468773</v>
      </c>
      <c r="G15" s="38">
        <f t="shared" si="1"/>
        <v>468773</v>
      </c>
    </row>
    <row r="16" spans="1:7" s="9" customFormat="1">
      <c r="A16" s="50"/>
      <c r="B16" s="50"/>
      <c r="C16" s="47" t="s">
        <v>39</v>
      </c>
      <c r="D16" s="39"/>
      <c r="E16" s="39"/>
      <c r="F16" s="39"/>
      <c r="G16" s="39"/>
    </row>
    <row r="17" spans="1:7" s="9" customFormat="1" ht="34.5">
      <c r="A17" s="49"/>
      <c r="B17" s="49">
        <v>1</v>
      </c>
      <c r="C17" s="49" t="s">
        <v>70</v>
      </c>
      <c r="D17" s="37">
        <f>+D18+D20+D28+D31+D33+D35+D37+D39</f>
        <v>7356.9</v>
      </c>
      <c r="E17" s="37">
        <f t="shared" ref="E17:G17" si="2">+E18+E20+E28+E31+E33+E35+E37+E39</f>
        <v>146372.39999999997</v>
      </c>
      <c r="F17" s="37">
        <f t="shared" si="2"/>
        <v>146372.39999999997</v>
      </c>
      <c r="G17" s="37">
        <f t="shared" si="2"/>
        <v>146372.39999999997</v>
      </c>
    </row>
    <row r="18" spans="1:7" s="9" customFormat="1">
      <c r="A18" s="49"/>
      <c r="B18" s="49"/>
      <c r="C18" s="31" t="s">
        <v>111</v>
      </c>
      <c r="D18" s="189">
        <f>+D19</f>
        <v>3723.9</v>
      </c>
      <c r="E18" s="189">
        <f>+E19</f>
        <v>5319.9</v>
      </c>
      <c r="F18" s="189">
        <f t="shared" ref="F18:G18" si="3">+F19</f>
        <v>5319.9</v>
      </c>
      <c r="G18" s="189">
        <f t="shared" si="3"/>
        <v>5319.9</v>
      </c>
    </row>
    <row r="19" spans="1:7">
      <c r="A19" s="51"/>
      <c r="B19" s="51"/>
      <c r="C19" s="33" t="s">
        <v>112</v>
      </c>
      <c r="D19" s="190">
        <v>3723.9</v>
      </c>
      <c r="E19" s="190">
        <v>5319.9</v>
      </c>
      <c r="F19" s="190">
        <v>5319.9</v>
      </c>
      <c r="G19" s="190">
        <v>5319.9</v>
      </c>
    </row>
    <row r="20" spans="1:7" s="9" customFormat="1">
      <c r="A20" s="49"/>
      <c r="B20" s="49"/>
      <c r="C20" s="31" t="s">
        <v>102</v>
      </c>
      <c r="D20" s="66">
        <f>SUM(D21:D27)</f>
        <v>0</v>
      </c>
      <c r="E20" s="189">
        <f t="shared" ref="E20:G20" si="4">SUM(E21:E27)</f>
        <v>69338.7</v>
      </c>
      <c r="F20" s="189">
        <f t="shared" si="4"/>
        <v>69338.7</v>
      </c>
      <c r="G20" s="189">
        <f t="shared" si="4"/>
        <v>69338.7</v>
      </c>
    </row>
    <row r="21" spans="1:7">
      <c r="A21" s="51"/>
      <c r="B21" s="51"/>
      <c r="C21" s="33" t="s">
        <v>119</v>
      </c>
      <c r="D21" s="34">
        <v>0</v>
      </c>
      <c r="E21" s="190">
        <v>6029.2</v>
      </c>
      <c r="F21" s="190">
        <v>6029.2</v>
      </c>
      <c r="G21" s="190">
        <v>6029.2</v>
      </c>
    </row>
    <row r="22" spans="1:7" s="9" customFormat="1">
      <c r="A22" s="49"/>
      <c r="B22" s="49"/>
      <c r="C22" s="33" t="s">
        <v>120</v>
      </c>
      <c r="D22" s="34">
        <v>0</v>
      </c>
      <c r="E22" s="190">
        <v>1680.3</v>
      </c>
      <c r="F22" s="190">
        <v>1680.3</v>
      </c>
      <c r="G22" s="190">
        <v>1680.3</v>
      </c>
    </row>
    <row r="23" spans="1:7">
      <c r="A23" s="51"/>
      <c r="B23" s="51"/>
      <c r="C23" s="33" t="s">
        <v>129</v>
      </c>
      <c r="D23" s="34">
        <v>0</v>
      </c>
      <c r="E23" s="190">
        <v>8388.4</v>
      </c>
      <c r="F23" s="190">
        <v>8388.4</v>
      </c>
      <c r="G23" s="190">
        <v>8388.4</v>
      </c>
    </row>
    <row r="24" spans="1:7">
      <c r="A24" s="51"/>
      <c r="B24" s="51"/>
      <c r="C24" s="33" t="s">
        <v>139</v>
      </c>
      <c r="D24" s="34">
        <v>0</v>
      </c>
      <c r="E24" s="190">
        <v>27016.6</v>
      </c>
      <c r="F24" s="190">
        <v>27016.6</v>
      </c>
      <c r="G24" s="190">
        <v>27016.6</v>
      </c>
    </row>
    <row r="25" spans="1:7" s="9" customFormat="1">
      <c r="A25" s="162"/>
      <c r="B25" s="162"/>
      <c r="C25" s="33" t="s">
        <v>242</v>
      </c>
      <c r="D25" s="34">
        <v>0</v>
      </c>
      <c r="E25" s="190">
        <v>3063.9</v>
      </c>
      <c r="F25" s="190">
        <v>3063.9</v>
      </c>
      <c r="G25" s="190">
        <v>3063.9</v>
      </c>
    </row>
    <row r="26" spans="1:7">
      <c r="A26" s="52"/>
      <c r="B26" s="52"/>
      <c r="C26" s="33" t="s">
        <v>142</v>
      </c>
      <c r="D26" s="34">
        <v>0</v>
      </c>
      <c r="E26" s="190">
        <v>18070.400000000001</v>
      </c>
      <c r="F26" s="190">
        <v>18070.400000000001</v>
      </c>
      <c r="G26" s="190">
        <v>18070.400000000001</v>
      </c>
    </row>
    <row r="27" spans="1:7" s="9" customFormat="1">
      <c r="A27" s="49"/>
      <c r="B27" s="49"/>
      <c r="C27" s="33" t="s">
        <v>121</v>
      </c>
      <c r="D27" s="34">
        <v>0</v>
      </c>
      <c r="E27" s="190">
        <v>5089.8999999999996</v>
      </c>
      <c r="F27" s="190">
        <v>5089.8999999999996</v>
      </c>
      <c r="G27" s="190">
        <v>5089.8999999999996</v>
      </c>
    </row>
    <row r="28" spans="1:7" ht="33">
      <c r="A28" s="51"/>
      <c r="B28" s="51"/>
      <c r="C28" s="31" t="s">
        <v>103</v>
      </c>
      <c r="D28" s="66">
        <f>+D29+D30</f>
        <v>0</v>
      </c>
      <c r="E28" s="189">
        <f>+E29+E30</f>
        <v>20464.2</v>
      </c>
      <c r="F28" s="189">
        <f t="shared" ref="F28:G28" si="5">+F29+F30</f>
        <v>20464.2</v>
      </c>
      <c r="G28" s="189">
        <f t="shared" si="5"/>
        <v>20464.2</v>
      </c>
    </row>
    <row r="29" spans="1:7">
      <c r="A29" s="51"/>
      <c r="B29" s="51"/>
      <c r="C29" s="33" t="s">
        <v>140</v>
      </c>
      <c r="D29" s="34">
        <v>0</v>
      </c>
      <c r="E29" s="190">
        <v>13588.2</v>
      </c>
      <c r="F29" s="190">
        <v>13588.2</v>
      </c>
      <c r="G29" s="190">
        <v>13588.2</v>
      </c>
    </row>
    <row r="30" spans="1:7">
      <c r="A30" s="51"/>
      <c r="B30" s="51"/>
      <c r="C30" s="33" t="s">
        <v>146</v>
      </c>
      <c r="D30" s="34">
        <v>0</v>
      </c>
      <c r="E30" s="190">
        <v>6876</v>
      </c>
      <c r="F30" s="190">
        <v>6876</v>
      </c>
      <c r="G30" s="190">
        <v>6876</v>
      </c>
    </row>
    <row r="31" spans="1:7">
      <c r="A31" s="51"/>
      <c r="B31" s="51"/>
      <c r="C31" s="31" t="s">
        <v>241</v>
      </c>
      <c r="D31" s="66">
        <f>+D32</f>
        <v>0</v>
      </c>
      <c r="E31" s="189">
        <f t="shared" ref="E31:G31" si="6">+E32</f>
        <v>968.9</v>
      </c>
      <c r="F31" s="189">
        <f t="shared" si="6"/>
        <v>968.9</v>
      </c>
      <c r="G31" s="189">
        <f t="shared" si="6"/>
        <v>968.9</v>
      </c>
    </row>
    <row r="32" spans="1:7">
      <c r="A32" s="51"/>
      <c r="B32" s="51"/>
      <c r="C32" s="33" t="s">
        <v>243</v>
      </c>
      <c r="D32" s="34">
        <v>0</v>
      </c>
      <c r="E32" s="190">
        <v>968.9</v>
      </c>
      <c r="F32" s="190">
        <v>968.9</v>
      </c>
      <c r="G32" s="190">
        <v>968.9</v>
      </c>
    </row>
    <row r="33" spans="1:7">
      <c r="A33" s="51"/>
      <c r="B33" s="51"/>
      <c r="C33" s="31" t="s">
        <v>113</v>
      </c>
      <c r="D33" s="189">
        <f>+D34</f>
        <v>3633</v>
      </c>
      <c r="E33" s="189">
        <f t="shared" ref="E33:G33" si="7">+E34</f>
        <v>5190</v>
      </c>
      <c r="F33" s="189">
        <f t="shared" si="7"/>
        <v>5190</v>
      </c>
      <c r="G33" s="189">
        <f t="shared" si="7"/>
        <v>5190</v>
      </c>
    </row>
    <row r="34" spans="1:7">
      <c r="A34" s="51"/>
      <c r="B34" s="51"/>
      <c r="C34" s="33" t="s">
        <v>114</v>
      </c>
      <c r="D34" s="190">
        <v>3633</v>
      </c>
      <c r="E34" s="190">
        <v>5190</v>
      </c>
      <c r="F34" s="190">
        <v>5190</v>
      </c>
      <c r="G34" s="190">
        <v>5190</v>
      </c>
    </row>
    <row r="35" spans="1:7" s="9" customFormat="1">
      <c r="A35" s="49"/>
      <c r="B35" s="51"/>
      <c r="C35" s="31" t="s">
        <v>104</v>
      </c>
      <c r="D35" s="66">
        <f>+D36</f>
        <v>0</v>
      </c>
      <c r="E35" s="189">
        <f t="shared" ref="E35:G35" si="8">+E36</f>
        <v>968.8</v>
      </c>
      <c r="F35" s="189">
        <f t="shared" si="8"/>
        <v>968.8</v>
      </c>
      <c r="G35" s="189">
        <f t="shared" si="8"/>
        <v>968.8</v>
      </c>
    </row>
    <row r="36" spans="1:7" ht="49.5">
      <c r="A36" s="51"/>
      <c r="B36" s="51"/>
      <c r="C36" s="33" t="s">
        <v>141</v>
      </c>
      <c r="D36" s="34">
        <v>0</v>
      </c>
      <c r="E36" s="190">
        <v>968.8</v>
      </c>
      <c r="F36" s="190">
        <v>968.8</v>
      </c>
      <c r="G36" s="190">
        <v>968.8</v>
      </c>
    </row>
    <row r="37" spans="1:7">
      <c r="A37" s="51"/>
      <c r="B37" s="51"/>
      <c r="C37" s="31" t="s">
        <v>226</v>
      </c>
      <c r="D37" s="66">
        <f>+D38</f>
        <v>0</v>
      </c>
      <c r="E37" s="189">
        <f t="shared" ref="E37:G37" si="9">+E38</f>
        <v>9713.4</v>
      </c>
      <c r="F37" s="189">
        <f t="shared" si="9"/>
        <v>9713.4</v>
      </c>
      <c r="G37" s="189">
        <f t="shared" si="9"/>
        <v>9713.4</v>
      </c>
    </row>
    <row r="38" spans="1:7">
      <c r="A38" s="51"/>
      <c r="B38" s="51"/>
      <c r="C38" s="33" t="s">
        <v>225</v>
      </c>
      <c r="D38" s="34">
        <v>0</v>
      </c>
      <c r="E38" s="190">
        <v>9713.4</v>
      </c>
      <c r="F38" s="190">
        <v>9713.4</v>
      </c>
      <c r="G38" s="190">
        <v>9713.4</v>
      </c>
    </row>
    <row r="39" spans="1:7">
      <c r="A39" s="51"/>
      <c r="B39" s="51"/>
      <c r="C39" s="31" t="s">
        <v>228</v>
      </c>
      <c r="D39" s="66">
        <f>+D40</f>
        <v>0</v>
      </c>
      <c r="E39" s="189">
        <f t="shared" ref="E39:G39" si="10">+E40</f>
        <v>34408.5</v>
      </c>
      <c r="F39" s="189">
        <f t="shared" si="10"/>
        <v>34408.5</v>
      </c>
      <c r="G39" s="189">
        <f t="shared" si="10"/>
        <v>34408.5</v>
      </c>
    </row>
    <row r="40" spans="1:7">
      <c r="A40" s="51"/>
      <c r="B40" s="51"/>
      <c r="C40" s="33" t="s">
        <v>227</v>
      </c>
      <c r="D40" s="34">
        <v>0</v>
      </c>
      <c r="E40" s="190">
        <v>34408.5</v>
      </c>
      <c r="F40" s="190">
        <v>34408.5</v>
      </c>
      <c r="G40" s="190">
        <v>34408.5</v>
      </c>
    </row>
    <row r="41" spans="1:7" s="9" customFormat="1" ht="33">
      <c r="A41" s="49"/>
      <c r="B41" s="30">
        <v>2</v>
      </c>
      <c r="C41" s="30" t="s">
        <v>106</v>
      </c>
      <c r="D41" s="189">
        <f>SUM(D42:D64)</f>
        <v>14540.4</v>
      </c>
      <c r="E41" s="189">
        <f>SUM(E42:E64)</f>
        <v>262327.30000000005</v>
      </c>
      <c r="F41" s="189">
        <f>SUM(F42:F64)</f>
        <v>262327.30000000005</v>
      </c>
      <c r="G41" s="189">
        <f>SUM(G42:G64)</f>
        <v>262327.30000000005</v>
      </c>
    </row>
    <row r="42" spans="1:7" ht="66">
      <c r="A42" s="51"/>
      <c r="B42" s="51"/>
      <c r="C42" s="33" t="s">
        <v>229</v>
      </c>
      <c r="D42" s="34">
        <v>0</v>
      </c>
      <c r="E42" s="190">
        <v>9878.1</v>
      </c>
      <c r="F42" s="190">
        <v>9878.1</v>
      </c>
      <c r="G42" s="190">
        <v>9878.1</v>
      </c>
    </row>
    <row r="43" spans="1:7" ht="49.5">
      <c r="A43" s="51"/>
      <c r="B43" s="51"/>
      <c r="C43" s="33" t="s">
        <v>132</v>
      </c>
      <c r="D43" s="34">
        <v>0</v>
      </c>
      <c r="E43" s="190">
        <v>15986.1</v>
      </c>
      <c r="F43" s="190">
        <v>15986.1</v>
      </c>
      <c r="G43" s="190">
        <v>15986.1</v>
      </c>
    </row>
    <row r="44" spans="1:7" ht="49.5">
      <c r="A44" s="51"/>
      <c r="B44" s="51"/>
      <c r="C44" s="33" t="s">
        <v>152</v>
      </c>
      <c r="D44" s="34">
        <v>0</v>
      </c>
      <c r="E44" s="190">
        <v>4372</v>
      </c>
      <c r="F44" s="190">
        <v>4372</v>
      </c>
      <c r="G44" s="190">
        <v>4372</v>
      </c>
    </row>
    <row r="45" spans="1:7" ht="66">
      <c r="A45" s="51"/>
      <c r="B45" s="51"/>
      <c r="C45" s="33" t="s">
        <v>245</v>
      </c>
      <c r="D45" s="34">
        <v>0</v>
      </c>
      <c r="E45" s="190">
        <v>14336.9</v>
      </c>
      <c r="F45" s="190">
        <v>14336.9</v>
      </c>
      <c r="G45" s="190">
        <v>14336.9</v>
      </c>
    </row>
    <row r="46" spans="1:7" ht="49.5">
      <c r="A46" s="51"/>
      <c r="B46" s="51"/>
      <c r="C46" s="33" t="s">
        <v>133</v>
      </c>
      <c r="D46" s="34">
        <v>0</v>
      </c>
      <c r="E46" s="190">
        <v>2717.6</v>
      </c>
      <c r="F46" s="190">
        <v>2717.6</v>
      </c>
      <c r="G46" s="190">
        <v>2717.6</v>
      </c>
    </row>
    <row r="47" spans="1:7" ht="66">
      <c r="A47" s="51"/>
      <c r="B47" s="51"/>
      <c r="C47" s="33" t="s">
        <v>134</v>
      </c>
      <c r="D47" s="34">
        <v>0</v>
      </c>
      <c r="E47" s="190">
        <v>15186.8</v>
      </c>
      <c r="F47" s="190">
        <v>15186.8</v>
      </c>
      <c r="G47" s="190">
        <v>15186.8</v>
      </c>
    </row>
    <row r="48" spans="1:7" ht="49.5">
      <c r="A48" s="51"/>
      <c r="B48" s="51"/>
      <c r="C48" s="33" t="s">
        <v>143</v>
      </c>
      <c r="D48" s="34">
        <v>0</v>
      </c>
      <c r="E48" s="190">
        <v>8213.7999999999993</v>
      </c>
      <c r="F48" s="190">
        <v>8213.7999999999993</v>
      </c>
      <c r="G48" s="190">
        <v>8213.7999999999993</v>
      </c>
    </row>
    <row r="49" spans="1:7" ht="49.5">
      <c r="A49" s="51"/>
      <c r="B49" s="51"/>
      <c r="C49" s="33" t="s">
        <v>115</v>
      </c>
      <c r="D49" s="34">
        <v>4450.5</v>
      </c>
      <c r="E49" s="190">
        <v>6357.8</v>
      </c>
      <c r="F49" s="190">
        <v>6357.8</v>
      </c>
      <c r="G49" s="190">
        <v>6357.8</v>
      </c>
    </row>
    <row r="50" spans="1:7" ht="49.5">
      <c r="A50" s="51"/>
      <c r="B50" s="51"/>
      <c r="C50" s="33" t="s">
        <v>135</v>
      </c>
      <c r="D50" s="34">
        <v>0</v>
      </c>
      <c r="E50" s="190">
        <v>6234.6</v>
      </c>
      <c r="F50" s="190">
        <v>6234.6</v>
      </c>
      <c r="G50" s="190">
        <v>6234.6</v>
      </c>
    </row>
    <row r="51" spans="1:7" ht="49.5">
      <c r="A51" s="51"/>
      <c r="B51" s="51"/>
      <c r="C51" s="33" t="s">
        <v>136</v>
      </c>
      <c r="D51" s="34">
        <v>0</v>
      </c>
      <c r="E51" s="190">
        <v>17584.7</v>
      </c>
      <c r="F51" s="190">
        <v>17584.7</v>
      </c>
      <c r="G51" s="190">
        <v>17584.7</v>
      </c>
    </row>
    <row r="52" spans="1:7" ht="49.5">
      <c r="A52" s="51"/>
      <c r="B52" s="51"/>
      <c r="C52" s="33" t="s">
        <v>137</v>
      </c>
      <c r="D52" s="34">
        <v>0</v>
      </c>
      <c r="E52" s="190">
        <v>290.60000000000002</v>
      </c>
      <c r="F52" s="190">
        <v>290.60000000000002</v>
      </c>
      <c r="G52" s="190">
        <v>290.60000000000002</v>
      </c>
    </row>
    <row r="53" spans="1:7" ht="66">
      <c r="A53" s="51"/>
      <c r="B53" s="51"/>
      <c r="C53" s="33" t="s">
        <v>127</v>
      </c>
      <c r="D53" s="34">
        <v>0</v>
      </c>
      <c r="E53" s="190">
        <v>4344.3</v>
      </c>
      <c r="F53" s="190">
        <v>4344.3</v>
      </c>
      <c r="G53" s="190">
        <v>4344.3</v>
      </c>
    </row>
    <row r="54" spans="1:7" ht="49.5">
      <c r="A54" s="51"/>
      <c r="B54" s="51"/>
      <c r="C54" s="33" t="s">
        <v>122</v>
      </c>
      <c r="D54" s="34">
        <v>0</v>
      </c>
      <c r="E54" s="190">
        <v>4003</v>
      </c>
      <c r="F54" s="190">
        <v>4003</v>
      </c>
      <c r="G54" s="190">
        <v>4003</v>
      </c>
    </row>
    <row r="55" spans="1:7" ht="49.5">
      <c r="A55" s="51"/>
      <c r="B55" s="51"/>
      <c r="C55" s="33" t="s">
        <v>144</v>
      </c>
      <c r="D55" s="34">
        <v>0</v>
      </c>
      <c r="E55" s="190">
        <v>18579.599999999999</v>
      </c>
      <c r="F55" s="190">
        <v>18579.599999999999</v>
      </c>
      <c r="G55" s="190">
        <v>18579.599999999999</v>
      </c>
    </row>
    <row r="56" spans="1:7" ht="49.5">
      <c r="A56" s="51"/>
      <c r="B56" s="51"/>
      <c r="C56" s="33" t="s">
        <v>246</v>
      </c>
      <c r="D56" s="34">
        <v>0</v>
      </c>
      <c r="E56" s="190">
        <v>28838.6</v>
      </c>
      <c r="F56" s="190">
        <v>28838.6</v>
      </c>
      <c r="G56" s="190">
        <v>28838.6</v>
      </c>
    </row>
    <row r="57" spans="1:7" ht="49.5">
      <c r="A57" s="51"/>
      <c r="B57" s="51"/>
      <c r="C57" s="33" t="s">
        <v>123</v>
      </c>
      <c r="D57" s="34">
        <v>0</v>
      </c>
      <c r="E57" s="190">
        <v>4249.8999999999996</v>
      </c>
      <c r="F57" s="190">
        <v>4249.8999999999996</v>
      </c>
      <c r="G57" s="190">
        <v>4249.8999999999996</v>
      </c>
    </row>
    <row r="58" spans="1:7" ht="66">
      <c r="A58" s="51"/>
      <c r="B58" s="51"/>
      <c r="C58" s="33" t="s">
        <v>153</v>
      </c>
      <c r="D58" s="34">
        <v>0</v>
      </c>
      <c r="E58" s="190">
        <v>5195</v>
      </c>
      <c r="F58" s="190">
        <v>5195</v>
      </c>
      <c r="G58" s="190">
        <v>5195</v>
      </c>
    </row>
    <row r="59" spans="1:7" ht="66">
      <c r="A59" s="51"/>
      <c r="B59" s="51"/>
      <c r="C59" s="33" t="s">
        <v>138</v>
      </c>
      <c r="D59" s="34">
        <v>0</v>
      </c>
      <c r="E59" s="190">
        <v>218</v>
      </c>
      <c r="F59" s="190">
        <v>218</v>
      </c>
      <c r="G59" s="190">
        <v>218</v>
      </c>
    </row>
    <row r="60" spans="1:7" ht="49.5">
      <c r="A60" s="51"/>
      <c r="B60" s="51"/>
      <c r="C60" s="33" t="s">
        <v>147</v>
      </c>
      <c r="D60" s="34">
        <v>0</v>
      </c>
      <c r="E60" s="190">
        <v>32231.4</v>
      </c>
      <c r="F60" s="190">
        <v>32231.4</v>
      </c>
      <c r="G60" s="190">
        <v>32231.4</v>
      </c>
    </row>
    <row r="61" spans="1:7" ht="49.5">
      <c r="A61" s="51"/>
      <c r="B61" s="51"/>
      <c r="C61" s="33" t="s">
        <v>230</v>
      </c>
      <c r="D61" s="34">
        <v>0</v>
      </c>
      <c r="E61" s="34">
        <v>48008.3</v>
      </c>
      <c r="F61" s="34">
        <v>48008.3</v>
      </c>
      <c r="G61" s="34">
        <v>48008.3</v>
      </c>
    </row>
    <row r="62" spans="1:7" ht="49.5">
      <c r="A62" s="51"/>
      <c r="B62" s="51"/>
      <c r="C62" s="33" t="s">
        <v>128</v>
      </c>
      <c r="D62" s="34">
        <v>0</v>
      </c>
      <c r="E62" s="34">
        <v>1086.0999999999999</v>
      </c>
      <c r="F62" s="34">
        <v>1086.0999999999999</v>
      </c>
      <c r="G62" s="34">
        <v>1086.0999999999999</v>
      </c>
    </row>
    <row r="63" spans="1:7" ht="49.5">
      <c r="A63" s="51"/>
      <c r="B63" s="51"/>
      <c r="C63" s="33" t="s">
        <v>116</v>
      </c>
      <c r="D63" s="34">
        <v>8083.5</v>
      </c>
      <c r="E63" s="34">
        <v>11547.8</v>
      </c>
      <c r="F63" s="34">
        <v>11547.8</v>
      </c>
      <c r="G63" s="34">
        <v>11547.8</v>
      </c>
    </row>
    <row r="64" spans="1:7" ht="49.5">
      <c r="A64" s="51"/>
      <c r="B64" s="51"/>
      <c r="C64" s="33" t="s">
        <v>117</v>
      </c>
      <c r="D64" s="34">
        <v>2006.4</v>
      </c>
      <c r="E64" s="34">
        <v>2866.3</v>
      </c>
      <c r="F64" s="34">
        <v>2866.3</v>
      </c>
      <c r="G64" s="34">
        <v>2866.3</v>
      </c>
    </row>
    <row r="65" spans="1:7" s="9" customFormat="1" ht="33">
      <c r="A65" s="49"/>
      <c r="B65" s="49">
        <v>3</v>
      </c>
      <c r="C65" s="30" t="s">
        <v>105</v>
      </c>
      <c r="D65" s="37">
        <f>SUM(D66:D83)</f>
        <v>3302.7</v>
      </c>
      <c r="E65" s="37">
        <f>SUM(E66:E83)</f>
        <v>60073.299999999996</v>
      </c>
      <c r="F65" s="37">
        <f>SUM(F66:F83)</f>
        <v>60073.299999999996</v>
      </c>
      <c r="G65" s="37">
        <f>SUM(G66:G83)</f>
        <v>60073.299999999996</v>
      </c>
    </row>
    <row r="66" spans="1:7" ht="33">
      <c r="A66" s="51"/>
      <c r="B66" s="51"/>
      <c r="C66" s="33" t="s">
        <v>125</v>
      </c>
      <c r="D66" s="34">
        <v>0</v>
      </c>
      <c r="E66" s="34">
        <v>2156.5</v>
      </c>
      <c r="F66" s="34">
        <v>2156.5</v>
      </c>
      <c r="G66" s="34">
        <v>2156.5</v>
      </c>
    </row>
    <row r="67" spans="1:7" ht="49.5">
      <c r="A67" s="51"/>
      <c r="B67" s="51"/>
      <c r="C67" s="33" t="s">
        <v>145</v>
      </c>
      <c r="D67" s="34">
        <v>0</v>
      </c>
      <c r="E67" s="34">
        <v>3136.2</v>
      </c>
      <c r="F67" s="34">
        <v>3136.2</v>
      </c>
      <c r="G67" s="34">
        <v>3136.2</v>
      </c>
    </row>
    <row r="68" spans="1:7" ht="49.5">
      <c r="A68" s="51"/>
      <c r="B68" s="51"/>
      <c r="C68" s="33" t="s">
        <v>244</v>
      </c>
      <c r="D68" s="34">
        <v>0</v>
      </c>
      <c r="E68" s="34">
        <v>4344.5</v>
      </c>
      <c r="F68" s="34">
        <v>4344.5</v>
      </c>
      <c r="G68" s="34">
        <v>4344.5</v>
      </c>
    </row>
    <row r="69" spans="1:7" ht="33">
      <c r="A69" s="51"/>
      <c r="B69" s="51"/>
      <c r="C69" s="33" t="s">
        <v>148</v>
      </c>
      <c r="D69" s="34">
        <v>0</v>
      </c>
      <c r="E69" s="34">
        <v>5209.2</v>
      </c>
      <c r="F69" s="34">
        <v>5209.2</v>
      </c>
      <c r="G69" s="34">
        <v>5209.2</v>
      </c>
    </row>
    <row r="70" spans="1:7" ht="33">
      <c r="A70" s="51"/>
      <c r="B70" s="51"/>
      <c r="C70" s="33" t="s">
        <v>150</v>
      </c>
      <c r="D70" s="34">
        <v>0</v>
      </c>
      <c r="E70" s="34">
        <v>2083.6</v>
      </c>
      <c r="F70" s="34">
        <v>2083.6</v>
      </c>
      <c r="G70" s="34">
        <v>2083.6</v>
      </c>
    </row>
    <row r="71" spans="1:7" ht="33">
      <c r="A71" s="51"/>
      <c r="B71" s="51"/>
      <c r="C71" s="33" t="s">
        <v>151</v>
      </c>
      <c r="D71" s="34">
        <v>0</v>
      </c>
      <c r="E71" s="34">
        <v>1041.8</v>
      </c>
      <c r="F71" s="34">
        <v>1041.8</v>
      </c>
      <c r="G71" s="34">
        <v>1041.8</v>
      </c>
    </row>
    <row r="72" spans="1:7" ht="49.5">
      <c r="A72" s="51"/>
      <c r="B72" s="51"/>
      <c r="C72" s="33" t="s">
        <v>118</v>
      </c>
      <c r="D72" s="34">
        <v>3302.7</v>
      </c>
      <c r="E72" s="34">
        <v>4718.2</v>
      </c>
      <c r="F72" s="34">
        <v>4718.2</v>
      </c>
      <c r="G72" s="34">
        <v>4718.2</v>
      </c>
    </row>
    <row r="73" spans="1:7" ht="49.5">
      <c r="A73" s="51"/>
      <c r="B73" s="51"/>
      <c r="C73" s="33" t="s">
        <v>126</v>
      </c>
      <c r="D73" s="34">
        <v>0</v>
      </c>
      <c r="E73" s="34">
        <v>2093.1999999999998</v>
      </c>
      <c r="F73" s="34">
        <v>2093.1999999999998</v>
      </c>
      <c r="G73" s="34">
        <v>2093.1999999999998</v>
      </c>
    </row>
    <row r="74" spans="1:7" ht="49.5">
      <c r="A74" s="51"/>
      <c r="B74" s="51"/>
      <c r="C74" s="33" t="s">
        <v>231</v>
      </c>
      <c r="D74" s="34">
        <v>0</v>
      </c>
      <c r="E74" s="34">
        <v>4491.7</v>
      </c>
      <c r="F74" s="34">
        <v>4491.7</v>
      </c>
      <c r="G74" s="34">
        <v>4491.7</v>
      </c>
    </row>
    <row r="75" spans="1:7" ht="33">
      <c r="A75" s="51"/>
      <c r="B75" s="51"/>
      <c r="C75" s="33" t="s">
        <v>124</v>
      </c>
      <c r="D75" s="34">
        <v>0</v>
      </c>
      <c r="E75" s="34">
        <v>988.3</v>
      </c>
      <c r="F75" s="34">
        <v>988.3</v>
      </c>
      <c r="G75" s="34">
        <v>988.3</v>
      </c>
    </row>
    <row r="76" spans="1:7" ht="33">
      <c r="A76" s="51"/>
      <c r="B76" s="51"/>
      <c r="C76" s="33" t="s">
        <v>130</v>
      </c>
      <c r="D76" s="34">
        <v>0</v>
      </c>
      <c r="E76" s="34">
        <v>11379.2</v>
      </c>
      <c r="F76" s="34">
        <v>11379.2</v>
      </c>
      <c r="G76" s="34">
        <v>11379.2</v>
      </c>
    </row>
    <row r="77" spans="1:7" ht="33">
      <c r="A77" s="51"/>
      <c r="B77" s="51"/>
      <c r="C77" s="33" t="s">
        <v>149</v>
      </c>
      <c r="D77" s="34">
        <v>0</v>
      </c>
      <c r="E77" s="34">
        <v>4558</v>
      </c>
      <c r="F77" s="34">
        <v>4558</v>
      </c>
      <c r="G77" s="34">
        <v>4558</v>
      </c>
    </row>
    <row r="78" spans="1:7" ht="33">
      <c r="A78" s="51"/>
      <c r="B78" s="51"/>
      <c r="C78" s="33" t="s">
        <v>131</v>
      </c>
      <c r="D78" s="34">
        <v>0</v>
      </c>
      <c r="E78" s="34">
        <v>4359.8999999999996</v>
      </c>
      <c r="F78" s="34">
        <v>4359.8999999999996</v>
      </c>
      <c r="G78" s="34">
        <v>4359.8999999999996</v>
      </c>
    </row>
    <row r="79" spans="1:7" ht="33">
      <c r="A79" s="51"/>
      <c r="B79" s="51"/>
      <c r="C79" s="33" t="s">
        <v>154</v>
      </c>
      <c r="D79" s="34">
        <v>0</v>
      </c>
      <c r="E79" s="34">
        <v>1287.5</v>
      </c>
      <c r="F79" s="34">
        <v>1287.5</v>
      </c>
      <c r="G79" s="34">
        <v>1287.5</v>
      </c>
    </row>
    <row r="80" spans="1:7" ht="49.5">
      <c r="A80" s="51"/>
      <c r="B80" s="51"/>
      <c r="C80" s="33" t="s">
        <v>238</v>
      </c>
      <c r="D80" s="34">
        <v>0</v>
      </c>
      <c r="E80" s="34">
        <v>1202.0999999999999</v>
      </c>
      <c r="F80" s="34">
        <v>1202.0999999999999</v>
      </c>
      <c r="G80" s="34">
        <v>1202.0999999999999</v>
      </c>
    </row>
    <row r="81" spans="1:7" ht="49.5">
      <c r="A81" s="51"/>
      <c r="B81" s="51"/>
      <c r="C81" s="33" t="s">
        <v>239</v>
      </c>
      <c r="D81" s="34">
        <v>0</v>
      </c>
      <c r="E81" s="34">
        <v>2892.1</v>
      </c>
      <c r="F81" s="34">
        <v>2892.1</v>
      </c>
      <c r="G81" s="34">
        <v>2892.1</v>
      </c>
    </row>
    <row r="82" spans="1:7" s="9" customFormat="1" ht="66">
      <c r="A82" s="49"/>
      <c r="B82" s="51"/>
      <c r="C82" s="33" t="s">
        <v>240</v>
      </c>
      <c r="D82" s="34">
        <v>0</v>
      </c>
      <c r="E82" s="34">
        <v>3805.2</v>
      </c>
      <c r="F82" s="34">
        <v>3805.2</v>
      </c>
      <c r="G82" s="34">
        <v>3805.2</v>
      </c>
    </row>
    <row r="83" spans="1:7" ht="33">
      <c r="A83" s="51"/>
      <c r="B83" s="51"/>
      <c r="C83" s="33" t="s">
        <v>155</v>
      </c>
      <c r="D83" s="34">
        <v>0</v>
      </c>
      <c r="E83" s="34">
        <v>326.10000000000002</v>
      </c>
      <c r="F83" s="34">
        <v>326.10000000000002</v>
      </c>
      <c r="G83" s="34">
        <v>326.10000000000002</v>
      </c>
    </row>
    <row r="84" spans="1:7" s="9" customFormat="1" ht="34.5">
      <c r="A84" s="11"/>
      <c r="B84" s="64"/>
      <c r="C84" s="65" t="s">
        <v>42</v>
      </c>
      <c r="D84" s="66">
        <f>+D86</f>
        <v>0</v>
      </c>
      <c r="E84" s="66">
        <f t="shared" ref="E84:G84" si="11">+E86</f>
        <v>-443573</v>
      </c>
      <c r="F84" s="66">
        <f t="shared" si="11"/>
        <v>-443573</v>
      </c>
      <c r="G84" s="66">
        <f t="shared" si="11"/>
        <v>-443573</v>
      </c>
    </row>
    <row r="85" spans="1:7">
      <c r="A85" s="12"/>
      <c r="B85" s="12"/>
      <c r="C85" s="67" t="s">
        <v>23</v>
      </c>
      <c r="D85" s="119"/>
      <c r="E85" s="119"/>
      <c r="F85" s="119"/>
      <c r="G85" s="119"/>
    </row>
    <row r="86" spans="1:7" s="10" customFormat="1">
      <c r="A86" s="68"/>
      <c r="B86" s="68"/>
      <c r="C86" s="65" t="s">
        <v>167</v>
      </c>
      <c r="D86" s="69">
        <f>+'3'!G30</f>
        <v>0</v>
      </c>
      <c r="E86" s="69">
        <f>+'3'!H30</f>
        <v>-443573</v>
      </c>
      <c r="F86" s="69">
        <f>+'3'!I30</f>
        <v>-443573</v>
      </c>
      <c r="G86" s="69">
        <f>+'3'!J30</f>
        <v>-443573</v>
      </c>
    </row>
    <row r="88" spans="1:7">
      <c r="D88" s="32"/>
    </row>
  </sheetData>
  <mergeCells count="9">
    <mergeCell ref="A7:B7"/>
    <mergeCell ref="C7:C8"/>
    <mergeCell ref="A1:G1"/>
    <mergeCell ref="A2:G2"/>
    <mergeCell ref="A3:G3"/>
    <mergeCell ref="A4:G4"/>
    <mergeCell ref="A5:G5"/>
    <mergeCell ref="F6:G6"/>
    <mergeCell ref="D7:G7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  <ignoredErrors>
    <ignoredError sqref="D12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3" zoomScaleNormal="100" zoomScaleSheetLayoutView="85" workbookViewId="0">
      <selection activeCell="A5" sqref="A5:F5"/>
    </sheetView>
  </sheetViews>
  <sheetFormatPr defaultRowHeight="16.5"/>
  <cols>
    <col min="1" max="1" width="11.140625" style="60" customWidth="1"/>
    <col min="2" max="2" width="15.28515625" style="60" customWidth="1"/>
    <col min="3" max="3" width="77" style="60" customWidth="1"/>
    <col min="4" max="7" width="13.7109375" style="60" customWidth="1"/>
    <col min="8" max="16384" width="9.140625" style="60"/>
  </cols>
  <sheetData>
    <row r="1" spans="1:7" s="57" customFormat="1" ht="13.5" customHeight="1">
      <c r="A1" s="200"/>
      <c r="B1" s="200"/>
      <c r="C1" s="200"/>
      <c r="D1" s="200"/>
      <c r="E1" s="200"/>
      <c r="F1" s="201"/>
      <c r="G1" s="202" t="s">
        <v>67</v>
      </c>
    </row>
    <row r="2" spans="1:7" s="57" customFormat="1" ht="18.75" customHeight="1">
      <c r="A2" s="248" t="s">
        <v>170</v>
      </c>
      <c r="B2" s="248"/>
      <c r="C2" s="248"/>
      <c r="D2" s="248"/>
      <c r="E2" s="248"/>
      <c r="F2" s="248"/>
      <c r="G2" s="248"/>
    </row>
    <row r="3" spans="1:7" s="57" customFormat="1" ht="15" customHeight="1">
      <c r="A3" s="248" t="s">
        <v>0</v>
      </c>
      <c r="B3" s="248"/>
      <c r="C3" s="248"/>
      <c r="D3" s="248"/>
      <c r="E3" s="248"/>
      <c r="F3" s="248"/>
      <c r="G3" s="248"/>
    </row>
    <row r="4" spans="1:7" s="203" customFormat="1" ht="14.25">
      <c r="A4" s="200"/>
      <c r="B4" s="200"/>
      <c r="C4" s="249"/>
      <c r="D4" s="249"/>
      <c r="E4" s="249"/>
      <c r="F4" s="249"/>
      <c r="G4" s="200"/>
    </row>
    <row r="5" spans="1:7" s="58" customFormat="1" ht="71.25" customHeight="1">
      <c r="A5" s="250" t="s">
        <v>254</v>
      </c>
      <c r="B5" s="250"/>
      <c r="C5" s="250"/>
      <c r="D5" s="250"/>
      <c r="E5" s="250"/>
      <c r="F5" s="250"/>
      <c r="G5" s="200"/>
    </row>
    <row r="6" spans="1:7" s="59" customFormat="1" ht="21.75" customHeight="1">
      <c r="A6" s="204"/>
      <c r="B6" s="204"/>
      <c r="C6" s="204"/>
      <c r="D6" s="204"/>
      <c r="E6" s="204"/>
      <c r="F6" s="251" t="s">
        <v>171</v>
      </c>
      <c r="G6" s="251"/>
    </row>
    <row r="7" spans="1:7" s="59" customFormat="1" ht="49.5" customHeight="1">
      <c r="A7" s="247" t="s">
        <v>186</v>
      </c>
      <c r="B7" s="247"/>
      <c r="C7" s="245" t="s">
        <v>187</v>
      </c>
      <c r="D7" s="245" t="s">
        <v>172</v>
      </c>
      <c r="E7" s="245" t="s">
        <v>173</v>
      </c>
      <c r="F7" s="245" t="s">
        <v>188</v>
      </c>
      <c r="G7" s="245" t="s">
        <v>162</v>
      </c>
    </row>
    <row r="8" spans="1:7" s="59" customFormat="1" ht="21.75" customHeight="1">
      <c r="A8" s="205" t="s">
        <v>30</v>
      </c>
      <c r="B8" s="205" t="s">
        <v>31</v>
      </c>
      <c r="C8" s="245"/>
      <c r="D8" s="245"/>
      <c r="E8" s="245"/>
      <c r="F8" s="245"/>
      <c r="G8" s="245"/>
    </row>
    <row r="9" spans="1:7" ht="16.5" customHeight="1">
      <c r="A9" s="154">
        <v>1049</v>
      </c>
      <c r="B9" s="155"/>
      <c r="C9" s="246" t="s">
        <v>163</v>
      </c>
      <c r="D9" s="246"/>
      <c r="E9" s="246"/>
      <c r="F9" s="246"/>
      <c r="G9" s="246"/>
    </row>
    <row r="10" spans="1:7" s="58" customFormat="1" ht="28.5">
      <c r="A10" s="156"/>
      <c r="B10" s="154">
        <v>11001</v>
      </c>
      <c r="C10" s="157" t="s">
        <v>189</v>
      </c>
      <c r="D10" s="161">
        <f>D11+D16</f>
        <v>-25200.000000000036</v>
      </c>
      <c r="E10" s="161">
        <f>E11+E16</f>
        <v>-25200.000000000233</v>
      </c>
      <c r="F10" s="161">
        <f>F11+F16</f>
        <v>-25200.000000000044</v>
      </c>
      <c r="G10" s="161">
        <f>+G11+G16</f>
        <v>-25200.000000000568</v>
      </c>
    </row>
    <row r="11" spans="1:7" s="58" customFormat="1" ht="36.75" customHeight="1">
      <c r="A11" s="156"/>
      <c r="B11" s="156"/>
      <c r="C11" s="158" t="s">
        <v>232</v>
      </c>
      <c r="D11" s="161">
        <f>D12+D14+D15+D13</f>
        <v>11201.599999999962</v>
      </c>
      <c r="E11" s="161">
        <f>E12+E14+E15+E13</f>
        <v>27434.499999999767</v>
      </c>
      <c r="F11" s="161">
        <f t="shared" ref="F11:G11" si="0">F12+F14+F15+F13</f>
        <v>43668.699999999953</v>
      </c>
      <c r="G11" s="161">
        <f t="shared" si="0"/>
        <v>39727.399999999441</v>
      </c>
    </row>
    <row r="12" spans="1:7" s="61" customFormat="1" ht="27">
      <c r="A12" s="156"/>
      <c r="B12" s="156"/>
      <c r="C12" s="159" t="s">
        <v>233</v>
      </c>
      <c r="D12" s="160">
        <v>-50888.900000000023</v>
      </c>
      <c r="E12" s="160">
        <v>-745551.10000000009</v>
      </c>
      <c r="F12" s="160">
        <v>-1099502.3999999999</v>
      </c>
      <c r="G12" s="160">
        <v>-1914487.5</v>
      </c>
    </row>
    <row r="13" spans="1:7" s="61" customFormat="1">
      <c r="A13" s="156"/>
      <c r="B13" s="156"/>
      <c r="C13" s="159" t="s">
        <v>234</v>
      </c>
      <c r="D13" s="160">
        <v>-111196.2</v>
      </c>
      <c r="E13" s="160">
        <v>820730.5</v>
      </c>
      <c r="F13" s="160">
        <v>1246824.8999999999</v>
      </c>
      <c r="G13" s="160">
        <v>2065260.9999999995</v>
      </c>
    </row>
    <row r="14" spans="1:7" ht="27">
      <c r="A14" s="156"/>
      <c r="B14" s="156"/>
      <c r="C14" s="159" t="s">
        <v>235</v>
      </c>
      <c r="D14" s="160">
        <v>0</v>
      </c>
      <c r="E14" s="160">
        <v>-464.60000000003492</v>
      </c>
      <c r="F14" s="160">
        <v>-1973.2999999999884</v>
      </c>
      <c r="G14" s="160">
        <v>-1973.2999999999884</v>
      </c>
    </row>
    <row r="15" spans="1:7" ht="27">
      <c r="A15" s="156"/>
      <c r="B15" s="156"/>
      <c r="C15" s="159" t="s">
        <v>236</v>
      </c>
      <c r="D15" s="160">
        <v>173286.69999999998</v>
      </c>
      <c r="E15" s="160">
        <v>-47280.299999999988</v>
      </c>
      <c r="F15" s="160">
        <v>-101680.5</v>
      </c>
      <c r="G15" s="160">
        <v>-109072.80000000005</v>
      </c>
    </row>
    <row r="16" spans="1:7" ht="28.5">
      <c r="A16" s="156"/>
      <c r="B16" s="156"/>
      <c r="C16" s="158" t="s">
        <v>190</v>
      </c>
      <c r="D16" s="161">
        <f>SUM(D17:D24)</f>
        <v>-36401.599999999999</v>
      </c>
      <c r="E16" s="161">
        <f t="shared" ref="E16:F16" si="1">SUM(E17:E24)</f>
        <v>-52634.5</v>
      </c>
      <c r="F16" s="161">
        <f t="shared" si="1"/>
        <v>-68868.7</v>
      </c>
      <c r="G16" s="161">
        <f>SUM(G17:G24)</f>
        <v>-64927.400000000009</v>
      </c>
    </row>
    <row r="17" spans="1:7" ht="27">
      <c r="A17" s="156"/>
      <c r="B17" s="156"/>
      <c r="C17" s="159" t="s">
        <v>191</v>
      </c>
      <c r="D17" s="160">
        <v>-8960</v>
      </c>
      <c r="E17" s="160">
        <v>-14900.4</v>
      </c>
      <c r="F17" s="160">
        <v>-20842.599999999999</v>
      </c>
      <c r="G17" s="160">
        <v>-23761</v>
      </c>
    </row>
    <row r="18" spans="1:7" ht="27">
      <c r="A18" s="156"/>
      <c r="B18" s="156"/>
      <c r="C18" s="159" t="s">
        <v>192</v>
      </c>
      <c r="D18" s="160">
        <v>-13259.5</v>
      </c>
      <c r="E18" s="160">
        <v>-18232.5</v>
      </c>
      <c r="F18" s="160">
        <v>-23204.800000000003</v>
      </c>
      <c r="G18" s="160">
        <v>-19888.100000000006</v>
      </c>
    </row>
    <row r="19" spans="1:7" ht="27">
      <c r="A19" s="156"/>
      <c r="B19" s="156"/>
      <c r="C19" s="159" t="s">
        <v>193</v>
      </c>
      <c r="D19" s="160">
        <v>-4273.2</v>
      </c>
      <c r="E19" s="160">
        <v>-5876.7999999999993</v>
      </c>
      <c r="F19" s="160">
        <v>-7480.5</v>
      </c>
      <c r="G19" s="160">
        <v>-6414.5</v>
      </c>
    </row>
    <row r="20" spans="1:7" ht="27">
      <c r="A20" s="156"/>
      <c r="B20" s="156"/>
      <c r="C20" s="159" t="s">
        <v>194</v>
      </c>
      <c r="D20" s="160">
        <v>-1338.6</v>
      </c>
      <c r="E20" s="160">
        <v>-1840.3000000000002</v>
      </c>
      <c r="F20" s="160">
        <v>-2342</v>
      </c>
      <c r="G20" s="160">
        <v>-2006.7999999999993</v>
      </c>
    </row>
    <row r="21" spans="1:7" ht="40.5">
      <c r="A21" s="156"/>
      <c r="B21" s="156"/>
      <c r="C21" s="159" t="s">
        <v>195</v>
      </c>
      <c r="D21" s="160">
        <v>-2110</v>
      </c>
      <c r="E21" s="160">
        <v>-2900</v>
      </c>
      <c r="F21" s="160">
        <v>-3690</v>
      </c>
      <c r="G21" s="160">
        <v>-3160</v>
      </c>
    </row>
    <row r="22" spans="1:7" ht="27">
      <c r="A22" s="156"/>
      <c r="B22" s="156"/>
      <c r="C22" s="159" t="s">
        <v>196</v>
      </c>
      <c r="D22" s="160">
        <v>-2307.5</v>
      </c>
      <c r="E22" s="160">
        <v>-3175</v>
      </c>
      <c r="F22" s="160">
        <v>-4042.5</v>
      </c>
      <c r="G22" s="160">
        <v>-3470</v>
      </c>
    </row>
    <row r="23" spans="1:7" ht="27">
      <c r="A23" s="156"/>
      <c r="B23" s="156"/>
      <c r="C23" s="159" t="s">
        <v>237</v>
      </c>
      <c r="D23" s="160">
        <v>-2170.3000000000002</v>
      </c>
      <c r="E23" s="160">
        <v>-2984.5</v>
      </c>
      <c r="F23" s="160">
        <v>-3798.7999999999993</v>
      </c>
      <c r="G23" s="160">
        <v>-3257</v>
      </c>
    </row>
    <row r="24" spans="1:7" ht="27">
      <c r="A24" s="156"/>
      <c r="B24" s="156"/>
      <c r="C24" s="159" t="s">
        <v>197</v>
      </c>
      <c r="D24" s="160">
        <v>-1982.5</v>
      </c>
      <c r="E24" s="160">
        <v>-2725</v>
      </c>
      <c r="F24" s="160">
        <v>-3467.5</v>
      </c>
      <c r="G24" s="160">
        <v>-2970</v>
      </c>
    </row>
  </sheetData>
  <mergeCells count="12">
    <mergeCell ref="A2:G2"/>
    <mergeCell ref="A3:G3"/>
    <mergeCell ref="C4:F4"/>
    <mergeCell ref="A5:F5"/>
    <mergeCell ref="F6:G6"/>
    <mergeCell ref="G7:G8"/>
    <mergeCell ref="C9:G9"/>
    <mergeCell ref="A7:B7"/>
    <mergeCell ref="C7:C8"/>
    <mergeCell ref="D7:D8"/>
    <mergeCell ref="E7:E8"/>
    <mergeCell ref="F7:F8"/>
  </mergeCells>
  <printOptions horizontalCentered="1"/>
  <pageMargins left="0" right="0" top="0" bottom="0" header="0" footer="0"/>
  <pageSetup paperSize="9" scale="65" firstPageNumber="254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zoomScaleNormal="100" zoomScaleSheetLayoutView="100" workbookViewId="0">
      <selection activeCell="A27" sqref="A27:B27"/>
    </sheetView>
  </sheetViews>
  <sheetFormatPr defaultRowHeight="13.5"/>
  <cols>
    <col min="1" max="1" width="28.5703125" style="15" customWidth="1"/>
    <col min="2" max="2" width="51.140625" style="15" customWidth="1"/>
    <col min="3" max="4" width="14" style="15" customWidth="1"/>
    <col min="5" max="5" width="14.28515625" style="15" customWidth="1"/>
    <col min="6" max="6" width="15.5703125" style="15" customWidth="1"/>
    <col min="7" max="256" width="9.140625" style="15"/>
    <col min="257" max="257" width="28.5703125" style="15" customWidth="1"/>
    <col min="258" max="258" width="51.140625" style="15" customWidth="1"/>
    <col min="259" max="260" width="14" style="15" customWidth="1"/>
    <col min="261" max="261" width="14.28515625" style="15" customWidth="1"/>
    <col min="262" max="262" width="15.5703125" style="15" customWidth="1"/>
    <col min="263" max="512" width="9.140625" style="15"/>
    <col min="513" max="513" width="28.5703125" style="15" customWidth="1"/>
    <col min="514" max="514" width="51.140625" style="15" customWidth="1"/>
    <col min="515" max="516" width="14" style="15" customWidth="1"/>
    <col min="517" max="517" width="14.28515625" style="15" customWidth="1"/>
    <col min="518" max="518" width="15.5703125" style="15" customWidth="1"/>
    <col min="519" max="768" width="9.140625" style="15"/>
    <col min="769" max="769" width="28.5703125" style="15" customWidth="1"/>
    <col min="770" max="770" width="51.140625" style="15" customWidth="1"/>
    <col min="771" max="772" width="14" style="15" customWidth="1"/>
    <col min="773" max="773" width="14.28515625" style="15" customWidth="1"/>
    <col min="774" max="774" width="15.5703125" style="15" customWidth="1"/>
    <col min="775" max="1024" width="9.140625" style="15"/>
    <col min="1025" max="1025" width="28.5703125" style="15" customWidth="1"/>
    <col min="1026" max="1026" width="51.140625" style="15" customWidth="1"/>
    <col min="1027" max="1028" width="14" style="15" customWidth="1"/>
    <col min="1029" max="1029" width="14.28515625" style="15" customWidth="1"/>
    <col min="1030" max="1030" width="15.5703125" style="15" customWidth="1"/>
    <col min="1031" max="1280" width="9.140625" style="15"/>
    <col min="1281" max="1281" width="28.5703125" style="15" customWidth="1"/>
    <col min="1282" max="1282" width="51.140625" style="15" customWidth="1"/>
    <col min="1283" max="1284" width="14" style="15" customWidth="1"/>
    <col min="1285" max="1285" width="14.28515625" style="15" customWidth="1"/>
    <col min="1286" max="1286" width="15.5703125" style="15" customWidth="1"/>
    <col min="1287" max="1536" width="9.140625" style="15"/>
    <col min="1537" max="1537" width="28.5703125" style="15" customWidth="1"/>
    <col min="1538" max="1538" width="51.140625" style="15" customWidth="1"/>
    <col min="1539" max="1540" width="14" style="15" customWidth="1"/>
    <col min="1541" max="1541" width="14.28515625" style="15" customWidth="1"/>
    <col min="1542" max="1542" width="15.5703125" style="15" customWidth="1"/>
    <col min="1543" max="1792" width="9.140625" style="15"/>
    <col min="1793" max="1793" width="28.5703125" style="15" customWidth="1"/>
    <col min="1794" max="1794" width="51.140625" style="15" customWidth="1"/>
    <col min="1795" max="1796" width="14" style="15" customWidth="1"/>
    <col min="1797" max="1797" width="14.28515625" style="15" customWidth="1"/>
    <col min="1798" max="1798" width="15.5703125" style="15" customWidth="1"/>
    <col min="1799" max="2048" width="9.140625" style="15"/>
    <col min="2049" max="2049" width="28.5703125" style="15" customWidth="1"/>
    <col min="2050" max="2050" width="51.140625" style="15" customWidth="1"/>
    <col min="2051" max="2052" width="14" style="15" customWidth="1"/>
    <col min="2053" max="2053" width="14.28515625" style="15" customWidth="1"/>
    <col min="2054" max="2054" width="15.5703125" style="15" customWidth="1"/>
    <col min="2055" max="2304" width="9.140625" style="15"/>
    <col min="2305" max="2305" width="28.5703125" style="15" customWidth="1"/>
    <col min="2306" max="2306" width="51.140625" style="15" customWidth="1"/>
    <col min="2307" max="2308" width="14" style="15" customWidth="1"/>
    <col min="2309" max="2309" width="14.28515625" style="15" customWidth="1"/>
    <col min="2310" max="2310" width="15.5703125" style="15" customWidth="1"/>
    <col min="2311" max="2560" width="9.140625" style="15"/>
    <col min="2561" max="2561" width="28.5703125" style="15" customWidth="1"/>
    <col min="2562" max="2562" width="51.140625" style="15" customWidth="1"/>
    <col min="2563" max="2564" width="14" style="15" customWidth="1"/>
    <col min="2565" max="2565" width="14.28515625" style="15" customWidth="1"/>
    <col min="2566" max="2566" width="15.5703125" style="15" customWidth="1"/>
    <col min="2567" max="2816" width="9.140625" style="15"/>
    <col min="2817" max="2817" width="28.5703125" style="15" customWidth="1"/>
    <col min="2818" max="2818" width="51.140625" style="15" customWidth="1"/>
    <col min="2819" max="2820" width="14" style="15" customWidth="1"/>
    <col min="2821" max="2821" width="14.28515625" style="15" customWidth="1"/>
    <col min="2822" max="2822" width="15.5703125" style="15" customWidth="1"/>
    <col min="2823" max="3072" width="9.140625" style="15"/>
    <col min="3073" max="3073" width="28.5703125" style="15" customWidth="1"/>
    <col min="3074" max="3074" width="51.140625" style="15" customWidth="1"/>
    <col min="3075" max="3076" width="14" style="15" customWidth="1"/>
    <col min="3077" max="3077" width="14.28515625" style="15" customWidth="1"/>
    <col min="3078" max="3078" width="15.5703125" style="15" customWidth="1"/>
    <col min="3079" max="3328" width="9.140625" style="15"/>
    <col min="3329" max="3329" width="28.5703125" style="15" customWidth="1"/>
    <col min="3330" max="3330" width="51.140625" style="15" customWidth="1"/>
    <col min="3331" max="3332" width="14" style="15" customWidth="1"/>
    <col min="3333" max="3333" width="14.28515625" style="15" customWidth="1"/>
    <col min="3334" max="3334" width="15.5703125" style="15" customWidth="1"/>
    <col min="3335" max="3584" width="9.140625" style="15"/>
    <col min="3585" max="3585" width="28.5703125" style="15" customWidth="1"/>
    <col min="3586" max="3586" width="51.140625" style="15" customWidth="1"/>
    <col min="3587" max="3588" width="14" style="15" customWidth="1"/>
    <col min="3589" max="3589" width="14.28515625" style="15" customWidth="1"/>
    <col min="3590" max="3590" width="15.5703125" style="15" customWidth="1"/>
    <col min="3591" max="3840" width="9.140625" style="15"/>
    <col min="3841" max="3841" width="28.5703125" style="15" customWidth="1"/>
    <col min="3842" max="3842" width="51.140625" style="15" customWidth="1"/>
    <col min="3843" max="3844" width="14" style="15" customWidth="1"/>
    <col min="3845" max="3845" width="14.28515625" style="15" customWidth="1"/>
    <col min="3846" max="3846" width="15.5703125" style="15" customWidth="1"/>
    <col min="3847" max="4096" width="9.140625" style="15"/>
    <col min="4097" max="4097" width="28.5703125" style="15" customWidth="1"/>
    <col min="4098" max="4098" width="51.140625" style="15" customWidth="1"/>
    <col min="4099" max="4100" width="14" style="15" customWidth="1"/>
    <col min="4101" max="4101" width="14.28515625" style="15" customWidth="1"/>
    <col min="4102" max="4102" width="15.5703125" style="15" customWidth="1"/>
    <col min="4103" max="4352" width="9.140625" style="15"/>
    <col min="4353" max="4353" width="28.5703125" style="15" customWidth="1"/>
    <col min="4354" max="4354" width="51.140625" style="15" customWidth="1"/>
    <col min="4355" max="4356" width="14" style="15" customWidth="1"/>
    <col min="4357" max="4357" width="14.28515625" style="15" customWidth="1"/>
    <col min="4358" max="4358" width="15.5703125" style="15" customWidth="1"/>
    <col min="4359" max="4608" width="9.140625" style="15"/>
    <col min="4609" max="4609" width="28.5703125" style="15" customWidth="1"/>
    <col min="4610" max="4610" width="51.140625" style="15" customWidth="1"/>
    <col min="4611" max="4612" width="14" style="15" customWidth="1"/>
    <col min="4613" max="4613" width="14.28515625" style="15" customWidth="1"/>
    <col min="4614" max="4614" width="15.5703125" style="15" customWidth="1"/>
    <col min="4615" max="4864" width="9.140625" style="15"/>
    <col min="4865" max="4865" width="28.5703125" style="15" customWidth="1"/>
    <col min="4866" max="4866" width="51.140625" style="15" customWidth="1"/>
    <col min="4867" max="4868" width="14" style="15" customWidth="1"/>
    <col min="4869" max="4869" width="14.28515625" style="15" customWidth="1"/>
    <col min="4870" max="4870" width="15.5703125" style="15" customWidth="1"/>
    <col min="4871" max="5120" width="9.140625" style="15"/>
    <col min="5121" max="5121" width="28.5703125" style="15" customWidth="1"/>
    <col min="5122" max="5122" width="51.140625" style="15" customWidth="1"/>
    <col min="5123" max="5124" width="14" style="15" customWidth="1"/>
    <col min="5125" max="5125" width="14.28515625" style="15" customWidth="1"/>
    <col min="5126" max="5126" width="15.5703125" style="15" customWidth="1"/>
    <col min="5127" max="5376" width="9.140625" style="15"/>
    <col min="5377" max="5377" width="28.5703125" style="15" customWidth="1"/>
    <col min="5378" max="5378" width="51.140625" style="15" customWidth="1"/>
    <col min="5379" max="5380" width="14" style="15" customWidth="1"/>
    <col min="5381" max="5381" width="14.28515625" style="15" customWidth="1"/>
    <col min="5382" max="5382" width="15.5703125" style="15" customWidth="1"/>
    <col min="5383" max="5632" width="9.140625" style="15"/>
    <col min="5633" max="5633" width="28.5703125" style="15" customWidth="1"/>
    <col min="5634" max="5634" width="51.140625" style="15" customWidth="1"/>
    <col min="5635" max="5636" width="14" style="15" customWidth="1"/>
    <col min="5637" max="5637" width="14.28515625" style="15" customWidth="1"/>
    <col min="5638" max="5638" width="15.5703125" style="15" customWidth="1"/>
    <col min="5639" max="5888" width="9.140625" style="15"/>
    <col min="5889" max="5889" width="28.5703125" style="15" customWidth="1"/>
    <col min="5890" max="5890" width="51.140625" style="15" customWidth="1"/>
    <col min="5891" max="5892" width="14" style="15" customWidth="1"/>
    <col min="5893" max="5893" width="14.28515625" style="15" customWidth="1"/>
    <col min="5894" max="5894" width="15.5703125" style="15" customWidth="1"/>
    <col min="5895" max="6144" width="9.140625" style="15"/>
    <col min="6145" max="6145" width="28.5703125" style="15" customWidth="1"/>
    <col min="6146" max="6146" width="51.140625" style="15" customWidth="1"/>
    <col min="6147" max="6148" width="14" style="15" customWidth="1"/>
    <col min="6149" max="6149" width="14.28515625" style="15" customWidth="1"/>
    <col min="6150" max="6150" width="15.5703125" style="15" customWidth="1"/>
    <col min="6151" max="6400" width="9.140625" style="15"/>
    <col min="6401" max="6401" width="28.5703125" style="15" customWidth="1"/>
    <col min="6402" max="6402" width="51.140625" style="15" customWidth="1"/>
    <col min="6403" max="6404" width="14" style="15" customWidth="1"/>
    <col min="6405" max="6405" width="14.28515625" style="15" customWidth="1"/>
    <col min="6406" max="6406" width="15.5703125" style="15" customWidth="1"/>
    <col min="6407" max="6656" width="9.140625" style="15"/>
    <col min="6657" max="6657" width="28.5703125" style="15" customWidth="1"/>
    <col min="6658" max="6658" width="51.140625" style="15" customWidth="1"/>
    <col min="6659" max="6660" width="14" style="15" customWidth="1"/>
    <col min="6661" max="6661" width="14.28515625" style="15" customWidth="1"/>
    <col min="6662" max="6662" width="15.5703125" style="15" customWidth="1"/>
    <col min="6663" max="6912" width="9.140625" style="15"/>
    <col min="6913" max="6913" width="28.5703125" style="15" customWidth="1"/>
    <col min="6914" max="6914" width="51.140625" style="15" customWidth="1"/>
    <col min="6915" max="6916" width="14" style="15" customWidth="1"/>
    <col min="6917" max="6917" width="14.28515625" style="15" customWidth="1"/>
    <col min="6918" max="6918" width="15.5703125" style="15" customWidth="1"/>
    <col min="6919" max="7168" width="9.140625" style="15"/>
    <col min="7169" max="7169" width="28.5703125" style="15" customWidth="1"/>
    <col min="7170" max="7170" width="51.140625" style="15" customWidth="1"/>
    <col min="7171" max="7172" width="14" style="15" customWidth="1"/>
    <col min="7173" max="7173" width="14.28515625" style="15" customWidth="1"/>
    <col min="7174" max="7174" width="15.5703125" style="15" customWidth="1"/>
    <col min="7175" max="7424" width="9.140625" style="15"/>
    <col min="7425" max="7425" width="28.5703125" style="15" customWidth="1"/>
    <col min="7426" max="7426" width="51.140625" style="15" customWidth="1"/>
    <col min="7427" max="7428" width="14" style="15" customWidth="1"/>
    <col min="7429" max="7429" width="14.28515625" style="15" customWidth="1"/>
    <col min="7430" max="7430" width="15.5703125" style="15" customWidth="1"/>
    <col min="7431" max="7680" width="9.140625" style="15"/>
    <col min="7681" max="7681" width="28.5703125" style="15" customWidth="1"/>
    <col min="7682" max="7682" width="51.140625" style="15" customWidth="1"/>
    <col min="7683" max="7684" width="14" style="15" customWidth="1"/>
    <col min="7685" max="7685" width="14.28515625" style="15" customWidth="1"/>
    <col min="7686" max="7686" width="15.5703125" style="15" customWidth="1"/>
    <col min="7687" max="7936" width="9.140625" style="15"/>
    <col min="7937" max="7937" width="28.5703125" style="15" customWidth="1"/>
    <col min="7938" max="7938" width="51.140625" style="15" customWidth="1"/>
    <col min="7939" max="7940" width="14" style="15" customWidth="1"/>
    <col min="7941" max="7941" width="14.28515625" style="15" customWidth="1"/>
    <col min="7942" max="7942" width="15.5703125" style="15" customWidth="1"/>
    <col min="7943" max="8192" width="9.140625" style="15"/>
    <col min="8193" max="8193" width="28.5703125" style="15" customWidth="1"/>
    <col min="8194" max="8194" width="51.140625" style="15" customWidth="1"/>
    <col min="8195" max="8196" width="14" style="15" customWidth="1"/>
    <col min="8197" max="8197" width="14.28515625" style="15" customWidth="1"/>
    <col min="8198" max="8198" width="15.5703125" style="15" customWidth="1"/>
    <col min="8199" max="8448" width="9.140625" style="15"/>
    <col min="8449" max="8449" width="28.5703125" style="15" customWidth="1"/>
    <col min="8450" max="8450" width="51.140625" style="15" customWidth="1"/>
    <col min="8451" max="8452" width="14" style="15" customWidth="1"/>
    <col min="8453" max="8453" width="14.28515625" style="15" customWidth="1"/>
    <col min="8454" max="8454" width="15.5703125" style="15" customWidth="1"/>
    <col min="8455" max="8704" width="9.140625" style="15"/>
    <col min="8705" max="8705" width="28.5703125" style="15" customWidth="1"/>
    <col min="8706" max="8706" width="51.140625" style="15" customWidth="1"/>
    <col min="8707" max="8708" width="14" style="15" customWidth="1"/>
    <col min="8709" max="8709" width="14.28515625" style="15" customWidth="1"/>
    <col min="8710" max="8710" width="15.5703125" style="15" customWidth="1"/>
    <col min="8711" max="8960" width="9.140625" style="15"/>
    <col min="8961" max="8961" width="28.5703125" style="15" customWidth="1"/>
    <col min="8962" max="8962" width="51.140625" style="15" customWidth="1"/>
    <col min="8963" max="8964" width="14" style="15" customWidth="1"/>
    <col min="8965" max="8965" width="14.28515625" style="15" customWidth="1"/>
    <col min="8966" max="8966" width="15.5703125" style="15" customWidth="1"/>
    <col min="8967" max="9216" width="9.140625" style="15"/>
    <col min="9217" max="9217" width="28.5703125" style="15" customWidth="1"/>
    <col min="9218" max="9218" width="51.140625" style="15" customWidth="1"/>
    <col min="9219" max="9220" width="14" style="15" customWidth="1"/>
    <col min="9221" max="9221" width="14.28515625" style="15" customWidth="1"/>
    <col min="9222" max="9222" width="15.5703125" style="15" customWidth="1"/>
    <col min="9223" max="9472" width="9.140625" style="15"/>
    <col min="9473" max="9473" width="28.5703125" style="15" customWidth="1"/>
    <col min="9474" max="9474" width="51.140625" style="15" customWidth="1"/>
    <col min="9475" max="9476" width="14" style="15" customWidth="1"/>
    <col min="9477" max="9477" width="14.28515625" style="15" customWidth="1"/>
    <col min="9478" max="9478" width="15.5703125" style="15" customWidth="1"/>
    <col min="9479" max="9728" width="9.140625" style="15"/>
    <col min="9729" max="9729" width="28.5703125" style="15" customWidth="1"/>
    <col min="9730" max="9730" width="51.140625" style="15" customWidth="1"/>
    <col min="9731" max="9732" width="14" style="15" customWidth="1"/>
    <col min="9733" max="9733" width="14.28515625" style="15" customWidth="1"/>
    <col min="9734" max="9734" width="15.5703125" style="15" customWidth="1"/>
    <col min="9735" max="9984" width="9.140625" style="15"/>
    <col min="9985" max="9985" width="28.5703125" style="15" customWidth="1"/>
    <col min="9986" max="9986" width="51.140625" style="15" customWidth="1"/>
    <col min="9987" max="9988" width="14" style="15" customWidth="1"/>
    <col min="9989" max="9989" width="14.28515625" style="15" customWidth="1"/>
    <col min="9990" max="9990" width="15.5703125" style="15" customWidth="1"/>
    <col min="9991" max="10240" width="9.140625" style="15"/>
    <col min="10241" max="10241" width="28.5703125" style="15" customWidth="1"/>
    <col min="10242" max="10242" width="51.140625" style="15" customWidth="1"/>
    <col min="10243" max="10244" width="14" style="15" customWidth="1"/>
    <col min="10245" max="10245" width="14.28515625" style="15" customWidth="1"/>
    <col min="10246" max="10246" width="15.5703125" style="15" customWidth="1"/>
    <col min="10247" max="10496" width="9.140625" style="15"/>
    <col min="10497" max="10497" width="28.5703125" style="15" customWidth="1"/>
    <col min="10498" max="10498" width="51.140625" style="15" customWidth="1"/>
    <col min="10499" max="10500" width="14" style="15" customWidth="1"/>
    <col min="10501" max="10501" width="14.28515625" style="15" customWidth="1"/>
    <col min="10502" max="10502" width="15.5703125" style="15" customWidth="1"/>
    <col min="10503" max="10752" width="9.140625" style="15"/>
    <col min="10753" max="10753" width="28.5703125" style="15" customWidth="1"/>
    <col min="10754" max="10754" width="51.140625" style="15" customWidth="1"/>
    <col min="10755" max="10756" width="14" style="15" customWidth="1"/>
    <col min="10757" max="10757" width="14.28515625" style="15" customWidth="1"/>
    <col min="10758" max="10758" width="15.5703125" style="15" customWidth="1"/>
    <col min="10759" max="11008" width="9.140625" style="15"/>
    <col min="11009" max="11009" width="28.5703125" style="15" customWidth="1"/>
    <col min="11010" max="11010" width="51.140625" style="15" customWidth="1"/>
    <col min="11011" max="11012" width="14" style="15" customWidth="1"/>
    <col min="11013" max="11013" width="14.28515625" style="15" customWidth="1"/>
    <col min="11014" max="11014" width="15.5703125" style="15" customWidth="1"/>
    <col min="11015" max="11264" width="9.140625" style="15"/>
    <col min="11265" max="11265" width="28.5703125" style="15" customWidth="1"/>
    <col min="11266" max="11266" width="51.140625" style="15" customWidth="1"/>
    <col min="11267" max="11268" width="14" style="15" customWidth="1"/>
    <col min="11269" max="11269" width="14.28515625" style="15" customWidth="1"/>
    <col min="11270" max="11270" width="15.5703125" style="15" customWidth="1"/>
    <col min="11271" max="11520" width="9.140625" style="15"/>
    <col min="11521" max="11521" width="28.5703125" style="15" customWidth="1"/>
    <col min="11522" max="11522" width="51.140625" style="15" customWidth="1"/>
    <col min="11523" max="11524" width="14" style="15" customWidth="1"/>
    <col min="11525" max="11525" width="14.28515625" style="15" customWidth="1"/>
    <col min="11526" max="11526" width="15.5703125" style="15" customWidth="1"/>
    <col min="11527" max="11776" width="9.140625" style="15"/>
    <col min="11777" max="11777" width="28.5703125" style="15" customWidth="1"/>
    <col min="11778" max="11778" width="51.140625" style="15" customWidth="1"/>
    <col min="11779" max="11780" width="14" style="15" customWidth="1"/>
    <col min="11781" max="11781" width="14.28515625" style="15" customWidth="1"/>
    <col min="11782" max="11782" width="15.5703125" style="15" customWidth="1"/>
    <col min="11783" max="12032" width="9.140625" style="15"/>
    <col min="12033" max="12033" width="28.5703125" style="15" customWidth="1"/>
    <col min="12034" max="12034" width="51.140625" style="15" customWidth="1"/>
    <col min="12035" max="12036" width="14" style="15" customWidth="1"/>
    <col min="12037" max="12037" width="14.28515625" style="15" customWidth="1"/>
    <col min="12038" max="12038" width="15.5703125" style="15" customWidth="1"/>
    <col min="12039" max="12288" width="9.140625" style="15"/>
    <col min="12289" max="12289" width="28.5703125" style="15" customWidth="1"/>
    <col min="12290" max="12290" width="51.140625" style="15" customWidth="1"/>
    <col min="12291" max="12292" width="14" style="15" customWidth="1"/>
    <col min="12293" max="12293" width="14.28515625" style="15" customWidth="1"/>
    <col min="12294" max="12294" width="15.5703125" style="15" customWidth="1"/>
    <col min="12295" max="12544" width="9.140625" style="15"/>
    <col min="12545" max="12545" width="28.5703125" style="15" customWidth="1"/>
    <col min="12546" max="12546" width="51.140625" style="15" customWidth="1"/>
    <col min="12547" max="12548" width="14" style="15" customWidth="1"/>
    <col min="12549" max="12549" width="14.28515625" style="15" customWidth="1"/>
    <col min="12550" max="12550" width="15.5703125" style="15" customWidth="1"/>
    <col min="12551" max="12800" width="9.140625" style="15"/>
    <col min="12801" max="12801" width="28.5703125" style="15" customWidth="1"/>
    <col min="12802" max="12802" width="51.140625" style="15" customWidth="1"/>
    <col min="12803" max="12804" width="14" style="15" customWidth="1"/>
    <col min="12805" max="12805" width="14.28515625" style="15" customWidth="1"/>
    <col min="12806" max="12806" width="15.5703125" style="15" customWidth="1"/>
    <col min="12807" max="13056" width="9.140625" style="15"/>
    <col min="13057" max="13057" width="28.5703125" style="15" customWidth="1"/>
    <col min="13058" max="13058" width="51.140625" style="15" customWidth="1"/>
    <col min="13059" max="13060" width="14" style="15" customWidth="1"/>
    <col min="13061" max="13061" width="14.28515625" style="15" customWidth="1"/>
    <col min="13062" max="13062" width="15.5703125" style="15" customWidth="1"/>
    <col min="13063" max="13312" width="9.140625" style="15"/>
    <col min="13313" max="13313" width="28.5703125" style="15" customWidth="1"/>
    <col min="13314" max="13314" width="51.140625" style="15" customWidth="1"/>
    <col min="13315" max="13316" width="14" style="15" customWidth="1"/>
    <col min="13317" max="13317" width="14.28515625" style="15" customWidth="1"/>
    <col min="13318" max="13318" width="15.5703125" style="15" customWidth="1"/>
    <col min="13319" max="13568" width="9.140625" style="15"/>
    <col min="13569" max="13569" width="28.5703125" style="15" customWidth="1"/>
    <col min="13570" max="13570" width="51.140625" style="15" customWidth="1"/>
    <col min="13571" max="13572" width="14" style="15" customWidth="1"/>
    <col min="13573" max="13573" width="14.28515625" style="15" customWidth="1"/>
    <col min="13574" max="13574" width="15.5703125" style="15" customWidth="1"/>
    <col min="13575" max="13824" width="9.140625" style="15"/>
    <col min="13825" max="13825" width="28.5703125" style="15" customWidth="1"/>
    <col min="13826" max="13826" width="51.140625" style="15" customWidth="1"/>
    <col min="13827" max="13828" width="14" style="15" customWidth="1"/>
    <col min="13829" max="13829" width="14.28515625" style="15" customWidth="1"/>
    <col min="13830" max="13830" width="15.5703125" style="15" customWidth="1"/>
    <col min="13831" max="14080" width="9.140625" style="15"/>
    <col min="14081" max="14081" width="28.5703125" style="15" customWidth="1"/>
    <col min="14082" max="14082" width="51.140625" style="15" customWidth="1"/>
    <col min="14083" max="14084" width="14" style="15" customWidth="1"/>
    <col min="14085" max="14085" width="14.28515625" style="15" customWidth="1"/>
    <col min="14086" max="14086" width="15.5703125" style="15" customWidth="1"/>
    <col min="14087" max="14336" width="9.140625" style="15"/>
    <col min="14337" max="14337" width="28.5703125" style="15" customWidth="1"/>
    <col min="14338" max="14338" width="51.140625" style="15" customWidth="1"/>
    <col min="14339" max="14340" width="14" style="15" customWidth="1"/>
    <col min="14341" max="14341" width="14.28515625" style="15" customWidth="1"/>
    <col min="14342" max="14342" width="15.5703125" style="15" customWidth="1"/>
    <col min="14343" max="14592" width="9.140625" style="15"/>
    <col min="14593" max="14593" width="28.5703125" style="15" customWidth="1"/>
    <col min="14594" max="14594" width="51.140625" style="15" customWidth="1"/>
    <col min="14595" max="14596" width="14" style="15" customWidth="1"/>
    <col min="14597" max="14597" width="14.28515625" style="15" customWidth="1"/>
    <col min="14598" max="14598" width="15.5703125" style="15" customWidth="1"/>
    <col min="14599" max="14848" width="9.140625" style="15"/>
    <col min="14849" max="14849" width="28.5703125" style="15" customWidth="1"/>
    <col min="14850" max="14850" width="51.140625" style="15" customWidth="1"/>
    <col min="14851" max="14852" width="14" style="15" customWidth="1"/>
    <col min="14853" max="14853" width="14.28515625" style="15" customWidth="1"/>
    <col min="14854" max="14854" width="15.5703125" style="15" customWidth="1"/>
    <col min="14855" max="15104" width="9.140625" style="15"/>
    <col min="15105" max="15105" width="28.5703125" style="15" customWidth="1"/>
    <col min="15106" max="15106" width="51.140625" style="15" customWidth="1"/>
    <col min="15107" max="15108" width="14" style="15" customWidth="1"/>
    <col min="15109" max="15109" width="14.28515625" style="15" customWidth="1"/>
    <col min="15110" max="15110" width="15.5703125" style="15" customWidth="1"/>
    <col min="15111" max="15360" width="9.140625" style="15"/>
    <col min="15361" max="15361" width="28.5703125" style="15" customWidth="1"/>
    <col min="15362" max="15362" width="51.140625" style="15" customWidth="1"/>
    <col min="15363" max="15364" width="14" style="15" customWidth="1"/>
    <col min="15365" max="15365" width="14.28515625" style="15" customWidth="1"/>
    <col min="15366" max="15366" width="15.5703125" style="15" customWidth="1"/>
    <col min="15367" max="15616" width="9.140625" style="15"/>
    <col min="15617" max="15617" width="28.5703125" style="15" customWidth="1"/>
    <col min="15618" max="15618" width="51.140625" style="15" customWidth="1"/>
    <col min="15619" max="15620" width="14" style="15" customWidth="1"/>
    <col min="15621" max="15621" width="14.28515625" style="15" customWidth="1"/>
    <col min="15622" max="15622" width="15.5703125" style="15" customWidth="1"/>
    <col min="15623" max="15872" width="9.140625" style="15"/>
    <col min="15873" max="15873" width="28.5703125" style="15" customWidth="1"/>
    <col min="15874" max="15874" width="51.140625" style="15" customWidth="1"/>
    <col min="15875" max="15876" width="14" style="15" customWidth="1"/>
    <col min="15877" max="15877" width="14.28515625" style="15" customWidth="1"/>
    <col min="15878" max="15878" width="15.5703125" style="15" customWidth="1"/>
    <col min="15879" max="16128" width="9.140625" style="15"/>
    <col min="16129" max="16129" width="28.5703125" style="15" customWidth="1"/>
    <col min="16130" max="16130" width="51.140625" style="15" customWidth="1"/>
    <col min="16131" max="16132" width="14" style="15" customWidth="1"/>
    <col min="16133" max="16133" width="14.28515625" style="15" customWidth="1"/>
    <col min="16134" max="16134" width="15.5703125" style="15" customWidth="1"/>
    <col min="16135" max="16384" width="9.140625" style="15"/>
  </cols>
  <sheetData>
    <row r="1" spans="1:7" ht="14.25">
      <c r="F1" s="16" t="s">
        <v>71</v>
      </c>
    </row>
    <row r="2" spans="1:7" s="4" customFormat="1" ht="17.25" customHeight="1">
      <c r="A2" s="235" t="s">
        <v>170</v>
      </c>
      <c r="B2" s="235"/>
      <c r="C2" s="235"/>
      <c r="D2" s="235"/>
      <c r="E2" s="235"/>
      <c r="F2" s="235"/>
      <c r="G2" s="29"/>
    </row>
    <row r="3" spans="1:7" s="4" customFormat="1" ht="17.25" customHeight="1">
      <c r="A3" s="235" t="s">
        <v>0</v>
      </c>
      <c r="B3" s="235"/>
      <c r="C3" s="235"/>
      <c r="D3" s="235"/>
      <c r="E3" s="235"/>
      <c r="F3" s="235"/>
      <c r="G3" s="29"/>
    </row>
    <row r="4" spans="1:7" ht="14.25">
      <c r="F4" s="16"/>
    </row>
    <row r="5" spans="1:7" ht="43.5" customHeight="1">
      <c r="A5" s="265" t="s">
        <v>198</v>
      </c>
      <c r="B5" s="265"/>
      <c r="C5" s="265"/>
      <c r="D5" s="265"/>
      <c r="E5" s="265"/>
      <c r="F5" s="265"/>
    </row>
    <row r="7" spans="1:7" s="120" customFormat="1" ht="17.25">
      <c r="A7" s="266" t="s">
        <v>41</v>
      </c>
      <c r="B7" s="266"/>
      <c r="C7" s="266"/>
      <c r="D7" s="266"/>
      <c r="E7" s="266"/>
      <c r="F7" s="266"/>
    </row>
    <row r="8" spans="1:7" s="120" customFormat="1" ht="14.25">
      <c r="A8" s="121" t="s">
        <v>40</v>
      </c>
    </row>
    <row r="9" spans="1:7" s="120" customFormat="1" ht="14.25">
      <c r="A9" s="121"/>
    </row>
    <row r="10" spans="1:7" s="120" customFormat="1" ht="14.25">
      <c r="A10" s="122" t="s">
        <v>11</v>
      </c>
      <c r="B10" s="122" t="s">
        <v>12</v>
      </c>
    </row>
    <row r="11" spans="1:7" s="120" customFormat="1">
      <c r="A11" s="123" t="s">
        <v>56</v>
      </c>
      <c r="B11" s="123" t="s">
        <v>57</v>
      </c>
    </row>
    <row r="12" spans="1:7" s="120" customFormat="1">
      <c r="A12" s="124"/>
      <c r="B12" s="124"/>
    </row>
    <row r="13" spans="1:7" s="120" customFormat="1" ht="14.25">
      <c r="A13" s="125" t="s">
        <v>13</v>
      </c>
    </row>
    <row r="14" spans="1:7" s="120" customFormat="1" ht="14.25">
      <c r="A14" s="125"/>
    </row>
    <row r="15" spans="1:7" ht="33.75" customHeight="1">
      <c r="A15" s="123" t="s">
        <v>14</v>
      </c>
      <c r="B15" s="126" t="s">
        <v>56</v>
      </c>
      <c r="C15" s="259" t="s">
        <v>58</v>
      </c>
      <c r="D15" s="260"/>
      <c r="E15" s="260"/>
      <c r="F15" s="261"/>
    </row>
    <row r="16" spans="1:7" ht="35.25" customHeight="1">
      <c r="A16" s="123" t="s">
        <v>15</v>
      </c>
      <c r="B16" s="126" t="s">
        <v>59</v>
      </c>
      <c r="C16" s="127" t="s">
        <v>172</v>
      </c>
      <c r="D16" s="127" t="s">
        <v>173</v>
      </c>
      <c r="E16" s="127" t="s">
        <v>174</v>
      </c>
      <c r="F16" s="127" t="s">
        <v>2</v>
      </c>
    </row>
    <row r="17" spans="1:6" ht="32.25" customHeight="1">
      <c r="A17" s="128" t="s">
        <v>16</v>
      </c>
      <c r="B17" s="126" t="s">
        <v>60</v>
      </c>
      <c r="C17" s="129"/>
      <c r="D17" s="129"/>
      <c r="E17" s="129"/>
      <c r="F17" s="129"/>
    </row>
    <row r="18" spans="1:6" ht="48" customHeight="1">
      <c r="A18" s="128" t="s">
        <v>17</v>
      </c>
      <c r="B18" s="126" t="s">
        <v>199</v>
      </c>
      <c r="C18" s="129"/>
      <c r="D18" s="129"/>
      <c r="E18" s="129"/>
      <c r="F18" s="129"/>
    </row>
    <row r="19" spans="1:6" ht="33" customHeight="1">
      <c r="A19" s="128" t="s">
        <v>18</v>
      </c>
      <c r="B19" s="126" t="s">
        <v>85</v>
      </c>
      <c r="C19" s="129"/>
      <c r="D19" s="129"/>
      <c r="E19" s="129"/>
      <c r="F19" s="129"/>
    </row>
    <row r="20" spans="1:6" ht="16.5">
      <c r="A20" s="252" t="s">
        <v>19</v>
      </c>
      <c r="B20" s="253"/>
      <c r="C20" s="129"/>
      <c r="D20" s="129"/>
      <c r="E20" s="129"/>
      <c r="F20" s="131"/>
    </row>
    <row r="21" spans="1:6" ht="16.5" customHeight="1">
      <c r="A21" s="257" t="s">
        <v>62</v>
      </c>
      <c r="B21" s="258"/>
      <c r="C21" s="132"/>
      <c r="D21" s="132"/>
      <c r="E21" s="132"/>
      <c r="F21" s="133"/>
    </row>
    <row r="22" spans="1:6" ht="16.5" customHeight="1">
      <c r="A22" s="257" t="s">
        <v>63</v>
      </c>
      <c r="B22" s="258"/>
      <c r="C22" s="132"/>
      <c r="D22" s="132"/>
      <c r="E22" s="132"/>
      <c r="F22" s="134"/>
    </row>
    <row r="23" spans="1:6" ht="16.5" customHeight="1">
      <c r="A23" s="257" t="s">
        <v>64</v>
      </c>
      <c r="B23" s="258"/>
      <c r="C23" s="132"/>
      <c r="D23" s="132"/>
      <c r="E23" s="132"/>
      <c r="F23" s="135"/>
    </row>
    <row r="24" spans="1:6" ht="16.5">
      <c r="A24" s="256" t="s">
        <v>65</v>
      </c>
      <c r="B24" s="256"/>
      <c r="C24" s="136"/>
      <c r="D24" s="136"/>
      <c r="E24" s="136"/>
      <c r="F24" s="137"/>
    </row>
    <row r="25" spans="1:6" ht="16.5">
      <c r="A25" s="256" t="s">
        <v>200</v>
      </c>
      <c r="B25" s="256"/>
      <c r="C25" s="132"/>
      <c r="D25" s="132"/>
      <c r="E25" s="132"/>
      <c r="F25" s="132"/>
    </row>
    <row r="26" spans="1:6" ht="16.5">
      <c r="A26" s="256" t="s">
        <v>66</v>
      </c>
      <c r="B26" s="256"/>
      <c r="C26" s="132"/>
      <c r="D26" s="132"/>
      <c r="E26" s="132"/>
      <c r="F26" s="132"/>
    </row>
    <row r="27" spans="1:6" s="17" customFormat="1" ht="18.75" customHeight="1">
      <c r="A27" s="263" t="s">
        <v>218</v>
      </c>
      <c r="B27" s="264"/>
      <c r="C27" s="146">
        <v>1</v>
      </c>
      <c r="D27" s="146">
        <v>12</v>
      </c>
      <c r="E27" s="146">
        <v>12</v>
      </c>
      <c r="F27" s="146">
        <v>12</v>
      </c>
    </row>
    <row r="28" spans="1:6">
      <c r="A28" s="255" t="s">
        <v>20</v>
      </c>
      <c r="B28" s="255"/>
      <c r="C28" s="138">
        <f>-C46</f>
        <v>25200</v>
      </c>
      <c r="D28" s="138">
        <f>-D46</f>
        <v>25200</v>
      </c>
      <c r="E28" s="138">
        <f>-E46</f>
        <v>25200</v>
      </c>
      <c r="F28" s="138">
        <f>-F46</f>
        <v>25200</v>
      </c>
    </row>
    <row r="30" spans="1:6" ht="31.5" customHeight="1">
      <c r="A30" s="123" t="s">
        <v>14</v>
      </c>
      <c r="B30" s="126" t="s">
        <v>56</v>
      </c>
      <c r="C30" s="259" t="s">
        <v>58</v>
      </c>
      <c r="D30" s="260"/>
      <c r="E30" s="260"/>
      <c r="F30" s="261"/>
    </row>
    <row r="31" spans="1:6" ht="32.25" customHeight="1">
      <c r="A31" s="123" t="s">
        <v>15</v>
      </c>
      <c r="B31" s="126" t="s">
        <v>201</v>
      </c>
      <c r="C31" s="127" t="s">
        <v>172</v>
      </c>
      <c r="D31" s="127" t="s">
        <v>173</v>
      </c>
      <c r="E31" s="127" t="s">
        <v>174</v>
      </c>
      <c r="F31" s="127" t="s">
        <v>2</v>
      </c>
    </row>
    <row r="32" spans="1:6" ht="50.25" customHeight="1">
      <c r="A32" s="128" t="s">
        <v>16</v>
      </c>
      <c r="B32" s="126" t="s">
        <v>202</v>
      </c>
      <c r="C32" s="129"/>
      <c r="D32" s="129"/>
      <c r="E32" s="129"/>
      <c r="F32" s="129"/>
    </row>
    <row r="33" spans="1:6" ht="40.5">
      <c r="A33" s="128" t="s">
        <v>17</v>
      </c>
      <c r="B33" s="126" t="s">
        <v>203</v>
      </c>
      <c r="C33" s="129"/>
      <c r="D33" s="129"/>
      <c r="E33" s="129"/>
      <c r="F33" s="129"/>
    </row>
    <row r="34" spans="1:6" ht="16.5">
      <c r="A34" s="128" t="s">
        <v>18</v>
      </c>
      <c r="B34" s="126" t="s">
        <v>204</v>
      </c>
      <c r="C34" s="129"/>
      <c r="D34" s="129"/>
      <c r="E34" s="129"/>
      <c r="F34" s="129"/>
    </row>
    <row r="35" spans="1:6" ht="40.5">
      <c r="A35" s="130" t="s">
        <v>205</v>
      </c>
      <c r="B35" s="126" t="s">
        <v>206</v>
      </c>
      <c r="C35" s="129"/>
      <c r="D35" s="129"/>
      <c r="E35" s="129"/>
      <c r="F35" s="129"/>
    </row>
    <row r="36" spans="1:6">
      <c r="A36" s="262" t="s">
        <v>19</v>
      </c>
      <c r="B36" s="262"/>
      <c r="C36" s="62"/>
      <c r="D36" s="62"/>
      <c r="E36" s="62"/>
      <c r="F36" s="139"/>
    </row>
    <row r="37" spans="1:6" ht="15.75" customHeight="1">
      <c r="A37" s="254" t="s">
        <v>207</v>
      </c>
      <c r="B37" s="254"/>
      <c r="C37" s="62"/>
      <c r="D37" s="62"/>
      <c r="E37" s="62"/>
      <c r="F37" s="139"/>
    </row>
    <row r="38" spans="1:6" ht="29.25" customHeight="1">
      <c r="A38" s="254" t="s">
        <v>208</v>
      </c>
      <c r="B38" s="254"/>
      <c r="C38" s="62"/>
      <c r="D38" s="62"/>
      <c r="E38" s="62"/>
      <c r="F38" s="139"/>
    </row>
    <row r="39" spans="1:6" ht="27.75" customHeight="1">
      <c r="A39" s="254" t="s">
        <v>209</v>
      </c>
      <c r="B39" s="254"/>
      <c r="C39" s="62"/>
      <c r="D39" s="62"/>
      <c r="E39" s="62"/>
      <c r="F39" s="139"/>
    </row>
    <row r="40" spans="1:6" ht="27" customHeight="1">
      <c r="A40" s="254" t="s">
        <v>210</v>
      </c>
      <c r="B40" s="254"/>
      <c r="C40" s="62"/>
      <c r="D40" s="62"/>
      <c r="E40" s="62"/>
      <c r="F40" s="139"/>
    </row>
    <row r="41" spans="1:6" ht="33" customHeight="1">
      <c r="A41" s="254" t="s">
        <v>211</v>
      </c>
      <c r="B41" s="254"/>
      <c r="C41" s="62"/>
      <c r="D41" s="62"/>
      <c r="E41" s="62"/>
      <c r="F41" s="139"/>
    </row>
    <row r="42" spans="1:6" ht="20.25" customHeight="1">
      <c r="A42" s="254" t="s">
        <v>212</v>
      </c>
      <c r="B42" s="254"/>
      <c r="C42" s="62"/>
      <c r="D42" s="62"/>
      <c r="E42" s="62"/>
      <c r="F42" s="139"/>
    </row>
    <row r="43" spans="1:6" ht="20.25" customHeight="1">
      <c r="A43" s="254" t="s">
        <v>213</v>
      </c>
      <c r="B43" s="254"/>
      <c r="C43" s="62"/>
      <c r="D43" s="62"/>
      <c r="E43" s="62"/>
      <c r="F43" s="139"/>
    </row>
    <row r="44" spans="1:6" ht="34.5" customHeight="1">
      <c r="A44" s="254" t="s">
        <v>214</v>
      </c>
      <c r="B44" s="254"/>
      <c r="C44" s="62"/>
      <c r="D44" s="62"/>
      <c r="E44" s="62"/>
      <c r="F44" s="139"/>
    </row>
    <row r="45" spans="1:6" ht="20.25" customHeight="1">
      <c r="A45" s="254" t="s">
        <v>215</v>
      </c>
      <c r="B45" s="254"/>
      <c r="C45" s="140"/>
      <c r="D45" s="140"/>
      <c r="E45" s="140"/>
      <c r="F45" s="140"/>
    </row>
    <row r="46" spans="1:6">
      <c r="A46" s="255" t="s">
        <v>20</v>
      </c>
      <c r="B46" s="255"/>
      <c r="C46" s="138">
        <f>+'1'!E26</f>
        <v>-25200</v>
      </c>
      <c r="D46" s="138">
        <f>+'1'!F26</f>
        <v>-25200</v>
      </c>
      <c r="E46" s="138">
        <f>+'1'!G26</f>
        <v>-25200</v>
      </c>
      <c r="F46" s="138">
        <f>+'1'!H26</f>
        <v>-25200</v>
      </c>
    </row>
  </sheetData>
  <mergeCells count="26">
    <mergeCell ref="A5:F5"/>
    <mergeCell ref="A7:F7"/>
    <mergeCell ref="C15:F15"/>
    <mergeCell ref="A2:F2"/>
    <mergeCell ref="A3:F3"/>
    <mergeCell ref="C30:F30"/>
    <mergeCell ref="A37:B37"/>
    <mergeCell ref="A38:B38"/>
    <mergeCell ref="A36:B36"/>
    <mergeCell ref="A27:B27"/>
    <mergeCell ref="A20:B20"/>
    <mergeCell ref="A44:B44"/>
    <mergeCell ref="A45:B45"/>
    <mergeCell ref="A46:B46"/>
    <mergeCell ref="A39:B39"/>
    <mergeCell ref="A40:B40"/>
    <mergeCell ref="A41:B41"/>
    <mergeCell ref="A42:B42"/>
    <mergeCell ref="A43:B43"/>
    <mergeCell ref="A26:B26"/>
    <mergeCell ref="A28:B28"/>
    <mergeCell ref="A21:B21"/>
    <mergeCell ref="A22:B22"/>
    <mergeCell ref="A24:B24"/>
    <mergeCell ref="A23:B23"/>
    <mergeCell ref="A25:B25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opLeftCell="A16" zoomScaleNormal="100" zoomScaleSheetLayoutView="85" workbookViewId="0"/>
  </sheetViews>
  <sheetFormatPr defaultColWidth="8.28515625" defaultRowHeight="12.75"/>
  <cols>
    <col min="1" max="1" width="28.5703125" style="17" customWidth="1"/>
    <col min="2" max="2" width="47.7109375" style="17" customWidth="1"/>
    <col min="3" max="5" width="13.85546875" style="19" customWidth="1"/>
    <col min="6" max="6" width="15.42578125" style="19" customWidth="1"/>
    <col min="7" max="256" width="8.28515625" style="17"/>
    <col min="257" max="257" width="28.5703125" style="17" customWidth="1"/>
    <col min="258" max="258" width="47.7109375" style="17" customWidth="1"/>
    <col min="259" max="261" width="13.85546875" style="17" customWidth="1"/>
    <col min="262" max="262" width="15.42578125" style="17" customWidth="1"/>
    <col min="263" max="512" width="8.28515625" style="17"/>
    <col min="513" max="513" width="28.5703125" style="17" customWidth="1"/>
    <col min="514" max="514" width="47.7109375" style="17" customWidth="1"/>
    <col min="515" max="517" width="13.85546875" style="17" customWidth="1"/>
    <col min="518" max="518" width="15.42578125" style="17" customWidth="1"/>
    <col min="519" max="768" width="8.28515625" style="17"/>
    <col min="769" max="769" width="28.5703125" style="17" customWidth="1"/>
    <col min="770" max="770" width="47.7109375" style="17" customWidth="1"/>
    <col min="771" max="773" width="13.85546875" style="17" customWidth="1"/>
    <col min="774" max="774" width="15.42578125" style="17" customWidth="1"/>
    <col min="775" max="1024" width="8.28515625" style="17"/>
    <col min="1025" max="1025" width="28.5703125" style="17" customWidth="1"/>
    <col min="1026" max="1026" width="47.7109375" style="17" customWidth="1"/>
    <col min="1027" max="1029" width="13.85546875" style="17" customWidth="1"/>
    <col min="1030" max="1030" width="15.42578125" style="17" customWidth="1"/>
    <col min="1031" max="1280" width="8.28515625" style="17"/>
    <col min="1281" max="1281" width="28.5703125" style="17" customWidth="1"/>
    <col min="1282" max="1282" width="47.7109375" style="17" customWidth="1"/>
    <col min="1283" max="1285" width="13.85546875" style="17" customWidth="1"/>
    <col min="1286" max="1286" width="15.42578125" style="17" customWidth="1"/>
    <col min="1287" max="1536" width="8.28515625" style="17"/>
    <col min="1537" max="1537" width="28.5703125" style="17" customWidth="1"/>
    <col min="1538" max="1538" width="47.7109375" style="17" customWidth="1"/>
    <col min="1539" max="1541" width="13.85546875" style="17" customWidth="1"/>
    <col min="1542" max="1542" width="15.42578125" style="17" customWidth="1"/>
    <col min="1543" max="1792" width="8.28515625" style="17"/>
    <col min="1793" max="1793" width="28.5703125" style="17" customWidth="1"/>
    <col min="1794" max="1794" width="47.7109375" style="17" customWidth="1"/>
    <col min="1795" max="1797" width="13.85546875" style="17" customWidth="1"/>
    <col min="1798" max="1798" width="15.42578125" style="17" customWidth="1"/>
    <col min="1799" max="2048" width="8.28515625" style="17"/>
    <col min="2049" max="2049" width="28.5703125" style="17" customWidth="1"/>
    <col min="2050" max="2050" width="47.7109375" style="17" customWidth="1"/>
    <col min="2051" max="2053" width="13.85546875" style="17" customWidth="1"/>
    <col min="2054" max="2054" width="15.42578125" style="17" customWidth="1"/>
    <col min="2055" max="2304" width="8.28515625" style="17"/>
    <col min="2305" max="2305" width="28.5703125" style="17" customWidth="1"/>
    <col min="2306" max="2306" width="47.7109375" style="17" customWidth="1"/>
    <col min="2307" max="2309" width="13.85546875" style="17" customWidth="1"/>
    <col min="2310" max="2310" width="15.42578125" style="17" customWidth="1"/>
    <col min="2311" max="2560" width="8.28515625" style="17"/>
    <col min="2561" max="2561" width="28.5703125" style="17" customWidth="1"/>
    <col min="2562" max="2562" width="47.7109375" style="17" customWidth="1"/>
    <col min="2563" max="2565" width="13.85546875" style="17" customWidth="1"/>
    <col min="2566" max="2566" width="15.42578125" style="17" customWidth="1"/>
    <col min="2567" max="2816" width="8.28515625" style="17"/>
    <col min="2817" max="2817" width="28.5703125" style="17" customWidth="1"/>
    <col min="2818" max="2818" width="47.7109375" style="17" customWidth="1"/>
    <col min="2819" max="2821" width="13.85546875" style="17" customWidth="1"/>
    <col min="2822" max="2822" width="15.42578125" style="17" customWidth="1"/>
    <col min="2823" max="3072" width="8.28515625" style="17"/>
    <col min="3073" max="3073" width="28.5703125" style="17" customWidth="1"/>
    <col min="3074" max="3074" width="47.7109375" style="17" customWidth="1"/>
    <col min="3075" max="3077" width="13.85546875" style="17" customWidth="1"/>
    <col min="3078" max="3078" width="15.42578125" style="17" customWidth="1"/>
    <col min="3079" max="3328" width="8.28515625" style="17"/>
    <col min="3329" max="3329" width="28.5703125" style="17" customWidth="1"/>
    <col min="3330" max="3330" width="47.7109375" style="17" customWidth="1"/>
    <col min="3331" max="3333" width="13.85546875" style="17" customWidth="1"/>
    <col min="3334" max="3334" width="15.42578125" style="17" customWidth="1"/>
    <col min="3335" max="3584" width="8.28515625" style="17"/>
    <col min="3585" max="3585" width="28.5703125" style="17" customWidth="1"/>
    <col min="3586" max="3586" width="47.7109375" style="17" customWidth="1"/>
    <col min="3587" max="3589" width="13.85546875" style="17" customWidth="1"/>
    <col min="3590" max="3590" width="15.42578125" style="17" customWidth="1"/>
    <col min="3591" max="3840" width="8.28515625" style="17"/>
    <col min="3841" max="3841" width="28.5703125" style="17" customWidth="1"/>
    <col min="3842" max="3842" width="47.7109375" style="17" customWidth="1"/>
    <col min="3843" max="3845" width="13.85546875" style="17" customWidth="1"/>
    <col min="3846" max="3846" width="15.42578125" style="17" customWidth="1"/>
    <col min="3847" max="4096" width="8.28515625" style="17"/>
    <col min="4097" max="4097" width="28.5703125" style="17" customWidth="1"/>
    <col min="4098" max="4098" width="47.7109375" style="17" customWidth="1"/>
    <col min="4099" max="4101" width="13.85546875" style="17" customWidth="1"/>
    <col min="4102" max="4102" width="15.42578125" style="17" customWidth="1"/>
    <col min="4103" max="4352" width="8.28515625" style="17"/>
    <col min="4353" max="4353" width="28.5703125" style="17" customWidth="1"/>
    <col min="4354" max="4354" width="47.7109375" style="17" customWidth="1"/>
    <col min="4355" max="4357" width="13.85546875" style="17" customWidth="1"/>
    <col min="4358" max="4358" width="15.42578125" style="17" customWidth="1"/>
    <col min="4359" max="4608" width="8.28515625" style="17"/>
    <col min="4609" max="4609" width="28.5703125" style="17" customWidth="1"/>
    <col min="4610" max="4610" width="47.7109375" style="17" customWidth="1"/>
    <col min="4611" max="4613" width="13.85546875" style="17" customWidth="1"/>
    <col min="4614" max="4614" width="15.42578125" style="17" customWidth="1"/>
    <col min="4615" max="4864" width="8.28515625" style="17"/>
    <col min="4865" max="4865" width="28.5703125" style="17" customWidth="1"/>
    <col min="4866" max="4866" width="47.7109375" style="17" customWidth="1"/>
    <col min="4867" max="4869" width="13.85546875" style="17" customWidth="1"/>
    <col min="4870" max="4870" width="15.42578125" style="17" customWidth="1"/>
    <col min="4871" max="5120" width="8.28515625" style="17"/>
    <col min="5121" max="5121" width="28.5703125" style="17" customWidth="1"/>
    <col min="5122" max="5122" width="47.7109375" style="17" customWidth="1"/>
    <col min="5123" max="5125" width="13.85546875" style="17" customWidth="1"/>
    <col min="5126" max="5126" width="15.42578125" style="17" customWidth="1"/>
    <col min="5127" max="5376" width="8.28515625" style="17"/>
    <col min="5377" max="5377" width="28.5703125" style="17" customWidth="1"/>
    <col min="5378" max="5378" width="47.7109375" style="17" customWidth="1"/>
    <col min="5379" max="5381" width="13.85546875" style="17" customWidth="1"/>
    <col min="5382" max="5382" width="15.42578125" style="17" customWidth="1"/>
    <col min="5383" max="5632" width="8.28515625" style="17"/>
    <col min="5633" max="5633" width="28.5703125" style="17" customWidth="1"/>
    <col min="5634" max="5634" width="47.7109375" style="17" customWidth="1"/>
    <col min="5635" max="5637" width="13.85546875" style="17" customWidth="1"/>
    <col min="5638" max="5638" width="15.42578125" style="17" customWidth="1"/>
    <col min="5639" max="5888" width="8.28515625" style="17"/>
    <col min="5889" max="5889" width="28.5703125" style="17" customWidth="1"/>
    <col min="5890" max="5890" width="47.7109375" style="17" customWidth="1"/>
    <col min="5891" max="5893" width="13.85546875" style="17" customWidth="1"/>
    <col min="5894" max="5894" width="15.42578125" style="17" customWidth="1"/>
    <col min="5895" max="6144" width="8.28515625" style="17"/>
    <col min="6145" max="6145" width="28.5703125" style="17" customWidth="1"/>
    <col min="6146" max="6146" width="47.7109375" style="17" customWidth="1"/>
    <col min="6147" max="6149" width="13.85546875" style="17" customWidth="1"/>
    <col min="6150" max="6150" width="15.42578125" style="17" customWidth="1"/>
    <col min="6151" max="6400" width="8.28515625" style="17"/>
    <col min="6401" max="6401" width="28.5703125" style="17" customWidth="1"/>
    <col min="6402" max="6402" width="47.7109375" style="17" customWidth="1"/>
    <col min="6403" max="6405" width="13.85546875" style="17" customWidth="1"/>
    <col min="6406" max="6406" width="15.42578125" style="17" customWidth="1"/>
    <col min="6407" max="6656" width="8.28515625" style="17"/>
    <col min="6657" max="6657" width="28.5703125" style="17" customWidth="1"/>
    <col min="6658" max="6658" width="47.7109375" style="17" customWidth="1"/>
    <col min="6659" max="6661" width="13.85546875" style="17" customWidth="1"/>
    <col min="6662" max="6662" width="15.42578125" style="17" customWidth="1"/>
    <col min="6663" max="6912" width="8.28515625" style="17"/>
    <col min="6913" max="6913" width="28.5703125" style="17" customWidth="1"/>
    <col min="6914" max="6914" width="47.7109375" style="17" customWidth="1"/>
    <col min="6915" max="6917" width="13.85546875" style="17" customWidth="1"/>
    <col min="6918" max="6918" width="15.42578125" style="17" customWidth="1"/>
    <col min="6919" max="7168" width="8.28515625" style="17"/>
    <col min="7169" max="7169" width="28.5703125" style="17" customWidth="1"/>
    <col min="7170" max="7170" width="47.7109375" style="17" customWidth="1"/>
    <col min="7171" max="7173" width="13.85546875" style="17" customWidth="1"/>
    <col min="7174" max="7174" width="15.42578125" style="17" customWidth="1"/>
    <col min="7175" max="7424" width="8.28515625" style="17"/>
    <col min="7425" max="7425" width="28.5703125" style="17" customWidth="1"/>
    <col min="7426" max="7426" width="47.7109375" style="17" customWidth="1"/>
    <col min="7427" max="7429" width="13.85546875" style="17" customWidth="1"/>
    <col min="7430" max="7430" width="15.42578125" style="17" customWidth="1"/>
    <col min="7431" max="7680" width="8.28515625" style="17"/>
    <col min="7681" max="7681" width="28.5703125" style="17" customWidth="1"/>
    <col min="7682" max="7682" width="47.7109375" style="17" customWidth="1"/>
    <col min="7683" max="7685" width="13.85546875" style="17" customWidth="1"/>
    <col min="7686" max="7686" width="15.42578125" style="17" customWidth="1"/>
    <col min="7687" max="7936" width="8.28515625" style="17"/>
    <col min="7937" max="7937" width="28.5703125" style="17" customWidth="1"/>
    <col min="7938" max="7938" width="47.7109375" style="17" customWidth="1"/>
    <col min="7939" max="7941" width="13.85546875" style="17" customWidth="1"/>
    <col min="7942" max="7942" width="15.42578125" style="17" customWidth="1"/>
    <col min="7943" max="8192" width="8.28515625" style="17"/>
    <col min="8193" max="8193" width="28.5703125" style="17" customWidth="1"/>
    <col min="8194" max="8194" width="47.7109375" style="17" customWidth="1"/>
    <col min="8195" max="8197" width="13.85546875" style="17" customWidth="1"/>
    <col min="8198" max="8198" width="15.42578125" style="17" customWidth="1"/>
    <col min="8199" max="8448" width="8.28515625" style="17"/>
    <col min="8449" max="8449" width="28.5703125" style="17" customWidth="1"/>
    <col min="8450" max="8450" width="47.7109375" style="17" customWidth="1"/>
    <col min="8451" max="8453" width="13.85546875" style="17" customWidth="1"/>
    <col min="8454" max="8454" width="15.42578125" style="17" customWidth="1"/>
    <col min="8455" max="8704" width="8.28515625" style="17"/>
    <col min="8705" max="8705" width="28.5703125" style="17" customWidth="1"/>
    <col min="8706" max="8706" width="47.7109375" style="17" customWidth="1"/>
    <col min="8707" max="8709" width="13.85546875" style="17" customWidth="1"/>
    <col min="8710" max="8710" width="15.42578125" style="17" customWidth="1"/>
    <col min="8711" max="8960" width="8.28515625" style="17"/>
    <col min="8961" max="8961" width="28.5703125" style="17" customWidth="1"/>
    <col min="8962" max="8962" width="47.7109375" style="17" customWidth="1"/>
    <col min="8963" max="8965" width="13.85546875" style="17" customWidth="1"/>
    <col min="8966" max="8966" width="15.42578125" style="17" customWidth="1"/>
    <col min="8967" max="9216" width="8.28515625" style="17"/>
    <col min="9217" max="9217" width="28.5703125" style="17" customWidth="1"/>
    <col min="9218" max="9218" width="47.7109375" style="17" customWidth="1"/>
    <col min="9219" max="9221" width="13.85546875" style="17" customWidth="1"/>
    <col min="9222" max="9222" width="15.42578125" style="17" customWidth="1"/>
    <col min="9223" max="9472" width="8.28515625" style="17"/>
    <col min="9473" max="9473" width="28.5703125" style="17" customWidth="1"/>
    <col min="9474" max="9474" width="47.7109375" style="17" customWidth="1"/>
    <col min="9475" max="9477" width="13.85546875" style="17" customWidth="1"/>
    <col min="9478" max="9478" width="15.42578125" style="17" customWidth="1"/>
    <col min="9479" max="9728" width="8.28515625" style="17"/>
    <col min="9729" max="9729" width="28.5703125" style="17" customWidth="1"/>
    <col min="9730" max="9730" width="47.7109375" style="17" customWidth="1"/>
    <col min="9731" max="9733" width="13.85546875" style="17" customWidth="1"/>
    <col min="9734" max="9734" width="15.42578125" style="17" customWidth="1"/>
    <col min="9735" max="9984" width="8.28515625" style="17"/>
    <col min="9985" max="9985" width="28.5703125" style="17" customWidth="1"/>
    <col min="9986" max="9986" width="47.7109375" style="17" customWidth="1"/>
    <col min="9987" max="9989" width="13.85546875" style="17" customWidth="1"/>
    <col min="9990" max="9990" width="15.42578125" style="17" customWidth="1"/>
    <col min="9991" max="10240" width="8.28515625" style="17"/>
    <col min="10241" max="10241" width="28.5703125" style="17" customWidth="1"/>
    <col min="10242" max="10242" width="47.7109375" style="17" customWidth="1"/>
    <col min="10243" max="10245" width="13.85546875" style="17" customWidth="1"/>
    <col min="10246" max="10246" width="15.42578125" style="17" customWidth="1"/>
    <col min="10247" max="10496" width="8.28515625" style="17"/>
    <col min="10497" max="10497" width="28.5703125" style="17" customWidth="1"/>
    <col min="10498" max="10498" width="47.7109375" style="17" customWidth="1"/>
    <col min="10499" max="10501" width="13.85546875" style="17" customWidth="1"/>
    <col min="10502" max="10502" width="15.42578125" style="17" customWidth="1"/>
    <col min="10503" max="10752" width="8.28515625" style="17"/>
    <col min="10753" max="10753" width="28.5703125" style="17" customWidth="1"/>
    <col min="10754" max="10754" width="47.7109375" style="17" customWidth="1"/>
    <col min="10755" max="10757" width="13.85546875" style="17" customWidth="1"/>
    <col min="10758" max="10758" width="15.42578125" style="17" customWidth="1"/>
    <col min="10759" max="11008" width="8.28515625" style="17"/>
    <col min="11009" max="11009" width="28.5703125" style="17" customWidth="1"/>
    <col min="11010" max="11010" width="47.7109375" style="17" customWidth="1"/>
    <col min="11011" max="11013" width="13.85546875" style="17" customWidth="1"/>
    <col min="11014" max="11014" width="15.42578125" style="17" customWidth="1"/>
    <col min="11015" max="11264" width="8.28515625" style="17"/>
    <col min="11265" max="11265" width="28.5703125" style="17" customWidth="1"/>
    <col min="11266" max="11266" width="47.7109375" style="17" customWidth="1"/>
    <col min="11267" max="11269" width="13.85546875" style="17" customWidth="1"/>
    <col min="11270" max="11270" width="15.42578125" style="17" customWidth="1"/>
    <col min="11271" max="11520" width="8.28515625" style="17"/>
    <col min="11521" max="11521" width="28.5703125" style="17" customWidth="1"/>
    <col min="11522" max="11522" width="47.7109375" style="17" customWidth="1"/>
    <col min="11523" max="11525" width="13.85546875" style="17" customWidth="1"/>
    <col min="11526" max="11526" width="15.42578125" style="17" customWidth="1"/>
    <col min="11527" max="11776" width="8.28515625" style="17"/>
    <col min="11777" max="11777" width="28.5703125" style="17" customWidth="1"/>
    <col min="11778" max="11778" width="47.7109375" style="17" customWidth="1"/>
    <col min="11779" max="11781" width="13.85546875" style="17" customWidth="1"/>
    <col min="11782" max="11782" width="15.42578125" style="17" customWidth="1"/>
    <col min="11783" max="12032" width="8.28515625" style="17"/>
    <col min="12033" max="12033" width="28.5703125" style="17" customWidth="1"/>
    <col min="12034" max="12034" width="47.7109375" style="17" customWidth="1"/>
    <col min="12035" max="12037" width="13.85546875" style="17" customWidth="1"/>
    <col min="12038" max="12038" width="15.42578125" style="17" customWidth="1"/>
    <col min="12039" max="12288" width="8.28515625" style="17"/>
    <col min="12289" max="12289" width="28.5703125" style="17" customWidth="1"/>
    <col min="12290" max="12290" width="47.7109375" style="17" customWidth="1"/>
    <col min="12291" max="12293" width="13.85546875" style="17" customWidth="1"/>
    <col min="12294" max="12294" width="15.42578125" style="17" customWidth="1"/>
    <col min="12295" max="12544" width="8.28515625" style="17"/>
    <col min="12545" max="12545" width="28.5703125" style="17" customWidth="1"/>
    <col min="12546" max="12546" width="47.7109375" style="17" customWidth="1"/>
    <col min="12547" max="12549" width="13.85546875" style="17" customWidth="1"/>
    <col min="12550" max="12550" width="15.42578125" style="17" customWidth="1"/>
    <col min="12551" max="12800" width="8.28515625" style="17"/>
    <col min="12801" max="12801" width="28.5703125" style="17" customWidth="1"/>
    <col min="12802" max="12802" width="47.7109375" style="17" customWidth="1"/>
    <col min="12803" max="12805" width="13.85546875" style="17" customWidth="1"/>
    <col min="12806" max="12806" width="15.42578125" style="17" customWidth="1"/>
    <col min="12807" max="13056" width="8.28515625" style="17"/>
    <col min="13057" max="13057" width="28.5703125" style="17" customWidth="1"/>
    <col min="13058" max="13058" width="47.7109375" style="17" customWidth="1"/>
    <col min="13059" max="13061" width="13.85546875" style="17" customWidth="1"/>
    <col min="13062" max="13062" width="15.42578125" style="17" customWidth="1"/>
    <col min="13063" max="13312" width="8.28515625" style="17"/>
    <col min="13313" max="13313" width="28.5703125" style="17" customWidth="1"/>
    <col min="13314" max="13314" width="47.7109375" style="17" customWidth="1"/>
    <col min="13315" max="13317" width="13.85546875" style="17" customWidth="1"/>
    <col min="13318" max="13318" width="15.42578125" style="17" customWidth="1"/>
    <col min="13319" max="13568" width="8.28515625" style="17"/>
    <col min="13569" max="13569" width="28.5703125" style="17" customWidth="1"/>
    <col min="13570" max="13570" width="47.7109375" style="17" customWidth="1"/>
    <col min="13571" max="13573" width="13.85546875" style="17" customWidth="1"/>
    <col min="13574" max="13574" width="15.42578125" style="17" customWidth="1"/>
    <col min="13575" max="13824" width="8.28515625" style="17"/>
    <col min="13825" max="13825" width="28.5703125" style="17" customWidth="1"/>
    <col min="13826" max="13826" width="47.7109375" style="17" customWidth="1"/>
    <col min="13827" max="13829" width="13.85546875" style="17" customWidth="1"/>
    <col min="13830" max="13830" width="15.42578125" style="17" customWidth="1"/>
    <col min="13831" max="14080" width="8.28515625" style="17"/>
    <col min="14081" max="14081" width="28.5703125" style="17" customWidth="1"/>
    <col min="14082" max="14082" width="47.7109375" style="17" customWidth="1"/>
    <col min="14083" max="14085" width="13.85546875" style="17" customWidth="1"/>
    <col min="14086" max="14086" width="15.42578125" style="17" customWidth="1"/>
    <col min="14087" max="14336" width="8.28515625" style="17"/>
    <col min="14337" max="14337" width="28.5703125" style="17" customWidth="1"/>
    <col min="14338" max="14338" width="47.7109375" style="17" customWidth="1"/>
    <col min="14339" max="14341" width="13.85546875" style="17" customWidth="1"/>
    <col min="14342" max="14342" width="15.42578125" style="17" customWidth="1"/>
    <col min="14343" max="14592" width="8.28515625" style="17"/>
    <col min="14593" max="14593" width="28.5703125" style="17" customWidth="1"/>
    <col min="14594" max="14594" width="47.7109375" style="17" customWidth="1"/>
    <col min="14595" max="14597" width="13.85546875" style="17" customWidth="1"/>
    <col min="14598" max="14598" width="15.42578125" style="17" customWidth="1"/>
    <col min="14599" max="14848" width="8.28515625" style="17"/>
    <col min="14849" max="14849" width="28.5703125" style="17" customWidth="1"/>
    <col min="14850" max="14850" width="47.7109375" style="17" customWidth="1"/>
    <col min="14851" max="14853" width="13.85546875" style="17" customWidth="1"/>
    <col min="14854" max="14854" width="15.42578125" style="17" customWidth="1"/>
    <col min="14855" max="15104" width="8.28515625" style="17"/>
    <col min="15105" max="15105" width="28.5703125" style="17" customWidth="1"/>
    <col min="15106" max="15106" width="47.7109375" style="17" customWidth="1"/>
    <col min="15107" max="15109" width="13.85546875" style="17" customWidth="1"/>
    <col min="15110" max="15110" width="15.42578125" style="17" customWidth="1"/>
    <col min="15111" max="15360" width="8.28515625" style="17"/>
    <col min="15361" max="15361" width="28.5703125" style="17" customWidth="1"/>
    <col min="15362" max="15362" width="47.7109375" style="17" customWidth="1"/>
    <col min="15363" max="15365" width="13.85546875" style="17" customWidth="1"/>
    <col min="15366" max="15366" width="15.42578125" style="17" customWidth="1"/>
    <col min="15367" max="15616" width="8.28515625" style="17"/>
    <col min="15617" max="15617" width="28.5703125" style="17" customWidth="1"/>
    <col min="15618" max="15618" width="47.7109375" style="17" customWidth="1"/>
    <col min="15619" max="15621" width="13.85546875" style="17" customWidth="1"/>
    <col min="15622" max="15622" width="15.42578125" style="17" customWidth="1"/>
    <col min="15623" max="15872" width="8.28515625" style="17"/>
    <col min="15873" max="15873" width="28.5703125" style="17" customWidth="1"/>
    <col min="15874" max="15874" width="47.7109375" style="17" customWidth="1"/>
    <col min="15875" max="15877" width="13.85546875" style="17" customWidth="1"/>
    <col min="15878" max="15878" width="15.42578125" style="17" customWidth="1"/>
    <col min="15879" max="16128" width="8.28515625" style="17"/>
    <col min="16129" max="16129" width="28.5703125" style="17" customWidth="1"/>
    <col min="16130" max="16130" width="47.7109375" style="17" customWidth="1"/>
    <col min="16131" max="16133" width="13.85546875" style="17" customWidth="1"/>
    <col min="16134" max="16134" width="15.42578125" style="17" customWidth="1"/>
    <col min="16135" max="16384" width="8.28515625" style="17"/>
  </cols>
  <sheetData>
    <row r="1" spans="1:7" ht="14.25">
      <c r="C1" s="15"/>
      <c r="D1" s="15"/>
      <c r="E1" s="15"/>
      <c r="F1" s="16" t="s">
        <v>72</v>
      </c>
    </row>
    <row r="2" spans="1:7" s="4" customFormat="1" ht="17.25" customHeight="1">
      <c r="A2" s="235" t="s">
        <v>170</v>
      </c>
      <c r="B2" s="235"/>
      <c r="C2" s="235"/>
      <c r="D2" s="235"/>
      <c r="E2" s="235"/>
      <c r="F2" s="235"/>
      <c r="G2" s="29"/>
    </row>
    <row r="3" spans="1:7" s="4" customFormat="1" ht="17.25" customHeight="1">
      <c r="A3" s="235" t="s">
        <v>0</v>
      </c>
      <c r="B3" s="235"/>
      <c r="C3" s="235"/>
      <c r="D3" s="235"/>
      <c r="E3" s="235"/>
      <c r="F3" s="235"/>
      <c r="G3" s="29"/>
    </row>
    <row r="4" spans="1:7" ht="48.75" customHeight="1">
      <c r="A4" s="265" t="s">
        <v>216</v>
      </c>
      <c r="B4" s="265"/>
      <c r="C4" s="265"/>
      <c r="D4" s="265"/>
      <c r="E4" s="265"/>
      <c r="F4" s="265"/>
    </row>
    <row r="5" spans="1:7" ht="21.75" customHeight="1">
      <c r="A5" s="18"/>
      <c r="B5" s="18"/>
      <c r="C5" s="18"/>
      <c r="D5" s="18"/>
      <c r="E5" s="18"/>
      <c r="F5" s="18" t="s">
        <v>68</v>
      </c>
    </row>
    <row r="6" spans="1:7" ht="20.45" customHeight="1">
      <c r="A6" s="267" t="s">
        <v>41</v>
      </c>
      <c r="B6" s="267"/>
      <c r="C6" s="267"/>
      <c r="D6" s="267"/>
      <c r="E6" s="267"/>
      <c r="F6" s="267"/>
    </row>
    <row r="7" spans="1:7" ht="21.75" customHeight="1">
      <c r="A7" s="55" t="s">
        <v>69</v>
      </c>
      <c r="B7" s="55"/>
      <c r="C7" s="55"/>
      <c r="D7" s="55"/>
      <c r="E7" s="55"/>
      <c r="F7" s="55"/>
    </row>
    <row r="8" spans="1:7" ht="14.25">
      <c r="A8" s="141" t="s">
        <v>11</v>
      </c>
      <c r="B8" s="142" t="s">
        <v>12</v>
      </c>
      <c r="C8" s="54"/>
      <c r="D8" s="54"/>
      <c r="E8" s="54"/>
      <c r="F8" s="54"/>
    </row>
    <row r="9" spans="1:7" ht="18.75" customHeight="1">
      <c r="A9" s="63" t="s">
        <v>56</v>
      </c>
      <c r="B9" s="143" t="s">
        <v>57</v>
      </c>
      <c r="C9" s="56"/>
      <c r="D9" s="56"/>
      <c r="E9" s="56"/>
      <c r="F9" s="56"/>
    </row>
    <row r="10" spans="1:7" ht="18.75" customHeight="1">
      <c r="A10" s="144"/>
      <c r="B10" s="144"/>
      <c r="C10" s="144"/>
      <c r="D10" s="144"/>
      <c r="E10" s="144"/>
      <c r="F10" s="144"/>
    </row>
    <row r="11" spans="1:7" s="145" customFormat="1" ht="14.25">
      <c r="A11" s="54" t="s">
        <v>13</v>
      </c>
      <c r="B11" s="54"/>
      <c r="C11" s="54"/>
      <c r="D11" s="54"/>
      <c r="E11" s="54"/>
      <c r="F11" s="54"/>
    </row>
    <row r="12" spans="1:7" ht="9.75" customHeight="1">
      <c r="A12" s="144"/>
      <c r="B12" s="144"/>
      <c r="C12" s="144"/>
      <c r="D12" s="144"/>
      <c r="E12" s="144"/>
      <c r="F12" s="144"/>
    </row>
    <row r="13" spans="1:7" ht="41.25" customHeight="1">
      <c r="A13" s="62" t="s">
        <v>14</v>
      </c>
      <c r="B13" s="63" t="s">
        <v>56</v>
      </c>
      <c r="C13" s="262" t="s">
        <v>58</v>
      </c>
      <c r="D13" s="262"/>
      <c r="E13" s="262"/>
      <c r="F13" s="262"/>
    </row>
    <row r="14" spans="1:7" ht="30.75" customHeight="1">
      <c r="A14" s="62" t="s">
        <v>15</v>
      </c>
      <c r="B14" s="63" t="s">
        <v>59</v>
      </c>
      <c r="C14" s="127" t="s">
        <v>172</v>
      </c>
      <c r="D14" s="127" t="s">
        <v>173</v>
      </c>
      <c r="E14" s="127" t="s">
        <v>174</v>
      </c>
      <c r="F14" s="127" t="s">
        <v>2</v>
      </c>
    </row>
    <row r="15" spans="1:7" ht="27">
      <c r="A15" s="62" t="s">
        <v>16</v>
      </c>
      <c r="B15" s="63" t="s">
        <v>60</v>
      </c>
      <c r="C15" s="269"/>
      <c r="D15" s="269"/>
      <c r="E15" s="269"/>
      <c r="F15" s="269"/>
    </row>
    <row r="16" spans="1:7" ht="40.5">
      <c r="A16" s="62" t="s">
        <v>17</v>
      </c>
      <c r="B16" s="63" t="s">
        <v>110</v>
      </c>
      <c r="C16" s="270"/>
      <c r="D16" s="270"/>
      <c r="E16" s="270"/>
      <c r="F16" s="270"/>
    </row>
    <row r="17" spans="1:6" ht="40.5">
      <c r="A17" s="62" t="s">
        <v>18</v>
      </c>
      <c r="B17" s="63" t="s">
        <v>61</v>
      </c>
      <c r="C17" s="270"/>
      <c r="D17" s="270"/>
      <c r="E17" s="270"/>
      <c r="F17" s="270"/>
    </row>
    <row r="18" spans="1:6" ht="27">
      <c r="A18" s="62" t="s">
        <v>205</v>
      </c>
      <c r="B18" s="63" t="s">
        <v>217</v>
      </c>
      <c r="C18" s="271"/>
      <c r="D18" s="271"/>
      <c r="E18" s="271"/>
      <c r="F18" s="271"/>
    </row>
    <row r="19" spans="1:6" ht="26.25" customHeight="1">
      <c r="A19" s="262" t="s">
        <v>19</v>
      </c>
      <c r="B19" s="262"/>
      <c r="C19" s="62"/>
      <c r="D19" s="62"/>
      <c r="E19" s="62"/>
      <c r="F19" s="62"/>
    </row>
    <row r="20" spans="1:6" s="15" customFormat="1" ht="16.5" customHeight="1">
      <c r="A20" s="257" t="s">
        <v>62</v>
      </c>
      <c r="B20" s="258"/>
      <c r="C20" s="132"/>
      <c r="D20" s="132"/>
      <c r="E20" s="132"/>
      <c r="F20" s="133"/>
    </row>
    <row r="21" spans="1:6" s="15" customFormat="1" ht="16.5" customHeight="1">
      <c r="A21" s="257" t="s">
        <v>63</v>
      </c>
      <c r="B21" s="258"/>
      <c r="C21" s="132"/>
      <c r="D21" s="132"/>
      <c r="E21" s="132"/>
      <c r="F21" s="134"/>
    </row>
    <row r="22" spans="1:6" s="15" customFormat="1" ht="16.5" customHeight="1">
      <c r="A22" s="257" t="s">
        <v>64</v>
      </c>
      <c r="B22" s="258"/>
      <c r="C22" s="132"/>
      <c r="D22" s="132"/>
      <c r="E22" s="132"/>
      <c r="F22" s="135"/>
    </row>
    <row r="23" spans="1:6" s="15" customFormat="1" ht="16.5">
      <c r="A23" s="256" t="s">
        <v>65</v>
      </c>
      <c r="B23" s="256"/>
      <c r="C23" s="136"/>
      <c r="D23" s="136"/>
      <c r="E23" s="136"/>
      <c r="F23" s="137"/>
    </row>
    <row r="24" spans="1:6" s="15" customFormat="1" ht="16.5">
      <c r="A24" s="256" t="s">
        <v>200</v>
      </c>
      <c r="B24" s="256"/>
      <c r="C24" s="132"/>
      <c r="D24" s="132"/>
      <c r="E24" s="132"/>
      <c r="F24" s="132"/>
    </row>
    <row r="25" spans="1:6" s="15" customFormat="1" ht="16.5">
      <c r="A25" s="256" t="s">
        <v>66</v>
      </c>
      <c r="B25" s="256"/>
      <c r="C25" s="132"/>
      <c r="D25" s="132"/>
      <c r="E25" s="132"/>
      <c r="F25" s="132"/>
    </row>
    <row r="26" spans="1:6" ht="18.75" customHeight="1">
      <c r="A26" s="263" t="s">
        <v>218</v>
      </c>
      <c r="B26" s="264"/>
      <c r="C26" s="146">
        <v>1</v>
      </c>
      <c r="D26" s="146">
        <v>12</v>
      </c>
      <c r="E26" s="146">
        <v>12</v>
      </c>
      <c r="F26" s="146">
        <v>12</v>
      </c>
    </row>
    <row r="27" spans="1:6" ht="18.75" customHeight="1">
      <c r="A27" s="263" t="s">
        <v>20</v>
      </c>
      <c r="B27" s="264"/>
      <c r="C27" s="147">
        <f>-C46-C67</f>
        <v>25200</v>
      </c>
      <c r="D27" s="147">
        <f>-D46-D67</f>
        <v>468773</v>
      </c>
      <c r="E27" s="147">
        <f>-E46-E67</f>
        <v>468773</v>
      </c>
      <c r="F27" s="147">
        <f>-F46-F67</f>
        <v>468773</v>
      </c>
    </row>
    <row r="28" spans="1:6" ht="18.75" customHeight="1">
      <c r="A28" s="144"/>
      <c r="B28" s="144"/>
      <c r="C28" s="144"/>
      <c r="D28" s="144"/>
      <c r="E28" s="144"/>
      <c r="F28" s="144"/>
    </row>
    <row r="29" spans="1:6" ht="41.25" customHeight="1">
      <c r="A29" s="62" t="s">
        <v>14</v>
      </c>
      <c r="B29" s="63" t="s">
        <v>56</v>
      </c>
      <c r="C29" s="259" t="s">
        <v>58</v>
      </c>
      <c r="D29" s="260"/>
      <c r="E29" s="260"/>
      <c r="F29" s="261"/>
    </row>
    <row r="30" spans="1:6" ht="30.75" customHeight="1">
      <c r="A30" s="62" t="s">
        <v>15</v>
      </c>
      <c r="B30" s="63" t="s">
        <v>201</v>
      </c>
      <c r="C30" s="127" t="s">
        <v>172</v>
      </c>
      <c r="D30" s="127" t="s">
        <v>173</v>
      </c>
      <c r="E30" s="127" t="s">
        <v>174</v>
      </c>
      <c r="F30" s="127" t="s">
        <v>2</v>
      </c>
    </row>
    <row r="31" spans="1:6" ht="40.5">
      <c r="A31" s="62" t="s">
        <v>16</v>
      </c>
      <c r="B31" s="63" t="s">
        <v>202</v>
      </c>
      <c r="C31" s="269"/>
      <c r="D31" s="269"/>
      <c r="E31" s="269"/>
      <c r="F31" s="269"/>
    </row>
    <row r="32" spans="1:6" ht="54">
      <c r="A32" s="62" t="s">
        <v>17</v>
      </c>
      <c r="B32" s="63" t="s">
        <v>203</v>
      </c>
      <c r="C32" s="270"/>
      <c r="D32" s="270"/>
      <c r="E32" s="270"/>
      <c r="F32" s="270"/>
    </row>
    <row r="33" spans="1:6" ht="13.5">
      <c r="A33" s="62" t="s">
        <v>18</v>
      </c>
      <c r="B33" s="63" t="s">
        <v>204</v>
      </c>
      <c r="C33" s="270"/>
      <c r="D33" s="270"/>
      <c r="E33" s="270"/>
      <c r="F33" s="270"/>
    </row>
    <row r="34" spans="1:6" ht="54">
      <c r="A34" s="62" t="s">
        <v>205</v>
      </c>
      <c r="B34" s="63" t="s">
        <v>206</v>
      </c>
      <c r="C34" s="271"/>
      <c r="D34" s="271"/>
      <c r="E34" s="271"/>
      <c r="F34" s="271"/>
    </row>
    <row r="35" spans="1:6" ht="26.25" customHeight="1">
      <c r="A35" s="262" t="s">
        <v>19</v>
      </c>
      <c r="B35" s="262"/>
      <c r="C35" s="62"/>
      <c r="D35" s="62"/>
      <c r="E35" s="62"/>
      <c r="F35" s="62"/>
    </row>
    <row r="36" spans="1:6" ht="32.25" customHeight="1">
      <c r="A36" s="263" t="s">
        <v>207</v>
      </c>
      <c r="B36" s="264"/>
      <c r="C36" s="146"/>
      <c r="D36" s="146"/>
      <c r="E36" s="146"/>
      <c r="F36" s="146"/>
    </row>
    <row r="37" spans="1:6" ht="37.5" customHeight="1">
      <c r="A37" s="263" t="s">
        <v>208</v>
      </c>
      <c r="B37" s="264"/>
      <c r="C37" s="146"/>
      <c r="D37" s="146"/>
      <c r="E37" s="146"/>
      <c r="F37" s="146"/>
    </row>
    <row r="38" spans="1:6" ht="34.5" customHeight="1">
      <c r="A38" s="263" t="s">
        <v>209</v>
      </c>
      <c r="B38" s="264"/>
      <c r="C38" s="146"/>
      <c r="D38" s="146"/>
      <c r="E38" s="146"/>
      <c r="F38" s="146"/>
    </row>
    <row r="39" spans="1:6" ht="36.75" customHeight="1">
      <c r="A39" s="263" t="s">
        <v>210</v>
      </c>
      <c r="B39" s="264"/>
      <c r="C39" s="146"/>
      <c r="D39" s="146"/>
      <c r="E39" s="146"/>
      <c r="F39" s="146"/>
    </row>
    <row r="40" spans="1:6" ht="46.5" customHeight="1">
      <c r="A40" s="263" t="s">
        <v>211</v>
      </c>
      <c r="B40" s="264"/>
      <c r="C40" s="146"/>
      <c r="D40" s="146"/>
      <c r="E40" s="146"/>
      <c r="F40" s="146"/>
    </row>
    <row r="41" spans="1:6" ht="18.75" customHeight="1">
      <c r="A41" s="263" t="s">
        <v>212</v>
      </c>
      <c r="B41" s="264"/>
      <c r="C41" s="146"/>
      <c r="D41" s="146"/>
      <c r="E41" s="146"/>
      <c r="F41" s="146"/>
    </row>
    <row r="42" spans="1:6" ht="18.75" customHeight="1">
      <c r="A42" s="263" t="s">
        <v>213</v>
      </c>
      <c r="B42" s="264"/>
      <c r="C42" s="146"/>
      <c r="D42" s="146"/>
      <c r="E42" s="146"/>
      <c r="F42" s="146"/>
    </row>
    <row r="43" spans="1:6" ht="36" customHeight="1">
      <c r="A43" s="263" t="s">
        <v>214</v>
      </c>
      <c r="B43" s="264"/>
      <c r="C43" s="146"/>
      <c r="D43" s="146"/>
      <c r="E43" s="146"/>
      <c r="F43" s="146"/>
    </row>
    <row r="44" spans="1:6" ht="18.75" customHeight="1">
      <c r="A44" s="263" t="s">
        <v>215</v>
      </c>
      <c r="B44" s="264"/>
      <c r="C44" s="146"/>
      <c r="D44" s="146"/>
      <c r="E44" s="146"/>
      <c r="F44" s="146"/>
    </row>
    <row r="45" spans="1:6" ht="18.75" customHeight="1">
      <c r="A45" s="263" t="s">
        <v>218</v>
      </c>
      <c r="B45" s="264"/>
      <c r="C45" s="146"/>
      <c r="D45" s="146"/>
      <c r="E45" s="146"/>
      <c r="F45" s="146"/>
    </row>
    <row r="46" spans="1:6" ht="18.75" customHeight="1">
      <c r="A46" s="263" t="s">
        <v>20</v>
      </c>
      <c r="B46" s="264"/>
      <c r="C46" s="147">
        <f>+'3'!G38</f>
        <v>-25200</v>
      </c>
      <c r="D46" s="147">
        <f>+'3'!H38</f>
        <v>-25200</v>
      </c>
      <c r="E46" s="147">
        <f>+'3'!I38</f>
        <v>-25200</v>
      </c>
      <c r="F46" s="147">
        <f>+'3'!J38</f>
        <v>-25200</v>
      </c>
    </row>
    <row r="48" spans="1:6" ht="14.25">
      <c r="F48" s="53" t="s">
        <v>219</v>
      </c>
    </row>
    <row r="49" spans="1:6" ht="20.45" customHeight="1">
      <c r="A49" s="267" t="s">
        <v>168</v>
      </c>
      <c r="B49" s="267"/>
      <c r="C49" s="267"/>
      <c r="D49" s="267"/>
      <c r="E49" s="267"/>
      <c r="F49" s="267"/>
    </row>
    <row r="50" spans="1:6" ht="21.75" customHeight="1">
      <c r="A50" s="55" t="s">
        <v>69</v>
      </c>
      <c r="B50" s="55"/>
      <c r="C50" s="55"/>
      <c r="D50" s="55"/>
      <c r="E50" s="55"/>
      <c r="F50" s="55"/>
    </row>
    <row r="51" spans="1:6" s="145" customFormat="1" ht="14.25">
      <c r="A51" s="141" t="s">
        <v>11</v>
      </c>
      <c r="B51" s="142" t="s">
        <v>12</v>
      </c>
      <c r="C51" s="54"/>
      <c r="D51" s="54"/>
      <c r="E51" s="54"/>
      <c r="F51" s="54"/>
    </row>
    <row r="52" spans="1:6" s="149" customFormat="1" ht="18.75" customHeight="1">
      <c r="A52" s="63" t="s">
        <v>56</v>
      </c>
      <c r="B52" s="143" t="s">
        <v>57</v>
      </c>
      <c r="C52" s="148"/>
      <c r="D52" s="148"/>
      <c r="E52" s="148"/>
      <c r="F52" s="148"/>
    </row>
    <row r="53" spans="1:6" s="149" customFormat="1" ht="18.75" customHeight="1">
      <c r="A53" s="144"/>
      <c r="B53" s="56"/>
      <c r="C53" s="148"/>
      <c r="D53" s="148"/>
      <c r="E53" s="148"/>
      <c r="F53" s="148"/>
    </row>
    <row r="54" spans="1:6" s="145" customFormat="1" ht="14.25">
      <c r="A54" s="268" t="s">
        <v>13</v>
      </c>
      <c r="B54" s="268"/>
      <c r="C54" s="268"/>
      <c r="D54" s="268"/>
      <c r="E54" s="268"/>
      <c r="F54" s="268"/>
    </row>
    <row r="55" spans="1:6" s="145" customFormat="1" ht="21.75" customHeight="1">
      <c r="A55" s="72"/>
      <c r="B55" s="72"/>
      <c r="C55" s="72"/>
      <c r="D55" s="72"/>
      <c r="E55" s="72"/>
      <c r="F55" s="72"/>
    </row>
    <row r="56" spans="1:6" ht="36" customHeight="1">
      <c r="A56" s="62" t="s">
        <v>14</v>
      </c>
      <c r="B56" s="63" t="s">
        <v>56</v>
      </c>
      <c r="C56" s="262" t="s">
        <v>58</v>
      </c>
      <c r="D56" s="262"/>
      <c r="E56" s="262"/>
      <c r="F56" s="262"/>
    </row>
    <row r="57" spans="1:6" ht="33" customHeight="1">
      <c r="A57" s="62" t="s">
        <v>15</v>
      </c>
      <c r="B57" s="63" t="s">
        <v>59</v>
      </c>
      <c r="C57" s="127" t="s">
        <v>172</v>
      </c>
      <c r="D57" s="127" t="s">
        <v>173</v>
      </c>
      <c r="E57" s="127" t="s">
        <v>174</v>
      </c>
      <c r="F57" s="127" t="s">
        <v>2</v>
      </c>
    </row>
    <row r="58" spans="1:6" ht="40.5" customHeight="1">
      <c r="A58" s="62" t="s">
        <v>16</v>
      </c>
      <c r="B58" s="63" t="s">
        <v>60</v>
      </c>
      <c r="C58" s="269"/>
      <c r="D58" s="269"/>
      <c r="E58" s="269"/>
      <c r="F58" s="269"/>
    </row>
    <row r="59" spans="1:6" ht="48" customHeight="1">
      <c r="A59" s="62" t="s">
        <v>17</v>
      </c>
      <c r="B59" s="63" t="s">
        <v>86</v>
      </c>
      <c r="C59" s="270"/>
      <c r="D59" s="270"/>
      <c r="E59" s="270"/>
      <c r="F59" s="270"/>
    </row>
    <row r="60" spans="1:6" ht="46.5" customHeight="1">
      <c r="A60" s="62" t="s">
        <v>18</v>
      </c>
      <c r="B60" s="63" t="s">
        <v>61</v>
      </c>
      <c r="C60" s="270"/>
      <c r="D60" s="270"/>
      <c r="E60" s="270"/>
      <c r="F60" s="270"/>
    </row>
    <row r="61" spans="1:6" ht="26.25" customHeight="1">
      <c r="A61" s="262" t="s">
        <v>19</v>
      </c>
      <c r="B61" s="262"/>
      <c r="C61" s="62"/>
      <c r="D61" s="62"/>
      <c r="E61" s="62"/>
      <c r="F61" s="62"/>
    </row>
    <row r="62" spans="1:6" ht="19.5" customHeight="1">
      <c r="A62" s="256" t="s">
        <v>62</v>
      </c>
      <c r="B62" s="256"/>
      <c r="C62" s="150"/>
      <c r="D62" s="150"/>
      <c r="E62" s="150"/>
      <c r="F62" s="151"/>
    </row>
    <row r="63" spans="1:6" ht="19.5" customHeight="1">
      <c r="A63" s="256" t="s">
        <v>63</v>
      </c>
      <c r="B63" s="256"/>
      <c r="C63" s="150"/>
      <c r="D63" s="150"/>
      <c r="E63" s="150"/>
      <c r="F63" s="151"/>
    </row>
    <row r="64" spans="1:6" ht="19.5" customHeight="1">
      <c r="A64" s="256" t="s">
        <v>64</v>
      </c>
      <c r="B64" s="256"/>
      <c r="C64" s="150"/>
      <c r="D64" s="150"/>
      <c r="E64" s="150"/>
      <c r="F64" s="152"/>
    </row>
    <row r="65" spans="1:6" ht="19.5" customHeight="1">
      <c r="A65" s="256" t="s">
        <v>65</v>
      </c>
      <c r="B65" s="256"/>
      <c r="C65" s="150"/>
      <c r="D65" s="150"/>
      <c r="E65" s="150"/>
      <c r="F65" s="151"/>
    </row>
    <row r="66" spans="1:6" ht="19.5" customHeight="1">
      <c r="A66" s="256" t="s">
        <v>66</v>
      </c>
      <c r="B66" s="256"/>
      <c r="C66" s="150"/>
      <c r="D66" s="150"/>
      <c r="E66" s="150"/>
      <c r="F66" s="150"/>
    </row>
    <row r="67" spans="1:6" ht="21" customHeight="1">
      <c r="A67" s="255" t="s">
        <v>20</v>
      </c>
      <c r="B67" s="255"/>
      <c r="C67" s="147">
        <f>+'3'!G30</f>
        <v>0</v>
      </c>
      <c r="D67" s="147">
        <f>+'3'!H30</f>
        <v>-443573</v>
      </c>
      <c r="E67" s="147">
        <f>+'3'!I30</f>
        <v>-443573</v>
      </c>
      <c r="F67" s="147">
        <f>+'3'!J30</f>
        <v>-443573</v>
      </c>
    </row>
    <row r="68" spans="1:6" s="15" customFormat="1" ht="13.5"/>
  </sheetData>
  <mergeCells count="49">
    <mergeCell ref="A44:B44"/>
    <mergeCell ref="A45:B45"/>
    <mergeCell ref="A46:B46"/>
    <mergeCell ref="A27:B27"/>
    <mergeCell ref="A40:B40"/>
    <mergeCell ref="A41:B41"/>
    <mergeCell ref="A42:B42"/>
    <mergeCell ref="A43:B43"/>
    <mergeCell ref="A35:B35"/>
    <mergeCell ref="A36:B36"/>
    <mergeCell ref="A37:B37"/>
    <mergeCell ref="A38:B38"/>
    <mergeCell ref="A39:B39"/>
    <mergeCell ref="A4:F4"/>
    <mergeCell ref="A6:F6"/>
    <mergeCell ref="C13:F13"/>
    <mergeCell ref="A2:F2"/>
    <mergeCell ref="A3:F3"/>
    <mergeCell ref="D15:D18"/>
    <mergeCell ref="E15:E18"/>
    <mergeCell ref="F15:F18"/>
    <mergeCell ref="A25:B25"/>
    <mergeCell ref="A26:B26"/>
    <mergeCell ref="A24:B24"/>
    <mergeCell ref="A20:B20"/>
    <mergeCell ref="A19:B19"/>
    <mergeCell ref="A23:B23"/>
    <mergeCell ref="C15:C18"/>
    <mergeCell ref="A21:B21"/>
    <mergeCell ref="A22:B22"/>
    <mergeCell ref="C29:F29"/>
    <mergeCell ref="C31:C34"/>
    <mergeCell ref="D31:D34"/>
    <mergeCell ref="E31:E34"/>
    <mergeCell ref="F31:F34"/>
    <mergeCell ref="A49:F49"/>
    <mergeCell ref="A54:F54"/>
    <mergeCell ref="C56:F56"/>
    <mergeCell ref="C58:C60"/>
    <mergeCell ref="D58:D60"/>
    <mergeCell ref="E58:E60"/>
    <mergeCell ref="F58:F60"/>
    <mergeCell ref="A66:B66"/>
    <mergeCell ref="A67:B67"/>
    <mergeCell ref="A61:B61"/>
    <mergeCell ref="A62:B62"/>
    <mergeCell ref="A63:B63"/>
    <mergeCell ref="A64:B64"/>
    <mergeCell ref="A65:B65"/>
  </mergeCells>
  <pageMargins left="0.54" right="0.41" top="0.33" bottom="0.33" header="0.31496062992125984" footer="0.31496062992125984"/>
  <pageSetup paperSize="9"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0" workbookViewId="0">
      <selection activeCell="A5" sqref="A5:G5"/>
    </sheetView>
  </sheetViews>
  <sheetFormatPr defaultRowHeight="17.25"/>
  <cols>
    <col min="1" max="1" width="15.28515625" style="185" customWidth="1"/>
    <col min="2" max="2" width="57.5703125" style="186" customWidth="1"/>
    <col min="3" max="3" width="11.5703125" style="186" bestFit="1" customWidth="1"/>
    <col min="4" max="4" width="10.28515625" style="186" bestFit="1" customWidth="1"/>
    <col min="5" max="5" width="19.7109375" style="187" customWidth="1"/>
    <col min="6" max="6" width="10.85546875" style="187" customWidth="1"/>
    <col min="7" max="7" width="16.85546875" style="187" customWidth="1"/>
    <col min="8" max="16384" width="9.140625" style="186"/>
  </cols>
  <sheetData>
    <row r="1" spans="1:7" s="184" customFormat="1" ht="17.25" customHeight="1">
      <c r="A1" s="277" t="s">
        <v>164</v>
      </c>
      <c r="B1" s="277"/>
      <c r="C1" s="277"/>
      <c r="D1" s="277"/>
      <c r="E1" s="277"/>
      <c r="F1" s="277"/>
      <c r="G1" s="277"/>
    </row>
    <row r="2" spans="1:7" s="184" customFormat="1" ht="17.25" customHeight="1">
      <c r="A2" s="277" t="s">
        <v>224</v>
      </c>
      <c r="B2" s="277"/>
      <c r="C2" s="277"/>
      <c r="D2" s="277"/>
      <c r="E2" s="277"/>
      <c r="F2" s="277"/>
      <c r="G2" s="277"/>
    </row>
    <row r="3" spans="1:7" s="184" customFormat="1" ht="17.25" customHeight="1">
      <c r="A3" s="277" t="s">
        <v>0</v>
      </c>
      <c r="B3" s="277"/>
      <c r="C3" s="277"/>
      <c r="D3" s="277"/>
      <c r="E3" s="277"/>
      <c r="F3" s="277"/>
      <c r="G3" s="277"/>
    </row>
    <row r="5" spans="1:7" ht="55.5" customHeight="1">
      <c r="A5" s="278" t="s">
        <v>223</v>
      </c>
      <c r="B5" s="278"/>
      <c r="C5" s="278"/>
      <c r="D5" s="278"/>
      <c r="E5" s="278"/>
      <c r="F5" s="278"/>
      <c r="G5" s="278"/>
    </row>
    <row r="6" spans="1:7" ht="73.5" customHeight="1">
      <c r="A6" s="279" t="s">
        <v>87</v>
      </c>
      <c r="B6" s="280" t="s">
        <v>88</v>
      </c>
      <c r="C6" s="280" t="s">
        <v>89</v>
      </c>
      <c r="D6" s="280" t="s">
        <v>90</v>
      </c>
      <c r="E6" s="281" t="s">
        <v>91</v>
      </c>
      <c r="F6" s="281" t="s">
        <v>58</v>
      </c>
      <c r="G6" s="281"/>
    </row>
    <row r="7" spans="1:7" ht="31.5" customHeight="1">
      <c r="A7" s="279"/>
      <c r="B7" s="280"/>
      <c r="C7" s="280"/>
      <c r="D7" s="280"/>
      <c r="E7" s="281"/>
      <c r="F7" s="188" t="s">
        <v>92</v>
      </c>
      <c r="G7" s="188" t="s">
        <v>93</v>
      </c>
    </row>
    <row r="8" spans="1:7" s="173" customFormat="1" ht="22.5" customHeight="1">
      <c r="A8" s="272" t="s">
        <v>44</v>
      </c>
      <c r="B8" s="272"/>
      <c r="C8" s="272"/>
      <c r="D8" s="272"/>
      <c r="E8" s="272"/>
      <c r="F8" s="272"/>
      <c r="G8" s="37">
        <f>+G9</f>
        <v>443573</v>
      </c>
    </row>
    <row r="9" spans="1:7" ht="29.25" customHeight="1">
      <c r="A9" s="195" t="s">
        <v>94</v>
      </c>
      <c r="B9" s="196" t="s">
        <v>95</v>
      </c>
      <c r="C9" s="196" t="s">
        <v>96</v>
      </c>
      <c r="D9" s="273" t="s">
        <v>49</v>
      </c>
      <c r="E9" s="273"/>
      <c r="F9" s="273"/>
      <c r="G9" s="191">
        <f>+G10</f>
        <v>443573</v>
      </c>
    </row>
    <row r="10" spans="1:7" ht="24" customHeight="1">
      <c r="A10" s="195" t="s">
        <v>97</v>
      </c>
      <c r="B10" s="274" t="s">
        <v>42</v>
      </c>
      <c r="C10" s="275"/>
      <c r="D10" s="275"/>
      <c r="E10" s="275"/>
      <c r="F10" s="276"/>
      <c r="G10" s="191">
        <f>+G11+G14</f>
        <v>443573</v>
      </c>
    </row>
    <row r="11" spans="1:7" ht="17.25" hidden="1" customHeight="1">
      <c r="A11" s="273" t="s">
        <v>98</v>
      </c>
      <c r="B11" s="273"/>
      <c r="C11" s="273"/>
      <c r="D11" s="273"/>
      <c r="E11" s="273"/>
      <c r="F11" s="273"/>
      <c r="G11" s="191">
        <f>+G13+G12</f>
        <v>0</v>
      </c>
    </row>
    <row r="12" spans="1:7" ht="17.25" hidden="1" customHeight="1">
      <c r="A12" s="197"/>
      <c r="B12" s="192"/>
      <c r="C12" s="192" t="s">
        <v>99</v>
      </c>
      <c r="D12" s="192" t="s">
        <v>100</v>
      </c>
      <c r="E12" s="194"/>
      <c r="F12" s="194"/>
      <c r="G12" s="191">
        <f t="shared" ref="G12:G13" si="0">+F12*E12/1000</f>
        <v>0</v>
      </c>
    </row>
    <row r="13" spans="1:7" ht="17.25" hidden="1" customHeight="1">
      <c r="A13" s="197"/>
      <c r="B13" s="192"/>
      <c r="C13" s="192" t="s">
        <v>99</v>
      </c>
      <c r="D13" s="192" t="s">
        <v>100</v>
      </c>
      <c r="E13" s="194"/>
      <c r="F13" s="194"/>
      <c r="G13" s="191">
        <f t="shared" si="0"/>
        <v>0</v>
      </c>
    </row>
    <row r="14" spans="1:7" ht="17.25" customHeight="1">
      <c r="A14" s="274" t="s">
        <v>101</v>
      </c>
      <c r="B14" s="275"/>
      <c r="C14" s="275"/>
      <c r="D14" s="275"/>
      <c r="E14" s="275"/>
      <c r="F14" s="276"/>
      <c r="G14" s="191">
        <f>SUM(G15:G26)</f>
        <v>443573</v>
      </c>
    </row>
    <row r="15" spans="1:7" ht="37.5" customHeight="1">
      <c r="A15" s="197" t="s">
        <v>156</v>
      </c>
      <c r="B15" s="192" t="s">
        <v>247</v>
      </c>
      <c r="C15" s="193" t="s">
        <v>169</v>
      </c>
      <c r="D15" s="192" t="s">
        <v>100</v>
      </c>
      <c r="E15" s="198">
        <v>52000000</v>
      </c>
      <c r="F15" s="194">
        <v>1</v>
      </c>
      <c r="G15" s="191">
        <v>52000</v>
      </c>
    </row>
    <row r="16" spans="1:7" ht="37.5" customHeight="1">
      <c r="A16" s="197">
        <v>71241200</v>
      </c>
      <c r="B16" s="192" t="s">
        <v>247</v>
      </c>
      <c r="C16" s="193" t="s">
        <v>169</v>
      </c>
      <c r="D16" s="192" t="s">
        <v>100</v>
      </c>
      <c r="E16" s="198">
        <v>15912000</v>
      </c>
      <c r="F16" s="194">
        <v>1</v>
      </c>
      <c r="G16" s="191">
        <v>15912</v>
      </c>
    </row>
    <row r="17" spans="1:7" ht="37.5" customHeight="1">
      <c r="A17" s="197" t="s">
        <v>157</v>
      </c>
      <c r="B17" s="192" t="s">
        <v>247</v>
      </c>
      <c r="C17" s="193" t="s">
        <v>169</v>
      </c>
      <c r="D17" s="192" t="s">
        <v>100</v>
      </c>
      <c r="E17" s="198">
        <v>60000000</v>
      </c>
      <c r="F17" s="194">
        <v>1</v>
      </c>
      <c r="G17" s="191">
        <v>60000</v>
      </c>
    </row>
    <row r="18" spans="1:7" ht="37.5" customHeight="1">
      <c r="A18" s="197" t="s">
        <v>158</v>
      </c>
      <c r="B18" s="192" t="s">
        <v>247</v>
      </c>
      <c r="C18" s="193" t="s">
        <v>169</v>
      </c>
      <c r="D18" s="192" t="s">
        <v>100</v>
      </c>
      <c r="E18" s="198">
        <v>56500000</v>
      </c>
      <c r="F18" s="194">
        <v>1</v>
      </c>
      <c r="G18" s="191">
        <v>56500</v>
      </c>
    </row>
    <row r="19" spans="1:7" ht="37.5" customHeight="1">
      <c r="A19" s="197">
        <v>71241200</v>
      </c>
      <c r="B19" s="192" t="s">
        <v>247</v>
      </c>
      <c r="C19" s="193" t="s">
        <v>169</v>
      </c>
      <c r="D19" s="192" t="s">
        <v>100</v>
      </c>
      <c r="E19" s="198">
        <v>19080000</v>
      </c>
      <c r="F19" s="194">
        <v>1</v>
      </c>
      <c r="G19" s="191">
        <v>19080</v>
      </c>
    </row>
    <row r="20" spans="1:7" ht="37.5" customHeight="1">
      <c r="A20" s="197">
        <v>71241200</v>
      </c>
      <c r="B20" s="192" t="s">
        <v>247</v>
      </c>
      <c r="C20" s="193" t="s">
        <v>169</v>
      </c>
      <c r="D20" s="192" t="s">
        <v>100</v>
      </c>
      <c r="E20" s="198">
        <v>10800000</v>
      </c>
      <c r="F20" s="194">
        <v>1</v>
      </c>
      <c r="G20" s="191">
        <v>10800</v>
      </c>
    </row>
    <row r="21" spans="1:7" s="164" customFormat="1" ht="37.5" customHeight="1">
      <c r="A21" s="199">
        <v>71241200</v>
      </c>
      <c r="B21" s="192" t="s">
        <v>247</v>
      </c>
      <c r="C21" s="193" t="s">
        <v>169</v>
      </c>
      <c r="D21" s="192" t="s">
        <v>100</v>
      </c>
      <c r="E21" s="198">
        <v>13869000</v>
      </c>
      <c r="F21" s="194">
        <v>1</v>
      </c>
      <c r="G21" s="191">
        <v>13869</v>
      </c>
    </row>
    <row r="22" spans="1:7" ht="37.5" customHeight="1">
      <c r="A22" s="197">
        <v>71241200</v>
      </c>
      <c r="B22" s="192" t="s">
        <v>247</v>
      </c>
      <c r="C22" s="193" t="s">
        <v>169</v>
      </c>
      <c r="D22" s="192" t="s">
        <v>100</v>
      </c>
      <c r="E22" s="198">
        <v>13392000</v>
      </c>
      <c r="F22" s="194">
        <v>1</v>
      </c>
      <c r="G22" s="191">
        <v>13392</v>
      </c>
    </row>
    <row r="23" spans="1:7" ht="37.5" customHeight="1">
      <c r="A23" s="197" t="s">
        <v>159</v>
      </c>
      <c r="B23" s="192" t="s">
        <v>247</v>
      </c>
      <c r="C23" s="193" t="s">
        <v>169</v>
      </c>
      <c r="D23" s="192" t="s">
        <v>100</v>
      </c>
      <c r="E23" s="198">
        <v>48000000</v>
      </c>
      <c r="F23" s="194">
        <v>1</v>
      </c>
      <c r="G23" s="191">
        <v>48000</v>
      </c>
    </row>
    <row r="24" spans="1:7" ht="37.5" customHeight="1">
      <c r="A24" s="197" t="s">
        <v>220</v>
      </c>
      <c r="B24" s="192" t="s">
        <v>247</v>
      </c>
      <c r="C24" s="193" t="s">
        <v>169</v>
      </c>
      <c r="D24" s="192" t="s">
        <v>100</v>
      </c>
      <c r="E24" s="191">
        <v>47520000</v>
      </c>
      <c r="F24" s="194">
        <v>1</v>
      </c>
      <c r="G24" s="191">
        <v>47520</v>
      </c>
    </row>
    <row r="25" spans="1:7" ht="37.5" customHeight="1">
      <c r="A25" s="197" t="s">
        <v>221</v>
      </c>
      <c r="B25" s="192" t="s">
        <v>247</v>
      </c>
      <c r="C25" s="193" t="s">
        <v>169</v>
      </c>
      <c r="D25" s="192" t="s">
        <v>100</v>
      </c>
      <c r="E25" s="191">
        <v>54000000</v>
      </c>
      <c r="F25" s="194">
        <v>1</v>
      </c>
      <c r="G25" s="191">
        <v>54000</v>
      </c>
    </row>
    <row r="26" spans="1:7" ht="37.5" customHeight="1">
      <c r="A26" s="197" t="s">
        <v>222</v>
      </c>
      <c r="B26" s="192" t="s">
        <v>247</v>
      </c>
      <c r="C26" s="193" t="s">
        <v>169</v>
      </c>
      <c r="D26" s="192" t="s">
        <v>100</v>
      </c>
      <c r="E26" s="191">
        <v>52500000</v>
      </c>
      <c r="F26" s="194">
        <v>1</v>
      </c>
      <c r="G26" s="191">
        <v>52500</v>
      </c>
    </row>
    <row r="27" spans="1:7" ht="37.5" customHeight="1">
      <c r="A27" s="197" t="s">
        <v>250</v>
      </c>
      <c r="B27" s="192" t="s">
        <v>251</v>
      </c>
      <c r="C27" s="193" t="s">
        <v>99</v>
      </c>
      <c r="D27" s="192" t="s">
        <v>100</v>
      </c>
      <c r="E27" s="191"/>
      <c r="F27" s="198"/>
      <c r="G27" s="191">
        <v>-25200</v>
      </c>
    </row>
  </sheetData>
  <mergeCells count="15"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  <mergeCell ref="A14:F14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'5'!Print_Area</vt:lpstr>
      <vt:lpstr>'1'!Print_Titles</vt:lpstr>
      <vt:lpstr>'2'!Print_Titles</vt:lpstr>
      <vt:lpstr>'3'!Print_Titles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https://mul2.gov.am/tasks/387831/oneclick/Havelvacner.xlsx?token=2328a8dd5cc8db6d7aa1ebf1b9ec578e</cp:keywords>
  <cp:lastModifiedBy>Liana Chanakhchyan</cp:lastModifiedBy>
  <cp:lastPrinted>2020-06-22T08:15:40Z</cp:lastPrinted>
  <dcterms:created xsi:type="dcterms:W3CDTF">2020-01-16T08:04:10Z</dcterms:created>
  <dcterms:modified xsi:type="dcterms:W3CDTF">2021-02-08T13:44:13Z</dcterms:modified>
</cp:coreProperties>
</file>