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0" yWindow="0" windowWidth="20730" windowHeight="9630" tabRatio="870" activeTab="2"/>
  </bookViews>
  <sheets>
    <sheet name="հավելված 1" sheetId="68" r:id="rId1"/>
    <sheet name="հավելված 2" sheetId="69" r:id="rId2"/>
    <sheet name="հավելված 3" sheetId="75" r:id="rId3"/>
    <sheet name="հավելված 4" sheetId="65" r:id="rId4"/>
    <sheet name="5" sheetId="76" r:id="rId5"/>
    <sheet name="Sheet1" sheetId="77" r:id="rId6"/>
  </sheets>
  <definedNames>
    <definedName name="_xlnm.Print_Area" localSheetId="0">'հավելված 1'!$A$1:$E$96</definedName>
    <definedName name="_xlnm.Print_Area" localSheetId="1">'հավելված 2'!$A$1:$G$87</definedName>
    <definedName name="_xlnm.Print_Area" localSheetId="2">'հավելված 3'!$A$1:$D$117</definedName>
  </definedNames>
  <calcPr calcId="124519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E67" i="75"/>
  <c r="E117"/>
  <c r="D117" i="65" l="1"/>
  <c r="D108"/>
  <c r="D93"/>
  <c r="D82"/>
  <c r="D66"/>
  <c r="D65"/>
  <c r="D55"/>
  <c r="D38"/>
  <c r="D39"/>
  <c r="D40"/>
  <c r="D37"/>
  <c r="D22"/>
  <c r="D81" i="75"/>
  <c r="G58" i="69" l="1"/>
  <c r="G20"/>
  <c r="G18"/>
  <c r="E18" i="68" l="1"/>
  <c r="I12" i="76" l="1"/>
  <c r="I11" l="1"/>
  <c r="I10" s="1"/>
  <c r="I9" l="1"/>
  <c r="I8" s="1"/>
  <c r="G78" i="69" l="1"/>
  <c r="G76" s="1"/>
  <c r="E65" i="68" l="1"/>
  <c r="D83" i="75" s="1"/>
  <c r="D84" i="65" s="1"/>
  <c r="G74" i="69"/>
  <c r="D22" i="75" l="1"/>
  <c r="D23" i="65" s="1"/>
  <c r="D36" i="75"/>
  <c r="E11" i="68" l="1"/>
  <c r="G67" i="69"/>
  <c r="G65" s="1"/>
  <c r="G63" l="1"/>
  <c r="G62"/>
  <c r="G61" s="1"/>
  <c r="G59" s="1"/>
  <c r="G27"/>
  <c r="G25" s="1"/>
  <c r="G23" l="1"/>
  <c r="D108" i="75"/>
  <c r="D109" i="65" s="1"/>
  <c r="E85" i="68"/>
  <c r="D93" i="75" l="1"/>
  <c r="D94" i="65" s="1"/>
  <c r="E71" i="68" l="1"/>
  <c r="E58" s="1"/>
  <c r="G16" i="69" l="1"/>
  <c r="E32" i="68"/>
  <c r="E45"/>
  <c r="E51"/>
  <c r="G15" i="69" l="1"/>
  <c r="G14" s="1"/>
  <c r="E38" i="68"/>
  <c r="E25"/>
  <c r="D117" i="75" l="1"/>
  <c r="D118" i="65" l="1"/>
  <c r="D67" i="75"/>
  <c r="G56" i="69"/>
  <c r="D55" i="75"/>
  <c r="G85" i="69"/>
  <c r="G83" s="1"/>
  <c r="G49"/>
  <c r="G47" s="1"/>
  <c r="G38"/>
  <c r="G36" s="1"/>
  <c r="D56" i="65" l="1"/>
  <c r="D68"/>
  <c r="G54" i="69"/>
  <c r="G45"/>
  <c r="E91" i="68"/>
  <c r="G12" i="69"/>
  <c r="D40" i="75"/>
  <c r="D41" i="65" s="1"/>
  <c r="G81" i="69"/>
  <c r="G73" s="1"/>
  <c r="G72" s="1"/>
  <c r="G70" s="1"/>
  <c r="G52" l="1"/>
  <c r="G44" s="1"/>
  <c r="G43" s="1"/>
  <c r="G41" s="1"/>
  <c r="G10"/>
  <c r="G34"/>
  <c r="E78" i="68"/>
  <c r="E10" s="1"/>
  <c r="E9" s="1"/>
  <c r="G33" i="69" l="1"/>
  <c r="G32" s="1"/>
  <c r="G30" s="1"/>
  <c r="G8" s="1"/>
</calcChain>
</file>

<file path=xl/sharedStrings.xml><?xml version="1.0" encoding="utf-8"?>
<sst xmlns="http://schemas.openxmlformats.org/spreadsheetml/2006/main" count="530" uniqueCount="189">
  <si>
    <t xml:space="preserve"> </t>
  </si>
  <si>
    <t xml:space="preserve"> -----------------ի N -----------Ն որոշման</t>
  </si>
  <si>
    <t>ԸՆԴԱՄԵՆԸ՝ ԾԱԽՍԵՐ</t>
  </si>
  <si>
    <t>01</t>
  </si>
  <si>
    <t>Հավելված N 2</t>
  </si>
  <si>
    <t>Հավելված N 3</t>
  </si>
  <si>
    <t>այդ թվում՝</t>
  </si>
  <si>
    <t>Վերջնական արդյունքի նկարագրությունը</t>
  </si>
  <si>
    <t xml:space="preserve">
Ծրագրային դասիչը</t>
  </si>
  <si>
    <t xml:space="preserve">
ՍՈՑԻԱԼԱԿԱՆ ՊԱՇՏՊԱՆՈՒԹՅՈՒՆ 
</t>
  </si>
  <si>
    <t xml:space="preserve">
Ծրագիր</t>
  </si>
  <si>
    <t xml:space="preserve">
Միջոցառում</t>
  </si>
  <si>
    <t>Ծրագրի նպատակը՝</t>
  </si>
  <si>
    <t>Ծրագրի անվանումը՝</t>
  </si>
  <si>
    <t xml:space="preserve"> Միջոցառման անվանումը`</t>
  </si>
  <si>
    <t xml:space="preserve"> Միջոցառման նկարագրությունը`</t>
  </si>
  <si>
    <t xml:space="preserve"> Միջոցառման տեսակը`</t>
  </si>
  <si>
    <t>ՀՀ աշխատանքի և սոցիալական հարցերի նախարարություն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</si>
  <si>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</si>
  <si>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</si>
  <si>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</si>
  <si>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</si>
  <si>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</si>
  <si>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</si>
  <si>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հազար դրամներով</t>
  </si>
  <si>
    <t>Տարի</t>
  </si>
  <si>
    <t>Ծրագրի անվանումը</t>
  </si>
  <si>
    <t xml:space="preserve">այդ թվում՝ ըստ կատարողների </t>
  </si>
  <si>
    <t xml:space="preserve">ՀՀ աշխատանքի և սոցիալական հարցերի նախարարության սոցիալական ապահովության ծառայություն </t>
  </si>
  <si>
    <t>այդ թվում՝ բյուջետային ծախսերի տնտեսագիտական դասակարգման հոդվածներ</t>
  </si>
  <si>
    <t>Ընդամենը</t>
  </si>
  <si>
    <t>Ծրագրի դասիչը</t>
  </si>
  <si>
    <t>Ծրագրի միջոցառումները</t>
  </si>
  <si>
    <t>Միջոցառման դասիչը</t>
  </si>
  <si>
    <t>Միջոցառման անվանումը</t>
  </si>
  <si>
    <t>Նկարագրությունը</t>
  </si>
  <si>
    <t xml:space="preserve">Միջոցառման տեսակը </t>
  </si>
  <si>
    <t>Արդյունքային չափորոշիչներ</t>
  </si>
  <si>
    <t xml:space="preserve">
Հայաստանի Հանրապետության աշխատանքի և սոցիալական հարցերի նախարարության սոցիալական 
ապահովության ծառայություն
</t>
  </si>
  <si>
    <t>Տրանսֆերտների տրամադրում</t>
  </si>
  <si>
    <t>04</t>
  </si>
  <si>
    <t>Ընտանիքի անդամներ և զավակներ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</si>
  <si>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</si>
  <si>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</si>
  <si>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</si>
  <si>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</si>
  <si>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</si>
  <si>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</si>
  <si>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</si>
  <si>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</si>
  <si>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>Հավելված N 1</t>
  </si>
  <si>
    <t>02</t>
  </si>
  <si>
    <t xml:space="preserve">այդ թվում՝ </t>
  </si>
  <si>
    <t>ՄԱՍ 1. ՊԵՏԱԿԱՆ ՄԱՐՄՆԻ ԳԾՈՎ ԱՐԴՅՈՒՆՔԱՅԻՆ (ԿԱՏԱՐՈՂԱԿԱՆ) ՑՈՒՑԱՆԻՇՆԵՐԸ</t>
  </si>
  <si>
    <t>Ժողովրդագրական վիճակի բարելավում</t>
  </si>
  <si>
    <t xml:space="preserve"> Խթանել ժողովրդագրական վիճակի բարելավումը</t>
  </si>
  <si>
    <t>Ժողովրդագրական վիճակի բարելավում և բազմազավակության աճ</t>
  </si>
  <si>
    <t xml:space="preserve"> Տրանսֆերտների տրամադրում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</si>
  <si>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</si>
  <si>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</si>
  <si>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
  Սոցիալական ապահովության իրավունքի իրականացում</t>
  </si>
  <si>
    <t xml:space="preserve"> Ծերություն</t>
  </si>
  <si>
    <t>03</t>
  </si>
  <si>
    <t xml:space="preserve"> Հարազատին կորցրած անձինք</t>
  </si>
  <si>
    <t xml:space="preserve"> Ժողովրդագրական վիճակի բարելավում</t>
  </si>
  <si>
    <t xml:space="preserve"> Տրանսֆերտների տրամադրում </t>
  </si>
  <si>
    <t xml:space="preserve"> Տրանսֆերտի տրամադրում </t>
  </si>
  <si>
    <t xml:space="preserve">Սոցիալական ապահովություն </t>
  </si>
  <si>
    <r>
      <t xml:space="preserve">այդ թվում՝ </t>
    </r>
    <r>
      <rPr>
        <i/>
        <sz val="12"/>
        <rFont val="GHEA Grapalat"/>
        <family val="3"/>
      </rPr>
      <t>ՀՀ աշխատանքի և սոցիալական հարցերի նախարարություն</t>
    </r>
  </si>
  <si>
    <t>09</t>
  </si>
  <si>
    <t>Սոցիալական պաշտպանություն (այլ դասերին չպատկանող)</t>
  </si>
  <si>
    <t xml:space="preserve"> Սոցիալական պաշտպանությանը տրամադրվող օժանդակ ծառայություններ (այլ դասերին չպատկանող)</t>
  </si>
  <si>
    <t>Ժամանակավոր անաշխատունակության դեպքում նպաստ</t>
  </si>
  <si>
    <t xml:space="preserve">  Սոցիալական աջակցություն անաշխատունակության դեպքում</t>
  </si>
  <si>
    <t xml:space="preserve"> - Հիվանդության և հաշմանդամության նպաստներ բյուջեից</t>
  </si>
  <si>
    <t xml:space="preserve"> Սոցիալական աջակցություն անաշխատունակության դեպքում</t>
  </si>
  <si>
    <t xml:space="preserve"> Անաշխատունակության հետևանքով եկամտի կորստի մասնակի փոխհատուցման ապահովում</t>
  </si>
  <si>
    <t xml:space="preserve"> Ժամանակավոր անաշխատունակության դեպքում նպաստ</t>
  </si>
  <si>
    <t xml:space="preserve">
ժամանակավոր անաշխատունակության դեպքում  (հիվանդության, ընտանիքի հիվանդ անդամի խնամքի և օրենքով սահմանված այլ պատճ. առաջացած) վարձու աշխատողներին, նոտարներին և անհատ ձեռնարկատերերին ժամանակավոր անաշխատունակության նպաստի վճարում</t>
  </si>
  <si>
    <t xml:space="preserve">Ժամանակավոր անաշխատունակության դեպքում նպաստ </t>
  </si>
  <si>
    <t xml:space="preserve"> Սոցիալական աջակցություն անաշխատունակության դեպքում </t>
  </si>
  <si>
    <t xml:space="preserve">Օրենքով սահմանված կարգով ու չափով եկամտային հարկ (շահութահարկ)  վճարած վարձու աշխատողներ, նոտարներ և անհատ ձեռնարկատերեր </t>
  </si>
  <si>
    <t xml:space="preserve"> Ժամանակավոր անաշխատունակության օրերի թիվ, օր </t>
  </si>
  <si>
    <t xml:space="preserve"> Կենսաթոշակային ապահովություն</t>
  </si>
  <si>
    <t xml:space="preserve"> -Կենսաթոշակներ</t>
  </si>
  <si>
    <t xml:space="preserve"> Կենսաթոշակառուի, ծերության, հաշմանդամության, կերակրողին կորցնելու դեպքում նպաստառուի մահվան դեպքում տրվող թաղման նպաստ</t>
  </si>
  <si>
    <t xml:space="preserve"> - Հուղարկավորության նպաստներ բյուջեից</t>
  </si>
  <si>
    <t xml:space="preserve"> Երեխայի ծննդյան միանվագ նպաստ</t>
  </si>
  <si>
    <t xml:space="preserve">  -  Երեխաների կամ ընտանեկան նպաստներ բյուջեից</t>
  </si>
  <si>
    <t xml:space="preserve"> ՀՀ կառավարության 2020 թվականի</t>
  </si>
  <si>
    <t xml:space="preserve">
 Երեխայի ծննդյան կապակցությամբ միանվագ նպաստի տրամադրում</t>
  </si>
  <si>
    <t xml:space="preserve"> Կենսաթոշակի իրավունքի իրացում</t>
  </si>
  <si>
    <t xml:space="preserve"> Կենսաթոշակների նշանակման և վճարման գործընթացի ապահովում</t>
  </si>
  <si>
    <t xml:space="preserve"> Կենսաթոշակառուի, ծերության, հաշմանդամության, կերակրողին կորցնելու դեպքում նպաստառուի մահվան դեպքում տրվող թաղման նպաստի տրամադրում</t>
  </si>
  <si>
    <t>Հավելված N 4</t>
  </si>
  <si>
    <t xml:space="preserve">
 ՀԱՅԱՍՏԱՆԻ ՀԱՆՐԱՊԵՏՈՒԹՅԱՆ ԿԱՌԱՎԱՐՈՒԹՅԱՆ 2019 ԹՎԱԿԱՆԻ ԴԵԿՏԵՄԲԵՐԻ 26-Ի N 1919-Ն ՈՐՈՇՄԱՆ N 9.1 ՀԱՎԵԼՎԱԾԻ N 9.1.20 ԱՂՅՈՒՍԱԿՈՒՄ ԿԱՏԱՐՎՈՂ ՓՈՓՈԽՈՒԹՅՈՒՆՆԵՐԸ</t>
  </si>
  <si>
    <t xml:space="preserve">Երեխայի ծննդյան միանվագ նպաստ </t>
  </si>
  <si>
    <t xml:space="preserve">   
Երեխայի ծննդյան կապակցությամբ միանվագ նպաստի տրամադրում  
 </t>
  </si>
  <si>
    <t xml:space="preserve"> Կենսաթոշակառուների թիվ, մարդ</t>
  </si>
  <si>
    <t xml:space="preserve">
Հայաստանի Հանրապետության աշխատանքի և սոցիալական հարցերի նախարարություն
</t>
  </si>
  <si>
    <t xml:space="preserve"> Ցուցանիշների փոփոխությունները ավելացումները նշված են դրական նշանով, իսկ նվազեցումները՝ փակագծերում
</t>
  </si>
  <si>
    <t xml:space="preserve">   
ժամանակավոր անաշխատունակության դեպքում  (հիվանդության, ընտանիքի հիվանդ անդամի խնամքի և օրենքով սահմանված այլ պատճ. առաջացած) վարձու աշխատողներին, նոտարներին և անհատ ձեռնարկատերերին ժամանակավոր անաշխատունակության նպաստի վճարում </t>
  </si>
  <si>
    <t xml:space="preserve">
 ՀԱՅԱՍՏԱՆԻ ՀԱՆՐԱՊԵՏՈՒԹՅԱՆ ԿԱՌԱՎԱՐՈՒԹՅԱՆ 2019 ԹՎԱԿԱՆԻ ԴԵԿՏԵՄԲԵՐԻ 26-Ի N 1919-Ն ՈՐՈՇՄԱՆ N 9 ՀԱՎԵԼՎԱԾԻ N 9.16 ԱՂՅՈՒՍԱԿՈՒՄ ԿԱՏԱՐՎՈՂ ՓՈՓՈԽՈՒԹՅՈՒՆՆԵՐԸ</t>
  </si>
  <si>
    <t xml:space="preserve">Թաղման նպաստ ստացողների թիվ, մարդ </t>
  </si>
  <si>
    <t xml:space="preserve"> Կենսաթոշակառուի, ծերության, հաշմանդամության, կերակրողին կորցնելու դեպքում նպաստառուի հողարկավորությունը կատարած անձ</t>
  </si>
  <si>
    <t xml:space="preserve"> Մայրության  նպաստ</t>
  </si>
  <si>
    <t xml:space="preserve">Մայրության նպաստ </t>
  </si>
  <si>
    <t>Ծրագրի դասիչը`</t>
  </si>
  <si>
    <t>Մայրության նպաստի տրամադրում աշխատող և չաշխատող անձանց</t>
  </si>
  <si>
    <t>Միջոցառման դասիչը`</t>
  </si>
  <si>
    <t>Միջոցառման անվանումը`</t>
  </si>
  <si>
    <t>Հղիության և ծննդաբերության արձակուրդի իրավունք ունեցող անձիք անկախ աշխատանքային կարգավիճակից</t>
  </si>
  <si>
    <t xml:space="preserve"> Հղիության և ծննդաբերության արձակուրդի  օրերի թիվ, օր </t>
  </si>
  <si>
    <t xml:space="preserve">Մարության նպաստ ստացող աշխատող անձանց թիվ, մարդ </t>
  </si>
  <si>
    <t xml:space="preserve">Մարության նպաստ ստացող չաշխատող անձանց թիվ, մարդ </t>
  </si>
  <si>
    <t>Միջոցառման վրա կատարվող ծախսը հազար դրամ</t>
  </si>
  <si>
    <t>Մայրության նպաստ</t>
  </si>
  <si>
    <t xml:space="preserve"> - Մայրության նպաստներ բյուջեից</t>
  </si>
  <si>
    <t xml:space="preserve"> Ցուցանիշների փոփոխությունները ավելացումները նշված են դրական նշանով, իսկ նվազեցումները՝ փակագծերում</t>
  </si>
  <si>
    <t>Ծրագրի միջոցառումներ</t>
  </si>
  <si>
    <t>Աշխատանքային կենսաթոշակներ</t>
  </si>
  <si>
    <t>Աշխատանքային  կենսաթոշակներ</t>
  </si>
  <si>
    <t xml:space="preserve">Աշխատանքային կենսաթոշակների (տարիքային, հաշմանդամության, արտոնյալ պայմաններով, երկարամյա ծառայության, մասնակի, կերարողին կորցնելու դեպքում կենսաթոշակների) տրամադրում </t>
  </si>
  <si>
    <t>Տարիքային աշխատանքային՝ առնվազն 10 տարվա աշխատանքային ստաժ, հաշմանդամության աշխատանքային՝ ըստ սանդղակի աշխատանքային ստաժ,  արտոնյալ պայմաններով, երկարամյա ծառայության, մասնակի՝ պահանջվող մասնագիտությամբ աշխատանքային ստաժ</t>
  </si>
  <si>
    <t>Սոցիալական ապահովություն</t>
  </si>
  <si>
    <t>Ծերության, հաշմանդամության, կերակրողին կորցնելու դեպքում նպաստներ</t>
  </si>
  <si>
    <t>Ծերության, հաշմանդամության, կերակրողին կորցնելու դեպքում նպաստների տրամադրում</t>
  </si>
  <si>
    <t xml:space="preserve">Կենսաթոշակի իրավունք չունեցող հաշմանդամներ, կերակրողին կորցրած անձիք և օրենքով սահմանված տարիքը լրացած և պահանջվող ստաժ չունեցող անձիք </t>
  </si>
  <si>
    <r>
      <t xml:space="preserve">ՀՀ-ում հաշվառված նոր ծնված երեխայի ծնող </t>
    </r>
    <r>
      <rPr>
        <sz val="11"/>
        <rFont val="GHEA Grapalat"/>
        <family val="3"/>
      </rPr>
      <t></t>
    </r>
    <r>
      <rPr>
        <i/>
        <sz val="11"/>
        <rFont val="GHEA Grapalat"/>
        <family val="3"/>
      </rPr>
      <t>օրինական ներկայացուցիչ</t>
    </r>
    <r>
      <rPr>
        <sz val="11"/>
        <rFont val="GHEA Grapalat"/>
        <family val="3"/>
      </rPr>
      <t></t>
    </r>
  </si>
  <si>
    <r>
      <t>Միջոցառման դասիչը</t>
    </r>
    <r>
      <rPr>
        <sz val="11"/>
        <rFont val="Arial Armenian"/>
        <family val="2"/>
      </rPr>
      <t>`</t>
    </r>
  </si>
  <si>
    <r>
      <t>Միջոցառման անվանումը</t>
    </r>
    <r>
      <rPr>
        <sz val="11"/>
        <rFont val="Arial Armenian"/>
        <family val="2"/>
      </rPr>
      <t>`</t>
    </r>
  </si>
  <si>
    <r>
      <t>Ծրագրի դասիչը</t>
    </r>
    <r>
      <rPr>
        <sz val="11"/>
        <rFont val="Arial Armenian"/>
        <family val="2"/>
      </rPr>
      <t>`</t>
    </r>
  </si>
  <si>
    <t>Պարգևավճարներ և պատվովճարներ</t>
  </si>
  <si>
    <t>07</t>
  </si>
  <si>
    <t>Սոցիալական հատուկ արտոնություններ (այլ դասերին չպատկանող)</t>
  </si>
  <si>
    <t>1005</t>
  </si>
  <si>
    <t>12001</t>
  </si>
  <si>
    <t>Զինծառայողներին,  ՀՄՊ մասնակիցներին,և այլ պետություններում մարտական գործողությունների  մասնակիցներին զոհված (մահացած) զինծառայողների ընտանիքներին  անդամներին, ընտանիքներին տրվող պարգևավճարներ</t>
  </si>
  <si>
    <t xml:space="preserve"> - Այլ նպաստներ բյուջեից</t>
  </si>
  <si>
    <t>Պետական հոգածության դրսևորում առանձին կատերգորիայի քաղաքացիներին և նրանց ընտանիքներին սոցիալական երաշխիքների տրամադրում</t>
  </si>
  <si>
    <t>Զինծառայողներին,  ՀՄՊ մասնակիցներին,և այլ պետություններում մարտական գործողությունների  մասնակիցներին զոհված (մահացած) զինծառայողների ընտանիքներին  անդամներին, ընտանիքներին տրվող պարգևավճարների տրամադրում</t>
  </si>
  <si>
    <t>Պարգևավճար ստացողների թիվ, ընտանիք</t>
  </si>
  <si>
    <t>ՀՄՊ մասնակիցներ, ՀՄՊ և այլ պետություններում մարտական գործողությունների ընթացքում զոհված զինծառայողների ընտանիքներ</t>
  </si>
  <si>
    <t xml:space="preserve"> ՀԱՅԱՍՏԱՆԻ ՀԱՆՐԱՊԵՏՈՒԹՅԱՆ ԿԱՌԱՎԱՐՈՒԹՅԱՆ 2019 ԹՎԱԿԱՆԻ ԴԵԿՏԵՄԲԵՐԻ 26-Ի N 1919-Ն ՈՐՈՇՄԱՆ  N 3 և N 4 ՀԱՎԵԼՎԱԾՆԵՐՈՒՄ  ԿԱՏԱՐՎՈՂ ՓՈՓՈԽՈՒԹՅՈՒՆՆԵՐԻ ՄԱՍԻՆ </t>
  </si>
  <si>
    <t xml:space="preserve"> -Այլ նպաստներ բյուջեից</t>
  </si>
  <si>
    <t>Սոցիալական աջակցություն անաշխատունակության դեպքում</t>
  </si>
  <si>
    <t xml:space="preserve"> Առանձին կատերգորիայի քաղաքացիներին և նրանց ընտանիքների անդամների սոցիալական պաշտպանվածության մակարդակի բարձրացում</t>
  </si>
  <si>
    <t xml:space="preserve"> Կենսաթոշակների և այլ դրամական վճարների իրականացման ապահովում</t>
  </si>
  <si>
    <t xml:space="preserve"> -Կապի ծառայություններ</t>
  </si>
  <si>
    <t xml:space="preserve">  
Կորցրած եկամուտների մասնակի փոխհատուցում
</t>
  </si>
  <si>
    <t>Կենսաթոշակների և այլ դրամական վճարների իրականացման ապահովում</t>
  </si>
  <si>
    <t>Կենսաթոշակների և այլ դրամական վճարների վճարման ծառայությունների ձեռքբերում</t>
  </si>
  <si>
    <t xml:space="preserve"> Ծառայությունների մատուցում</t>
  </si>
  <si>
    <t>Միջոցառումն իրականացնողի անվանումը</t>
  </si>
  <si>
    <t xml:space="preserve"> Կենսաթոշակների և այլ դրամական վճարների ստացողների թվաքանակը, որոնց մատուցվում են վճարման ծառայություններ, մարդ</t>
  </si>
  <si>
    <t xml:space="preserve"> Կենսաթոշակների և այլ դրամական վճարների ստացողների թվաքանակը, որոնց մատուցվում են վճարման ծառայություններ կանխիկ եղանակով, մարդ</t>
  </si>
  <si>
    <t>Ցուցանիշների փոփոխությունը (ավելացումները նշված են դրական)</t>
  </si>
  <si>
    <t xml:space="preserve"> Ցուցանիշների փոփոխությունը (ավելացումները նշված են դրական)</t>
  </si>
  <si>
    <t xml:space="preserve">Ցուցանիշների փոփոխությունը (նվազեցումները նշված են  փակագծերում) </t>
  </si>
  <si>
    <t xml:space="preserve"> Ցուցանիշների փոփոխությունը (նվազեցումները նշված են  փակագծերում) </t>
  </si>
  <si>
    <t>Հավելված N 5</t>
  </si>
  <si>
    <t>Գնման առարկայի</t>
  </si>
  <si>
    <t>Ցուցանիշների փոփոխությունները ավելացումները նշված են դրական նշանով
գումարը 
(հազ. դրամ)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</si>
  <si>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</si>
  <si>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</si>
  <si>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</si>
  <si>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</si>
  <si>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</si>
  <si>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</si>
  <si>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ՀՀ աշխատանքի և սոցիալական հարցերի նախարարության սոցիալական ապահովության պետական ծառայություն</t>
  </si>
  <si>
    <t>Բաժին N 10</t>
  </si>
  <si>
    <t xml:space="preserve"> Խումբ N 09</t>
  </si>
  <si>
    <t>ՄԱ</t>
  </si>
  <si>
    <t>դրամ</t>
  </si>
  <si>
    <t>ՄԱՍ III. ԾԱՌԱՅՈՒԹՅՈՒՆՆԵՐ</t>
  </si>
  <si>
    <t>Շահառու նորածինների թիվ, այդ թվում՝</t>
  </si>
  <si>
    <t>Ընտանիքում առաջին և երկրորդ երեխաների թիվ</t>
  </si>
  <si>
    <t>Ընտանիքում երրորդ և չորրորդ երեխաների թիվ</t>
  </si>
  <si>
    <t>Ընտանիքում հինգ և հաջորդ երեխաների թիվ</t>
  </si>
  <si>
    <t>Դաս N 02</t>
  </si>
  <si>
    <t>1102 11002</t>
  </si>
  <si>
    <t xml:space="preserve"> 79571100-1</t>
  </si>
  <si>
    <t xml:space="preserve">  փոստային առաքման ծառայություններ</t>
  </si>
  <si>
    <t xml:space="preserve">
 ՀԱՅԱՍՏԱՆԻ ՀԱՆՐԱՊԵՏՈՒԹՅԱՆ ԿԱՌԱՎԱՐՈՒԹՅԱՆ 2019 ԹՎԱԿԱՆԻ ԴԵԿՏԵՄԲԵՐԻ 26-Ի N 1919-Ն ՈՐՈՇՄԱՆ N 10 ՀԱՎԵԼՎԱԾՈՒՄ ԿԱՏԱՐՎՈՂ  ՓՈՓՈԽՈՒԹՅՈՒՆԸ</t>
  </si>
  <si>
    <r>
      <t xml:space="preserve">Բանկեր, </t>
    </r>
    <r>
      <rPr>
        <i/>
        <sz val="11"/>
        <rFont val="Calibri"/>
        <family val="2"/>
      </rPr>
      <t>«Գնումների մասին» ՀՀ օրենքի համաձայն ընտրված կազմակերպություն</t>
    </r>
  </si>
  <si>
    <t>Ծառայությունների մատուցում</t>
  </si>
  <si>
    <t xml:space="preserve">Նպաստառուների թիվ, մարդ </t>
  </si>
  <si>
    <t>ՀԱՅԱՍՏԱՆԻ ՀԱՆՐԱՊԵՏՈՒԹՅԱՆ 2020 ԹՎԱԿԱՆԻ ՊԵՏԱԿԱՆ ԲՅՈՒՋԵԻ ՄԱՍԻՆ ՕՐԵՆՔԻ N 1 ՀԱՎԵԼՎԱԾԻ N 2 ԱՂՅՈՒՍԱԿՈՒՄ ԿԱՏԱՐՎՈՂ ՎԵՐԱԲԱՇԽՈՒՄԸ ԵՎ ՀԱՅԱՍՏԱՆԻ ՀԱՆՐԱՊԵՏՈՒԹՅԱՆ ԿԱՌԱՎԱՐՈՒԹՅԱՆ 2019 ԹՎԱԿԱՆԻ ԴԵԿՏԵՄԲԵՐԻ 26-Ի N 1919-Ն ՈՐՈՇՄԱՆ N 5 ՀԱՎԵԼՎԱԾԻ N 1 ԱՂՅՈՒՍԱԿՈՒՄ ԿԱՏԱՐՎՈՂ ՓՈՓՈԽՈՒԹՅՈՒՆՆԵՐԸ</t>
  </si>
  <si>
    <t>Ցուցանիշների փոփոխությունը (ավելացումները նշված են դրական նշանով)</t>
  </si>
</sst>
</file>

<file path=xl/styles.xml><?xml version="1.0" encoding="utf-8"?>
<styleSheet xmlns="http://schemas.openxmlformats.org/spreadsheetml/2006/main">
  <numFmts count="10">
    <numFmt numFmtId="164" formatCode="_(* #,##0.00_);_(* \(#,##0.00\);_(* &quot;-&quot;??_);_(@_)"/>
    <numFmt numFmtId="165" formatCode="[$€-2]\ #,##0.00_);[Red]\([$€-2]\ #,##0.00\)"/>
    <numFmt numFmtId="166" formatCode="_(* #,##0.0_);_(* \(#,##0.0\);_(* &quot;-&quot;??_);_(@_)"/>
    <numFmt numFmtId="167" formatCode="_(* #,##0.0_);_(* \(#,##0.0\);_(* &quot;-&quot;?_);_(@_)"/>
    <numFmt numFmtId="168" formatCode="#,##0.0_);\(#,##0.0\)"/>
    <numFmt numFmtId="169" formatCode="#,##0.0"/>
    <numFmt numFmtId="170" formatCode="##,##0.0;\(##,##0.0\);\-"/>
    <numFmt numFmtId="171" formatCode="_(* #,##0_);_(* \(#,##0\);_(* &quot;-&quot;??_);_(@_)"/>
    <numFmt numFmtId="172" formatCode="0.00_);\(0.00\)"/>
    <numFmt numFmtId="173" formatCode="0_);\(0\)"/>
  </numFmts>
  <fonts count="5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0"/>
      <name val="GHEA Grapalat"/>
      <family val="3"/>
    </font>
    <font>
      <b/>
      <sz val="10"/>
      <color indexed="8"/>
      <name val="GHEA Grapalat"/>
      <family val="3"/>
    </font>
    <font>
      <b/>
      <sz val="10"/>
      <name val="GHEA Grapalat"/>
      <family val="3"/>
    </font>
    <font>
      <b/>
      <sz val="12"/>
      <name val="GHEA Grapalat"/>
      <family val="3"/>
    </font>
    <font>
      <i/>
      <sz val="11"/>
      <name val="GHEA Grapalat"/>
      <family val="3"/>
    </font>
    <font>
      <sz val="12"/>
      <name val="GHEA Grapalat"/>
      <family val="3"/>
    </font>
    <font>
      <sz val="12"/>
      <name val="GHEA Mariam"/>
      <family val="3"/>
    </font>
    <font>
      <sz val="12"/>
      <name val="Arial"/>
      <family val="2"/>
    </font>
    <font>
      <sz val="12"/>
      <color indexed="8"/>
      <name val="GHEA Grapalat"/>
      <family val="3"/>
    </font>
    <font>
      <i/>
      <sz val="12"/>
      <name val="GHEA Grapalat"/>
      <family val="3"/>
    </font>
    <font>
      <b/>
      <sz val="12"/>
      <color indexed="8"/>
      <name val="GHEA Grapalat"/>
      <family val="3"/>
    </font>
    <font>
      <i/>
      <sz val="12"/>
      <color indexed="8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b/>
      <sz val="11"/>
      <name val="GHEA Grapalat"/>
      <family val="3"/>
    </font>
    <font>
      <i/>
      <sz val="10"/>
      <name val="GHEA Grapalat"/>
      <family val="3"/>
    </font>
    <font>
      <sz val="11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GHEA Grapalat"/>
      <family val="3"/>
    </font>
    <font>
      <sz val="11"/>
      <name val="Arial Armenian"/>
      <family val="2"/>
    </font>
    <font>
      <i/>
      <sz val="11"/>
      <color indexed="8"/>
      <name val="GHEA Grapalat"/>
      <family val="3"/>
    </font>
    <font>
      <sz val="10"/>
      <name val="Calibri"/>
      <family val="2"/>
    </font>
    <font>
      <i/>
      <sz val="11"/>
      <name val="Calibri"/>
      <family val="2"/>
    </font>
    <font>
      <b/>
      <sz val="8"/>
      <color indexed="8"/>
      <name val="GHEA Grapalat"/>
      <family val="3"/>
    </font>
    <font>
      <sz val="10"/>
      <color theme="1"/>
      <name val="GHEA Grapalat"/>
      <family val="3"/>
    </font>
    <font>
      <sz val="10"/>
      <color rgb="FFFF0000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74">
    <xf numFmtId="0" fontId="0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0" fillId="0" borderId="0">
      <alignment horizontal="left" vertical="top" wrapText="1"/>
    </xf>
    <xf numFmtId="0" fontId="21" fillId="0" borderId="0">
      <alignment horizontal="left" vertical="top" wrapText="1"/>
    </xf>
    <xf numFmtId="0" fontId="4" fillId="0" borderId="0"/>
    <xf numFmtId="0" fontId="3" fillId="0" borderId="0"/>
    <xf numFmtId="0" fontId="4" fillId="0" borderId="0"/>
    <xf numFmtId="0" fontId="19" fillId="0" borderId="0"/>
    <xf numFmtId="0" fontId="6" fillId="0" borderId="0"/>
    <xf numFmtId="0" fontId="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5" fillId="0" borderId="0"/>
    <xf numFmtId="9" fontId="19" fillId="0" borderId="0" applyFont="0" applyFill="0" applyBorder="0" applyAlignment="0" applyProtection="0"/>
    <xf numFmtId="170" fontId="21" fillId="0" borderId="0" applyFill="0" applyBorder="0" applyProtection="0">
      <alignment horizontal="right" vertical="top"/>
    </xf>
    <xf numFmtId="0" fontId="5" fillId="0" borderId="0"/>
    <xf numFmtId="0" fontId="26" fillId="0" borderId="0" applyNumberFormat="0" applyFill="0" applyBorder="0" applyAlignment="0" applyProtection="0"/>
    <xf numFmtId="0" fontId="27" fillId="0" borderId="45" applyNumberFormat="0" applyFill="0" applyAlignment="0" applyProtection="0"/>
    <xf numFmtId="0" fontId="28" fillId="0" borderId="46" applyNumberFormat="0" applyFill="0" applyAlignment="0" applyProtection="0"/>
    <xf numFmtId="0" fontId="29" fillId="0" borderId="47" applyNumberFormat="0" applyFill="0" applyAlignment="0" applyProtection="0"/>
    <xf numFmtId="0" fontId="29" fillId="0" borderId="0" applyNumberFormat="0" applyFill="0" applyBorder="0" applyAlignment="0" applyProtection="0"/>
    <xf numFmtId="0" fontId="30" fillId="3" borderId="0" applyNumberFormat="0" applyBorder="0" applyAlignment="0" applyProtection="0"/>
    <xf numFmtId="0" fontId="31" fillId="4" borderId="0" applyNumberFormat="0" applyBorder="0" applyAlignment="0" applyProtection="0"/>
    <xf numFmtId="0" fontId="32" fillId="5" borderId="0" applyNumberFormat="0" applyBorder="0" applyAlignment="0" applyProtection="0"/>
    <xf numFmtId="0" fontId="33" fillId="6" borderId="48" applyNumberFormat="0" applyAlignment="0" applyProtection="0"/>
    <xf numFmtId="0" fontId="34" fillId="7" borderId="49" applyNumberFormat="0" applyAlignment="0" applyProtection="0"/>
    <xf numFmtId="0" fontId="35" fillId="7" borderId="48" applyNumberFormat="0" applyAlignment="0" applyProtection="0"/>
    <xf numFmtId="0" fontId="36" fillId="0" borderId="50" applyNumberFormat="0" applyFill="0" applyAlignment="0" applyProtection="0"/>
    <xf numFmtId="0" fontId="37" fillId="8" borderId="51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53" applyNumberFormat="0" applyFill="0" applyAlignment="0" applyProtection="0"/>
    <xf numFmtId="0" fontId="41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41" fillId="21" borderId="0" applyNumberFormat="0" applyBorder="0" applyAlignment="0" applyProtection="0"/>
    <xf numFmtId="0" fontId="41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41" fillId="25" borderId="0" applyNumberFormat="0" applyBorder="0" applyAlignment="0" applyProtection="0"/>
    <xf numFmtId="0" fontId="41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41" fillId="29" borderId="0" applyNumberFormat="0" applyBorder="0" applyAlignment="0" applyProtection="0"/>
    <xf numFmtId="0" fontId="41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41" fillId="33" borderId="0" applyNumberFormat="0" applyBorder="0" applyAlignment="0" applyProtection="0"/>
    <xf numFmtId="0" fontId="2" fillId="9" borderId="52" applyNumberFormat="0" applyFont="0" applyAlignment="0" applyProtection="0"/>
    <xf numFmtId="0" fontId="1" fillId="9" borderId="52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69">
    <xf numFmtId="0" fontId="0" fillId="0" borderId="0" xfId="0"/>
    <xf numFmtId="0" fontId="16" fillId="2" borderId="1" xfId="0" applyFont="1" applyFill="1" applyBorder="1" applyAlignment="1">
      <alignment horizontal="left" wrapText="1" indent="1"/>
    </xf>
    <xf numFmtId="0" fontId="12" fillId="2" borderId="1" xfId="0" applyFont="1" applyFill="1" applyBorder="1" applyAlignment="1">
      <alignment horizontal="left" wrapText="1" indent="1"/>
    </xf>
    <xf numFmtId="0" fontId="25" fillId="2" borderId="1" xfId="0" applyFont="1" applyFill="1" applyBorder="1" applyAlignment="1">
      <alignment horizontal="left" wrapText="1" indent="1"/>
    </xf>
    <xf numFmtId="0" fontId="12" fillId="2" borderId="5" xfId="0" applyFont="1" applyFill="1" applyBorder="1" applyAlignment="1">
      <alignment horizontal="left" wrapText="1" indent="1"/>
    </xf>
    <xf numFmtId="0" fontId="10" fillId="2" borderId="3" xfId="0" applyFont="1" applyFill="1" applyBorder="1" applyAlignment="1">
      <alignment vertical="top" wrapText="1"/>
    </xf>
    <xf numFmtId="0" fontId="16" fillId="2" borderId="3" xfId="0" applyFont="1" applyFill="1" applyBorder="1" applyAlignment="1">
      <alignment horizontal="left" wrapText="1" indent="1"/>
    </xf>
    <xf numFmtId="0" fontId="16" fillId="2" borderId="6" xfId="0" applyFont="1" applyFill="1" applyBorder="1" applyAlignment="1">
      <alignment horizontal="left" wrapText="1" indent="1"/>
    </xf>
    <xf numFmtId="0" fontId="10" fillId="2" borderId="7" xfId="0" applyFont="1" applyFill="1" applyBorder="1" applyAlignment="1">
      <alignment horizontal="left" vertical="top" wrapText="1"/>
    </xf>
    <xf numFmtId="0" fontId="7" fillId="2" borderId="0" xfId="0" applyFont="1" applyFill="1"/>
    <xf numFmtId="0" fontId="12" fillId="2" borderId="0" xfId="0" applyFont="1" applyFill="1"/>
    <xf numFmtId="0" fontId="15" fillId="2" borderId="5" xfId="9" applyFont="1" applyFill="1" applyBorder="1" applyAlignment="1" applyProtection="1">
      <alignment horizontal="left" vertical="center" wrapText="1"/>
    </xf>
    <xf numFmtId="0" fontId="15" fillId="2" borderId="1" xfId="0" applyFont="1" applyFill="1" applyBorder="1" applyAlignment="1">
      <alignment wrapText="1"/>
    </xf>
    <xf numFmtId="0" fontId="16" fillId="2" borderId="1" xfId="9" applyFont="1" applyFill="1" applyBorder="1" applyAlignment="1" applyProtection="1">
      <alignment horizontal="justify" vertical="center" wrapText="1"/>
    </xf>
    <xf numFmtId="0" fontId="16" fillId="2" borderId="1" xfId="9" applyFont="1" applyFill="1" applyBorder="1" applyAlignment="1" applyProtection="1">
      <alignment horizontal="left" vertical="center" wrapText="1"/>
    </xf>
    <xf numFmtId="0" fontId="12" fillId="2" borderId="0" xfId="0" applyFont="1" applyFill="1" applyAlignment="1">
      <alignment horizontal="right"/>
    </xf>
    <xf numFmtId="0" fontId="12" fillId="2" borderId="0" xfId="0" applyFont="1" applyFill="1" applyAlignment="1">
      <alignment horizontal="left" indent="15"/>
    </xf>
    <xf numFmtId="0" fontId="10" fillId="2" borderId="0" xfId="0" applyFont="1" applyFill="1" applyBorder="1" applyAlignment="1">
      <alignment horizontal="center" wrapText="1"/>
    </xf>
    <xf numFmtId="0" fontId="17" fillId="2" borderId="19" xfId="16" applyFont="1" applyFill="1" applyBorder="1" applyAlignment="1">
      <alignment vertical="center" wrapText="1"/>
    </xf>
    <xf numFmtId="0" fontId="17" fillId="2" borderId="4" xfId="16" applyFont="1" applyFill="1" applyBorder="1" applyAlignment="1">
      <alignment vertical="center" wrapText="1"/>
    </xf>
    <xf numFmtId="0" fontId="15" fillId="2" borderId="20" xfId="16" applyFont="1" applyFill="1" applyBorder="1" applyAlignment="1">
      <alignment vertical="center" wrapText="1"/>
    </xf>
    <xf numFmtId="0" fontId="15" fillId="2" borderId="21" xfId="16" applyFont="1" applyFill="1" applyBorder="1" applyAlignment="1">
      <alignment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5" fillId="2" borderId="23" xfId="9" applyFont="1" applyFill="1" applyBorder="1" applyAlignment="1" applyProtection="1">
      <alignment horizontal="left" vertical="center" wrapText="1"/>
    </xf>
    <xf numFmtId="0" fontId="15" fillId="2" borderId="6" xfId="0" applyFont="1" applyFill="1" applyBorder="1" applyAlignment="1">
      <alignment wrapText="1"/>
    </xf>
    <xf numFmtId="0" fontId="7" fillId="2" borderId="0" xfId="0" applyFont="1" applyFill="1" applyAlignment="1">
      <alignment horizontal="right"/>
    </xf>
    <xf numFmtId="0" fontId="12" fillId="2" borderId="12" xfId="0" applyFont="1" applyFill="1" applyBorder="1" applyAlignment="1">
      <alignment horizontal="left" wrapText="1" indent="1"/>
    </xf>
    <xf numFmtId="0" fontId="15" fillId="2" borderId="1" xfId="0" applyFont="1" applyFill="1" applyBorder="1" applyAlignment="1">
      <alignment vertical="center" wrapText="1"/>
    </xf>
    <xf numFmtId="166" fontId="12" fillId="2" borderId="0" xfId="0" applyNumberFormat="1" applyFont="1" applyFill="1"/>
    <xf numFmtId="0" fontId="10" fillId="2" borderId="18" xfId="0" applyFont="1" applyFill="1" applyBorder="1" applyAlignment="1">
      <alignment horizontal="center" vertical="center" wrapText="1"/>
    </xf>
    <xf numFmtId="168" fontId="17" fillId="2" borderId="8" xfId="0" applyNumberFormat="1" applyFont="1" applyFill="1" applyBorder="1" applyAlignment="1">
      <alignment horizontal="right" vertical="top" wrapText="1"/>
    </xf>
    <xf numFmtId="0" fontId="12" fillId="2" borderId="2" xfId="0" applyFont="1" applyFill="1" applyBorder="1" applyAlignment="1">
      <alignment wrapText="1"/>
    </xf>
    <xf numFmtId="0" fontId="12" fillId="2" borderId="54" xfId="0" applyFont="1" applyFill="1" applyBorder="1" applyAlignment="1">
      <alignment wrapText="1"/>
    </xf>
    <xf numFmtId="0" fontId="18" fillId="2" borderId="34" xfId="0" applyFont="1" applyFill="1" applyBorder="1" applyAlignment="1">
      <alignment wrapText="1"/>
    </xf>
    <xf numFmtId="0" fontId="18" fillId="2" borderId="55" xfId="0" applyFont="1" applyFill="1" applyBorder="1" applyAlignment="1">
      <alignment wrapText="1"/>
    </xf>
    <xf numFmtId="0" fontId="12" fillId="2" borderId="29" xfId="0" applyFont="1" applyFill="1" applyBorder="1" applyAlignment="1">
      <alignment wrapText="1"/>
    </xf>
    <xf numFmtId="0" fontId="42" fillId="2" borderId="0" xfId="0" applyFont="1" applyFill="1"/>
    <xf numFmtId="166" fontId="12" fillId="2" borderId="54" xfId="1" applyNumberFormat="1" applyFont="1" applyFill="1" applyBorder="1" applyAlignment="1">
      <alignment wrapText="1"/>
    </xf>
    <xf numFmtId="166" fontId="10" fillId="2" borderId="8" xfId="1" applyNumberFormat="1" applyFont="1" applyFill="1" applyBorder="1" applyAlignment="1">
      <alignment wrapText="1"/>
    </xf>
    <xf numFmtId="166" fontId="12" fillId="2" borderId="55" xfId="1" applyNumberFormat="1" applyFont="1" applyFill="1" applyBorder="1" applyAlignment="1">
      <alignment wrapText="1"/>
    </xf>
    <xf numFmtId="166" fontId="12" fillId="2" borderId="8" xfId="1" applyNumberFormat="1" applyFont="1" applyFill="1" applyBorder="1" applyAlignment="1">
      <alignment wrapText="1"/>
    </xf>
    <xf numFmtId="0" fontId="10" fillId="2" borderId="19" xfId="0" applyFont="1" applyFill="1" applyBorder="1" applyAlignment="1">
      <alignment horizontal="center" vertical="top" wrapText="1"/>
    </xf>
    <xf numFmtId="0" fontId="10" fillId="2" borderId="25" xfId="0" applyFont="1" applyFill="1" applyBorder="1" applyAlignment="1">
      <alignment horizontal="center" vertical="top" wrapText="1"/>
    </xf>
    <xf numFmtId="0" fontId="10" fillId="2" borderId="24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wrapText="1"/>
    </xf>
    <xf numFmtId="0" fontId="12" fillId="2" borderId="4" xfId="0" applyFont="1" applyFill="1" applyBorder="1" applyAlignment="1">
      <alignment horizontal="left" wrapText="1" indent="1"/>
    </xf>
    <xf numFmtId="0" fontId="12" fillId="2" borderId="57" xfId="0" applyFont="1" applyFill="1" applyBorder="1"/>
    <xf numFmtId="0" fontId="12" fillId="2" borderId="0" xfId="0" applyFont="1" applyFill="1" applyBorder="1"/>
    <xf numFmtId="0" fontId="12" fillId="2" borderId="2" xfId="0" applyFont="1" applyFill="1" applyBorder="1"/>
    <xf numFmtId="0" fontId="17" fillId="2" borderId="32" xfId="0" applyFont="1" applyFill="1" applyBorder="1" applyAlignment="1">
      <alignment horizontal="center" vertical="top" wrapText="1"/>
    </xf>
    <xf numFmtId="0" fontId="7" fillId="2" borderId="0" xfId="0" applyFont="1" applyFill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168" fontId="9" fillId="2" borderId="1" xfId="0" applyNumberFormat="1" applyFont="1" applyFill="1" applyBorder="1" applyAlignment="1">
      <alignment wrapText="1"/>
    </xf>
    <xf numFmtId="0" fontId="9" fillId="2" borderId="16" xfId="0" applyFont="1" applyFill="1" applyBorder="1" applyAlignment="1">
      <alignment wrapText="1"/>
    </xf>
    <xf numFmtId="0" fontId="9" fillId="2" borderId="1" xfId="0" applyFont="1" applyFill="1" applyBorder="1" applyAlignment="1">
      <alignment wrapText="1"/>
    </xf>
    <xf numFmtId="168" fontId="7" fillId="2" borderId="1" xfId="0" applyNumberFormat="1" applyFont="1" applyFill="1" applyBorder="1" applyAlignment="1">
      <alignment wrapText="1"/>
    </xf>
    <xf numFmtId="168" fontId="7" fillId="2" borderId="1" xfId="1" applyNumberFormat="1" applyFont="1" applyFill="1" applyBorder="1" applyAlignment="1">
      <alignment vertical="center"/>
    </xf>
    <xf numFmtId="0" fontId="47" fillId="2" borderId="1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/>
    <xf numFmtId="166" fontId="7" fillId="2" borderId="1" xfId="0" applyNumberFormat="1" applyFont="1" applyFill="1" applyBorder="1" applyAlignment="1"/>
    <xf numFmtId="166" fontId="7" fillId="2" borderId="1" xfId="1" applyNumberFormat="1" applyFont="1" applyFill="1" applyBorder="1" applyAlignment="1">
      <alignment horizontal="center" vertical="center" wrapText="1"/>
    </xf>
    <xf numFmtId="166" fontId="7" fillId="2" borderId="1" xfId="1" applyNumberFormat="1" applyFont="1" applyFill="1" applyBorder="1" applyAlignment="1">
      <alignment horizontal="center" vertical="center"/>
    </xf>
    <xf numFmtId="172" fontId="7" fillId="2" borderId="1" xfId="0" applyNumberFormat="1" applyFont="1" applyFill="1" applyBorder="1" applyAlignment="1">
      <alignment vertical="center" wrapText="1"/>
    </xf>
    <xf numFmtId="0" fontId="12" fillId="0" borderId="0" xfId="0" applyFont="1" applyFill="1"/>
    <xf numFmtId="0" fontId="12" fillId="0" borderId="0" xfId="0" applyFont="1" applyFill="1" applyAlignment="1">
      <alignment horizontal="right"/>
    </xf>
    <xf numFmtId="0" fontId="14" fillId="0" borderId="0" xfId="0" applyFont="1" applyFill="1"/>
    <xf numFmtId="0" fontId="12" fillId="0" borderId="0" xfId="0" applyFont="1" applyFill="1" applyAlignment="1">
      <alignment horizontal="left" indent="15"/>
    </xf>
    <xf numFmtId="0" fontId="12" fillId="0" borderId="28" xfId="0" applyFont="1" applyFill="1" applyBorder="1" applyAlignment="1">
      <alignment horizontal="right"/>
    </xf>
    <xf numFmtId="0" fontId="10" fillId="0" borderId="8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wrapText="1"/>
    </xf>
    <xf numFmtId="0" fontId="14" fillId="0" borderId="0" xfId="0" applyFont="1" applyFill="1" applyAlignment="1">
      <alignment wrapText="1"/>
    </xf>
    <xf numFmtId="0" fontId="10" fillId="0" borderId="16" xfId="0" applyFont="1" applyFill="1" applyBorder="1" applyAlignment="1">
      <alignment horizontal="center" textRotation="90" wrapText="1"/>
    </xf>
    <xf numFmtId="0" fontId="10" fillId="0" borderId="1" xfId="0" applyFont="1" applyFill="1" applyBorder="1" applyAlignment="1">
      <alignment horizontal="center" textRotation="90" wrapText="1"/>
    </xf>
    <xf numFmtId="0" fontId="10" fillId="0" borderId="11" xfId="0" applyFont="1" applyFill="1" applyBorder="1" applyAlignment="1">
      <alignment horizontal="center" textRotation="90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1" xfId="0" applyFont="1" applyFill="1" applyBorder="1" applyAlignment="1">
      <alignment horizontal="center" vertical="top" wrapText="1"/>
    </xf>
    <xf numFmtId="0" fontId="15" fillId="0" borderId="16" xfId="16" applyFont="1" applyFill="1" applyBorder="1" applyAlignment="1">
      <alignment vertical="center" wrapText="1"/>
    </xf>
    <xf numFmtId="0" fontId="15" fillId="0" borderId="1" xfId="16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left" wrapText="1"/>
    </xf>
    <xf numFmtId="168" fontId="10" fillId="0" borderId="15" xfId="0" applyNumberFormat="1" applyFont="1" applyFill="1" applyBorder="1" applyAlignment="1">
      <alignment horizontal="right"/>
    </xf>
    <xf numFmtId="0" fontId="12" fillId="0" borderId="1" xfId="0" applyFont="1" applyFill="1" applyBorder="1" applyAlignment="1">
      <alignment horizontal="left" wrapText="1"/>
    </xf>
    <xf numFmtId="0" fontId="10" fillId="0" borderId="16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wrapText="1"/>
    </xf>
    <xf numFmtId="0" fontId="12" fillId="0" borderId="16" xfId="0" applyFont="1" applyFill="1" applyBorder="1" applyAlignment="1">
      <alignment horizontal="center" vertical="center"/>
    </xf>
    <xf numFmtId="0" fontId="12" fillId="0" borderId="1" xfId="0" applyFont="1" applyFill="1" applyBorder="1"/>
    <xf numFmtId="0" fontId="12" fillId="0" borderId="15" xfId="0" applyFont="1" applyFill="1" applyBorder="1"/>
    <xf numFmtId="167" fontId="14" fillId="0" borderId="0" xfId="0" applyNumberFormat="1" applyFont="1" applyFill="1"/>
    <xf numFmtId="0" fontId="10" fillId="0" borderId="16" xfId="0" applyFont="1" applyFill="1" applyBorder="1" applyAlignment="1">
      <alignment horizontal="center"/>
    </xf>
    <xf numFmtId="49" fontId="10" fillId="0" borderId="1" xfId="0" applyNumberFormat="1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vertical="center" wrapText="1"/>
    </xf>
    <xf numFmtId="49" fontId="10" fillId="0" borderId="11" xfId="0" applyNumberFormat="1" applyFont="1" applyFill="1" applyBorder="1" applyAlignment="1">
      <alignment horizontal="center" vertical="top" wrapText="1"/>
    </xf>
    <xf numFmtId="0" fontId="12" fillId="0" borderId="19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vertical="center" wrapText="1"/>
    </xf>
    <xf numFmtId="168" fontId="12" fillId="0" borderId="15" xfId="0" applyNumberFormat="1" applyFont="1" applyFill="1" applyBorder="1"/>
    <xf numFmtId="0" fontId="10" fillId="0" borderId="24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top" wrapText="1"/>
    </xf>
    <xf numFmtId="0" fontId="10" fillId="0" borderId="43" xfId="0" applyFont="1" applyFill="1" applyBorder="1" applyAlignment="1">
      <alignment horizontal="center" vertical="top" wrapText="1"/>
    </xf>
    <xf numFmtId="168" fontId="12" fillId="0" borderId="15" xfId="0" applyNumberFormat="1" applyFont="1" applyFill="1" applyBorder="1" applyAlignment="1">
      <alignment horizontal="right"/>
    </xf>
    <xf numFmtId="0" fontId="12" fillId="0" borderId="5" xfId="0" applyFont="1" applyFill="1" applyBorder="1" applyAlignment="1">
      <alignment vertical="center" wrapText="1"/>
    </xf>
    <xf numFmtId="0" fontId="12" fillId="0" borderId="5" xfId="0" applyFont="1" applyFill="1" applyBorder="1" applyAlignment="1">
      <alignment horizontal="left" wrapText="1"/>
    </xf>
    <xf numFmtId="168" fontId="12" fillId="0" borderId="17" xfId="0" applyNumberFormat="1" applyFont="1" applyFill="1" applyBorder="1" applyAlignment="1">
      <alignment horizontal="right"/>
    </xf>
    <xf numFmtId="169" fontId="12" fillId="0" borderId="1" xfId="0" applyNumberFormat="1" applyFont="1" applyFill="1" applyBorder="1" applyAlignment="1">
      <alignment horizontal="left" wrapText="1"/>
    </xf>
    <xf numFmtId="0" fontId="16" fillId="0" borderId="1" xfId="0" applyFont="1" applyFill="1" applyBorder="1" applyAlignment="1">
      <alignment horizontal="left" wrapText="1"/>
    </xf>
    <xf numFmtId="49" fontId="10" fillId="0" borderId="16" xfId="0" applyNumberFormat="1" applyFont="1" applyFill="1" applyBorder="1" applyAlignment="1">
      <alignment horizontal="center" vertical="top" wrapText="1"/>
    </xf>
    <xf numFmtId="0" fontId="10" fillId="0" borderId="9" xfId="0" applyFont="1" applyFill="1" applyBorder="1" applyAlignment="1">
      <alignment horizontal="center" vertical="top" wrapText="1"/>
    </xf>
    <xf numFmtId="0" fontId="10" fillId="0" borderId="12" xfId="0" applyFont="1" applyFill="1" applyBorder="1" applyAlignment="1">
      <alignment horizontal="center" vertical="top" wrapText="1"/>
    </xf>
    <xf numFmtId="0" fontId="10" fillId="0" borderId="13" xfId="0" applyFont="1" applyFill="1" applyBorder="1" applyAlignment="1">
      <alignment horizontal="center" vertical="top" wrapText="1"/>
    </xf>
    <xf numFmtId="49" fontId="10" fillId="0" borderId="9" xfId="0" applyNumberFormat="1" applyFont="1" applyFill="1" applyBorder="1" applyAlignment="1">
      <alignment horizontal="center" vertical="top" wrapText="1"/>
    </xf>
    <xf numFmtId="49" fontId="10" fillId="0" borderId="12" xfId="0" applyNumberFormat="1" applyFont="1" applyFill="1" applyBorder="1" applyAlignment="1">
      <alignment horizontal="center" vertical="top" wrapText="1"/>
    </xf>
    <xf numFmtId="0" fontId="12" fillId="0" borderId="12" xfId="0" applyFont="1" applyFill="1" applyBorder="1" applyAlignment="1">
      <alignment horizontal="left" wrapText="1"/>
    </xf>
    <xf numFmtId="168" fontId="12" fillId="0" borderId="14" xfId="0" applyNumberFormat="1" applyFont="1" applyFill="1" applyBorder="1" applyAlignment="1">
      <alignment horizontal="right"/>
    </xf>
    <xf numFmtId="168" fontId="12" fillId="0" borderId="0" xfId="0" applyNumberFormat="1" applyFont="1" applyFill="1"/>
    <xf numFmtId="0" fontId="10" fillId="0" borderId="24" xfId="0" applyFont="1" applyFill="1" applyBorder="1" applyAlignment="1">
      <alignment horizontal="center"/>
    </xf>
    <xf numFmtId="49" fontId="10" fillId="0" borderId="5" xfId="0" applyNumberFormat="1" applyFont="1" applyFill="1" applyBorder="1" applyAlignment="1">
      <alignment horizontal="center" vertical="top" wrapText="1"/>
    </xf>
    <xf numFmtId="0" fontId="12" fillId="0" borderId="2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vertical="center" wrapText="1"/>
    </xf>
    <xf numFmtId="168" fontId="10" fillId="0" borderId="17" xfId="0" applyNumberFormat="1" applyFont="1" applyFill="1" applyBorder="1" applyAlignment="1">
      <alignment horizontal="right"/>
    </xf>
    <xf numFmtId="0" fontId="12" fillId="0" borderId="31" xfId="0" applyFont="1" applyFill="1" applyBorder="1" applyAlignment="1">
      <alignment vertical="center" wrapText="1"/>
    </xf>
    <xf numFmtId="168" fontId="12" fillId="0" borderId="32" xfId="0" applyNumberFormat="1" applyFont="1" applyFill="1" applyBorder="1" applyAlignment="1">
      <alignment horizontal="right"/>
    </xf>
    <xf numFmtId="166" fontId="12" fillId="0" borderId="0" xfId="0" applyNumberFormat="1" applyFont="1" applyFill="1"/>
    <xf numFmtId="0" fontId="10" fillId="0" borderId="15" xfId="0" applyFont="1" applyFill="1" applyBorder="1" applyAlignment="1">
      <alignment horizontal="center" vertical="top" wrapText="1"/>
    </xf>
    <xf numFmtId="0" fontId="10" fillId="0" borderId="19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49" fontId="10" fillId="0" borderId="19" xfId="0" applyNumberFormat="1" applyFont="1" applyFill="1" applyBorder="1" applyAlignment="1">
      <alignment horizontal="center" vertical="top" wrapText="1"/>
    </xf>
    <xf numFmtId="49" fontId="10" fillId="0" borderId="4" xfId="0" applyNumberFormat="1" applyFont="1" applyFill="1" applyBorder="1" applyAlignment="1">
      <alignment horizontal="center" vertical="top" wrapText="1"/>
    </xf>
    <xf numFmtId="0" fontId="10" fillId="0" borderId="56" xfId="0" applyFont="1" applyFill="1" applyBorder="1" applyAlignment="1">
      <alignment horizontal="center" vertical="top" wrapText="1"/>
    </xf>
    <xf numFmtId="0" fontId="13" fillId="0" borderId="0" xfId="0" applyFont="1" applyFill="1"/>
    <xf numFmtId="168" fontId="14" fillId="0" borderId="0" xfId="0" applyNumberFormat="1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9" fillId="0" borderId="0" xfId="15" applyFont="1" applyFill="1" applyAlignment="1">
      <alignment horizontal="left"/>
    </xf>
    <xf numFmtId="0" fontId="22" fillId="0" borderId="10" xfId="0" applyFont="1" applyFill="1" applyBorder="1" applyAlignment="1">
      <alignment vertical="center"/>
    </xf>
    <xf numFmtId="0" fontId="22" fillId="0" borderId="31" xfId="0" applyFont="1" applyFill="1" applyBorder="1" applyAlignment="1">
      <alignment vertical="center" wrapText="1"/>
    </xf>
    <xf numFmtId="0" fontId="7" fillId="0" borderId="32" xfId="0" applyFont="1" applyFill="1" applyBorder="1" applyAlignment="1">
      <alignment vertical="center" wrapText="1"/>
    </xf>
    <xf numFmtId="0" fontId="22" fillId="0" borderId="9" xfId="0" applyFont="1" applyFill="1" applyBorder="1" applyAlignment="1">
      <alignment horizontal="left" vertical="center"/>
    </xf>
    <xf numFmtId="0" fontId="44" fillId="0" borderId="5" xfId="9" applyFont="1" applyFill="1" applyBorder="1" applyAlignment="1" applyProtection="1">
      <alignment horizontal="left" vertical="center" wrapText="1"/>
    </xf>
    <xf numFmtId="0" fontId="23" fillId="0" borderId="15" xfId="0" applyFont="1" applyFill="1" applyBorder="1" applyAlignment="1">
      <alignment vertical="center" wrapText="1"/>
    </xf>
    <xf numFmtId="0" fontId="42" fillId="0" borderId="25" xfId="0" applyFont="1" applyFill="1" applyBorder="1"/>
    <xf numFmtId="0" fontId="42" fillId="0" borderId="35" xfId="0" applyFont="1" applyFill="1" applyBorder="1" applyAlignment="1">
      <alignment horizontal="center"/>
    </xf>
    <xf numFmtId="0" fontId="7" fillId="0" borderId="41" xfId="0" applyFont="1" applyFill="1" applyBorder="1" applyAlignment="1">
      <alignment horizontal="center"/>
    </xf>
    <xf numFmtId="0" fontId="11" fillId="0" borderId="12" xfId="0" applyFont="1" applyFill="1" applyBorder="1" applyAlignment="1">
      <alignment vertical="center" wrapText="1"/>
    </xf>
    <xf numFmtId="0" fontId="23" fillId="0" borderId="14" xfId="0" applyFont="1" applyFill="1" applyBorder="1" applyAlignment="1">
      <alignment vertical="center" wrapText="1"/>
    </xf>
    <xf numFmtId="0" fontId="42" fillId="0" borderId="24" xfId="0" applyFont="1" applyFill="1" applyBorder="1" applyAlignment="1">
      <alignment vertical="center"/>
    </xf>
    <xf numFmtId="0" fontId="42" fillId="0" borderId="5" xfId="0" applyFont="1" applyFill="1" applyBorder="1" applyAlignment="1">
      <alignment horizontal="left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42" fillId="0" borderId="16" xfId="0" applyFont="1" applyFill="1" applyBorder="1" applyAlignment="1">
      <alignment vertical="center"/>
    </xf>
    <xf numFmtId="0" fontId="42" fillId="0" borderId="1" xfId="0" applyFont="1" applyFill="1" applyBorder="1" applyAlignment="1">
      <alignment horizontal="left" vertical="center" wrapText="1"/>
    </xf>
    <xf numFmtId="0" fontId="7" fillId="0" borderId="15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wrapText="1"/>
    </xf>
    <xf numFmtId="0" fontId="42" fillId="0" borderId="16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42" fillId="0" borderId="42" xfId="0" applyFont="1" applyFill="1" applyBorder="1" applyAlignment="1">
      <alignment horizontal="center" vertical="center" wrapText="1"/>
    </xf>
    <xf numFmtId="0" fontId="42" fillId="0" borderId="28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2" xfId="0" applyFont="1" applyFill="1" applyBorder="1"/>
    <xf numFmtId="0" fontId="22" fillId="0" borderId="24" xfId="0" applyFont="1" applyFill="1" applyBorder="1" applyAlignment="1">
      <alignment vertical="center"/>
    </xf>
    <xf numFmtId="0" fontId="22" fillId="0" borderId="5" xfId="0" applyFont="1" applyFill="1" applyBorder="1" applyAlignment="1">
      <alignment vertical="center" wrapText="1"/>
    </xf>
    <xf numFmtId="0" fontId="7" fillId="0" borderId="17" xfId="0" applyFont="1" applyFill="1" applyBorder="1" applyAlignment="1">
      <alignment vertical="center" wrapText="1"/>
    </xf>
    <xf numFmtId="0" fontId="7" fillId="0" borderId="0" xfId="0" applyFont="1" applyFill="1" applyAlignment="1">
      <alignment wrapText="1"/>
    </xf>
    <xf numFmtId="0" fontId="7" fillId="0" borderId="17" xfId="0" applyFont="1" applyFill="1" applyBorder="1" applyAlignment="1">
      <alignment horizontal="center" vertical="top" wrapText="1"/>
    </xf>
    <xf numFmtId="0" fontId="42" fillId="0" borderId="18" xfId="0" applyFont="1" applyFill="1" applyBorder="1" applyAlignment="1">
      <alignment horizontal="center" vertical="center" wrapText="1"/>
    </xf>
    <xf numFmtId="0" fontId="42" fillId="0" borderId="57" xfId="0" applyFont="1" applyFill="1" applyBorder="1"/>
    <xf numFmtId="0" fontId="42" fillId="0" borderId="0" xfId="0" applyFont="1" applyFill="1" applyBorder="1"/>
    <xf numFmtId="1" fontId="7" fillId="0" borderId="0" xfId="0" applyNumberFormat="1" applyFont="1" applyFill="1"/>
    <xf numFmtId="0" fontId="42" fillId="0" borderId="10" xfId="0" applyFont="1" applyFill="1" applyBorder="1" applyAlignment="1">
      <alignment vertical="center"/>
    </xf>
    <xf numFmtId="0" fontId="42" fillId="0" borderId="31" xfId="0" applyFont="1" applyFill="1" applyBorder="1" applyAlignment="1">
      <alignment horizontal="left" vertical="center" wrapText="1"/>
    </xf>
    <xf numFmtId="0" fontId="7" fillId="0" borderId="18" xfId="0" applyFont="1" applyFill="1" applyBorder="1" applyAlignment="1">
      <alignment horizontal="center" vertical="top" wrapText="1"/>
    </xf>
    <xf numFmtId="0" fontId="7" fillId="0" borderId="41" xfId="0" applyFont="1" applyFill="1" applyBorder="1" applyAlignment="1">
      <alignment vertical="top" wrapText="1"/>
    </xf>
    <xf numFmtId="0" fontId="7" fillId="0" borderId="17" xfId="0" applyFont="1" applyFill="1" applyBorder="1" applyAlignment="1">
      <alignment vertical="top" wrapText="1"/>
    </xf>
    <xf numFmtId="0" fontId="7" fillId="0" borderId="18" xfId="0" applyFont="1" applyFill="1" applyBorder="1" applyAlignment="1">
      <alignment horizontal="center" vertical="center" wrapText="1"/>
    </xf>
    <xf numFmtId="168" fontId="7" fillId="0" borderId="0" xfId="0" applyNumberFormat="1" applyFont="1" applyFill="1"/>
    <xf numFmtId="0" fontId="42" fillId="0" borderId="10" xfId="0" applyFont="1" applyFill="1" applyBorder="1"/>
    <xf numFmtId="0" fontId="42" fillId="0" borderId="31" xfId="0" applyFont="1" applyFill="1" applyBorder="1" applyAlignment="1">
      <alignment horizontal="center"/>
    </xf>
    <xf numFmtId="0" fontId="7" fillId="0" borderId="32" xfId="0" applyFont="1" applyFill="1" applyBorder="1" applyAlignment="1">
      <alignment horizontal="center"/>
    </xf>
    <xf numFmtId="0" fontId="22" fillId="0" borderId="9" xfId="0" applyFont="1" applyFill="1" applyBorder="1" applyAlignment="1">
      <alignment vertical="center"/>
    </xf>
    <xf numFmtId="0" fontId="22" fillId="0" borderId="12" xfId="0" applyFont="1" applyFill="1" applyBorder="1" applyAlignment="1">
      <alignment vertical="center" wrapText="1"/>
    </xf>
    <xf numFmtId="0" fontId="7" fillId="0" borderId="14" xfId="0" applyFont="1" applyFill="1" applyBorder="1" applyAlignment="1">
      <alignment vertical="center" wrapText="1"/>
    </xf>
    <xf numFmtId="0" fontId="22" fillId="0" borderId="24" xfId="0" applyFont="1" applyFill="1" applyBorder="1" applyAlignment="1">
      <alignment horizontal="left" vertical="center"/>
    </xf>
    <xf numFmtId="0" fontId="11" fillId="0" borderId="5" xfId="0" applyFont="1" applyFill="1" applyBorder="1" applyAlignment="1">
      <alignment vertical="center" wrapText="1"/>
    </xf>
    <xf numFmtId="0" fontId="23" fillId="0" borderId="17" xfId="0" applyFont="1" applyFill="1" applyBorder="1" applyAlignment="1">
      <alignment vertical="center" wrapText="1"/>
    </xf>
    <xf numFmtId="0" fontId="42" fillId="0" borderId="9" xfId="0" applyFont="1" applyFill="1" applyBorder="1" applyAlignment="1">
      <alignment vertical="center" wrapText="1"/>
    </xf>
    <xf numFmtId="0" fontId="11" fillId="0" borderId="12" xfId="0" applyFont="1" applyFill="1" applyBorder="1" applyAlignment="1">
      <alignment wrapText="1"/>
    </xf>
    <xf numFmtId="0" fontId="45" fillId="0" borderId="0" xfId="0" applyFont="1" applyFill="1"/>
    <xf numFmtId="173" fontId="12" fillId="0" borderId="15" xfId="0" applyNumberFormat="1" applyFont="1" applyFill="1" applyBorder="1" applyAlignment="1">
      <alignment horizontal="center" wrapText="1"/>
    </xf>
    <xf numFmtId="168" fontId="12" fillId="0" borderId="18" xfId="0" applyNumberFormat="1" applyFont="1" applyFill="1" applyBorder="1" applyAlignment="1">
      <alignment horizontal="right"/>
    </xf>
    <xf numFmtId="0" fontId="7" fillId="0" borderId="60" xfId="0" applyFont="1" applyFill="1" applyBorder="1"/>
    <xf numFmtId="0" fontId="12" fillId="0" borderId="15" xfId="0" applyFont="1" applyFill="1" applyBorder="1" applyAlignment="1">
      <alignment horizontal="center" vertical="center" wrapText="1"/>
    </xf>
    <xf numFmtId="168" fontId="12" fillId="0" borderId="27" xfId="0" applyNumberFormat="1" applyFont="1" applyFill="1" applyBorder="1" applyAlignment="1">
      <alignment horizontal="right"/>
    </xf>
    <xf numFmtId="0" fontId="11" fillId="0" borderId="1" xfId="0" applyFont="1" applyFill="1" applyBorder="1" applyAlignment="1">
      <alignment vertical="top" wrapText="1"/>
    </xf>
    <xf numFmtId="171" fontId="7" fillId="0" borderId="0" xfId="1" applyNumberFormat="1" applyFont="1" applyFill="1"/>
    <xf numFmtId="0" fontId="42" fillId="0" borderId="0" xfId="0" applyFont="1" applyFill="1"/>
    <xf numFmtId="166" fontId="7" fillId="0" borderId="0" xfId="0" applyNumberFormat="1" applyFont="1" applyFill="1"/>
    <xf numFmtId="0" fontId="49" fillId="0" borderId="0" xfId="0" applyFont="1" applyFill="1" applyAlignment="1">
      <alignment horizontal="right"/>
    </xf>
    <xf numFmtId="0" fontId="7" fillId="0" borderId="0" xfId="0" applyFont="1" applyFill="1" applyBorder="1"/>
    <xf numFmtId="0" fontId="49" fillId="0" borderId="0" xfId="0" applyFont="1" applyFill="1" applyBorder="1"/>
    <xf numFmtId="0" fontId="49" fillId="0" borderId="0" xfId="0" applyFont="1" applyFill="1"/>
    <xf numFmtId="0" fontId="18" fillId="2" borderId="37" xfId="0" applyFont="1" applyFill="1" applyBorder="1" applyAlignment="1">
      <alignment horizontal="center" wrapText="1"/>
    </xf>
    <xf numFmtId="0" fontId="18" fillId="2" borderId="33" xfId="0" applyFont="1" applyFill="1" applyBorder="1" applyAlignment="1">
      <alignment horizontal="center" wrapText="1"/>
    </xf>
    <xf numFmtId="0" fontId="10" fillId="2" borderId="19" xfId="0" applyFont="1" applyFill="1" applyBorder="1" applyAlignment="1">
      <alignment horizontal="center" vertical="top" wrapText="1"/>
    </xf>
    <xf numFmtId="0" fontId="10" fillId="2" borderId="25" xfId="0" applyFont="1" applyFill="1" applyBorder="1" applyAlignment="1">
      <alignment horizontal="center" vertical="top" wrapText="1"/>
    </xf>
    <xf numFmtId="0" fontId="10" fillId="2" borderId="24" xfId="0" applyFont="1" applyFill="1" applyBorder="1" applyAlignment="1">
      <alignment horizontal="center" vertical="top" wrapText="1"/>
    </xf>
    <xf numFmtId="0" fontId="10" fillId="2" borderId="4" xfId="0" applyFont="1" applyFill="1" applyBorder="1" applyAlignment="1">
      <alignment horizontal="center" vertical="top" wrapText="1"/>
    </xf>
    <xf numFmtId="0" fontId="10" fillId="2" borderId="35" xfId="0" applyFont="1" applyFill="1" applyBorder="1" applyAlignment="1">
      <alignment horizontal="center" vertical="top" wrapText="1"/>
    </xf>
    <xf numFmtId="0" fontId="10" fillId="2" borderId="5" xfId="0" applyFont="1" applyFill="1" applyBorder="1" applyAlignment="1">
      <alignment horizontal="center" vertical="top" wrapText="1"/>
    </xf>
    <xf numFmtId="0" fontId="10" fillId="2" borderId="0" xfId="0" applyFont="1" applyFill="1" applyAlignment="1">
      <alignment horizontal="center" vertical="center" wrapText="1"/>
    </xf>
    <xf numFmtId="0" fontId="17" fillId="2" borderId="10" xfId="16" applyFont="1" applyFill="1" applyBorder="1" applyAlignment="1">
      <alignment horizontal="center" vertical="top" wrapText="1"/>
    </xf>
    <xf numFmtId="0" fontId="17" fillId="2" borderId="31" xfId="16" applyFont="1" applyFill="1" applyBorder="1" applyAlignment="1">
      <alignment horizontal="center" vertical="top" wrapText="1"/>
    </xf>
    <xf numFmtId="0" fontId="10" fillId="2" borderId="31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22" fillId="2" borderId="38" xfId="0" applyFont="1" applyFill="1" applyBorder="1" applyAlignment="1">
      <alignment horizontal="center" vertical="center"/>
    </xf>
    <xf numFmtId="0" fontId="22" fillId="2" borderId="39" xfId="0" applyFont="1" applyFill="1" applyBorder="1" applyAlignment="1">
      <alignment horizontal="center" vertical="center"/>
    </xf>
    <xf numFmtId="0" fontId="22" fillId="2" borderId="40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top" wrapText="1"/>
    </xf>
    <xf numFmtId="0" fontId="12" fillId="2" borderId="28" xfId="0" applyFont="1" applyFill="1" applyBorder="1" applyAlignment="1">
      <alignment horizontal="right" wrapText="1"/>
    </xf>
    <xf numFmtId="0" fontId="10" fillId="2" borderId="30" xfId="0" applyFont="1" applyFill="1" applyBorder="1" applyAlignment="1">
      <alignment horizontal="center" vertical="top" wrapText="1"/>
    </xf>
    <xf numFmtId="0" fontId="10" fillId="2" borderId="26" xfId="0" applyFont="1" applyFill="1" applyBorder="1" applyAlignment="1">
      <alignment horizontal="center" vertical="top" wrapText="1"/>
    </xf>
    <xf numFmtId="0" fontId="10" fillId="0" borderId="0" xfId="0" applyFont="1" applyFill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31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37" xfId="0" applyFont="1" applyFill="1" applyBorder="1" applyAlignment="1">
      <alignment horizontal="left" vertical="center" wrapText="1"/>
    </xf>
    <xf numFmtId="0" fontId="11" fillId="0" borderId="6" xfId="0" applyFont="1" applyFill="1" applyBorder="1" applyAlignment="1">
      <alignment horizontal="left" vertical="center" wrapText="1"/>
    </xf>
    <xf numFmtId="0" fontId="42" fillId="0" borderId="61" xfId="0" applyFont="1" applyFill="1" applyBorder="1" applyAlignment="1">
      <alignment horizontal="left" vertical="center" wrapText="1"/>
    </xf>
    <xf numFmtId="0" fontId="42" fillId="0" borderId="62" xfId="0" applyFont="1" applyFill="1" applyBorder="1" applyAlignment="1">
      <alignment horizontal="left" vertical="center" wrapText="1"/>
    </xf>
    <xf numFmtId="0" fontId="42" fillId="0" borderId="58" xfId="0" applyFont="1" applyFill="1" applyBorder="1" applyAlignment="1">
      <alignment horizontal="center" vertical="center" wrapText="1"/>
    </xf>
    <xf numFmtId="0" fontId="42" fillId="0" borderId="59" xfId="0" applyFont="1" applyFill="1" applyBorder="1" applyAlignment="1">
      <alignment horizontal="center" vertical="center" wrapText="1"/>
    </xf>
    <xf numFmtId="0" fontId="11" fillId="0" borderId="37" xfId="0" applyFont="1" applyFill="1" applyBorder="1" applyAlignment="1">
      <alignment horizontal="left" vertical="top" wrapText="1"/>
    </xf>
    <xf numFmtId="0" fontId="11" fillId="0" borderId="6" xfId="0" applyFont="1" applyFill="1" applyBorder="1" applyAlignment="1">
      <alignment horizontal="left" vertical="top" wrapText="1"/>
    </xf>
    <xf numFmtId="0" fontId="11" fillId="0" borderId="19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42" fillId="0" borderId="9" xfId="0" applyFont="1" applyFill="1" applyBorder="1" applyAlignment="1">
      <alignment horizontal="left" vertical="center" wrapText="1"/>
    </xf>
    <xf numFmtId="0" fontId="42" fillId="0" borderId="12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42" fillId="0" borderId="37" xfId="0" applyFont="1" applyFill="1" applyBorder="1" applyAlignment="1">
      <alignment horizontal="center" vertical="center" wrapText="1"/>
    </xf>
    <xf numFmtId="0" fontId="42" fillId="0" borderId="6" xfId="0" applyFont="1" applyFill="1" applyBorder="1" applyAlignment="1">
      <alignment horizontal="center" vertical="center" wrapText="1"/>
    </xf>
    <xf numFmtId="0" fontId="42" fillId="0" borderId="63" xfId="0" applyFont="1" applyFill="1" applyBorder="1" applyAlignment="1">
      <alignment horizontal="left" vertical="center" wrapText="1"/>
    </xf>
    <xf numFmtId="0" fontId="42" fillId="0" borderId="44" xfId="0" applyFont="1" applyFill="1" applyBorder="1" applyAlignment="1">
      <alignment horizontal="left" vertical="center" wrapText="1"/>
    </xf>
    <xf numFmtId="0" fontId="42" fillId="0" borderId="33" xfId="0" applyFont="1" applyFill="1" applyBorder="1" applyAlignment="1">
      <alignment horizontal="center" vertical="center" wrapText="1"/>
    </xf>
    <xf numFmtId="0" fontId="42" fillId="0" borderId="34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wrapText="1"/>
    </xf>
    <xf numFmtId="0" fontId="9" fillId="0" borderId="0" xfId="15" applyFont="1" applyFill="1" applyAlignment="1">
      <alignment horizontal="left"/>
    </xf>
    <xf numFmtId="172" fontId="7" fillId="2" borderId="11" xfId="0" applyNumberFormat="1" applyFont="1" applyFill="1" applyBorder="1" applyAlignment="1">
      <alignment horizontal="left" vertical="center" wrapText="1"/>
    </xf>
    <xf numFmtId="172" fontId="7" fillId="2" borderId="33" xfId="0" applyNumberFormat="1" applyFont="1" applyFill="1" applyBorder="1" applyAlignment="1">
      <alignment horizontal="left" vertical="center" wrapText="1"/>
    </xf>
    <xf numFmtId="172" fontId="7" fillId="2" borderId="6" xfId="0" applyNumberFormat="1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wrapText="1"/>
    </xf>
    <xf numFmtId="0" fontId="48" fillId="2" borderId="11" xfId="0" applyFont="1" applyFill="1" applyBorder="1" applyAlignment="1">
      <alignment horizontal="center" vertical="center" wrapText="1"/>
    </xf>
    <xf numFmtId="0" fontId="48" fillId="2" borderId="6" xfId="0" applyFont="1" applyFill="1" applyBorder="1" applyAlignment="1">
      <alignment horizontal="center" wrapText="1"/>
    </xf>
    <xf numFmtId="0" fontId="48" fillId="2" borderId="11" xfId="0" applyFont="1" applyFill="1" applyBorder="1" applyAlignment="1">
      <alignment vertical="center" wrapText="1"/>
    </xf>
    <xf numFmtId="0" fontId="48" fillId="2" borderId="6" xfId="0" applyFont="1" applyFill="1" applyBorder="1" applyAlignment="1">
      <alignment wrapText="1"/>
    </xf>
    <xf numFmtId="0" fontId="9" fillId="2" borderId="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33" xfId="0" applyFont="1" applyFill="1" applyBorder="1" applyAlignment="1">
      <alignment horizontal="center" vertical="center" wrapText="1"/>
    </xf>
    <xf numFmtId="0" fontId="0" fillId="2" borderId="33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left" vertical="center" wrapText="1"/>
    </xf>
    <xf numFmtId="0" fontId="8" fillId="2" borderId="33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/>
  </cellXfs>
  <cellStyles count="74">
    <cellStyle name="20% - Accent1 2" xfId="62"/>
    <cellStyle name="20% - Accent2 2" xfId="64"/>
    <cellStyle name="20% - Accent3 2" xfId="66"/>
    <cellStyle name="20% - Accent4 2" xfId="68"/>
    <cellStyle name="20% - Accent5 2" xfId="70"/>
    <cellStyle name="20% - Accent6 2" xfId="72"/>
    <cellStyle name="20% - Акцент1" xfId="37" builtinId="30" customBuiltin="1"/>
    <cellStyle name="20% - Акцент2" xfId="41" builtinId="34" customBuiltin="1"/>
    <cellStyle name="20% - Акцент3" xfId="45" builtinId="38" customBuiltin="1"/>
    <cellStyle name="20% - Акцент4" xfId="49" builtinId="42" customBuiltin="1"/>
    <cellStyle name="20% - Акцент5" xfId="53" builtinId="46" customBuiltin="1"/>
    <cellStyle name="20% - Акцент6" xfId="57" builtinId="50" customBuiltin="1"/>
    <cellStyle name="40% - Accent1 2" xfId="63"/>
    <cellStyle name="40% - Accent2 2" xfId="65"/>
    <cellStyle name="40% - Accent3 2" xfId="67"/>
    <cellStyle name="40% - Accent4 2" xfId="69"/>
    <cellStyle name="40% - Accent5 2" xfId="71"/>
    <cellStyle name="40% - Accent6 2" xfId="73"/>
    <cellStyle name="40% - Акцент1" xfId="38" builtinId="31" customBuiltin="1"/>
    <cellStyle name="40% - Акцент2" xfId="42" builtinId="35" customBuiltin="1"/>
    <cellStyle name="40% - Акцент3" xfId="46" builtinId="39" customBuiltin="1"/>
    <cellStyle name="40% - Акцент4" xfId="50" builtinId="43" customBuiltin="1"/>
    <cellStyle name="40% - Акцент5" xfId="54" builtinId="47" customBuiltin="1"/>
    <cellStyle name="40% - Акцент6" xfId="58" builtinId="51" customBuiltin="1"/>
    <cellStyle name="60% - Акцент1" xfId="39" builtinId="32" customBuiltin="1"/>
    <cellStyle name="60% - Акцент2" xfId="43" builtinId="36" customBuiltin="1"/>
    <cellStyle name="60% - Акцент3" xfId="47" builtinId="40" customBuiltin="1"/>
    <cellStyle name="60% - Акцент4" xfId="51" builtinId="44" customBuiltin="1"/>
    <cellStyle name="60% - Акцент5" xfId="55" builtinId="48" customBuiltin="1"/>
    <cellStyle name="60% - Акцент6" xfId="59" builtinId="52" customBuiltin="1"/>
    <cellStyle name="Comma 2_Book 1 Table 1" xfId="2"/>
    <cellStyle name="Normal 10" xfId="3"/>
    <cellStyle name="Normal 11" xfId="4"/>
    <cellStyle name="Normal 2" xfId="5"/>
    <cellStyle name="Normal 2 2" xfId="6"/>
    <cellStyle name="Normal 2 3" xfId="7"/>
    <cellStyle name="Normal 2 4" xfId="8"/>
    <cellStyle name="Normal 2_MOLSI 2009-2011 MTEF Axjusak 3_new_Final" xfId="9"/>
    <cellStyle name="Normal 3" xfId="10"/>
    <cellStyle name="Normal 4" xfId="11"/>
    <cellStyle name="Normal 5" xfId="12"/>
    <cellStyle name="Normal 6" xfId="13"/>
    <cellStyle name="Normal 7" xfId="14"/>
    <cellStyle name="Normal 8" xfId="15"/>
    <cellStyle name="Normal_PahustafondGortsazrk.NpastVoroshSocap- 2" xfId="16"/>
    <cellStyle name="Note 2" xfId="60"/>
    <cellStyle name="Note 3" xfId="61"/>
    <cellStyle name="Percent 2" xfId="17"/>
    <cellStyle name="SN_241" xfId="18"/>
    <cellStyle name="Style 1" xfId="19"/>
    <cellStyle name="Акцент1" xfId="36" builtinId="29" customBuiltin="1"/>
    <cellStyle name="Акцент2" xfId="40" builtinId="33" customBuiltin="1"/>
    <cellStyle name="Акцент3" xfId="44" builtinId="37" customBuiltin="1"/>
    <cellStyle name="Акцент4" xfId="48" builtinId="41" customBuiltin="1"/>
    <cellStyle name="Акцент5" xfId="52" builtinId="45" customBuiltin="1"/>
    <cellStyle name="Акцент6" xfId="56" builtinId="49" customBuiltin="1"/>
    <cellStyle name="Ввод " xfId="28" builtinId="20" customBuiltin="1"/>
    <cellStyle name="Вывод" xfId="29" builtinId="21" customBuiltin="1"/>
    <cellStyle name="Вычисление" xfId="30" builtinId="22" customBuiltin="1"/>
    <cellStyle name="Заголовок 1" xfId="21" builtinId="16" customBuiltin="1"/>
    <cellStyle name="Заголовок 2" xfId="22" builtinId="17" customBuiltin="1"/>
    <cellStyle name="Заголовок 3" xfId="23" builtinId="18" customBuiltin="1"/>
    <cellStyle name="Заголовок 4" xfId="24" builtinId="19" customBuiltin="1"/>
    <cellStyle name="Итог" xfId="35" builtinId="25" customBuiltin="1"/>
    <cellStyle name="Контрольная ячейка" xfId="32" builtinId="23" customBuiltin="1"/>
    <cellStyle name="Название" xfId="20" builtinId="15" customBuiltin="1"/>
    <cellStyle name="Нейтральный" xfId="27" builtinId="28" customBuiltin="1"/>
    <cellStyle name="Обычный" xfId="0" builtinId="0"/>
    <cellStyle name="Плохой" xfId="26" builtinId="27" customBuiltin="1"/>
    <cellStyle name="Пояснение" xfId="34" builtinId="53" customBuiltin="1"/>
    <cellStyle name="Связанная ячейка" xfId="31" builtinId="24" customBuiltin="1"/>
    <cellStyle name="Текст предупреждения" xfId="33" builtinId="11" customBuiltin="1"/>
    <cellStyle name="Финансовый" xfId="1" builtinId="3"/>
    <cellStyle name="Хороший" xfId="25" builtinId="26" customBuiltin="1"/>
  </cellStyles>
  <dxfs count="26"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99"/>
  <sheetViews>
    <sheetView workbookViewId="0">
      <selection activeCell="D7" sqref="D7:D8"/>
    </sheetView>
  </sheetViews>
  <sheetFormatPr defaultRowHeight="17.25"/>
  <cols>
    <col min="1" max="1" width="1.5703125" style="10" customWidth="1"/>
    <col min="2" max="2" width="11.28515625" style="10" customWidth="1"/>
    <col min="3" max="3" width="15" style="10" customWidth="1"/>
    <col min="4" max="4" width="75.140625" style="10" customWidth="1"/>
    <col min="5" max="5" width="27.140625" style="10" customWidth="1"/>
    <col min="6" max="6" width="15.140625" style="10" bestFit="1" customWidth="1"/>
    <col min="7" max="16384" width="9.140625" style="10"/>
  </cols>
  <sheetData>
    <row r="1" spans="2:5" ht="28.5" customHeight="1">
      <c r="E1" s="15" t="s">
        <v>50</v>
      </c>
    </row>
    <row r="2" spans="2:5">
      <c r="B2" s="16" t="s">
        <v>0</v>
      </c>
      <c r="E2" s="15" t="s">
        <v>89</v>
      </c>
    </row>
    <row r="3" spans="2:5" ht="15" customHeight="1">
      <c r="E3" s="15" t="s">
        <v>1</v>
      </c>
    </row>
    <row r="4" spans="2:5" ht="9.75" customHeight="1">
      <c r="E4" s="15"/>
    </row>
    <row r="5" spans="2:5" ht="71.25" customHeight="1">
      <c r="B5" s="209" t="s">
        <v>187</v>
      </c>
      <c r="C5" s="209"/>
      <c r="D5" s="209"/>
      <c r="E5" s="209"/>
    </row>
    <row r="6" spans="2:5" ht="18" thickBot="1">
      <c r="B6" s="17"/>
      <c r="C6" s="17"/>
      <c r="D6" s="219" t="s">
        <v>24</v>
      </c>
      <c r="E6" s="219"/>
    </row>
    <row r="7" spans="2:5" ht="107.25" customHeight="1">
      <c r="B7" s="210" t="s">
        <v>8</v>
      </c>
      <c r="C7" s="211"/>
      <c r="D7" s="212" t="s">
        <v>48</v>
      </c>
      <c r="E7" s="50" t="s">
        <v>100</v>
      </c>
    </row>
    <row r="8" spans="2:5" ht="40.5" customHeight="1" thickBot="1">
      <c r="B8" s="18" t="s">
        <v>10</v>
      </c>
      <c r="C8" s="19" t="s">
        <v>11</v>
      </c>
      <c r="D8" s="213"/>
      <c r="E8" s="29" t="s">
        <v>25</v>
      </c>
    </row>
    <row r="9" spans="2:5" ht="18" thickBot="1">
      <c r="B9" s="20"/>
      <c r="C9" s="21"/>
      <c r="D9" s="22" t="s">
        <v>30</v>
      </c>
      <c r="E9" s="30">
        <f>+E10</f>
        <v>0</v>
      </c>
    </row>
    <row r="10" spans="2:5" ht="18" thickBot="1">
      <c r="B10" s="214" t="s">
        <v>17</v>
      </c>
      <c r="C10" s="215"/>
      <c r="D10" s="216"/>
      <c r="E10" s="38">
        <f>SUM(E11,E25,E38,E58,E78)</f>
        <v>0</v>
      </c>
    </row>
    <row r="11" spans="2:5" ht="18" thickBot="1">
      <c r="B11" s="8">
        <v>1005</v>
      </c>
      <c r="C11" s="5"/>
      <c r="D11" s="6" t="s">
        <v>13</v>
      </c>
      <c r="E11" s="38">
        <f>SUM(E18)</f>
        <v>-160000</v>
      </c>
    </row>
    <row r="12" spans="2:5">
      <c r="B12" s="205"/>
      <c r="C12" s="208"/>
      <c r="D12" s="11" t="s">
        <v>132</v>
      </c>
      <c r="E12" s="31"/>
    </row>
    <row r="13" spans="2:5">
      <c r="B13" s="217"/>
      <c r="C13" s="218"/>
      <c r="D13" s="1" t="s">
        <v>12</v>
      </c>
      <c r="E13" s="31"/>
    </row>
    <row r="14" spans="2:5" ht="55.5" customHeight="1">
      <c r="B14" s="217"/>
      <c r="C14" s="218"/>
      <c r="D14" s="12" t="s">
        <v>139</v>
      </c>
      <c r="E14" s="31"/>
    </row>
    <row r="15" spans="2:5">
      <c r="B15" s="217"/>
      <c r="C15" s="218"/>
      <c r="D15" s="1" t="s">
        <v>7</v>
      </c>
      <c r="E15" s="31"/>
    </row>
    <row r="16" spans="2:5" ht="51.75">
      <c r="B16" s="217"/>
      <c r="C16" s="218"/>
      <c r="D16" s="12" t="s">
        <v>146</v>
      </c>
      <c r="E16" s="32"/>
    </row>
    <row r="17" spans="2:6">
      <c r="B17" s="201" t="s">
        <v>119</v>
      </c>
      <c r="C17" s="202"/>
      <c r="D17" s="202"/>
      <c r="E17" s="33"/>
    </row>
    <row r="18" spans="2:6">
      <c r="B18" s="203"/>
      <c r="C18" s="206">
        <v>12001</v>
      </c>
      <c r="D18" s="13" t="s">
        <v>14</v>
      </c>
      <c r="E18" s="39">
        <f>+'հավելված 2'!G69</f>
        <v>-160000</v>
      </c>
    </row>
    <row r="19" spans="2:6" ht="74.25" customHeight="1">
      <c r="B19" s="204"/>
      <c r="C19" s="207"/>
      <c r="D19" s="2" t="s">
        <v>137</v>
      </c>
      <c r="E19" s="31"/>
    </row>
    <row r="20" spans="2:6">
      <c r="B20" s="204"/>
      <c r="C20" s="207"/>
      <c r="D20" s="14" t="s">
        <v>15</v>
      </c>
      <c r="E20" s="31"/>
    </row>
    <row r="21" spans="2:6" ht="67.5" customHeight="1">
      <c r="B21" s="204"/>
      <c r="C21" s="207"/>
      <c r="D21" s="2" t="s">
        <v>140</v>
      </c>
      <c r="E21" s="31"/>
    </row>
    <row r="22" spans="2:6">
      <c r="B22" s="204"/>
      <c r="C22" s="207"/>
      <c r="D22" s="14" t="s">
        <v>16</v>
      </c>
      <c r="E22" s="31"/>
    </row>
    <row r="23" spans="2:6">
      <c r="B23" s="205"/>
      <c r="C23" s="208"/>
      <c r="D23" s="2" t="s">
        <v>57</v>
      </c>
      <c r="E23" s="37"/>
    </row>
    <row r="24" spans="2:6" ht="12.75" customHeight="1" thickBot="1">
      <c r="B24" s="47"/>
      <c r="C24" s="48"/>
      <c r="D24" s="48"/>
      <c r="E24" s="49"/>
    </row>
    <row r="25" spans="2:6" ht="23.1" customHeight="1" thickBot="1">
      <c r="B25" s="8">
        <v>1068</v>
      </c>
      <c r="C25" s="5"/>
      <c r="D25" s="6" t="s">
        <v>13</v>
      </c>
      <c r="E25" s="38">
        <f>SUM(E32)</f>
        <v>300000</v>
      </c>
      <c r="F25" s="28"/>
    </row>
    <row r="26" spans="2:6" ht="20.25" customHeight="1">
      <c r="B26" s="205"/>
      <c r="C26" s="208"/>
      <c r="D26" s="11" t="s">
        <v>54</v>
      </c>
      <c r="E26" s="31"/>
    </row>
    <row r="27" spans="2:6" ht="15.75" customHeight="1">
      <c r="B27" s="217"/>
      <c r="C27" s="218"/>
      <c r="D27" s="1" t="s">
        <v>12</v>
      </c>
      <c r="E27" s="31"/>
    </row>
    <row r="28" spans="2:6">
      <c r="B28" s="217"/>
      <c r="C28" s="218"/>
      <c r="D28" s="12" t="s">
        <v>55</v>
      </c>
      <c r="E28" s="31"/>
    </row>
    <row r="29" spans="2:6" ht="16.5" customHeight="1">
      <c r="B29" s="217"/>
      <c r="C29" s="218"/>
      <c r="D29" s="1" t="s">
        <v>7</v>
      </c>
      <c r="E29" s="31"/>
    </row>
    <row r="30" spans="2:6" ht="16.899999999999999" customHeight="1">
      <c r="B30" s="217"/>
      <c r="C30" s="218"/>
      <c r="D30" s="12" t="s">
        <v>56</v>
      </c>
      <c r="E30" s="32"/>
    </row>
    <row r="31" spans="2:6" ht="19.5" customHeight="1">
      <c r="B31" s="201" t="s">
        <v>119</v>
      </c>
      <c r="C31" s="202"/>
      <c r="D31" s="202"/>
      <c r="E31" s="33"/>
    </row>
    <row r="32" spans="2:6">
      <c r="B32" s="203"/>
      <c r="C32" s="206">
        <v>12002</v>
      </c>
      <c r="D32" s="13" t="s">
        <v>14</v>
      </c>
      <c r="E32" s="39">
        <f>'հավելված 2'!G51</f>
        <v>300000</v>
      </c>
    </row>
    <row r="33" spans="2:6">
      <c r="B33" s="204"/>
      <c r="C33" s="207"/>
      <c r="D33" s="2" t="s">
        <v>87</v>
      </c>
      <c r="E33" s="31"/>
    </row>
    <row r="34" spans="2:6" ht="22.5" customHeight="1">
      <c r="B34" s="204"/>
      <c r="C34" s="207"/>
      <c r="D34" s="14" t="s">
        <v>15</v>
      </c>
      <c r="E34" s="31"/>
    </row>
    <row r="35" spans="2:6" ht="35.25" customHeight="1">
      <c r="B35" s="204"/>
      <c r="C35" s="207"/>
      <c r="D35" s="2" t="s">
        <v>90</v>
      </c>
      <c r="E35" s="31"/>
    </row>
    <row r="36" spans="2:6" ht="18" customHeight="1">
      <c r="B36" s="204"/>
      <c r="C36" s="207"/>
      <c r="D36" s="14" t="s">
        <v>16</v>
      </c>
      <c r="E36" s="31"/>
    </row>
    <row r="37" spans="2:6" ht="21" customHeight="1" thickBot="1">
      <c r="B37" s="205"/>
      <c r="C37" s="208"/>
      <c r="D37" s="2" t="s">
        <v>57</v>
      </c>
      <c r="E37" s="32"/>
    </row>
    <row r="38" spans="2:6" ht="19.5" customHeight="1" thickBot="1">
      <c r="B38" s="8">
        <v>1082</v>
      </c>
      <c r="C38" s="5"/>
      <c r="D38" s="6" t="s">
        <v>13</v>
      </c>
      <c r="E38" s="38">
        <f>SUM(E45,E51)</f>
        <v>78000</v>
      </c>
      <c r="F38" s="28"/>
    </row>
    <row r="39" spans="2:6" ht="18" customHeight="1">
      <c r="B39" s="205"/>
      <c r="C39" s="208"/>
      <c r="D39" s="11" t="s">
        <v>75</v>
      </c>
      <c r="E39" s="31"/>
    </row>
    <row r="40" spans="2:6" ht="15.75" customHeight="1">
      <c r="B40" s="217"/>
      <c r="C40" s="218"/>
      <c r="D40" s="1" t="s">
        <v>12</v>
      </c>
      <c r="E40" s="31"/>
    </row>
    <row r="41" spans="2:6" ht="18.75" customHeight="1">
      <c r="B41" s="217"/>
      <c r="C41" s="218"/>
      <c r="D41" s="27" t="s">
        <v>149</v>
      </c>
      <c r="E41" s="31"/>
    </row>
    <row r="42" spans="2:6" ht="16.5" customHeight="1">
      <c r="B42" s="217"/>
      <c r="C42" s="218"/>
      <c r="D42" s="1" t="s">
        <v>7</v>
      </c>
      <c r="E42" s="31"/>
    </row>
    <row r="43" spans="2:6" ht="34.5">
      <c r="B43" s="217"/>
      <c r="C43" s="218"/>
      <c r="D43" s="12" t="s">
        <v>76</v>
      </c>
      <c r="E43" s="32"/>
    </row>
    <row r="44" spans="2:6" ht="19.5" customHeight="1">
      <c r="B44" s="201" t="s">
        <v>119</v>
      </c>
      <c r="C44" s="202"/>
      <c r="D44" s="202"/>
      <c r="E44" s="33"/>
    </row>
    <row r="45" spans="2:6">
      <c r="B45" s="203"/>
      <c r="C45" s="206">
        <v>12001</v>
      </c>
      <c r="D45" s="13" t="s">
        <v>14</v>
      </c>
      <c r="E45" s="39">
        <f>'հավելված 2'!G87</f>
        <v>-100000</v>
      </c>
    </row>
    <row r="46" spans="2:6">
      <c r="B46" s="204"/>
      <c r="C46" s="207"/>
      <c r="D46" s="2" t="s">
        <v>77</v>
      </c>
      <c r="E46" s="31"/>
    </row>
    <row r="47" spans="2:6" ht="22.5" customHeight="1">
      <c r="B47" s="204"/>
      <c r="C47" s="207"/>
      <c r="D47" s="14" t="s">
        <v>15</v>
      </c>
      <c r="E47" s="31"/>
    </row>
    <row r="48" spans="2:6" ht="90" customHeight="1">
      <c r="B48" s="204"/>
      <c r="C48" s="207"/>
      <c r="D48" s="2" t="s">
        <v>78</v>
      </c>
      <c r="E48" s="31"/>
    </row>
    <row r="49" spans="2:5" ht="21.75" customHeight="1">
      <c r="B49" s="204"/>
      <c r="C49" s="207"/>
      <c r="D49" s="14" t="s">
        <v>16</v>
      </c>
      <c r="E49" s="31"/>
    </row>
    <row r="50" spans="2:5" ht="21" customHeight="1">
      <c r="B50" s="204"/>
      <c r="C50" s="208"/>
      <c r="D50" s="2" t="s">
        <v>57</v>
      </c>
      <c r="E50" s="32"/>
    </row>
    <row r="51" spans="2:5">
      <c r="B51" s="42"/>
      <c r="C51" s="206">
        <v>12002</v>
      </c>
      <c r="D51" s="13" t="s">
        <v>14</v>
      </c>
      <c r="E51" s="39">
        <f>'հավելված 2'!G58</f>
        <v>178000</v>
      </c>
    </row>
    <row r="52" spans="2:5">
      <c r="B52" s="42"/>
      <c r="C52" s="207"/>
      <c r="D52" s="2" t="s">
        <v>105</v>
      </c>
      <c r="E52" s="31"/>
    </row>
    <row r="53" spans="2:5" ht="21" customHeight="1">
      <c r="B53" s="42"/>
      <c r="C53" s="207"/>
      <c r="D53" s="14" t="s">
        <v>15</v>
      </c>
      <c r="E53" s="31"/>
    </row>
    <row r="54" spans="2:5" ht="18.75" customHeight="1">
      <c r="B54" s="42"/>
      <c r="C54" s="207"/>
      <c r="D54" s="45" t="s">
        <v>108</v>
      </c>
      <c r="E54" s="31"/>
    </row>
    <row r="55" spans="2:5" ht="18" customHeight="1">
      <c r="B55" s="42"/>
      <c r="C55" s="207"/>
      <c r="D55" s="14" t="s">
        <v>16</v>
      </c>
      <c r="E55" s="31"/>
    </row>
    <row r="56" spans="2:5" ht="17.25" customHeight="1">
      <c r="B56" s="43"/>
      <c r="C56" s="208"/>
      <c r="D56" s="2" t="s">
        <v>57</v>
      </c>
      <c r="E56" s="32"/>
    </row>
    <row r="57" spans="2:5" ht="12.75" customHeight="1" thickBot="1">
      <c r="B57" s="47"/>
      <c r="C57" s="48"/>
      <c r="D57" s="48"/>
      <c r="E57" s="49"/>
    </row>
    <row r="58" spans="2:5" ht="23.1" customHeight="1" thickBot="1">
      <c r="B58" s="8">
        <v>1102</v>
      </c>
      <c r="C58" s="5"/>
      <c r="D58" s="6" t="s">
        <v>13</v>
      </c>
      <c r="E58" s="38">
        <f>SUM(E65+E71)</f>
        <v>-880000</v>
      </c>
    </row>
    <row r="59" spans="2:5" ht="24.75" customHeight="1">
      <c r="B59" s="205"/>
      <c r="C59" s="208"/>
      <c r="D59" s="23" t="s">
        <v>83</v>
      </c>
      <c r="E59" s="31"/>
    </row>
    <row r="60" spans="2:5" ht="15.75" customHeight="1">
      <c r="B60" s="217"/>
      <c r="C60" s="218"/>
      <c r="D60" s="7" t="s">
        <v>12</v>
      </c>
      <c r="E60" s="31"/>
    </row>
    <row r="61" spans="2:5">
      <c r="B61" s="217"/>
      <c r="C61" s="218"/>
      <c r="D61" s="24" t="s">
        <v>91</v>
      </c>
      <c r="E61" s="31"/>
    </row>
    <row r="62" spans="2:5" ht="16.5" customHeight="1">
      <c r="B62" s="217"/>
      <c r="C62" s="218"/>
      <c r="D62" s="7" t="s">
        <v>7</v>
      </c>
      <c r="E62" s="31"/>
    </row>
    <row r="63" spans="2:5" ht="34.5">
      <c r="B63" s="217"/>
      <c r="C63" s="218"/>
      <c r="D63" s="24" t="s">
        <v>92</v>
      </c>
      <c r="E63" s="32"/>
    </row>
    <row r="64" spans="2:5" ht="19.5" customHeight="1">
      <c r="B64" s="201" t="s">
        <v>119</v>
      </c>
      <c r="C64" s="202"/>
      <c r="D64" s="202"/>
      <c r="E64" s="34"/>
    </row>
    <row r="65" spans="2:5" ht="21" customHeight="1">
      <c r="B65" s="42"/>
      <c r="C65" s="206">
        <v>11002</v>
      </c>
      <c r="D65" s="13" t="s">
        <v>14</v>
      </c>
      <c r="E65" s="39">
        <f>+'հավելված 2'!G76</f>
        <v>20000</v>
      </c>
    </row>
    <row r="66" spans="2:5" ht="35.25" customHeight="1">
      <c r="B66" s="42"/>
      <c r="C66" s="207"/>
      <c r="D66" s="2" t="s">
        <v>150</v>
      </c>
      <c r="E66" s="31"/>
    </row>
    <row r="67" spans="2:5" ht="21" customHeight="1">
      <c r="B67" s="42"/>
      <c r="C67" s="207"/>
      <c r="D67" s="14" t="s">
        <v>15</v>
      </c>
      <c r="E67" s="31"/>
    </row>
    <row r="68" spans="2:5" ht="33.75" customHeight="1">
      <c r="B68" s="42"/>
      <c r="C68" s="207"/>
      <c r="D68" s="3" t="s">
        <v>151</v>
      </c>
      <c r="E68" s="31"/>
    </row>
    <row r="69" spans="2:5" ht="21" customHeight="1">
      <c r="B69" s="42"/>
      <c r="C69" s="207"/>
      <c r="D69" s="14" t="s">
        <v>16</v>
      </c>
      <c r="E69" s="31"/>
    </row>
    <row r="70" spans="2:5" ht="21" customHeight="1">
      <c r="B70" s="42"/>
      <c r="C70" s="207"/>
      <c r="D70" s="46" t="s">
        <v>152</v>
      </c>
      <c r="E70" s="31"/>
    </row>
    <row r="71" spans="2:5" ht="21" customHeight="1">
      <c r="B71" s="41"/>
      <c r="C71" s="206">
        <v>12003</v>
      </c>
      <c r="D71" s="13" t="s">
        <v>14</v>
      </c>
      <c r="E71" s="39">
        <f>'հավելված 2'!G22</f>
        <v>-900000</v>
      </c>
    </row>
    <row r="72" spans="2:5">
      <c r="B72" s="42"/>
      <c r="C72" s="207"/>
      <c r="D72" s="2" t="s">
        <v>121</v>
      </c>
      <c r="E72" s="31"/>
    </row>
    <row r="73" spans="2:5" ht="21" customHeight="1">
      <c r="B73" s="42"/>
      <c r="C73" s="207"/>
      <c r="D73" s="14" t="s">
        <v>15</v>
      </c>
      <c r="E73" s="31"/>
    </row>
    <row r="74" spans="2:5" ht="78" customHeight="1">
      <c r="B74" s="42"/>
      <c r="C74" s="207"/>
      <c r="D74" s="3" t="s">
        <v>122</v>
      </c>
      <c r="E74" s="31"/>
    </row>
    <row r="75" spans="2:5" ht="21" customHeight="1">
      <c r="B75" s="42"/>
      <c r="C75" s="207"/>
      <c r="D75" s="14" t="s">
        <v>16</v>
      </c>
      <c r="E75" s="31"/>
    </row>
    <row r="76" spans="2:5" ht="21" customHeight="1">
      <c r="B76" s="43"/>
      <c r="C76" s="208"/>
      <c r="D76" s="2" t="s">
        <v>39</v>
      </c>
      <c r="E76" s="32"/>
    </row>
    <row r="77" spans="2:5" ht="21" customHeight="1" thickBot="1">
      <c r="B77" s="47"/>
      <c r="C77" s="48"/>
      <c r="D77" s="48"/>
      <c r="E77" s="49"/>
    </row>
    <row r="78" spans="2:5" ht="23.1" customHeight="1" thickBot="1">
      <c r="B78" s="8">
        <v>1205</v>
      </c>
      <c r="C78" s="5"/>
      <c r="D78" s="6" t="s">
        <v>13</v>
      </c>
      <c r="E78" s="38">
        <f>SUM(E85,E91)</f>
        <v>662000</v>
      </c>
    </row>
    <row r="79" spans="2:5" ht="20.25" customHeight="1">
      <c r="B79" s="205"/>
      <c r="C79" s="208"/>
      <c r="D79" s="4" t="s">
        <v>58</v>
      </c>
      <c r="E79" s="31"/>
    </row>
    <row r="80" spans="2:5" ht="18" customHeight="1">
      <c r="B80" s="217"/>
      <c r="C80" s="218"/>
      <c r="D80" s="1" t="s">
        <v>12</v>
      </c>
      <c r="E80" s="31"/>
    </row>
    <row r="81" spans="2:5" ht="34.5">
      <c r="B81" s="217"/>
      <c r="C81" s="218"/>
      <c r="D81" s="2" t="s">
        <v>59</v>
      </c>
      <c r="E81" s="31"/>
    </row>
    <row r="82" spans="2:5" ht="17.25" customHeight="1">
      <c r="B82" s="217"/>
      <c r="C82" s="218"/>
      <c r="D82" s="1" t="s">
        <v>7</v>
      </c>
      <c r="E82" s="31"/>
    </row>
    <row r="83" spans="2:5" ht="20.25" customHeight="1">
      <c r="B83" s="217"/>
      <c r="C83" s="218"/>
      <c r="D83" s="12" t="s">
        <v>60</v>
      </c>
      <c r="E83" s="32"/>
    </row>
    <row r="84" spans="2:5" ht="15.75" customHeight="1" thickBot="1">
      <c r="B84" s="201" t="s">
        <v>119</v>
      </c>
      <c r="C84" s="202"/>
      <c r="D84" s="202"/>
      <c r="E84" s="34"/>
    </row>
    <row r="85" spans="2:5" ht="18" thickBot="1">
      <c r="B85" s="203"/>
      <c r="C85" s="206">
        <v>12001</v>
      </c>
      <c r="D85" s="13" t="s">
        <v>14</v>
      </c>
      <c r="E85" s="40">
        <f>SUM('հավելված 2'!G25)</f>
        <v>62000</v>
      </c>
    </row>
    <row r="86" spans="2:5" ht="34.5">
      <c r="B86" s="204"/>
      <c r="C86" s="207"/>
      <c r="D86" s="12" t="s">
        <v>125</v>
      </c>
      <c r="E86" s="31"/>
    </row>
    <row r="87" spans="2:5">
      <c r="B87" s="204"/>
      <c r="C87" s="207"/>
      <c r="D87" s="14" t="s">
        <v>15</v>
      </c>
      <c r="E87" s="31"/>
    </row>
    <row r="88" spans="2:5" ht="34.5">
      <c r="B88" s="204"/>
      <c r="C88" s="207"/>
      <c r="D88" s="2" t="s">
        <v>126</v>
      </c>
      <c r="E88" s="31"/>
    </row>
    <row r="89" spans="2:5">
      <c r="B89" s="204"/>
      <c r="C89" s="207"/>
      <c r="D89" s="14" t="s">
        <v>16</v>
      </c>
      <c r="E89" s="31"/>
    </row>
    <row r="90" spans="2:5" ht="18" thickBot="1">
      <c r="B90" s="220"/>
      <c r="C90" s="221"/>
      <c r="D90" s="26" t="s">
        <v>39</v>
      </c>
      <c r="E90" s="35"/>
    </row>
    <row r="91" spans="2:5" ht="18" thickBot="1">
      <c r="B91" s="203"/>
      <c r="C91" s="206">
        <v>12002</v>
      </c>
      <c r="D91" s="13" t="s">
        <v>14</v>
      </c>
      <c r="E91" s="40">
        <f>'հավելված 2'!G36</f>
        <v>600000</v>
      </c>
    </row>
    <row r="92" spans="2:5" ht="51.75">
      <c r="B92" s="204"/>
      <c r="C92" s="207"/>
      <c r="D92" s="12" t="s">
        <v>85</v>
      </c>
      <c r="E92" s="31"/>
    </row>
    <row r="93" spans="2:5">
      <c r="B93" s="204"/>
      <c r="C93" s="207"/>
      <c r="D93" s="14" t="s">
        <v>15</v>
      </c>
      <c r="E93" s="31"/>
    </row>
    <row r="94" spans="2:5" ht="51.75">
      <c r="B94" s="204"/>
      <c r="C94" s="207"/>
      <c r="D94" s="2" t="s">
        <v>93</v>
      </c>
      <c r="E94" s="31"/>
    </row>
    <row r="95" spans="2:5">
      <c r="B95" s="204"/>
      <c r="C95" s="207"/>
      <c r="D95" s="14" t="s">
        <v>16</v>
      </c>
      <c r="E95" s="31"/>
    </row>
    <row r="96" spans="2:5" ht="18" thickBot="1">
      <c r="B96" s="220"/>
      <c r="C96" s="221"/>
      <c r="D96" s="26" t="s">
        <v>39</v>
      </c>
      <c r="E96" s="35"/>
    </row>
    <row r="98" spans="5:5">
      <c r="E98" s="28"/>
    </row>
    <row r="99" spans="5:5">
      <c r="E99" s="28"/>
    </row>
  </sheetData>
  <mergeCells count="33">
    <mergeCell ref="B91:B96"/>
    <mergeCell ref="C91:C96"/>
    <mergeCell ref="B26:B30"/>
    <mergeCell ref="C26:C30"/>
    <mergeCell ref="B39:B43"/>
    <mergeCell ref="B79:B83"/>
    <mergeCell ref="C32:C37"/>
    <mergeCell ref="C45:C50"/>
    <mergeCell ref="B59:B63"/>
    <mergeCell ref="C59:C63"/>
    <mergeCell ref="C39:C43"/>
    <mergeCell ref="B31:D31"/>
    <mergeCell ref="B64:D64"/>
    <mergeCell ref="B32:B37"/>
    <mergeCell ref="B85:B90"/>
    <mergeCell ref="C85:C90"/>
    <mergeCell ref="B45:B50"/>
    <mergeCell ref="C71:C76"/>
    <mergeCell ref="B84:D84"/>
    <mergeCell ref="B44:D44"/>
    <mergeCell ref="C51:C56"/>
    <mergeCell ref="C79:C83"/>
    <mergeCell ref="C65:C70"/>
    <mergeCell ref="B17:D17"/>
    <mergeCell ref="B18:B23"/>
    <mergeCell ref="C18:C23"/>
    <mergeCell ref="B5:E5"/>
    <mergeCell ref="B7:C7"/>
    <mergeCell ref="D7:D8"/>
    <mergeCell ref="B10:D10"/>
    <mergeCell ref="B12:B16"/>
    <mergeCell ref="C12:C16"/>
    <mergeCell ref="D6:E6"/>
  </mergeCells>
  <conditionalFormatting sqref="D83 B84">
    <cfRule type="expression" dxfId="25" priority="61" stopIfTrue="1">
      <formula>#REF!=1</formula>
    </cfRule>
  </conditionalFormatting>
  <conditionalFormatting sqref="D32 D34">
    <cfRule type="expression" dxfId="24" priority="56" stopIfTrue="1">
      <formula>#REF!=1</formula>
    </cfRule>
  </conditionalFormatting>
  <conditionalFormatting sqref="D28 D26 D30">
    <cfRule type="expression" dxfId="23" priority="57" stopIfTrue="1">
      <formula>#REF!=1</formula>
    </cfRule>
  </conditionalFormatting>
  <conditionalFormatting sqref="D36">
    <cfRule type="expression" dxfId="22" priority="55" stopIfTrue="1">
      <formula>#REF!=1</formula>
    </cfRule>
  </conditionalFormatting>
  <conditionalFormatting sqref="D45 D47 B44">
    <cfRule type="expression" dxfId="21" priority="39" stopIfTrue="1">
      <formula>#REF!=1</formula>
    </cfRule>
  </conditionalFormatting>
  <conditionalFormatting sqref="D49">
    <cfRule type="expression" dxfId="20" priority="38" stopIfTrue="1">
      <formula>#REF!=1</formula>
    </cfRule>
  </conditionalFormatting>
  <conditionalFormatting sqref="D41 D39 D43">
    <cfRule type="expression" dxfId="19" priority="40" stopIfTrue="1">
      <formula>#REF!=1</formula>
    </cfRule>
  </conditionalFormatting>
  <conditionalFormatting sqref="B64 D71 D73">
    <cfRule type="expression" dxfId="18" priority="31" stopIfTrue="1">
      <formula>#REF!=1</formula>
    </cfRule>
  </conditionalFormatting>
  <conditionalFormatting sqref="D61 D59 D63">
    <cfRule type="expression" dxfId="17" priority="32" stopIfTrue="1">
      <formula>#REF!=1</formula>
    </cfRule>
  </conditionalFormatting>
  <conditionalFormatting sqref="D75">
    <cfRule type="expression" dxfId="16" priority="30" stopIfTrue="1">
      <formula>#REF!=1</formula>
    </cfRule>
  </conditionalFormatting>
  <conditionalFormatting sqref="D51 D53">
    <cfRule type="expression" dxfId="15" priority="28" stopIfTrue="1">
      <formula>#REF!=1</formula>
    </cfRule>
  </conditionalFormatting>
  <conditionalFormatting sqref="D55">
    <cfRule type="expression" dxfId="14" priority="27" stopIfTrue="1">
      <formula>#REF!=1</formula>
    </cfRule>
  </conditionalFormatting>
  <conditionalFormatting sqref="B31">
    <cfRule type="expression" dxfId="13" priority="21" stopIfTrue="1">
      <formula>#REF!=1</formula>
    </cfRule>
  </conditionalFormatting>
  <conditionalFormatting sqref="D85 D87">
    <cfRule type="expression" dxfId="12" priority="18" stopIfTrue="1">
      <formula>#REF!=1</formula>
    </cfRule>
  </conditionalFormatting>
  <conditionalFormatting sqref="D89">
    <cfRule type="expression" dxfId="11" priority="17" stopIfTrue="1">
      <formula>#REF!=1</formula>
    </cfRule>
  </conditionalFormatting>
  <conditionalFormatting sqref="D86">
    <cfRule type="expression" dxfId="10" priority="16" stopIfTrue="1">
      <formula>#REF!=1</formula>
    </cfRule>
  </conditionalFormatting>
  <conditionalFormatting sqref="D91 D93">
    <cfRule type="expression" dxfId="9" priority="15" stopIfTrue="1">
      <formula>#REF!=1</formula>
    </cfRule>
  </conditionalFormatting>
  <conditionalFormatting sqref="D95">
    <cfRule type="expression" dxfId="8" priority="14" stopIfTrue="1">
      <formula>#REF!=1</formula>
    </cfRule>
  </conditionalFormatting>
  <conditionalFormatting sqref="D92">
    <cfRule type="expression" dxfId="7" priority="13" stopIfTrue="1">
      <formula>#REF!=1</formula>
    </cfRule>
  </conditionalFormatting>
  <conditionalFormatting sqref="D18 D20">
    <cfRule type="expression" dxfId="6" priority="7" stopIfTrue="1">
      <formula>#REF!=1</formula>
    </cfRule>
  </conditionalFormatting>
  <conditionalFormatting sqref="D14 D12 D16">
    <cfRule type="expression" dxfId="5" priority="8" stopIfTrue="1">
      <formula>#REF!=1</formula>
    </cfRule>
  </conditionalFormatting>
  <conditionalFormatting sqref="D22">
    <cfRule type="expression" dxfId="4" priority="6" stopIfTrue="1">
      <formula>#REF!=1</formula>
    </cfRule>
  </conditionalFormatting>
  <conditionalFormatting sqref="B17">
    <cfRule type="expression" dxfId="3" priority="5" stopIfTrue="1">
      <formula>#REF!=1</formula>
    </cfRule>
  </conditionalFormatting>
  <conditionalFormatting sqref="D65 D67">
    <cfRule type="expression" dxfId="2" priority="2" stopIfTrue="1">
      <formula>#REF!=1</formula>
    </cfRule>
  </conditionalFormatting>
  <conditionalFormatting sqref="D69">
    <cfRule type="expression" dxfId="1" priority="1" stopIfTrue="1">
      <formula>#REF!=1</formula>
    </cfRule>
  </conditionalFormatting>
  <pageMargins left="0.7" right="0.2" top="0.5" bottom="0" header="0.3" footer="0.3"/>
  <pageSetup paperSize="9" scale="70" orientation="portrait" r:id="rId1"/>
  <rowBreaks count="2" manualBreakCount="2">
    <brk id="37" max="16383" man="1"/>
    <brk id="77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J91"/>
  <sheetViews>
    <sheetView workbookViewId="0">
      <selection activeCell="F1" sqref="F1"/>
    </sheetView>
  </sheetViews>
  <sheetFormatPr defaultRowHeight="18"/>
  <cols>
    <col min="1" max="1" width="4.140625" style="130" customWidth="1"/>
    <col min="2" max="2" width="5.42578125" style="130" customWidth="1"/>
    <col min="3" max="3" width="6" style="130" customWidth="1"/>
    <col min="4" max="4" width="8.28515625" style="64" customWidth="1"/>
    <col min="5" max="5" width="11" style="64" customWidth="1"/>
    <col min="6" max="6" width="64" style="130" customWidth="1"/>
    <col min="7" max="7" width="29.28515625" style="66" customWidth="1"/>
    <col min="8" max="8" width="16.42578125" style="66" customWidth="1"/>
    <col min="9" max="9" width="17" style="66" customWidth="1"/>
    <col min="10" max="10" width="15.85546875" style="66" customWidth="1"/>
    <col min="11" max="16384" width="9.140625" style="66"/>
  </cols>
  <sheetData>
    <row r="1" spans="1:10" ht="17.25">
      <c r="A1" s="64"/>
      <c r="B1" s="64"/>
      <c r="C1" s="64"/>
      <c r="F1" s="64"/>
      <c r="G1" s="65" t="s">
        <v>4</v>
      </c>
    </row>
    <row r="2" spans="1:10" ht="17.25">
      <c r="A2" s="67" t="s">
        <v>0</v>
      </c>
      <c r="B2" s="64"/>
      <c r="C2" s="64"/>
      <c r="D2" s="67" t="s">
        <v>0</v>
      </c>
      <c r="F2" s="64"/>
      <c r="G2" s="65" t="s">
        <v>89</v>
      </c>
    </row>
    <row r="3" spans="1:10" ht="17.25">
      <c r="A3" s="64"/>
      <c r="B3" s="64"/>
      <c r="C3" s="64"/>
      <c r="F3" s="64"/>
      <c r="G3" s="65" t="s">
        <v>1</v>
      </c>
    </row>
    <row r="4" spans="1:10" ht="80.25" customHeight="1">
      <c r="A4" s="222" t="s">
        <v>143</v>
      </c>
      <c r="B4" s="222"/>
      <c r="C4" s="222"/>
      <c r="D4" s="222"/>
      <c r="E4" s="222"/>
      <c r="F4" s="222"/>
      <c r="G4" s="222"/>
    </row>
    <row r="5" spans="1:10" ht="14.25" customHeight="1" thickBot="1">
      <c r="A5" s="64"/>
      <c r="B5" s="64"/>
      <c r="C5" s="64"/>
      <c r="F5" s="64"/>
      <c r="G5" s="68" t="s">
        <v>24</v>
      </c>
    </row>
    <row r="6" spans="1:10" ht="104.25" thickBot="1">
      <c r="A6" s="223" t="s">
        <v>49</v>
      </c>
      <c r="B6" s="224"/>
      <c r="C6" s="225"/>
      <c r="D6" s="223" t="s">
        <v>8</v>
      </c>
      <c r="E6" s="224"/>
      <c r="F6" s="224" t="s">
        <v>23</v>
      </c>
      <c r="G6" s="69" t="s">
        <v>118</v>
      </c>
      <c r="H6" s="70"/>
      <c r="I6" s="71"/>
    </row>
    <row r="7" spans="1:10" ht="76.5" customHeight="1">
      <c r="A7" s="72" t="s">
        <v>18</v>
      </c>
      <c r="B7" s="73" t="s">
        <v>19</v>
      </c>
      <c r="C7" s="74" t="s">
        <v>20</v>
      </c>
      <c r="D7" s="72" t="s">
        <v>21</v>
      </c>
      <c r="E7" s="73" t="s">
        <v>22</v>
      </c>
      <c r="F7" s="226"/>
      <c r="G7" s="75" t="s">
        <v>25</v>
      </c>
      <c r="H7" s="64"/>
    </row>
    <row r="8" spans="1:10" ht="25.5" customHeight="1">
      <c r="A8" s="76"/>
      <c r="B8" s="77"/>
      <c r="C8" s="78"/>
      <c r="D8" s="79"/>
      <c r="E8" s="80"/>
      <c r="F8" s="81" t="s">
        <v>2</v>
      </c>
      <c r="G8" s="82">
        <f>SUM(G10)</f>
        <v>0</v>
      </c>
      <c r="H8" s="64"/>
    </row>
    <row r="9" spans="1:10" ht="17.25">
      <c r="A9" s="76"/>
      <c r="B9" s="77"/>
      <c r="C9" s="78"/>
      <c r="D9" s="76"/>
      <c r="E9" s="77"/>
      <c r="F9" s="83" t="s">
        <v>6</v>
      </c>
      <c r="G9" s="82"/>
      <c r="H9" s="64"/>
    </row>
    <row r="10" spans="1:10" ht="20.25" customHeight="1">
      <c r="A10" s="76">
        <v>10</v>
      </c>
      <c r="B10" s="77"/>
      <c r="C10" s="78"/>
      <c r="D10" s="84"/>
      <c r="E10" s="85"/>
      <c r="F10" s="86" t="s">
        <v>9</v>
      </c>
      <c r="G10" s="82">
        <f>G18+G23+G36+G47+G54+G65+G76+G83</f>
        <v>0</v>
      </c>
      <c r="H10" s="64"/>
    </row>
    <row r="11" spans="1:10" ht="17.25">
      <c r="A11" s="76"/>
      <c r="B11" s="77"/>
      <c r="C11" s="78"/>
      <c r="D11" s="87"/>
      <c r="E11" s="88"/>
      <c r="F11" s="83" t="s">
        <v>52</v>
      </c>
      <c r="G11" s="89"/>
      <c r="H11" s="64"/>
      <c r="I11" s="90"/>
      <c r="J11" s="90"/>
    </row>
    <row r="12" spans="1:10" ht="17.25">
      <c r="A12" s="91"/>
      <c r="B12" s="92" t="s">
        <v>51</v>
      </c>
      <c r="C12" s="78"/>
      <c r="D12" s="87"/>
      <c r="E12" s="85"/>
      <c r="F12" s="93" t="s">
        <v>61</v>
      </c>
      <c r="G12" s="82">
        <f>SUM(G14)</f>
        <v>-838000</v>
      </c>
      <c r="H12" s="64"/>
    </row>
    <row r="13" spans="1:10" ht="17.25">
      <c r="A13" s="76"/>
      <c r="B13" s="77"/>
      <c r="C13" s="78"/>
      <c r="D13" s="87"/>
      <c r="E13" s="85"/>
      <c r="F13" s="83" t="s">
        <v>6</v>
      </c>
      <c r="G13" s="89"/>
      <c r="H13" s="64"/>
    </row>
    <row r="14" spans="1:10" ht="17.25">
      <c r="A14" s="91"/>
      <c r="B14" s="77"/>
      <c r="C14" s="94" t="s">
        <v>3</v>
      </c>
      <c r="D14" s="87"/>
      <c r="E14" s="85"/>
      <c r="F14" s="93" t="s">
        <v>61</v>
      </c>
      <c r="G14" s="82">
        <f>G15</f>
        <v>-838000</v>
      </c>
      <c r="H14" s="64"/>
    </row>
    <row r="15" spans="1:10" ht="34.5">
      <c r="A15" s="76"/>
      <c r="B15" s="77"/>
      <c r="C15" s="78"/>
      <c r="D15" s="95"/>
      <c r="E15" s="96"/>
      <c r="F15" s="83" t="s">
        <v>68</v>
      </c>
      <c r="G15" s="97">
        <f>G16+G23</f>
        <v>-838000</v>
      </c>
      <c r="H15" s="64"/>
    </row>
    <row r="16" spans="1:10" ht="17.25">
      <c r="A16" s="98"/>
      <c r="B16" s="99"/>
      <c r="C16" s="100"/>
      <c r="D16" s="84">
        <v>1102</v>
      </c>
      <c r="E16" s="85"/>
      <c r="F16" s="85" t="s">
        <v>83</v>
      </c>
      <c r="G16" s="101">
        <f>SUM(G18,G39)</f>
        <v>-900000</v>
      </c>
      <c r="H16" s="64"/>
    </row>
    <row r="17" spans="1:8" ht="17.25">
      <c r="A17" s="98"/>
      <c r="B17" s="99"/>
      <c r="C17" s="100"/>
      <c r="D17" s="87"/>
      <c r="E17" s="102"/>
      <c r="F17" s="103" t="s">
        <v>6</v>
      </c>
      <c r="G17" s="104"/>
      <c r="H17" s="64"/>
    </row>
    <row r="18" spans="1:8" ht="32.25" customHeight="1">
      <c r="A18" s="98"/>
      <c r="B18" s="99"/>
      <c r="C18" s="100"/>
      <c r="D18" s="84"/>
      <c r="E18" s="93">
        <v>12003</v>
      </c>
      <c r="F18" s="105" t="s">
        <v>120</v>
      </c>
      <c r="G18" s="101">
        <f>G20</f>
        <v>-900000</v>
      </c>
      <c r="H18" s="64"/>
    </row>
    <row r="19" spans="1:8" ht="17.25">
      <c r="A19" s="98"/>
      <c r="B19" s="99"/>
      <c r="C19" s="100"/>
      <c r="D19" s="87"/>
      <c r="E19" s="85"/>
      <c r="F19" s="83" t="s">
        <v>27</v>
      </c>
      <c r="G19" s="101"/>
      <c r="H19" s="64"/>
    </row>
    <row r="20" spans="1:8" ht="51.75">
      <c r="A20" s="98"/>
      <c r="B20" s="99"/>
      <c r="C20" s="100"/>
      <c r="D20" s="87"/>
      <c r="E20" s="93"/>
      <c r="F20" s="106" t="s">
        <v>28</v>
      </c>
      <c r="G20" s="101">
        <f>G22</f>
        <v>-900000</v>
      </c>
      <c r="H20" s="64"/>
    </row>
    <row r="21" spans="1:8" ht="34.5">
      <c r="A21" s="98"/>
      <c r="B21" s="99"/>
      <c r="C21" s="100"/>
      <c r="D21" s="107"/>
      <c r="E21" s="92"/>
      <c r="F21" s="83" t="s">
        <v>29</v>
      </c>
      <c r="G21" s="82"/>
      <c r="H21" s="64"/>
    </row>
    <row r="22" spans="1:8" thickBot="1">
      <c r="A22" s="108"/>
      <c r="B22" s="109"/>
      <c r="C22" s="110"/>
      <c r="D22" s="111"/>
      <c r="E22" s="112"/>
      <c r="F22" s="113" t="s">
        <v>84</v>
      </c>
      <c r="G22" s="114">
        <v>-900000</v>
      </c>
      <c r="H22" s="115"/>
    </row>
    <row r="23" spans="1:8" ht="17.25">
      <c r="A23" s="98"/>
      <c r="B23" s="99"/>
      <c r="C23" s="100"/>
      <c r="D23" s="84">
        <v>1205</v>
      </c>
      <c r="E23" s="85"/>
      <c r="F23" s="85" t="s">
        <v>124</v>
      </c>
      <c r="G23" s="101">
        <f>G25</f>
        <v>62000</v>
      </c>
      <c r="H23" s="64"/>
    </row>
    <row r="24" spans="1:8" ht="17.25">
      <c r="A24" s="98"/>
      <c r="B24" s="99"/>
      <c r="C24" s="100"/>
      <c r="D24" s="87"/>
      <c r="E24" s="102"/>
      <c r="F24" s="103" t="s">
        <v>6</v>
      </c>
      <c r="G24" s="104"/>
      <c r="H24" s="64"/>
    </row>
    <row r="25" spans="1:8" ht="34.5">
      <c r="A25" s="98"/>
      <c r="B25" s="99"/>
      <c r="C25" s="100"/>
      <c r="D25" s="84"/>
      <c r="E25" s="93">
        <v>12001</v>
      </c>
      <c r="F25" s="105" t="s">
        <v>125</v>
      </c>
      <c r="G25" s="101">
        <f>G27</f>
        <v>62000</v>
      </c>
      <c r="H25" s="64"/>
    </row>
    <row r="26" spans="1:8" ht="17.25">
      <c r="A26" s="98"/>
      <c r="B26" s="99"/>
      <c r="C26" s="100"/>
      <c r="D26" s="87"/>
      <c r="E26" s="85"/>
      <c r="F26" s="83" t="s">
        <v>27</v>
      </c>
      <c r="G26" s="101"/>
      <c r="H26" s="64"/>
    </row>
    <row r="27" spans="1:8" ht="51.75">
      <c r="A27" s="98"/>
      <c r="B27" s="99"/>
      <c r="C27" s="100"/>
      <c r="D27" s="87"/>
      <c r="E27" s="93"/>
      <c r="F27" s="106" t="s">
        <v>28</v>
      </c>
      <c r="G27" s="101">
        <f>G29</f>
        <v>62000</v>
      </c>
      <c r="H27" s="64"/>
    </row>
    <row r="28" spans="1:8" ht="34.5">
      <c r="A28" s="98"/>
      <c r="B28" s="99"/>
      <c r="C28" s="100"/>
      <c r="D28" s="107"/>
      <c r="E28" s="92"/>
      <c r="F28" s="83" t="s">
        <v>29</v>
      </c>
      <c r="G28" s="82"/>
      <c r="H28" s="64"/>
    </row>
    <row r="29" spans="1:8" thickBot="1">
      <c r="A29" s="98"/>
      <c r="B29" s="99"/>
      <c r="C29" s="100"/>
      <c r="D29" s="111"/>
      <c r="E29" s="112"/>
      <c r="F29" s="113" t="s">
        <v>144</v>
      </c>
      <c r="G29" s="114">
        <v>62000</v>
      </c>
      <c r="H29" s="64"/>
    </row>
    <row r="30" spans="1:8" ht="17.25">
      <c r="A30" s="116"/>
      <c r="B30" s="117" t="s">
        <v>62</v>
      </c>
      <c r="C30" s="100"/>
      <c r="D30" s="118"/>
      <c r="E30" s="102"/>
      <c r="F30" s="119" t="s">
        <v>63</v>
      </c>
      <c r="G30" s="120">
        <f>G32</f>
        <v>600000</v>
      </c>
      <c r="H30" s="64"/>
    </row>
    <row r="31" spans="1:8" ht="17.25">
      <c r="A31" s="76"/>
      <c r="B31" s="77"/>
      <c r="C31" s="78"/>
      <c r="D31" s="87"/>
      <c r="E31" s="85"/>
      <c r="F31" s="83" t="s">
        <v>6</v>
      </c>
      <c r="G31" s="89"/>
      <c r="H31" s="64"/>
    </row>
    <row r="32" spans="1:8" ht="17.25">
      <c r="A32" s="91"/>
      <c r="B32" s="77"/>
      <c r="C32" s="94" t="s">
        <v>3</v>
      </c>
      <c r="D32" s="87"/>
      <c r="E32" s="85"/>
      <c r="F32" s="93" t="s">
        <v>63</v>
      </c>
      <c r="G32" s="82">
        <f>G33</f>
        <v>600000</v>
      </c>
      <c r="H32" s="64"/>
    </row>
    <row r="33" spans="1:8" ht="48" customHeight="1">
      <c r="A33" s="76"/>
      <c r="B33" s="77"/>
      <c r="C33" s="78"/>
      <c r="D33" s="95"/>
      <c r="E33" s="96"/>
      <c r="F33" s="83" t="s">
        <v>68</v>
      </c>
      <c r="G33" s="97">
        <f>G34</f>
        <v>600000</v>
      </c>
      <c r="H33" s="64"/>
    </row>
    <row r="34" spans="1:8" ht="17.25">
      <c r="A34" s="76"/>
      <c r="B34" s="77"/>
      <c r="C34" s="78"/>
      <c r="D34" s="84">
        <v>1205</v>
      </c>
      <c r="E34" s="85"/>
      <c r="F34" s="85" t="s">
        <v>58</v>
      </c>
      <c r="G34" s="101">
        <f>G36</f>
        <v>600000</v>
      </c>
      <c r="H34" s="64"/>
    </row>
    <row r="35" spans="1:8" ht="17.25">
      <c r="A35" s="76"/>
      <c r="B35" s="77"/>
      <c r="C35" s="78"/>
      <c r="D35" s="87"/>
      <c r="E35" s="85"/>
      <c r="F35" s="103" t="s">
        <v>6</v>
      </c>
      <c r="G35" s="104"/>
      <c r="H35" s="64"/>
    </row>
    <row r="36" spans="1:8" ht="51.75">
      <c r="A36" s="76"/>
      <c r="B36" s="77"/>
      <c r="C36" s="78"/>
      <c r="D36" s="84"/>
      <c r="E36" s="93">
        <v>12002</v>
      </c>
      <c r="F36" s="105" t="s">
        <v>85</v>
      </c>
      <c r="G36" s="101">
        <f>G38</f>
        <v>600000</v>
      </c>
      <c r="H36" s="64"/>
    </row>
    <row r="37" spans="1:8" ht="17.25">
      <c r="A37" s="76"/>
      <c r="B37" s="77"/>
      <c r="C37" s="78"/>
      <c r="D37" s="87"/>
      <c r="E37" s="85"/>
      <c r="F37" s="83" t="s">
        <v>27</v>
      </c>
      <c r="G37" s="101"/>
      <c r="H37" s="64"/>
    </row>
    <row r="38" spans="1:8" ht="51.75">
      <c r="A38" s="76"/>
      <c r="B38" s="77"/>
      <c r="C38" s="78"/>
      <c r="D38" s="87"/>
      <c r="E38" s="93"/>
      <c r="F38" s="106" t="s">
        <v>28</v>
      </c>
      <c r="G38" s="101">
        <f>G40</f>
        <v>600000</v>
      </c>
      <c r="H38" s="64"/>
    </row>
    <row r="39" spans="1:8" ht="34.5">
      <c r="A39" s="76"/>
      <c r="B39" s="77"/>
      <c r="C39" s="78"/>
      <c r="D39" s="107"/>
      <c r="E39" s="92"/>
      <c r="F39" s="83" t="s">
        <v>29</v>
      </c>
      <c r="G39" s="82"/>
      <c r="H39" s="64"/>
    </row>
    <row r="40" spans="1:8" thickBot="1">
      <c r="A40" s="108"/>
      <c r="B40" s="109"/>
      <c r="C40" s="110"/>
      <c r="D40" s="111"/>
      <c r="E40" s="112"/>
      <c r="F40" s="113" t="s">
        <v>86</v>
      </c>
      <c r="G40" s="114">
        <v>600000</v>
      </c>
      <c r="H40" s="64"/>
    </row>
    <row r="41" spans="1:8" ht="17.25">
      <c r="A41" s="116"/>
      <c r="B41" s="117" t="s">
        <v>40</v>
      </c>
      <c r="C41" s="100"/>
      <c r="D41" s="118"/>
      <c r="E41" s="102"/>
      <c r="F41" s="119" t="s">
        <v>41</v>
      </c>
      <c r="G41" s="120">
        <f>G43</f>
        <v>478000</v>
      </c>
      <c r="H41" s="64"/>
    </row>
    <row r="42" spans="1:8" ht="17.25">
      <c r="A42" s="76"/>
      <c r="B42" s="77"/>
      <c r="C42" s="78"/>
      <c r="D42" s="87"/>
      <c r="E42" s="85"/>
      <c r="F42" s="83" t="s">
        <v>6</v>
      </c>
      <c r="G42" s="89"/>
      <c r="H42" s="64"/>
    </row>
    <row r="43" spans="1:8" ht="17.25">
      <c r="A43" s="91"/>
      <c r="B43" s="77"/>
      <c r="C43" s="94" t="s">
        <v>3</v>
      </c>
      <c r="D43" s="87"/>
      <c r="E43" s="85"/>
      <c r="F43" s="93" t="s">
        <v>41</v>
      </c>
      <c r="G43" s="82">
        <f>G44</f>
        <v>478000</v>
      </c>
      <c r="H43" s="64"/>
    </row>
    <row r="44" spans="1:8" ht="35.25" thickBot="1">
      <c r="A44" s="76"/>
      <c r="B44" s="77"/>
      <c r="C44" s="78"/>
      <c r="D44" s="95"/>
      <c r="E44" s="96"/>
      <c r="F44" s="83" t="s">
        <v>68</v>
      </c>
      <c r="G44" s="97">
        <f>G45+G52</f>
        <v>478000</v>
      </c>
      <c r="H44" s="64"/>
    </row>
    <row r="45" spans="1:8" ht="32.25" customHeight="1">
      <c r="A45" s="76"/>
      <c r="B45" s="77"/>
      <c r="C45" s="78"/>
      <c r="D45" s="84">
        <v>1068</v>
      </c>
      <c r="E45" s="85"/>
      <c r="F45" s="121" t="s">
        <v>64</v>
      </c>
      <c r="G45" s="122">
        <f>SUM(G47)</f>
        <v>300000</v>
      </c>
      <c r="H45" s="64"/>
    </row>
    <row r="46" spans="1:8" ht="17.25">
      <c r="A46" s="76"/>
      <c r="B46" s="77"/>
      <c r="C46" s="78"/>
      <c r="D46" s="87"/>
      <c r="E46" s="85"/>
      <c r="F46" s="103" t="s">
        <v>6</v>
      </c>
      <c r="G46" s="104"/>
      <c r="H46" s="123"/>
    </row>
    <row r="47" spans="1:8" ht="17.25">
      <c r="A47" s="76"/>
      <c r="B47" s="77"/>
      <c r="C47" s="78"/>
      <c r="D47" s="84"/>
      <c r="E47" s="93">
        <v>12002</v>
      </c>
      <c r="F47" s="105" t="s">
        <v>87</v>
      </c>
      <c r="G47" s="101">
        <f>G49</f>
        <v>300000</v>
      </c>
      <c r="H47" s="64"/>
    </row>
    <row r="48" spans="1:8" ht="17.25">
      <c r="A48" s="76"/>
      <c r="B48" s="77"/>
      <c r="C48" s="78"/>
      <c r="D48" s="87"/>
      <c r="E48" s="85"/>
      <c r="F48" s="83" t="s">
        <v>27</v>
      </c>
      <c r="G48" s="101"/>
      <c r="H48" s="64"/>
    </row>
    <row r="49" spans="1:8" ht="51.75">
      <c r="A49" s="76"/>
      <c r="B49" s="77"/>
      <c r="C49" s="78"/>
      <c r="D49" s="87"/>
      <c r="E49" s="93"/>
      <c r="F49" s="106" t="s">
        <v>28</v>
      </c>
      <c r="G49" s="101">
        <f>G51</f>
        <v>300000</v>
      </c>
      <c r="H49" s="64"/>
    </row>
    <row r="50" spans="1:8" ht="34.5">
      <c r="A50" s="76"/>
      <c r="B50" s="77"/>
      <c r="C50" s="78"/>
      <c r="D50" s="107"/>
      <c r="E50" s="92"/>
      <c r="F50" s="83" t="s">
        <v>29</v>
      </c>
      <c r="G50" s="82"/>
      <c r="H50" s="64"/>
    </row>
    <row r="51" spans="1:8" thickBot="1">
      <c r="A51" s="76"/>
      <c r="B51" s="77"/>
      <c r="C51" s="124"/>
      <c r="D51" s="111"/>
      <c r="E51" s="112"/>
      <c r="F51" s="113" t="s">
        <v>88</v>
      </c>
      <c r="G51" s="114">
        <v>300000</v>
      </c>
      <c r="H51" s="64"/>
    </row>
    <row r="52" spans="1:8" ht="32.25" customHeight="1">
      <c r="A52" s="76"/>
      <c r="B52" s="77"/>
      <c r="C52" s="78"/>
      <c r="D52" s="84">
        <v>1082</v>
      </c>
      <c r="E52" s="85"/>
      <c r="F52" s="121" t="s">
        <v>145</v>
      </c>
      <c r="G52" s="122">
        <f>SUM(G54)</f>
        <v>178000</v>
      </c>
      <c r="H52" s="64"/>
    </row>
    <row r="53" spans="1:8" ht="17.25">
      <c r="A53" s="76"/>
      <c r="B53" s="77"/>
      <c r="C53" s="78"/>
      <c r="D53" s="87"/>
      <c r="E53" s="85"/>
      <c r="F53" s="103" t="s">
        <v>6</v>
      </c>
      <c r="G53" s="104"/>
      <c r="H53" s="123"/>
    </row>
    <row r="54" spans="1:8" ht="17.25">
      <c r="A54" s="98"/>
      <c r="B54" s="99"/>
      <c r="C54" s="100"/>
      <c r="D54" s="84"/>
      <c r="E54" s="93">
        <v>12002</v>
      </c>
      <c r="F54" s="105" t="s">
        <v>116</v>
      </c>
      <c r="G54" s="101">
        <f>G56</f>
        <v>178000</v>
      </c>
      <c r="H54" s="115"/>
    </row>
    <row r="55" spans="1:8" ht="17.25">
      <c r="A55" s="76"/>
      <c r="B55" s="77"/>
      <c r="C55" s="78"/>
      <c r="D55" s="87"/>
      <c r="E55" s="85"/>
      <c r="F55" s="83" t="s">
        <v>27</v>
      </c>
      <c r="G55" s="101"/>
      <c r="H55" s="64"/>
    </row>
    <row r="56" spans="1:8" ht="51.75">
      <c r="A56" s="76"/>
      <c r="B56" s="77"/>
      <c r="C56" s="78"/>
      <c r="D56" s="87"/>
      <c r="E56" s="93"/>
      <c r="F56" s="106" t="s">
        <v>28</v>
      </c>
      <c r="G56" s="101">
        <f>G58</f>
        <v>178000</v>
      </c>
      <c r="H56" s="64"/>
    </row>
    <row r="57" spans="1:8" ht="34.5">
      <c r="A57" s="76"/>
      <c r="B57" s="77"/>
      <c r="C57" s="78"/>
      <c r="D57" s="107"/>
      <c r="E57" s="92"/>
      <c r="F57" s="83" t="s">
        <v>29</v>
      </c>
      <c r="G57" s="82"/>
      <c r="H57" s="64"/>
    </row>
    <row r="58" spans="1:8" thickBot="1">
      <c r="A58" s="108"/>
      <c r="B58" s="109"/>
      <c r="C58" s="110"/>
      <c r="D58" s="111"/>
      <c r="E58" s="112"/>
      <c r="F58" s="113" t="s">
        <v>117</v>
      </c>
      <c r="G58" s="114">
        <f>247000-69000</f>
        <v>178000</v>
      </c>
      <c r="H58" s="64"/>
    </row>
    <row r="59" spans="1:8" ht="33" customHeight="1">
      <c r="A59" s="125"/>
      <c r="B59" s="92" t="s">
        <v>133</v>
      </c>
      <c r="C59" s="78"/>
      <c r="D59" s="87"/>
      <c r="E59" s="85"/>
      <c r="F59" s="93" t="s">
        <v>134</v>
      </c>
      <c r="G59" s="82">
        <f>G61</f>
        <v>-160000</v>
      </c>
      <c r="H59" s="64"/>
    </row>
    <row r="60" spans="1:8" ht="17.25">
      <c r="A60" s="125"/>
      <c r="B60" s="77"/>
      <c r="C60" s="78"/>
      <c r="D60" s="87"/>
      <c r="E60" s="85"/>
      <c r="F60" s="83" t="s">
        <v>6</v>
      </c>
      <c r="G60" s="89"/>
      <c r="H60" s="64"/>
    </row>
    <row r="61" spans="1:8" ht="33" customHeight="1">
      <c r="A61" s="125"/>
      <c r="B61" s="126"/>
      <c r="C61" s="94" t="s">
        <v>3</v>
      </c>
      <c r="D61" s="127"/>
      <c r="E61" s="128"/>
      <c r="F61" s="93" t="s">
        <v>134</v>
      </c>
      <c r="G61" s="82">
        <f>G62</f>
        <v>-160000</v>
      </c>
      <c r="H61" s="64"/>
    </row>
    <row r="62" spans="1:8" ht="33" customHeight="1">
      <c r="A62" s="125"/>
      <c r="B62" s="126"/>
      <c r="C62" s="129"/>
      <c r="D62" s="127"/>
      <c r="E62" s="128"/>
      <c r="F62" s="83" t="s">
        <v>68</v>
      </c>
      <c r="G62" s="97">
        <f>G65</f>
        <v>-160000</v>
      </c>
      <c r="H62" s="64"/>
    </row>
    <row r="63" spans="1:8" ht="17.25">
      <c r="A63" s="125"/>
      <c r="B63" s="126"/>
      <c r="C63" s="129"/>
      <c r="D63" s="127" t="s">
        <v>135</v>
      </c>
      <c r="E63" s="128"/>
      <c r="F63" s="83" t="s">
        <v>132</v>
      </c>
      <c r="G63" s="101">
        <f>SUM(G65)</f>
        <v>-160000</v>
      </c>
      <c r="H63" s="64"/>
    </row>
    <row r="64" spans="1:8" ht="17.25">
      <c r="A64" s="125"/>
      <c r="B64" s="126"/>
      <c r="C64" s="129"/>
      <c r="D64" s="127"/>
      <c r="E64" s="128"/>
      <c r="F64" s="103" t="s">
        <v>6</v>
      </c>
      <c r="G64" s="104"/>
      <c r="H64" s="64"/>
    </row>
    <row r="65" spans="1:8" ht="84" customHeight="1">
      <c r="A65" s="125"/>
      <c r="B65" s="126"/>
      <c r="C65" s="129"/>
      <c r="D65" s="127"/>
      <c r="E65" s="128" t="s">
        <v>136</v>
      </c>
      <c r="F65" s="105" t="s">
        <v>137</v>
      </c>
      <c r="G65" s="101">
        <f>G67</f>
        <v>-160000</v>
      </c>
      <c r="H65" s="64"/>
    </row>
    <row r="66" spans="1:8" ht="33" customHeight="1">
      <c r="A66" s="125"/>
      <c r="B66" s="126"/>
      <c r="C66" s="129"/>
      <c r="D66" s="127"/>
      <c r="E66" s="128"/>
      <c r="F66" s="83" t="s">
        <v>27</v>
      </c>
      <c r="G66" s="101"/>
      <c r="H66" s="64"/>
    </row>
    <row r="67" spans="1:8" ht="51.75">
      <c r="A67" s="125"/>
      <c r="B67" s="126"/>
      <c r="C67" s="129"/>
      <c r="D67" s="127"/>
      <c r="E67" s="128"/>
      <c r="F67" s="106" t="s">
        <v>28</v>
      </c>
      <c r="G67" s="101">
        <f>G69</f>
        <v>-160000</v>
      </c>
      <c r="H67" s="64"/>
    </row>
    <row r="68" spans="1:8" ht="33" customHeight="1">
      <c r="A68" s="125"/>
      <c r="B68" s="126"/>
      <c r="C68" s="129"/>
      <c r="D68" s="127"/>
      <c r="E68" s="128"/>
      <c r="F68" s="83" t="s">
        <v>29</v>
      </c>
      <c r="G68" s="82"/>
      <c r="H68" s="64"/>
    </row>
    <row r="69" spans="1:8" thickBot="1">
      <c r="A69" s="108"/>
      <c r="B69" s="109"/>
      <c r="C69" s="110"/>
      <c r="D69" s="111"/>
      <c r="E69" s="112"/>
      <c r="F69" s="113" t="s">
        <v>138</v>
      </c>
      <c r="G69" s="114">
        <v>-160000</v>
      </c>
      <c r="H69" s="64"/>
    </row>
    <row r="70" spans="1:8" ht="34.5">
      <c r="A70" s="116"/>
      <c r="B70" s="117" t="s">
        <v>69</v>
      </c>
      <c r="C70" s="100"/>
      <c r="D70" s="118"/>
      <c r="E70" s="102"/>
      <c r="F70" s="119" t="s">
        <v>70</v>
      </c>
      <c r="G70" s="82">
        <f>G72</f>
        <v>-80000</v>
      </c>
      <c r="H70" s="64"/>
    </row>
    <row r="71" spans="1:8" ht="17.25">
      <c r="A71" s="76"/>
      <c r="B71" s="77"/>
      <c r="C71" s="78"/>
      <c r="D71" s="87"/>
      <c r="E71" s="85"/>
      <c r="F71" s="83" t="s">
        <v>6</v>
      </c>
      <c r="G71" s="89"/>
      <c r="H71" s="64"/>
    </row>
    <row r="72" spans="1:8" ht="51.75">
      <c r="A72" s="91"/>
      <c r="B72" s="77"/>
      <c r="C72" s="94" t="s">
        <v>51</v>
      </c>
      <c r="D72" s="87"/>
      <c r="E72" s="85"/>
      <c r="F72" s="93" t="s">
        <v>71</v>
      </c>
      <c r="G72" s="82">
        <f>G73</f>
        <v>-80000</v>
      </c>
      <c r="H72" s="64"/>
    </row>
    <row r="73" spans="1:8" ht="34.5">
      <c r="A73" s="76"/>
      <c r="B73" s="77"/>
      <c r="C73" s="78"/>
      <c r="D73" s="95"/>
      <c r="E73" s="85"/>
      <c r="F73" s="83" t="s">
        <v>68</v>
      </c>
      <c r="G73" s="97">
        <f>G81+G74</f>
        <v>-80000</v>
      </c>
      <c r="H73" s="64"/>
    </row>
    <row r="74" spans="1:8" ht="17.25">
      <c r="A74" s="98"/>
      <c r="B74" s="99"/>
      <c r="C74" s="100"/>
      <c r="D74" s="84">
        <v>1102</v>
      </c>
      <c r="E74" s="85"/>
      <c r="F74" s="85" t="s">
        <v>83</v>
      </c>
      <c r="G74" s="101">
        <f>SUM(G76,G97)</f>
        <v>20000</v>
      </c>
      <c r="H74" s="64"/>
    </row>
    <row r="75" spans="1:8" ht="17.25">
      <c r="A75" s="98"/>
      <c r="B75" s="99"/>
      <c r="C75" s="100"/>
      <c r="D75" s="87"/>
      <c r="E75" s="102"/>
      <c r="F75" s="103" t="s">
        <v>6</v>
      </c>
      <c r="G75" s="104"/>
      <c r="H75" s="64"/>
    </row>
    <row r="76" spans="1:8" ht="32.25" customHeight="1">
      <c r="A76" s="98"/>
      <c r="B76" s="99"/>
      <c r="C76" s="100"/>
      <c r="D76" s="84"/>
      <c r="E76" s="93">
        <v>11002</v>
      </c>
      <c r="F76" s="105" t="s">
        <v>147</v>
      </c>
      <c r="G76" s="101">
        <f>G78</f>
        <v>20000</v>
      </c>
      <c r="H76" s="64"/>
    </row>
    <row r="77" spans="1:8" ht="17.25">
      <c r="A77" s="98"/>
      <c r="B77" s="99"/>
      <c r="C77" s="100"/>
      <c r="D77" s="87"/>
      <c r="E77" s="85"/>
      <c r="F77" s="83" t="s">
        <v>27</v>
      </c>
      <c r="G77" s="101"/>
      <c r="H77" s="64"/>
    </row>
    <row r="78" spans="1:8" ht="51.75">
      <c r="A78" s="98"/>
      <c r="B78" s="99"/>
      <c r="C78" s="100"/>
      <c r="D78" s="87"/>
      <c r="E78" s="93"/>
      <c r="F78" s="106" t="s">
        <v>28</v>
      </c>
      <c r="G78" s="101">
        <f>G80</f>
        <v>20000</v>
      </c>
      <c r="H78" s="64"/>
    </row>
    <row r="79" spans="1:8" ht="34.5">
      <c r="A79" s="98"/>
      <c r="B79" s="99"/>
      <c r="C79" s="100"/>
      <c r="D79" s="107"/>
      <c r="E79" s="92"/>
      <c r="F79" s="83" t="s">
        <v>29</v>
      </c>
      <c r="G79" s="82"/>
      <c r="H79" s="64"/>
    </row>
    <row r="80" spans="1:8" thickBot="1">
      <c r="A80" s="108"/>
      <c r="B80" s="109"/>
      <c r="C80" s="110"/>
      <c r="D80" s="111"/>
      <c r="E80" s="112"/>
      <c r="F80" s="113" t="s">
        <v>148</v>
      </c>
      <c r="G80" s="114">
        <v>20000</v>
      </c>
      <c r="H80" s="115"/>
    </row>
    <row r="81" spans="1:8" ht="34.5">
      <c r="A81" s="76"/>
      <c r="B81" s="77"/>
      <c r="C81" s="78"/>
      <c r="D81" s="84">
        <v>1082</v>
      </c>
      <c r="E81" s="85"/>
      <c r="F81" s="85" t="s">
        <v>73</v>
      </c>
      <c r="G81" s="101">
        <f>SUM(G83)</f>
        <v>-100000</v>
      </c>
      <c r="H81" s="64"/>
    </row>
    <row r="82" spans="1:8" ht="17.25">
      <c r="A82" s="76"/>
      <c r="B82" s="77"/>
      <c r="C82" s="78"/>
      <c r="D82" s="87"/>
      <c r="E82" s="85"/>
      <c r="F82" s="103" t="s">
        <v>6</v>
      </c>
      <c r="G82" s="104"/>
      <c r="H82" s="64"/>
    </row>
    <row r="83" spans="1:8" ht="19.5" customHeight="1">
      <c r="A83" s="76"/>
      <c r="B83" s="77"/>
      <c r="C83" s="78"/>
      <c r="D83" s="84"/>
      <c r="E83" s="93">
        <v>12001</v>
      </c>
      <c r="F83" s="105" t="s">
        <v>72</v>
      </c>
      <c r="G83" s="101">
        <f>G85</f>
        <v>-100000</v>
      </c>
      <c r="H83" s="64"/>
    </row>
    <row r="84" spans="1:8" ht="17.25">
      <c r="A84" s="76"/>
      <c r="B84" s="77"/>
      <c r="C84" s="78"/>
      <c r="D84" s="87"/>
      <c r="E84" s="85"/>
      <c r="F84" s="83" t="s">
        <v>27</v>
      </c>
      <c r="G84" s="101"/>
      <c r="H84" s="64"/>
    </row>
    <row r="85" spans="1:8" ht="51.75">
      <c r="A85" s="76"/>
      <c r="B85" s="77"/>
      <c r="C85" s="78"/>
      <c r="D85" s="87"/>
      <c r="E85" s="93"/>
      <c r="F85" s="106" t="s">
        <v>28</v>
      </c>
      <c r="G85" s="101">
        <f>G87</f>
        <v>-100000</v>
      </c>
      <c r="H85" s="64"/>
    </row>
    <row r="86" spans="1:8" ht="34.5">
      <c r="A86" s="76"/>
      <c r="B86" s="77"/>
      <c r="C86" s="78"/>
      <c r="D86" s="107"/>
      <c r="E86" s="92"/>
      <c r="F86" s="83" t="s">
        <v>29</v>
      </c>
      <c r="G86" s="82"/>
      <c r="H86" s="64"/>
    </row>
    <row r="87" spans="1:8" ht="37.5" customHeight="1" thickBot="1">
      <c r="A87" s="108"/>
      <c r="B87" s="109"/>
      <c r="C87" s="110"/>
      <c r="D87" s="111"/>
      <c r="E87" s="112"/>
      <c r="F87" s="113" t="s">
        <v>74</v>
      </c>
      <c r="G87" s="114">
        <v>-100000</v>
      </c>
      <c r="H87" s="64"/>
    </row>
    <row r="90" spans="1:8">
      <c r="G90" s="131"/>
      <c r="H90" s="131"/>
    </row>
    <row r="91" spans="1:8">
      <c r="H91" s="131"/>
    </row>
  </sheetData>
  <mergeCells count="4">
    <mergeCell ref="A4:G4"/>
    <mergeCell ref="A6:C6"/>
    <mergeCell ref="D6:E6"/>
    <mergeCell ref="F6:F7"/>
  </mergeCells>
  <pageMargins left="0.7" right="0" top="0.75" bottom="0.25" header="0.3" footer="0.3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F122"/>
  <sheetViews>
    <sheetView tabSelected="1" topLeftCell="A109" workbookViewId="0">
      <selection activeCell="E113" sqref="E113"/>
    </sheetView>
  </sheetViews>
  <sheetFormatPr defaultColWidth="9.140625" defaultRowHeight="13.5"/>
  <cols>
    <col min="1" max="1" width="3.7109375" style="132" customWidth="1"/>
    <col min="2" max="2" width="52.7109375" style="132" customWidth="1"/>
    <col min="3" max="3" width="70.5703125" style="132" customWidth="1"/>
    <col min="4" max="4" width="27.42578125" style="132" customWidth="1"/>
    <col min="5" max="5" width="15" style="132" customWidth="1"/>
    <col min="6" max="6" width="9.42578125" style="132" bestFit="1" customWidth="1"/>
    <col min="7" max="16384" width="9.140625" style="132"/>
  </cols>
  <sheetData>
    <row r="1" spans="2:4">
      <c r="D1" s="133" t="s">
        <v>5</v>
      </c>
    </row>
    <row r="2" spans="2:4">
      <c r="D2" s="133" t="s">
        <v>89</v>
      </c>
    </row>
    <row r="3" spans="2:4">
      <c r="D3" s="133" t="s">
        <v>1</v>
      </c>
    </row>
    <row r="4" spans="2:4" ht="61.5" customHeight="1">
      <c r="B4" s="239" t="s">
        <v>102</v>
      </c>
      <c r="C4" s="239"/>
      <c r="D4" s="239"/>
    </row>
    <row r="6" spans="2:4" ht="35.450000000000003" customHeight="1">
      <c r="B6" s="222" t="s">
        <v>99</v>
      </c>
      <c r="C6" s="222"/>
      <c r="D6" s="222"/>
    </row>
    <row r="7" spans="2:4" ht="18.75" customHeight="1">
      <c r="B7" s="134" t="s">
        <v>53</v>
      </c>
      <c r="C7" s="134"/>
      <c r="D7" s="134"/>
    </row>
    <row r="8" spans="2:4" ht="14.25" thickBot="1"/>
    <row r="9" spans="2:4" ht="15.75" customHeight="1">
      <c r="B9" s="135" t="s">
        <v>31</v>
      </c>
      <c r="C9" s="136" t="s">
        <v>26</v>
      </c>
      <c r="D9" s="137"/>
    </row>
    <row r="10" spans="2:4" ht="15.75" customHeight="1" thickBot="1">
      <c r="B10" s="138">
        <v>1005</v>
      </c>
      <c r="C10" s="139" t="s">
        <v>132</v>
      </c>
      <c r="D10" s="140"/>
    </row>
    <row r="11" spans="2:4" ht="15.75" customHeight="1" thickBot="1">
      <c r="B11" s="141"/>
      <c r="C11" s="142"/>
      <c r="D11" s="143"/>
    </row>
    <row r="12" spans="2:4" ht="15.75" customHeight="1">
      <c r="B12" s="135" t="s">
        <v>32</v>
      </c>
      <c r="C12" s="136"/>
      <c r="D12" s="137"/>
    </row>
    <row r="13" spans="2:4" ht="15.75" customHeight="1" thickBot="1">
      <c r="B13" s="138"/>
      <c r="C13" s="144"/>
      <c r="D13" s="145"/>
    </row>
    <row r="14" spans="2:4" ht="54">
      <c r="B14" s="146" t="s">
        <v>107</v>
      </c>
      <c r="C14" s="147">
        <v>1005</v>
      </c>
      <c r="D14" s="148" t="s">
        <v>158</v>
      </c>
    </row>
    <row r="15" spans="2:4" ht="15.75" customHeight="1">
      <c r="B15" s="149" t="s">
        <v>129</v>
      </c>
      <c r="C15" s="150">
        <v>12001</v>
      </c>
      <c r="D15" s="151" t="s">
        <v>25</v>
      </c>
    </row>
    <row r="16" spans="2:4" ht="66">
      <c r="B16" s="149" t="s">
        <v>130</v>
      </c>
      <c r="C16" s="152" t="s">
        <v>137</v>
      </c>
      <c r="D16" s="151"/>
    </row>
    <row r="17" spans="2:5" ht="74.25" customHeight="1">
      <c r="B17" s="149" t="s">
        <v>35</v>
      </c>
      <c r="C17" s="152" t="s">
        <v>140</v>
      </c>
      <c r="D17" s="151"/>
    </row>
    <row r="18" spans="2:5" ht="21.75" customHeight="1">
      <c r="B18" s="149" t="s">
        <v>36</v>
      </c>
      <c r="C18" s="152" t="s">
        <v>65</v>
      </c>
      <c r="D18" s="151"/>
    </row>
    <row r="19" spans="2:5" ht="38.25" customHeight="1">
      <c r="B19" s="153" t="s">
        <v>47</v>
      </c>
      <c r="C19" s="154" t="s">
        <v>142</v>
      </c>
      <c r="D19" s="151"/>
    </row>
    <row r="20" spans="2:5" ht="16.5">
      <c r="B20" s="240" t="s">
        <v>37</v>
      </c>
      <c r="C20" s="241"/>
      <c r="D20" s="151"/>
    </row>
    <row r="21" spans="2:5" ht="16.5">
      <c r="B21" s="233" t="s">
        <v>141</v>
      </c>
      <c r="C21" s="234"/>
      <c r="D21" s="155">
        <v>-523</v>
      </c>
    </row>
    <row r="22" spans="2:5" ht="18" thickBot="1">
      <c r="B22" s="229" t="s">
        <v>115</v>
      </c>
      <c r="C22" s="230"/>
      <c r="D22" s="114">
        <f>SUM('հավելված 2'!G69)</f>
        <v>-160000</v>
      </c>
    </row>
    <row r="23" spans="2:5" ht="15.75" customHeight="1" thickBot="1">
      <c r="B23" s="156"/>
      <c r="C23" s="157"/>
      <c r="D23" s="158"/>
    </row>
    <row r="24" spans="2:5" ht="15" customHeight="1">
      <c r="B24" s="135" t="s">
        <v>31</v>
      </c>
      <c r="C24" s="136" t="s">
        <v>26</v>
      </c>
      <c r="D24" s="159"/>
    </row>
    <row r="25" spans="2:5" ht="17.25" thickBot="1">
      <c r="B25" s="138">
        <v>1068</v>
      </c>
      <c r="C25" s="144" t="s">
        <v>64</v>
      </c>
      <c r="D25" s="145"/>
    </row>
    <row r="26" spans="2:5" ht="17.25" thickBot="1">
      <c r="B26" s="141"/>
      <c r="C26" s="142"/>
      <c r="D26" s="143"/>
    </row>
    <row r="27" spans="2:5" ht="16.5">
      <c r="B27" s="135" t="s">
        <v>32</v>
      </c>
      <c r="C27" s="136"/>
      <c r="D27" s="137"/>
    </row>
    <row r="28" spans="2:5" ht="16.5">
      <c r="B28" s="160"/>
      <c r="C28" s="161"/>
      <c r="D28" s="162"/>
    </row>
    <row r="29" spans="2:5" ht="45" customHeight="1">
      <c r="B29" s="146" t="s">
        <v>31</v>
      </c>
      <c r="C29" s="150">
        <v>1068</v>
      </c>
      <c r="D29" s="148" t="s">
        <v>188</v>
      </c>
      <c r="E29" s="163"/>
    </row>
    <row r="30" spans="2:5" ht="13.5" customHeight="1">
      <c r="B30" s="149" t="s">
        <v>33</v>
      </c>
      <c r="C30" s="150">
        <v>12002</v>
      </c>
      <c r="D30" s="164" t="s">
        <v>25</v>
      </c>
    </row>
    <row r="31" spans="2:5" ht="21.75" customHeight="1">
      <c r="B31" s="149" t="s">
        <v>34</v>
      </c>
      <c r="C31" s="152" t="s">
        <v>96</v>
      </c>
      <c r="D31" s="151"/>
    </row>
    <row r="32" spans="2:5" ht="19.5" customHeight="1">
      <c r="B32" s="149" t="s">
        <v>35</v>
      </c>
      <c r="C32" s="152" t="s">
        <v>97</v>
      </c>
      <c r="D32" s="151"/>
    </row>
    <row r="33" spans="2:5" ht="18.75" customHeight="1">
      <c r="B33" s="149" t="s">
        <v>36</v>
      </c>
      <c r="C33" s="152" t="s">
        <v>65</v>
      </c>
      <c r="D33" s="151"/>
    </row>
    <row r="34" spans="2:5" ht="30.75" customHeight="1">
      <c r="B34" s="153" t="s">
        <v>47</v>
      </c>
      <c r="C34" s="154" t="s">
        <v>128</v>
      </c>
      <c r="D34" s="151"/>
    </row>
    <row r="35" spans="2:5" ht="15.75" customHeight="1">
      <c r="B35" s="240" t="s">
        <v>37</v>
      </c>
      <c r="C35" s="241"/>
      <c r="D35" s="151"/>
    </row>
    <row r="36" spans="2:5" ht="26.25" customHeight="1">
      <c r="B36" s="227" t="s">
        <v>175</v>
      </c>
      <c r="C36" s="228"/>
      <c r="D36" s="165">
        <f>SUM(D37:D39)</f>
        <v>15</v>
      </c>
    </row>
    <row r="37" spans="2:5" ht="19.5" customHeight="1">
      <c r="B37" s="227" t="s">
        <v>176</v>
      </c>
      <c r="C37" s="228"/>
      <c r="D37" s="165"/>
    </row>
    <row r="38" spans="2:5" ht="24.75" customHeight="1">
      <c r="B38" s="227" t="s">
        <v>177</v>
      </c>
      <c r="C38" s="228"/>
      <c r="D38" s="165">
        <v>5</v>
      </c>
    </row>
    <row r="39" spans="2:5" ht="19.899999999999999" customHeight="1">
      <c r="B39" s="227" t="s">
        <v>178</v>
      </c>
      <c r="C39" s="228"/>
      <c r="D39" s="165">
        <v>10</v>
      </c>
    </row>
    <row r="40" spans="2:5" ht="15.75" customHeight="1" thickBot="1">
      <c r="B40" s="229" t="s">
        <v>115</v>
      </c>
      <c r="C40" s="230"/>
      <c r="D40" s="114">
        <f>'հավելված 2'!G47</f>
        <v>300000</v>
      </c>
    </row>
    <row r="41" spans="2:5" ht="25.5" customHeight="1" thickBot="1">
      <c r="B41" s="166"/>
      <c r="C41" s="167"/>
      <c r="D41" s="159"/>
    </row>
    <row r="42" spans="2:5" ht="30.75" customHeight="1">
      <c r="B42" s="135" t="s">
        <v>31</v>
      </c>
      <c r="C42" s="136" t="s">
        <v>26</v>
      </c>
      <c r="D42" s="137"/>
    </row>
    <row r="43" spans="2:5" ht="17.25" thickBot="1">
      <c r="B43" s="138">
        <v>1082</v>
      </c>
      <c r="C43" s="144" t="s">
        <v>80</v>
      </c>
      <c r="D43" s="145"/>
    </row>
    <row r="44" spans="2:5" ht="17.25" thickBot="1">
      <c r="B44" s="141"/>
      <c r="C44" s="142"/>
      <c r="D44" s="143"/>
    </row>
    <row r="45" spans="2:5" ht="16.5">
      <c r="B45" s="135" t="s">
        <v>32</v>
      </c>
      <c r="C45" s="136"/>
      <c r="D45" s="137"/>
    </row>
    <row r="46" spans="2:5" ht="15" customHeight="1" thickBot="1">
      <c r="B46" s="138"/>
      <c r="C46" s="144"/>
      <c r="D46" s="145"/>
    </row>
    <row r="47" spans="2:5" ht="60.75" customHeight="1">
      <c r="B47" s="146" t="s">
        <v>107</v>
      </c>
      <c r="C47" s="147">
        <v>1082</v>
      </c>
      <c r="D47" s="148" t="s">
        <v>159</v>
      </c>
      <c r="E47" s="163"/>
    </row>
    <row r="48" spans="2:5" ht="13.5" customHeight="1">
      <c r="B48" s="149" t="s">
        <v>129</v>
      </c>
      <c r="C48" s="150">
        <v>12001</v>
      </c>
      <c r="D48" s="151" t="s">
        <v>25</v>
      </c>
    </row>
    <row r="49" spans="2:5" ht="21" customHeight="1">
      <c r="B49" s="149" t="s">
        <v>130</v>
      </c>
      <c r="C49" s="152" t="s">
        <v>79</v>
      </c>
      <c r="D49" s="151"/>
    </row>
    <row r="50" spans="2:5" ht="71.25" customHeight="1">
      <c r="B50" s="149" t="s">
        <v>35</v>
      </c>
      <c r="C50" s="152" t="s">
        <v>101</v>
      </c>
      <c r="D50" s="151"/>
    </row>
    <row r="51" spans="2:5" ht="19.5" customHeight="1">
      <c r="B51" s="149" t="s">
        <v>36</v>
      </c>
      <c r="C51" s="152" t="s">
        <v>65</v>
      </c>
      <c r="D51" s="151"/>
    </row>
    <row r="52" spans="2:5" ht="49.5">
      <c r="B52" s="153" t="s">
        <v>47</v>
      </c>
      <c r="C52" s="154" t="s">
        <v>81</v>
      </c>
      <c r="D52" s="151"/>
    </row>
    <row r="53" spans="2:5" ht="15.75" customHeight="1">
      <c r="B53" s="240" t="s">
        <v>37</v>
      </c>
      <c r="C53" s="241"/>
      <c r="D53" s="151"/>
    </row>
    <row r="54" spans="2:5" ht="16.5">
      <c r="B54" s="233" t="s">
        <v>82</v>
      </c>
      <c r="C54" s="234"/>
      <c r="D54" s="155">
        <v>-34975</v>
      </c>
    </row>
    <row r="55" spans="2:5" ht="18" thickBot="1">
      <c r="B55" s="229" t="s">
        <v>115</v>
      </c>
      <c r="C55" s="230"/>
      <c r="D55" s="114">
        <f>'հավելված 2'!G87</f>
        <v>-100000</v>
      </c>
      <c r="E55" s="168"/>
    </row>
    <row r="56" spans="2:5" ht="15.75" customHeight="1" thickBot="1">
      <c r="B56" s="156"/>
      <c r="C56" s="157"/>
      <c r="D56" s="158"/>
    </row>
    <row r="57" spans="2:5" ht="57.75" customHeight="1">
      <c r="B57" s="169" t="s">
        <v>131</v>
      </c>
      <c r="C57" s="170">
        <v>1082</v>
      </c>
      <c r="D57" s="148" t="s">
        <v>188</v>
      </c>
    </row>
    <row r="58" spans="2:5" ht="15.75" customHeight="1">
      <c r="B58" s="149" t="s">
        <v>109</v>
      </c>
      <c r="C58" s="150">
        <v>12002</v>
      </c>
      <c r="D58" s="171" t="s">
        <v>25</v>
      </c>
    </row>
    <row r="59" spans="2:5" ht="15.75" customHeight="1">
      <c r="B59" s="149" t="s">
        <v>110</v>
      </c>
      <c r="C59" s="152" t="s">
        <v>106</v>
      </c>
      <c r="D59" s="172"/>
    </row>
    <row r="60" spans="2:5" ht="21" customHeight="1">
      <c r="B60" s="149" t="s">
        <v>35</v>
      </c>
      <c r="C60" s="152" t="s">
        <v>108</v>
      </c>
      <c r="D60" s="172"/>
    </row>
    <row r="61" spans="2:5" ht="20.25" customHeight="1">
      <c r="B61" s="149" t="s">
        <v>36</v>
      </c>
      <c r="C61" s="152" t="s">
        <v>65</v>
      </c>
      <c r="D61" s="172"/>
    </row>
    <row r="62" spans="2:5" ht="33.75" customHeight="1">
      <c r="B62" s="153" t="s">
        <v>47</v>
      </c>
      <c r="C62" s="154" t="s">
        <v>111</v>
      </c>
      <c r="D62" s="172"/>
    </row>
    <row r="63" spans="2:5" ht="15" customHeight="1">
      <c r="B63" s="240" t="s">
        <v>37</v>
      </c>
      <c r="C63" s="241"/>
      <c r="D63" s="173"/>
    </row>
    <row r="64" spans="2:5" ht="16.5">
      <c r="B64" s="233" t="s">
        <v>112</v>
      </c>
      <c r="C64" s="234"/>
      <c r="D64" s="155">
        <v>49980</v>
      </c>
    </row>
    <row r="65" spans="2:6" ht="16.5">
      <c r="B65" s="233" t="s">
        <v>113</v>
      </c>
      <c r="C65" s="234"/>
      <c r="D65" s="174">
        <v>357</v>
      </c>
      <c r="F65" s="175"/>
    </row>
    <row r="66" spans="2:6" ht="16.5">
      <c r="B66" s="233" t="s">
        <v>114</v>
      </c>
      <c r="C66" s="234"/>
      <c r="D66" s="174"/>
    </row>
    <row r="67" spans="2:6" ht="18" thickBot="1">
      <c r="B67" s="229" t="s">
        <v>115</v>
      </c>
      <c r="C67" s="230"/>
      <c r="D67" s="114">
        <f>'հավելված 2'!G58</f>
        <v>178000</v>
      </c>
      <c r="E67" s="168">
        <f>SUM(D67/D64)*1000</f>
        <v>3561.424569827931</v>
      </c>
    </row>
    <row r="68" spans="2:6" ht="15.75" customHeight="1" thickBot="1">
      <c r="B68" s="166"/>
      <c r="C68" s="167"/>
      <c r="D68" s="159"/>
    </row>
    <row r="69" spans="2:6" ht="30.75" customHeight="1">
      <c r="B69" s="135" t="s">
        <v>31</v>
      </c>
      <c r="C69" s="136" t="s">
        <v>26</v>
      </c>
      <c r="D69" s="137"/>
    </row>
    <row r="70" spans="2:6" ht="24" customHeight="1" thickBot="1">
      <c r="B70" s="138">
        <v>1102</v>
      </c>
      <c r="C70" s="144" t="s">
        <v>83</v>
      </c>
      <c r="D70" s="145"/>
    </row>
    <row r="71" spans="2:6" ht="16.5">
      <c r="B71" s="176"/>
      <c r="C71" s="177"/>
      <c r="D71" s="178"/>
    </row>
    <row r="72" spans="2:6" ht="17.25" thickBot="1">
      <c r="B72" s="179" t="s">
        <v>32</v>
      </c>
      <c r="C72" s="180"/>
      <c r="D72" s="181"/>
    </row>
    <row r="73" spans="2:6" ht="15" customHeight="1" thickBot="1">
      <c r="B73" s="182"/>
      <c r="C73" s="183"/>
      <c r="D73" s="184"/>
    </row>
    <row r="74" spans="2:6" ht="52.5" customHeight="1">
      <c r="B74" s="169" t="s">
        <v>42</v>
      </c>
      <c r="C74" s="170">
        <v>1102</v>
      </c>
      <c r="D74" s="148" t="s">
        <v>188</v>
      </c>
    </row>
    <row r="75" spans="2:6" ht="20.25" customHeight="1">
      <c r="B75" s="149" t="s">
        <v>43</v>
      </c>
      <c r="C75" s="150">
        <v>11002</v>
      </c>
      <c r="D75" s="172"/>
    </row>
    <row r="76" spans="2:6" ht="39" customHeight="1">
      <c r="B76" s="149" t="s">
        <v>44</v>
      </c>
      <c r="C76" s="152" t="s">
        <v>150</v>
      </c>
      <c r="D76" s="172"/>
    </row>
    <row r="77" spans="2:6" ht="35.25" customHeight="1">
      <c r="B77" s="149" t="s">
        <v>45</v>
      </c>
      <c r="C77" s="152" t="s">
        <v>151</v>
      </c>
      <c r="D77" s="172"/>
    </row>
    <row r="78" spans="2:6" ht="22.5" customHeight="1">
      <c r="B78" s="149" t="s">
        <v>46</v>
      </c>
      <c r="C78" s="152" t="s">
        <v>185</v>
      </c>
      <c r="D78" s="172"/>
    </row>
    <row r="79" spans="2:6" ht="32.25" thickBot="1">
      <c r="B79" s="185" t="s">
        <v>153</v>
      </c>
      <c r="C79" s="186" t="s">
        <v>184</v>
      </c>
      <c r="D79" s="172"/>
    </row>
    <row r="80" spans="2:6" ht="18" customHeight="1">
      <c r="B80" s="231" t="s">
        <v>37</v>
      </c>
      <c r="C80" s="232"/>
      <c r="D80" s="172"/>
      <c r="E80" s="187"/>
    </row>
    <row r="81" spans="2:5" ht="37.5" customHeight="1">
      <c r="B81" s="233" t="s">
        <v>154</v>
      </c>
      <c r="C81" s="234"/>
      <c r="D81" s="188">
        <f>+D82</f>
        <v>0</v>
      </c>
    </row>
    <row r="82" spans="2:5" ht="33.75" customHeight="1">
      <c r="B82" s="233" t="s">
        <v>155</v>
      </c>
      <c r="C82" s="234"/>
      <c r="D82" s="188"/>
    </row>
    <row r="83" spans="2:5" ht="27.75" customHeight="1">
      <c r="B83" s="242" t="s">
        <v>115</v>
      </c>
      <c r="C83" s="243"/>
      <c r="D83" s="189">
        <f>+'հավելված 1'!E65</f>
        <v>20000</v>
      </c>
      <c r="E83" s="168"/>
    </row>
    <row r="84" spans="2:5" ht="18" customHeight="1">
      <c r="B84" s="240"/>
      <c r="C84" s="244"/>
      <c r="D84" s="245"/>
      <c r="E84" s="168"/>
    </row>
    <row r="85" spans="2:5" ht="45" customHeight="1">
      <c r="B85" s="146" t="s">
        <v>42</v>
      </c>
      <c r="C85" s="147">
        <v>1102</v>
      </c>
      <c r="D85" s="148" t="s">
        <v>158</v>
      </c>
    </row>
    <row r="86" spans="2:5" ht="20.25" customHeight="1">
      <c r="B86" s="149" t="s">
        <v>43</v>
      </c>
      <c r="C86" s="150">
        <v>12003</v>
      </c>
      <c r="D86" s="172"/>
    </row>
    <row r="87" spans="2:5" ht="20.25" customHeight="1">
      <c r="B87" s="149" t="s">
        <v>44</v>
      </c>
      <c r="C87" s="152" t="s">
        <v>120</v>
      </c>
      <c r="D87" s="172"/>
    </row>
    <row r="88" spans="2:5" ht="56.25" customHeight="1">
      <c r="B88" s="149" t="s">
        <v>45</v>
      </c>
      <c r="C88" s="152" t="s">
        <v>122</v>
      </c>
      <c r="D88" s="172"/>
    </row>
    <row r="89" spans="2:5" ht="27" customHeight="1">
      <c r="B89" s="149" t="s">
        <v>46</v>
      </c>
      <c r="C89" s="152" t="s">
        <v>39</v>
      </c>
      <c r="D89" s="172"/>
    </row>
    <row r="90" spans="2:5" ht="87.75" customHeight="1" thickBot="1">
      <c r="B90" s="185" t="s">
        <v>47</v>
      </c>
      <c r="C90" s="186" t="s">
        <v>123</v>
      </c>
      <c r="D90" s="172"/>
    </row>
    <row r="91" spans="2:5" ht="18" customHeight="1">
      <c r="B91" s="231" t="s">
        <v>37</v>
      </c>
      <c r="C91" s="232"/>
      <c r="D91" s="172"/>
    </row>
    <row r="92" spans="2:5" ht="17.25">
      <c r="B92" s="233" t="s">
        <v>98</v>
      </c>
      <c r="C92" s="234"/>
      <c r="D92" s="188">
        <v>-1705</v>
      </c>
    </row>
    <row r="93" spans="2:5" ht="18" thickBot="1">
      <c r="B93" s="229" t="s">
        <v>115</v>
      </c>
      <c r="C93" s="230"/>
      <c r="D93" s="114">
        <f>'հավելված 2'!G22</f>
        <v>-900000</v>
      </c>
      <c r="E93" s="168"/>
    </row>
    <row r="94" spans="2:5" ht="20.25" customHeight="1" thickBot="1">
      <c r="B94" s="166"/>
      <c r="C94" s="167"/>
      <c r="D94" s="159"/>
    </row>
    <row r="95" spans="2:5" ht="17.25" customHeight="1">
      <c r="B95" s="135" t="s">
        <v>31</v>
      </c>
      <c r="C95" s="136" t="s">
        <v>26</v>
      </c>
      <c r="D95" s="137"/>
    </row>
    <row r="96" spans="2:5" ht="17.25" customHeight="1" thickBot="1">
      <c r="B96" s="138">
        <v>1205</v>
      </c>
      <c r="C96" s="144" t="s">
        <v>67</v>
      </c>
      <c r="D96" s="145"/>
    </row>
    <row r="97" spans="2:5" ht="17.25" customHeight="1">
      <c r="B97" s="176"/>
      <c r="C97" s="177"/>
      <c r="D97" s="178"/>
    </row>
    <row r="98" spans="2:5" ht="17.25" customHeight="1" thickBot="1">
      <c r="B98" s="179" t="s">
        <v>32</v>
      </c>
      <c r="C98" s="180"/>
      <c r="D98" s="181"/>
    </row>
    <row r="99" spans="2:5" ht="17.25" customHeight="1">
      <c r="B99" s="166"/>
      <c r="C99" s="167"/>
      <c r="D99" s="190"/>
    </row>
    <row r="100" spans="2:5" ht="54" customHeight="1">
      <c r="B100" s="149" t="s">
        <v>31</v>
      </c>
      <c r="C100" s="150">
        <v>1205</v>
      </c>
      <c r="D100" s="148" t="s">
        <v>188</v>
      </c>
    </row>
    <row r="101" spans="2:5" ht="17.25" customHeight="1">
      <c r="B101" s="149" t="s">
        <v>33</v>
      </c>
      <c r="C101" s="150">
        <v>12001</v>
      </c>
      <c r="D101" s="151" t="s">
        <v>25</v>
      </c>
    </row>
    <row r="102" spans="2:5" ht="41.25" customHeight="1">
      <c r="B102" s="149" t="s">
        <v>34</v>
      </c>
      <c r="C102" s="152" t="s">
        <v>125</v>
      </c>
      <c r="D102" s="151"/>
    </row>
    <row r="103" spans="2:5" ht="33.75" customHeight="1">
      <c r="B103" s="149" t="s">
        <v>35</v>
      </c>
      <c r="C103" s="152" t="s">
        <v>126</v>
      </c>
      <c r="D103" s="151"/>
    </row>
    <row r="104" spans="2:5" ht="23.25" customHeight="1">
      <c r="B104" s="149" t="s">
        <v>36</v>
      </c>
      <c r="C104" s="152" t="s">
        <v>66</v>
      </c>
      <c r="D104" s="151"/>
    </row>
    <row r="105" spans="2:5" ht="55.5" customHeight="1" thickBot="1">
      <c r="B105" s="153" t="s">
        <v>47</v>
      </c>
      <c r="C105" s="154" t="s">
        <v>127</v>
      </c>
      <c r="D105" s="151"/>
    </row>
    <row r="106" spans="2:5" ht="17.25" customHeight="1">
      <c r="B106" s="231" t="s">
        <v>37</v>
      </c>
      <c r="C106" s="232"/>
      <c r="D106" s="151"/>
    </row>
    <row r="107" spans="2:5" ht="17.25" customHeight="1">
      <c r="B107" s="235" t="s">
        <v>186</v>
      </c>
      <c r="C107" s="236"/>
      <c r="D107" s="191">
        <v>194</v>
      </c>
    </row>
    <row r="108" spans="2:5" ht="24" customHeight="1" thickBot="1">
      <c r="B108" s="237" t="s">
        <v>115</v>
      </c>
      <c r="C108" s="238"/>
      <c r="D108" s="192">
        <f>'հավելված 2'!G25</f>
        <v>62000</v>
      </c>
    </row>
    <row r="109" spans="2:5" ht="59.25" customHeight="1">
      <c r="B109" s="149" t="s">
        <v>31</v>
      </c>
      <c r="C109" s="150">
        <v>1205</v>
      </c>
      <c r="D109" s="148" t="s">
        <v>188</v>
      </c>
      <c r="E109" s="163"/>
    </row>
    <row r="110" spans="2:5" ht="39" customHeight="1">
      <c r="B110" s="149" t="s">
        <v>33</v>
      </c>
      <c r="C110" s="150">
        <v>12002</v>
      </c>
      <c r="D110" s="151" t="s">
        <v>25</v>
      </c>
    </row>
    <row r="111" spans="2:5" ht="54" customHeight="1">
      <c r="B111" s="149" t="s">
        <v>34</v>
      </c>
      <c r="C111" s="152" t="s">
        <v>85</v>
      </c>
      <c r="D111" s="151"/>
    </row>
    <row r="112" spans="2:5" ht="61.5" customHeight="1">
      <c r="B112" s="149" t="s">
        <v>35</v>
      </c>
      <c r="C112" s="193" t="s">
        <v>93</v>
      </c>
      <c r="D112" s="151"/>
    </row>
    <row r="113" spans="2:5" ht="16.5">
      <c r="B113" s="149" t="s">
        <v>36</v>
      </c>
      <c r="C113" s="152" t="s">
        <v>66</v>
      </c>
      <c r="D113" s="151"/>
    </row>
    <row r="114" spans="2:5" ht="46.5" customHeight="1" thickBot="1">
      <c r="B114" s="153" t="s">
        <v>47</v>
      </c>
      <c r="C114" s="154" t="s">
        <v>104</v>
      </c>
      <c r="D114" s="151"/>
    </row>
    <row r="115" spans="2:5" ht="21.75" customHeight="1">
      <c r="B115" s="231" t="s">
        <v>37</v>
      </c>
      <c r="C115" s="232"/>
      <c r="D115" s="151"/>
    </row>
    <row r="116" spans="2:5" ht="17.25">
      <c r="B116" s="227" t="s">
        <v>103</v>
      </c>
      <c r="C116" s="228"/>
      <c r="D116" s="191">
        <v>3000</v>
      </c>
    </row>
    <row r="117" spans="2:5" ht="18" thickBot="1">
      <c r="B117" s="229" t="s">
        <v>115</v>
      </c>
      <c r="C117" s="230"/>
      <c r="D117" s="192">
        <f>'հավելված 2'!G40</f>
        <v>600000</v>
      </c>
      <c r="E117" s="194">
        <f>SUM(D117/D116)*1000</f>
        <v>200000</v>
      </c>
    </row>
    <row r="118" spans="2:5" ht="25.5" customHeight="1">
      <c r="B118" s="195"/>
      <c r="C118" s="195"/>
    </row>
    <row r="122" spans="2:5">
      <c r="D122" s="196"/>
    </row>
  </sheetData>
  <mergeCells count="33">
    <mergeCell ref="B4:D4"/>
    <mergeCell ref="B6:D6"/>
    <mergeCell ref="B80:C80"/>
    <mergeCell ref="B91:C91"/>
    <mergeCell ref="B63:C63"/>
    <mergeCell ref="B53:C53"/>
    <mergeCell ref="B35:C35"/>
    <mergeCell ref="B20:C20"/>
    <mergeCell ref="B83:C83"/>
    <mergeCell ref="B84:D84"/>
    <mergeCell ref="B81:C81"/>
    <mergeCell ref="B82:C82"/>
    <mergeCell ref="B107:C107"/>
    <mergeCell ref="B108:C108"/>
    <mergeCell ref="B106:C106"/>
    <mergeCell ref="B92:C92"/>
    <mergeCell ref="B93:C93"/>
    <mergeCell ref="B116:C116"/>
    <mergeCell ref="B117:C117"/>
    <mergeCell ref="B115:C115"/>
    <mergeCell ref="B21:C21"/>
    <mergeCell ref="B22:C22"/>
    <mergeCell ref="B36:C36"/>
    <mergeCell ref="B37:C37"/>
    <mergeCell ref="B38:C38"/>
    <mergeCell ref="B39:C39"/>
    <mergeCell ref="B40:C40"/>
    <mergeCell ref="B54:C54"/>
    <mergeCell ref="B55:C55"/>
    <mergeCell ref="B64:C64"/>
    <mergeCell ref="B65:C65"/>
    <mergeCell ref="B66:C66"/>
    <mergeCell ref="B67:C67"/>
  </mergeCells>
  <conditionalFormatting sqref="C10">
    <cfRule type="expression" dxfId="0" priority="1" stopIfTrue="1">
      <formula>#REF!=1</formula>
    </cfRule>
  </conditionalFormatting>
  <pageMargins left="0.7" right="0.2" top="0.75" bottom="0.25" header="0.3" footer="0.3"/>
  <pageSetup paperSize="9" scale="6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F119"/>
  <sheetViews>
    <sheetView topLeftCell="A54" workbookViewId="0">
      <selection activeCell="B54" sqref="B54:C54"/>
    </sheetView>
  </sheetViews>
  <sheetFormatPr defaultColWidth="9.140625" defaultRowHeight="13.5"/>
  <cols>
    <col min="1" max="1" width="3.7109375" style="132" customWidth="1"/>
    <col min="2" max="2" width="31.5703125" style="132" customWidth="1"/>
    <col min="3" max="3" width="82.140625" style="132" customWidth="1"/>
    <col min="4" max="4" width="27.42578125" style="200" customWidth="1"/>
    <col min="5" max="5" width="15.28515625" style="132" customWidth="1"/>
    <col min="6" max="6" width="3.140625" style="132" customWidth="1"/>
    <col min="7" max="16384" width="9.140625" style="132"/>
  </cols>
  <sheetData>
    <row r="1" spans="2:5">
      <c r="D1" s="197" t="s">
        <v>94</v>
      </c>
    </row>
    <row r="2" spans="2:5">
      <c r="D2" s="197" t="s">
        <v>89</v>
      </c>
    </row>
    <row r="3" spans="2:5">
      <c r="D3" s="197" t="s">
        <v>1</v>
      </c>
    </row>
    <row r="4" spans="2:5" ht="61.5" customHeight="1">
      <c r="B4" s="239" t="s">
        <v>95</v>
      </c>
      <c r="C4" s="239"/>
      <c r="D4" s="239"/>
      <c r="E4" s="239"/>
    </row>
    <row r="6" spans="2:5" ht="48.75" customHeight="1">
      <c r="B6" s="246" t="s">
        <v>38</v>
      </c>
      <c r="C6" s="246"/>
      <c r="D6" s="246"/>
      <c r="E6" s="246"/>
    </row>
    <row r="7" spans="2:5" ht="18.75" customHeight="1">
      <c r="B7" s="247" t="s">
        <v>53</v>
      </c>
      <c r="C7" s="247"/>
      <c r="D7" s="247"/>
      <c r="E7" s="247"/>
    </row>
    <row r="8" spans="2:5" s="198" customFormat="1">
      <c r="D8" s="199"/>
    </row>
    <row r="9" spans="2:5" ht="14.25" thickBot="1"/>
    <row r="10" spans="2:5" ht="15.75" customHeight="1">
      <c r="B10" s="135" t="s">
        <v>31</v>
      </c>
      <c r="C10" s="136" t="s">
        <v>26</v>
      </c>
      <c r="D10" s="137"/>
    </row>
    <row r="11" spans="2:5" ht="15.75" customHeight="1" thickBot="1">
      <c r="B11" s="138">
        <v>1005</v>
      </c>
      <c r="C11" s="139" t="s">
        <v>132</v>
      </c>
      <c r="D11" s="140"/>
    </row>
    <row r="12" spans="2:5" ht="15.75" customHeight="1" thickBot="1">
      <c r="B12" s="141"/>
      <c r="C12" s="142"/>
      <c r="D12" s="143"/>
    </row>
    <row r="13" spans="2:5" ht="15.75" customHeight="1">
      <c r="B13" s="135" t="s">
        <v>32</v>
      </c>
      <c r="C13" s="136"/>
      <c r="D13" s="137"/>
    </row>
    <row r="14" spans="2:5" ht="15.75" customHeight="1" thickBot="1">
      <c r="B14" s="138"/>
      <c r="C14" s="144"/>
      <c r="D14" s="145"/>
    </row>
    <row r="15" spans="2:5" ht="54">
      <c r="B15" s="146" t="s">
        <v>107</v>
      </c>
      <c r="C15" s="147">
        <v>1005</v>
      </c>
      <c r="D15" s="148" t="s">
        <v>158</v>
      </c>
    </row>
    <row r="16" spans="2:5" ht="15.75" customHeight="1">
      <c r="B16" s="149" t="s">
        <v>129</v>
      </c>
      <c r="C16" s="150">
        <v>12001</v>
      </c>
      <c r="D16" s="151" t="s">
        <v>25</v>
      </c>
    </row>
    <row r="17" spans="2:5" ht="49.5">
      <c r="B17" s="149" t="s">
        <v>130</v>
      </c>
      <c r="C17" s="152" t="s">
        <v>137</v>
      </c>
      <c r="D17" s="151"/>
    </row>
    <row r="18" spans="2:5" ht="74.25" customHeight="1">
      <c r="B18" s="149" t="s">
        <v>35</v>
      </c>
      <c r="C18" s="152" t="s">
        <v>140</v>
      </c>
      <c r="D18" s="151"/>
    </row>
    <row r="19" spans="2:5" ht="21.75" customHeight="1">
      <c r="B19" s="149" t="s">
        <v>36</v>
      </c>
      <c r="C19" s="152" t="s">
        <v>65</v>
      </c>
      <c r="D19" s="151"/>
    </row>
    <row r="20" spans="2:5" ht="38.25" customHeight="1">
      <c r="B20" s="153" t="s">
        <v>47</v>
      </c>
      <c r="C20" s="154" t="s">
        <v>142</v>
      </c>
      <c r="D20" s="151"/>
    </row>
    <row r="21" spans="2:5" ht="16.5">
      <c r="B21" s="240" t="s">
        <v>37</v>
      </c>
      <c r="C21" s="241"/>
      <c r="D21" s="151"/>
    </row>
    <row r="22" spans="2:5" ht="16.5">
      <c r="B22" s="233" t="s">
        <v>141</v>
      </c>
      <c r="C22" s="234"/>
      <c r="D22" s="155">
        <f>+'հավելված 3'!D21</f>
        <v>-523</v>
      </c>
    </row>
    <row r="23" spans="2:5" ht="18" thickBot="1">
      <c r="B23" s="229" t="s">
        <v>115</v>
      </c>
      <c r="C23" s="230"/>
      <c r="D23" s="114">
        <f>+'հավելված 3'!D22</f>
        <v>-160000</v>
      </c>
    </row>
    <row r="24" spans="2:5" ht="15.75" customHeight="1" thickBot="1">
      <c r="B24" s="156"/>
      <c r="C24" s="157"/>
      <c r="D24" s="158"/>
    </row>
    <row r="25" spans="2:5" ht="15" customHeight="1">
      <c r="B25" s="135" t="s">
        <v>31</v>
      </c>
      <c r="C25" s="136" t="s">
        <v>26</v>
      </c>
      <c r="D25" s="159"/>
    </row>
    <row r="26" spans="2:5" ht="17.25" thickBot="1">
      <c r="B26" s="138">
        <v>1068</v>
      </c>
      <c r="C26" s="144" t="s">
        <v>64</v>
      </c>
      <c r="D26" s="145"/>
    </row>
    <row r="27" spans="2:5" ht="17.25" thickBot="1">
      <c r="B27" s="141"/>
      <c r="C27" s="142"/>
      <c r="D27" s="143"/>
    </row>
    <row r="28" spans="2:5" ht="16.5">
      <c r="B28" s="135" t="s">
        <v>32</v>
      </c>
      <c r="C28" s="136"/>
      <c r="D28" s="137"/>
    </row>
    <row r="29" spans="2:5" ht="16.5">
      <c r="B29" s="160"/>
      <c r="C29" s="161"/>
      <c r="D29" s="162"/>
    </row>
    <row r="30" spans="2:5" ht="45" customHeight="1">
      <c r="B30" s="146" t="s">
        <v>31</v>
      </c>
      <c r="C30" s="150">
        <v>1068</v>
      </c>
      <c r="D30" s="148" t="s">
        <v>156</v>
      </c>
      <c r="E30" s="163"/>
    </row>
    <row r="31" spans="2:5" ht="13.5" customHeight="1">
      <c r="B31" s="149" t="s">
        <v>33</v>
      </c>
      <c r="C31" s="150">
        <v>12002</v>
      </c>
      <c r="D31" s="164" t="s">
        <v>25</v>
      </c>
    </row>
    <row r="32" spans="2:5" ht="21.75" customHeight="1">
      <c r="B32" s="149" t="s">
        <v>34</v>
      </c>
      <c r="C32" s="152" t="s">
        <v>96</v>
      </c>
      <c r="D32" s="151"/>
    </row>
    <row r="33" spans="2:5" ht="19.5" customHeight="1">
      <c r="B33" s="149" t="s">
        <v>35</v>
      </c>
      <c r="C33" s="152" t="s">
        <v>97</v>
      </c>
      <c r="D33" s="151"/>
    </row>
    <row r="34" spans="2:5" ht="18.75" customHeight="1">
      <c r="B34" s="149" t="s">
        <v>36</v>
      </c>
      <c r="C34" s="152" t="s">
        <v>65</v>
      </c>
      <c r="D34" s="151"/>
    </row>
    <row r="35" spans="2:5" ht="30.75" customHeight="1">
      <c r="B35" s="153" t="s">
        <v>47</v>
      </c>
      <c r="C35" s="154" t="s">
        <v>128</v>
      </c>
      <c r="D35" s="151"/>
    </row>
    <row r="36" spans="2:5" ht="15.75" customHeight="1">
      <c r="B36" s="240" t="s">
        <v>37</v>
      </c>
      <c r="C36" s="241"/>
      <c r="D36" s="151"/>
    </row>
    <row r="37" spans="2:5" ht="26.25" customHeight="1">
      <c r="B37" s="227" t="s">
        <v>175</v>
      </c>
      <c r="C37" s="228"/>
      <c r="D37" s="165">
        <f>+'հավելված 3'!D36</f>
        <v>15</v>
      </c>
    </row>
    <row r="38" spans="2:5" ht="19.5" customHeight="1">
      <c r="B38" s="227" t="s">
        <v>176</v>
      </c>
      <c r="C38" s="228"/>
      <c r="D38" s="165">
        <f>+'հավելված 3'!D37</f>
        <v>0</v>
      </c>
    </row>
    <row r="39" spans="2:5" ht="24.75" customHeight="1">
      <c r="B39" s="227" t="s">
        <v>177</v>
      </c>
      <c r="C39" s="228"/>
      <c r="D39" s="165">
        <f>+'հավելված 3'!D38</f>
        <v>5</v>
      </c>
    </row>
    <row r="40" spans="2:5" ht="19.899999999999999" customHeight="1">
      <c r="B40" s="227" t="s">
        <v>178</v>
      </c>
      <c r="C40" s="228"/>
      <c r="D40" s="165">
        <f>+'հավելված 3'!D39</f>
        <v>10</v>
      </c>
    </row>
    <row r="41" spans="2:5" ht="15.75" customHeight="1" thickBot="1">
      <c r="B41" s="229" t="s">
        <v>115</v>
      </c>
      <c r="C41" s="230"/>
      <c r="D41" s="114">
        <f>+'հավելված 3'!D40</f>
        <v>300000</v>
      </c>
    </row>
    <row r="42" spans="2:5" ht="25.5" customHeight="1" thickBot="1">
      <c r="B42" s="166"/>
      <c r="C42" s="167"/>
      <c r="D42" s="159"/>
    </row>
    <row r="43" spans="2:5" ht="30.75" customHeight="1">
      <c r="B43" s="135" t="s">
        <v>31</v>
      </c>
      <c r="C43" s="136" t="s">
        <v>26</v>
      </c>
      <c r="D43" s="137"/>
    </row>
    <row r="44" spans="2:5" ht="17.25" thickBot="1">
      <c r="B44" s="138">
        <v>1082</v>
      </c>
      <c r="C44" s="144" t="s">
        <v>80</v>
      </c>
      <c r="D44" s="145"/>
    </row>
    <row r="45" spans="2:5" ht="17.25" thickBot="1">
      <c r="B45" s="141"/>
      <c r="C45" s="142"/>
      <c r="D45" s="143"/>
    </row>
    <row r="46" spans="2:5" ht="16.5">
      <c r="B46" s="135" t="s">
        <v>32</v>
      </c>
      <c r="C46" s="136"/>
      <c r="D46" s="137"/>
    </row>
    <row r="47" spans="2:5" ht="15" customHeight="1" thickBot="1">
      <c r="B47" s="138"/>
      <c r="C47" s="144"/>
      <c r="D47" s="145"/>
    </row>
    <row r="48" spans="2:5" ht="60.75" customHeight="1">
      <c r="B48" s="146" t="s">
        <v>107</v>
      </c>
      <c r="C48" s="147">
        <v>1082</v>
      </c>
      <c r="D48" s="148" t="s">
        <v>159</v>
      </c>
      <c r="E48" s="163"/>
    </row>
    <row r="49" spans="2:5" ht="13.5" customHeight="1">
      <c r="B49" s="149" t="s">
        <v>129</v>
      </c>
      <c r="C49" s="150">
        <v>12001</v>
      </c>
      <c r="D49" s="151" t="s">
        <v>25</v>
      </c>
    </row>
    <row r="50" spans="2:5" ht="21" customHeight="1">
      <c r="B50" s="149" t="s">
        <v>130</v>
      </c>
      <c r="C50" s="152" t="s">
        <v>79</v>
      </c>
      <c r="D50" s="151"/>
    </row>
    <row r="51" spans="2:5" ht="71.25" customHeight="1">
      <c r="B51" s="149" t="s">
        <v>35</v>
      </c>
      <c r="C51" s="152" t="s">
        <v>101</v>
      </c>
      <c r="D51" s="151"/>
    </row>
    <row r="52" spans="2:5" ht="19.5" customHeight="1">
      <c r="B52" s="149" t="s">
        <v>36</v>
      </c>
      <c r="C52" s="152" t="s">
        <v>65</v>
      </c>
      <c r="D52" s="151"/>
    </row>
    <row r="53" spans="2:5" ht="33">
      <c r="B53" s="153" t="s">
        <v>47</v>
      </c>
      <c r="C53" s="154" t="s">
        <v>81</v>
      </c>
      <c r="D53" s="151"/>
    </row>
    <row r="54" spans="2:5" ht="15.75" customHeight="1">
      <c r="B54" s="240" t="s">
        <v>37</v>
      </c>
      <c r="C54" s="241"/>
      <c r="D54" s="151"/>
    </row>
    <row r="55" spans="2:5" ht="16.5">
      <c r="B55" s="233" t="s">
        <v>82</v>
      </c>
      <c r="C55" s="234"/>
      <c r="D55" s="155">
        <f>+'հավելված 3'!D54</f>
        <v>-34975</v>
      </c>
    </row>
    <row r="56" spans="2:5" ht="18" thickBot="1">
      <c r="B56" s="229" t="s">
        <v>115</v>
      </c>
      <c r="C56" s="230"/>
      <c r="D56" s="114">
        <f>+'հավելված 3'!D55</f>
        <v>-100000</v>
      </c>
      <c r="E56" s="168"/>
    </row>
    <row r="57" spans="2:5" ht="15.75" customHeight="1" thickBot="1">
      <c r="B57" s="156"/>
      <c r="C57" s="157"/>
      <c r="D57" s="158"/>
    </row>
    <row r="58" spans="2:5" ht="57.75" customHeight="1">
      <c r="B58" s="169" t="s">
        <v>131</v>
      </c>
      <c r="C58" s="170">
        <v>1082</v>
      </c>
      <c r="D58" s="148" t="s">
        <v>156</v>
      </c>
    </row>
    <row r="59" spans="2:5" ht="15.75" customHeight="1">
      <c r="B59" s="149" t="s">
        <v>109</v>
      </c>
      <c r="C59" s="150">
        <v>12002</v>
      </c>
      <c r="D59" s="171" t="s">
        <v>25</v>
      </c>
    </row>
    <row r="60" spans="2:5" ht="15.75" customHeight="1">
      <c r="B60" s="149" t="s">
        <v>110</v>
      </c>
      <c r="C60" s="152" t="s">
        <v>106</v>
      </c>
      <c r="D60" s="172"/>
    </row>
    <row r="61" spans="2:5" ht="21" customHeight="1">
      <c r="B61" s="149" t="s">
        <v>35</v>
      </c>
      <c r="C61" s="152" t="s">
        <v>108</v>
      </c>
      <c r="D61" s="172"/>
    </row>
    <row r="62" spans="2:5" ht="20.25" customHeight="1">
      <c r="B62" s="149" t="s">
        <v>36</v>
      </c>
      <c r="C62" s="152" t="s">
        <v>65</v>
      </c>
      <c r="D62" s="172"/>
    </row>
    <row r="63" spans="2:5" ht="33.75" customHeight="1">
      <c r="B63" s="153" t="s">
        <v>47</v>
      </c>
      <c r="C63" s="154" t="s">
        <v>111</v>
      </c>
      <c r="D63" s="172"/>
    </row>
    <row r="64" spans="2:5" ht="15" customHeight="1">
      <c r="B64" s="240" t="s">
        <v>37</v>
      </c>
      <c r="C64" s="241"/>
      <c r="D64" s="173"/>
    </row>
    <row r="65" spans="2:6" ht="16.5">
      <c r="B65" s="233" t="s">
        <v>112</v>
      </c>
      <c r="C65" s="234"/>
      <c r="D65" s="155">
        <f>+'հավելված 3'!D64</f>
        <v>49980</v>
      </c>
    </row>
    <row r="66" spans="2:6" ht="16.5">
      <c r="B66" s="233" t="s">
        <v>113</v>
      </c>
      <c r="C66" s="234"/>
      <c r="D66" s="174">
        <f>+'հավելված 3'!D65</f>
        <v>357</v>
      </c>
      <c r="F66" s="175"/>
    </row>
    <row r="67" spans="2:6" ht="16.5">
      <c r="B67" s="233" t="s">
        <v>114</v>
      </c>
      <c r="C67" s="234"/>
      <c r="D67" s="174"/>
    </row>
    <row r="68" spans="2:6" ht="18" thickBot="1">
      <c r="B68" s="229" t="s">
        <v>115</v>
      </c>
      <c r="C68" s="230"/>
      <c r="D68" s="114">
        <f>+'հավելված 3'!D67</f>
        <v>178000</v>
      </c>
      <c r="E68" s="168"/>
    </row>
    <row r="69" spans="2:6" ht="15.75" customHeight="1" thickBot="1">
      <c r="B69" s="166"/>
      <c r="C69" s="167"/>
      <c r="D69" s="159"/>
    </row>
    <row r="70" spans="2:6" ht="30.75" customHeight="1">
      <c r="B70" s="135" t="s">
        <v>31</v>
      </c>
      <c r="C70" s="136" t="s">
        <v>26</v>
      </c>
      <c r="D70" s="137"/>
    </row>
    <row r="71" spans="2:6" ht="24" customHeight="1" thickBot="1">
      <c r="B71" s="138">
        <v>1102</v>
      </c>
      <c r="C71" s="144" t="s">
        <v>83</v>
      </c>
      <c r="D71" s="145"/>
    </row>
    <row r="72" spans="2:6" ht="16.5">
      <c r="B72" s="176"/>
      <c r="C72" s="177"/>
      <c r="D72" s="178"/>
    </row>
    <row r="73" spans="2:6" ht="17.25" thickBot="1">
      <c r="B73" s="179" t="s">
        <v>32</v>
      </c>
      <c r="C73" s="180"/>
      <c r="D73" s="181"/>
    </row>
    <row r="74" spans="2:6" ht="15" customHeight="1" thickBot="1">
      <c r="B74" s="182"/>
      <c r="C74" s="183"/>
      <c r="D74" s="184"/>
    </row>
    <row r="75" spans="2:6" ht="52.5" customHeight="1">
      <c r="B75" s="169" t="s">
        <v>42</v>
      </c>
      <c r="C75" s="170">
        <v>1102</v>
      </c>
      <c r="D75" s="148" t="s">
        <v>157</v>
      </c>
    </row>
    <row r="76" spans="2:6" ht="20.25" customHeight="1">
      <c r="B76" s="149" t="s">
        <v>43</v>
      </c>
      <c r="C76" s="150">
        <v>11002</v>
      </c>
      <c r="D76" s="172"/>
    </row>
    <row r="77" spans="2:6" ht="39" customHeight="1">
      <c r="B77" s="149" t="s">
        <v>44</v>
      </c>
      <c r="C77" s="152" t="s">
        <v>150</v>
      </c>
      <c r="D77" s="172"/>
    </row>
    <row r="78" spans="2:6" ht="35.25" customHeight="1">
      <c r="B78" s="149" t="s">
        <v>45</v>
      </c>
      <c r="C78" s="152" t="s">
        <v>151</v>
      </c>
      <c r="D78" s="172"/>
    </row>
    <row r="79" spans="2:6" ht="22.5" customHeight="1">
      <c r="B79" s="149" t="s">
        <v>46</v>
      </c>
      <c r="C79" s="152" t="s">
        <v>185</v>
      </c>
      <c r="D79" s="172"/>
    </row>
    <row r="80" spans="2:6" ht="33.75" thickBot="1">
      <c r="B80" s="185" t="s">
        <v>153</v>
      </c>
      <c r="C80" s="186" t="s">
        <v>184</v>
      </c>
      <c r="D80" s="172"/>
    </row>
    <row r="81" spans="2:5" ht="18" customHeight="1">
      <c r="B81" s="231" t="s">
        <v>37</v>
      </c>
      <c r="C81" s="232"/>
      <c r="D81" s="172"/>
      <c r="E81" s="187"/>
    </row>
    <row r="82" spans="2:5" ht="37.5" customHeight="1">
      <c r="B82" s="233" t="s">
        <v>154</v>
      </c>
      <c r="C82" s="234"/>
      <c r="D82" s="188">
        <f>+'հավելված 3'!D81</f>
        <v>0</v>
      </c>
    </row>
    <row r="83" spans="2:5" ht="33.75" customHeight="1">
      <c r="B83" s="233" t="s">
        <v>155</v>
      </c>
      <c r="C83" s="234"/>
      <c r="D83" s="188"/>
    </row>
    <row r="84" spans="2:5" ht="27.75" customHeight="1">
      <c r="B84" s="242" t="s">
        <v>115</v>
      </c>
      <c r="C84" s="243"/>
      <c r="D84" s="189">
        <f>+'հավելված 3'!D83</f>
        <v>20000</v>
      </c>
      <c r="E84" s="168"/>
    </row>
    <row r="85" spans="2:5" ht="18" customHeight="1">
      <c r="B85" s="240"/>
      <c r="C85" s="244"/>
      <c r="D85" s="245"/>
      <c r="E85" s="168"/>
    </row>
    <row r="86" spans="2:5" ht="45" customHeight="1">
      <c r="B86" s="146" t="s">
        <v>42</v>
      </c>
      <c r="C86" s="147">
        <v>1102</v>
      </c>
      <c r="D86" s="148" t="s">
        <v>158</v>
      </c>
    </row>
    <row r="87" spans="2:5" ht="20.25" customHeight="1">
      <c r="B87" s="149" t="s">
        <v>43</v>
      </c>
      <c r="C87" s="150">
        <v>12003</v>
      </c>
      <c r="D87" s="172"/>
    </row>
    <row r="88" spans="2:5" ht="20.25" customHeight="1">
      <c r="B88" s="149" t="s">
        <v>44</v>
      </c>
      <c r="C88" s="152" t="s">
        <v>120</v>
      </c>
      <c r="D88" s="172"/>
    </row>
    <row r="89" spans="2:5" ht="56.25" customHeight="1">
      <c r="B89" s="149" t="s">
        <v>45</v>
      </c>
      <c r="C89" s="152" t="s">
        <v>122</v>
      </c>
      <c r="D89" s="172"/>
    </row>
    <row r="90" spans="2:5" ht="27" customHeight="1">
      <c r="B90" s="149" t="s">
        <v>46</v>
      </c>
      <c r="C90" s="152" t="s">
        <v>39</v>
      </c>
      <c r="D90" s="172"/>
    </row>
    <row r="91" spans="2:5" ht="87.75" customHeight="1" thickBot="1">
      <c r="B91" s="185" t="s">
        <v>47</v>
      </c>
      <c r="C91" s="186" t="s">
        <v>123</v>
      </c>
      <c r="D91" s="172"/>
    </row>
    <row r="92" spans="2:5" ht="18" customHeight="1">
      <c r="B92" s="231" t="s">
        <v>37</v>
      </c>
      <c r="C92" s="232"/>
      <c r="D92" s="172"/>
    </row>
    <row r="93" spans="2:5" ht="17.25">
      <c r="B93" s="233" t="s">
        <v>98</v>
      </c>
      <c r="C93" s="234"/>
      <c r="D93" s="188">
        <f>+'հավելված 3'!D92</f>
        <v>-1705</v>
      </c>
    </row>
    <row r="94" spans="2:5" ht="18" thickBot="1">
      <c r="B94" s="229" t="s">
        <v>115</v>
      </c>
      <c r="C94" s="230"/>
      <c r="D94" s="114">
        <f>+'հավելված 3'!D93</f>
        <v>-900000</v>
      </c>
      <c r="E94" s="168"/>
    </row>
    <row r="95" spans="2:5" ht="20.25" customHeight="1" thickBot="1">
      <c r="B95" s="166"/>
      <c r="C95" s="167"/>
      <c r="D95" s="159"/>
    </row>
    <row r="96" spans="2:5" ht="17.25" customHeight="1">
      <c r="B96" s="135" t="s">
        <v>31</v>
      </c>
      <c r="C96" s="136" t="s">
        <v>26</v>
      </c>
      <c r="D96" s="137"/>
    </row>
    <row r="97" spans="2:5" ht="17.25" customHeight="1" thickBot="1">
      <c r="B97" s="138">
        <v>1205</v>
      </c>
      <c r="C97" s="144" t="s">
        <v>67</v>
      </c>
      <c r="D97" s="145"/>
    </row>
    <row r="98" spans="2:5" ht="17.25" customHeight="1">
      <c r="B98" s="176"/>
      <c r="C98" s="177"/>
      <c r="D98" s="178"/>
    </row>
    <row r="99" spans="2:5" ht="17.25" customHeight="1" thickBot="1">
      <c r="B99" s="179" t="s">
        <v>32</v>
      </c>
      <c r="C99" s="180"/>
      <c r="D99" s="181"/>
    </row>
    <row r="100" spans="2:5" ht="17.25" customHeight="1">
      <c r="B100" s="166"/>
      <c r="C100" s="167"/>
      <c r="D100" s="190"/>
    </row>
    <row r="101" spans="2:5" ht="54" customHeight="1">
      <c r="B101" s="149" t="s">
        <v>31</v>
      </c>
      <c r="C101" s="150">
        <v>1205</v>
      </c>
      <c r="D101" s="148" t="s">
        <v>157</v>
      </c>
    </row>
    <row r="102" spans="2:5" ht="17.25" customHeight="1">
      <c r="B102" s="149" t="s">
        <v>33</v>
      </c>
      <c r="C102" s="150">
        <v>12001</v>
      </c>
      <c r="D102" s="151" t="s">
        <v>25</v>
      </c>
    </row>
    <row r="103" spans="2:5" ht="41.25" customHeight="1">
      <c r="B103" s="149" t="s">
        <v>34</v>
      </c>
      <c r="C103" s="152" t="s">
        <v>125</v>
      </c>
      <c r="D103" s="151"/>
    </row>
    <row r="104" spans="2:5" ht="33.75" customHeight="1">
      <c r="B104" s="149" t="s">
        <v>35</v>
      </c>
      <c r="C104" s="152" t="s">
        <v>126</v>
      </c>
      <c r="D104" s="151"/>
    </row>
    <row r="105" spans="2:5" ht="23.25" customHeight="1">
      <c r="B105" s="149" t="s">
        <v>36</v>
      </c>
      <c r="C105" s="152" t="s">
        <v>66</v>
      </c>
      <c r="D105" s="151"/>
    </row>
    <row r="106" spans="2:5" ht="55.5" customHeight="1" thickBot="1">
      <c r="B106" s="153" t="s">
        <v>47</v>
      </c>
      <c r="C106" s="154" t="s">
        <v>127</v>
      </c>
      <c r="D106" s="151"/>
    </row>
    <row r="107" spans="2:5" ht="17.25" customHeight="1">
      <c r="B107" s="231" t="s">
        <v>37</v>
      </c>
      <c r="C107" s="232"/>
      <c r="D107" s="151"/>
    </row>
    <row r="108" spans="2:5" ht="17.25" customHeight="1">
      <c r="B108" s="235" t="s">
        <v>186</v>
      </c>
      <c r="C108" s="236"/>
      <c r="D108" s="191">
        <f>+'հավելված 3'!D107</f>
        <v>194</v>
      </c>
    </row>
    <row r="109" spans="2:5" ht="24" customHeight="1" thickBot="1">
      <c r="B109" s="237" t="s">
        <v>115</v>
      </c>
      <c r="C109" s="238"/>
      <c r="D109" s="192">
        <f>+'հավելված 3'!D108</f>
        <v>62000</v>
      </c>
    </row>
    <row r="110" spans="2:5" ht="59.25" customHeight="1">
      <c r="B110" s="149" t="s">
        <v>31</v>
      </c>
      <c r="C110" s="150">
        <v>1205</v>
      </c>
      <c r="D110" s="148" t="s">
        <v>156</v>
      </c>
      <c r="E110" s="163"/>
    </row>
    <row r="111" spans="2:5" ht="39" customHeight="1">
      <c r="B111" s="149" t="s">
        <v>33</v>
      </c>
      <c r="C111" s="150">
        <v>12002</v>
      </c>
      <c r="D111" s="151" t="s">
        <v>25</v>
      </c>
    </row>
    <row r="112" spans="2:5" ht="54" customHeight="1">
      <c r="B112" s="149" t="s">
        <v>34</v>
      </c>
      <c r="C112" s="152" t="s">
        <v>85</v>
      </c>
      <c r="D112" s="151"/>
    </row>
    <row r="113" spans="2:5" ht="61.5" customHeight="1">
      <c r="B113" s="149" t="s">
        <v>35</v>
      </c>
      <c r="C113" s="193" t="s">
        <v>93</v>
      </c>
      <c r="D113" s="151"/>
    </row>
    <row r="114" spans="2:5" ht="16.5">
      <c r="B114" s="149" t="s">
        <v>36</v>
      </c>
      <c r="C114" s="152" t="s">
        <v>66</v>
      </c>
      <c r="D114" s="151"/>
    </row>
    <row r="115" spans="2:5" ht="46.5" customHeight="1" thickBot="1">
      <c r="B115" s="153" t="s">
        <v>47</v>
      </c>
      <c r="C115" s="154" t="s">
        <v>104</v>
      </c>
      <c r="D115" s="151"/>
    </row>
    <row r="116" spans="2:5" ht="21.75" customHeight="1">
      <c r="B116" s="231" t="s">
        <v>37</v>
      </c>
      <c r="C116" s="232"/>
      <c r="D116" s="151"/>
    </row>
    <row r="117" spans="2:5" ht="17.25">
      <c r="B117" s="227" t="s">
        <v>103</v>
      </c>
      <c r="C117" s="228"/>
      <c r="D117" s="191">
        <f>+'հավելված 3'!D116</f>
        <v>3000</v>
      </c>
    </row>
    <row r="118" spans="2:5" ht="18" thickBot="1">
      <c r="B118" s="229" t="s">
        <v>115</v>
      </c>
      <c r="C118" s="230"/>
      <c r="D118" s="192">
        <f>+'հավելված 3'!D117</f>
        <v>600000</v>
      </c>
      <c r="E118" s="194"/>
    </row>
    <row r="119" spans="2:5" ht="25.5" customHeight="1">
      <c r="B119" s="195"/>
      <c r="C119" s="195"/>
      <c r="D119" s="132"/>
    </row>
  </sheetData>
  <mergeCells count="34">
    <mergeCell ref="B92:C92"/>
    <mergeCell ref="B93:C93"/>
    <mergeCell ref="B94:C94"/>
    <mergeCell ref="B118:C118"/>
    <mergeCell ref="B107:C107"/>
    <mergeCell ref="B108:C108"/>
    <mergeCell ref="B109:C109"/>
    <mergeCell ref="B116:C116"/>
    <mergeCell ref="B117:C117"/>
    <mergeCell ref="B81:C81"/>
    <mergeCell ref="B82:C82"/>
    <mergeCell ref="B83:C83"/>
    <mergeCell ref="B84:C84"/>
    <mergeCell ref="B85:D85"/>
    <mergeCell ref="B64:C64"/>
    <mergeCell ref="B65:C65"/>
    <mergeCell ref="B66:C66"/>
    <mergeCell ref="B67:C67"/>
    <mergeCell ref="B68:C68"/>
    <mergeCell ref="B40:C40"/>
    <mergeCell ref="B41:C41"/>
    <mergeCell ref="B54:C54"/>
    <mergeCell ref="B55:C55"/>
    <mergeCell ref="B56:C56"/>
    <mergeCell ref="B23:C23"/>
    <mergeCell ref="B36:C36"/>
    <mergeCell ref="B37:C37"/>
    <mergeCell ref="B38:C38"/>
    <mergeCell ref="B39:C39"/>
    <mergeCell ref="B4:E4"/>
    <mergeCell ref="B6:E6"/>
    <mergeCell ref="B7:E7"/>
    <mergeCell ref="B21:C21"/>
    <mergeCell ref="B22:C22"/>
  </mergeCells>
  <pageMargins left="0.7" right="0" top="0.25" bottom="0.25" header="0.3" footer="0.3"/>
  <pageSetup paperSize="9" scale="65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stopIfTrue="1" id="{C935A408-D209-414C-8DA9-3594CD2FE12D}">
            <xm:f>'հավելված 3'!#REF!=1</xm:f>
            <x14:dxf>
              <font>
                <b/>
                <i val="0"/>
                <strike val="0"/>
                <condense val="0"/>
                <extend val="0"/>
              </font>
            </x14:dxf>
          </x14:cfRule>
          <xm:sqref>C11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dimension ref="A1:I12"/>
  <sheetViews>
    <sheetView topLeftCell="A7" workbookViewId="0">
      <selection activeCell="A8" sqref="A8:H8"/>
    </sheetView>
  </sheetViews>
  <sheetFormatPr defaultRowHeight="16.5"/>
  <cols>
    <col min="1" max="1" width="12.28515625" style="9" customWidth="1"/>
    <col min="2" max="2" width="12.85546875" style="9" customWidth="1"/>
    <col min="3" max="3" width="11.5703125" style="9" customWidth="1"/>
    <col min="4" max="4" width="44.140625" style="9" customWidth="1"/>
    <col min="5" max="5" width="8.7109375" style="9" customWidth="1"/>
    <col min="6" max="6" width="10.5703125" style="9" customWidth="1"/>
    <col min="7" max="7" width="13.85546875" style="9" customWidth="1"/>
    <col min="8" max="8" width="10.42578125" style="9" customWidth="1"/>
    <col min="9" max="9" width="17.28515625" style="9" customWidth="1"/>
    <col min="10" max="251" width="9.140625" style="36"/>
    <col min="252" max="252" width="12.28515625" style="36" customWidth="1"/>
    <col min="253" max="253" width="12.85546875" style="36" customWidth="1"/>
    <col min="254" max="254" width="11.5703125" style="36" customWidth="1"/>
    <col min="255" max="255" width="44.140625" style="36" customWidth="1"/>
    <col min="256" max="256" width="8.7109375" style="36" customWidth="1"/>
    <col min="257" max="257" width="10.5703125" style="36" customWidth="1"/>
    <col min="258" max="258" width="13.85546875" style="36" customWidth="1"/>
    <col min="259" max="259" width="10.42578125" style="36" customWidth="1"/>
    <col min="260" max="260" width="17.28515625" style="36" customWidth="1"/>
    <col min="261" max="261" width="12.7109375" style="36" bestFit="1" customWidth="1"/>
    <col min="262" max="262" width="12" style="36" bestFit="1" customWidth="1"/>
    <col min="263" max="507" width="9.140625" style="36"/>
    <col min="508" max="508" width="12.28515625" style="36" customWidth="1"/>
    <col min="509" max="509" width="12.85546875" style="36" customWidth="1"/>
    <col min="510" max="510" width="11.5703125" style="36" customWidth="1"/>
    <col min="511" max="511" width="44.140625" style="36" customWidth="1"/>
    <col min="512" max="512" width="8.7109375" style="36" customWidth="1"/>
    <col min="513" max="513" width="10.5703125" style="36" customWidth="1"/>
    <col min="514" max="514" width="13.85546875" style="36" customWidth="1"/>
    <col min="515" max="515" width="10.42578125" style="36" customWidth="1"/>
    <col min="516" max="516" width="17.28515625" style="36" customWidth="1"/>
    <col min="517" max="517" width="12.7109375" style="36" bestFit="1" customWidth="1"/>
    <col min="518" max="518" width="12" style="36" bestFit="1" customWidth="1"/>
    <col min="519" max="763" width="9.140625" style="36"/>
    <col min="764" max="764" width="12.28515625" style="36" customWidth="1"/>
    <col min="765" max="765" width="12.85546875" style="36" customWidth="1"/>
    <col min="766" max="766" width="11.5703125" style="36" customWidth="1"/>
    <col min="767" max="767" width="44.140625" style="36" customWidth="1"/>
    <col min="768" max="768" width="8.7109375" style="36" customWidth="1"/>
    <col min="769" max="769" width="10.5703125" style="36" customWidth="1"/>
    <col min="770" max="770" width="13.85546875" style="36" customWidth="1"/>
    <col min="771" max="771" width="10.42578125" style="36" customWidth="1"/>
    <col min="772" max="772" width="17.28515625" style="36" customWidth="1"/>
    <col min="773" max="773" width="12.7109375" style="36" bestFit="1" customWidth="1"/>
    <col min="774" max="774" width="12" style="36" bestFit="1" customWidth="1"/>
    <col min="775" max="1019" width="9.140625" style="36"/>
    <col min="1020" max="1020" width="12.28515625" style="36" customWidth="1"/>
    <col min="1021" max="1021" width="12.85546875" style="36" customWidth="1"/>
    <col min="1022" max="1022" width="11.5703125" style="36" customWidth="1"/>
    <col min="1023" max="1023" width="44.140625" style="36" customWidth="1"/>
    <col min="1024" max="1024" width="8.7109375" style="36" customWidth="1"/>
    <col min="1025" max="1025" width="10.5703125" style="36" customWidth="1"/>
    <col min="1026" max="1026" width="13.85546875" style="36" customWidth="1"/>
    <col min="1027" max="1027" width="10.42578125" style="36" customWidth="1"/>
    <col min="1028" max="1028" width="17.28515625" style="36" customWidth="1"/>
    <col min="1029" max="1029" width="12.7109375" style="36" bestFit="1" customWidth="1"/>
    <col min="1030" max="1030" width="12" style="36" bestFit="1" customWidth="1"/>
    <col min="1031" max="1275" width="9.140625" style="36"/>
    <col min="1276" max="1276" width="12.28515625" style="36" customWidth="1"/>
    <col min="1277" max="1277" width="12.85546875" style="36" customWidth="1"/>
    <col min="1278" max="1278" width="11.5703125" style="36" customWidth="1"/>
    <col min="1279" max="1279" width="44.140625" style="36" customWidth="1"/>
    <col min="1280" max="1280" width="8.7109375" style="36" customWidth="1"/>
    <col min="1281" max="1281" width="10.5703125" style="36" customWidth="1"/>
    <col min="1282" max="1282" width="13.85546875" style="36" customWidth="1"/>
    <col min="1283" max="1283" width="10.42578125" style="36" customWidth="1"/>
    <col min="1284" max="1284" width="17.28515625" style="36" customWidth="1"/>
    <col min="1285" max="1285" width="12.7109375" style="36" bestFit="1" customWidth="1"/>
    <col min="1286" max="1286" width="12" style="36" bestFit="1" customWidth="1"/>
    <col min="1287" max="1531" width="9.140625" style="36"/>
    <col min="1532" max="1532" width="12.28515625" style="36" customWidth="1"/>
    <col min="1533" max="1533" width="12.85546875" style="36" customWidth="1"/>
    <col min="1534" max="1534" width="11.5703125" style="36" customWidth="1"/>
    <col min="1535" max="1535" width="44.140625" style="36" customWidth="1"/>
    <col min="1536" max="1536" width="8.7109375" style="36" customWidth="1"/>
    <col min="1537" max="1537" width="10.5703125" style="36" customWidth="1"/>
    <col min="1538" max="1538" width="13.85546875" style="36" customWidth="1"/>
    <col min="1539" max="1539" width="10.42578125" style="36" customWidth="1"/>
    <col min="1540" max="1540" width="17.28515625" style="36" customWidth="1"/>
    <col min="1541" max="1541" width="12.7109375" style="36" bestFit="1" customWidth="1"/>
    <col min="1542" max="1542" width="12" style="36" bestFit="1" customWidth="1"/>
    <col min="1543" max="1787" width="9.140625" style="36"/>
    <col min="1788" max="1788" width="12.28515625" style="36" customWidth="1"/>
    <col min="1789" max="1789" width="12.85546875" style="36" customWidth="1"/>
    <col min="1790" max="1790" width="11.5703125" style="36" customWidth="1"/>
    <col min="1791" max="1791" width="44.140625" style="36" customWidth="1"/>
    <col min="1792" max="1792" width="8.7109375" style="36" customWidth="1"/>
    <col min="1793" max="1793" width="10.5703125" style="36" customWidth="1"/>
    <col min="1794" max="1794" width="13.85546875" style="36" customWidth="1"/>
    <col min="1795" max="1795" width="10.42578125" style="36" customWidth="1"/>
    <col min="1796" max="1796" width="17.28515625" style="36" customWidth="1"/>
    <col min="1797" max="1797" width="12.7109375" style="36" bestFit="1" customWidth="1"/>
    <col min="1798" max="1798" width="12" style="36" bestFit="1" customWidth="1"/>
    <col min="1799" max="2043" width="9.140625" style="36"/>
    <col min="2044" max="2044" width="12.28515625" style="36" customWidth="1"/>
    <col min="2045" max="2045" width="12.85546875" style="36" customWidth="1"/>
    <col min="2046" max="2046" width="11.5703125" style="36" customWidth="1"/>
    <col min="2047" max="2047" width="44.140625" style="36" customWidth="1"/>
    <col min="2048" max="2048" width="8.7109375" style="36" customWidth="1"/>
    <col min="2049" max="2049" width="10.5703125" style="36" customWidth="1"/>
    <col min="2050" max="2050" width="13.85546875" style="36" customWidth="1"/>
    <col min="2051" max="2051" width="10.42578125" style="36" customWidth="1"/>
    <col min="2052" max="2052" width="17.28515625" style="36" customWidth="1"/>
    <col min="2053" max="2053" width="12.7109375" style="36" bestFit="1" customWidth="1"/>
    <col min="2054" max="2054" width="12" style="36" bestFit="1" customWidth="1"/>
    <col min="2055" max="2299" width="9.140625" style="36"/>
    <col min="2300" max="2300" width="12.28515625" style="36" customWidth="1"/>
    <col min="2301" max="2301" width="12.85546875" style="36" customWidth="1"/>
    <col min="2302" max="2302" width="11.5703125" style="36" customWidth="1"/>
    <col min="2303" max="2303" width="44.140625" style="36" customWidth="1"/>
    <col min="2304" max="2304" width="8.7109375" style="36" customWidth="1"/>
    <col min="2305" max="2305" width="10.5703125" style="36" customWidth="1"/>
    <col min="2306" max="2306" width="13.85546875" style="36" customWidth="1"/>
    <col min="2307" max="2307" width="10.42578125" style="36" customWidth="1"/>
    <col min="2308" max="2308" width="17.28515625" style="36" customWidth="1"/>
    <col min="2309" max="2309" width="12.7109375" style="36" bestFit="1" customWidth="1"/>
    <col min="2310" max="2310" width="12" style="36" bestFit="1" customWidth="1"/>
    <col min="2311" max="2555" width="9.140625" style="36"/>
    <col min="2556" max="2556" width="12.28515625" style="36" customWidth="1"/>
    <col min="2557" max="2557" width="12.85546875" style="36" customWidth="1"/>
    <col min="2558" max="2558" width="11.5703125" style="36" customWidth="1"/>
    <col min="2559" max="2559" width="44.140625" style="36" customWidth="1"/>
    <col min="2560" max="2560" width="8.7109375" style="36" customWidth="1"/>
    <col min="2561" max="2561" width="10.5703125" style="36" customWidth="1"/>
    <col min="2562" max="2562" width="13.85546875" style="36" customWidth="1"/>
    <col min="2563" max="2563" width="10.42578125" style="36" customWidth="1"/>
    <col min="2564" max="2564" width="17.28515625" style="36" customWidth="1"/>
    <col min="2565" max="2565" width="12.7109375" style="36" bestFit="1" customWidth="1"/>
    <col min="2566" max="2566" width="12" style="36" bestFit="1" customWidth="1"/>
    <col min="2567" max="2811" width="9.140625" style="36"/>
    <col min="2812" max="2812" width="12.28515625" style="36" customWidth="1"/>
    <col min="2813" max="2813" width="12.85546875" style="36" customWidth="1"/>
    <col min="2814" max="2814" width="11.5703125" style="36" customWidth="1"/>
    <col min="2815" max="2815" width="44.140625" style="36" customWidth="1"/>
    <col min="2816" max="2816" width="8.7109375" style="36" customWidth="1"/>
    <col min="2817" max="2817" width="10.5703125" style="36" customWidth="1"/>
    <col min="2818" max="2818" width="13.85546875" style="36" customWidth="1"/>
    <col min="2819" max="2819" width="10.42578125" style="36" customWidth="1"/>
    <col min="2820" max="2820" width="17.28515625" style="36" customWidth="1"/>
    <col min="2821" max="2821" width="12.7109375" style="36" bestFit="1" customWidth="1"/>
    <col min="2822" max="2822" width="12" style="36" bestFit="1" customWidth="1"/>
    <col min="2823" max="3067" width="9.140625" style="36"/>
    <col min="3068" max="3068" width="12.28515625" style="36" customWidth="1"/>
    <col min="3069" max="3069" width="12.85546875" style="36" customWidth="1"/>
    <col min="3070" max="3070" width="11.5703125" style="36" customWidth="1"/>
    <col min="3071" max="3071" width="44.140625" style="36" customWidth="1"/>
    <col min="3072" max="3072" width="8.7109375" style="36" customWidth="1"/>
    <col min="3073" max="3073" width="10.5703125" style="36" customWidth="1"/>
    <col min="3074" max="3074" width="13.85546875" style="36" customWidth="1"/>
    <col min="3075" max="3075" width="10.42578125" style="36" customWidth="1"/>
    <col min="3076" max="3076" width="17.28515625" style="36" customWidth="1"/>
    <col min="3077" max="3077" width="12.7109375" style="36" bestFit="1" customWidth="1"/>
    <col min="3078" max="3078" width="12" style="36" bestFit="1" customWidth="1"/>
    <col min="3079" max="3323" width="9.140625" style="36"/>
    <col min="3324" max="3324" width="12.28515625" style="36" customWidth="1"/>
    <col min="3325" max="3325" width="12.85546875" style="36" customWidth="1"/>
    <col min="3326" max="3326" width="11.5703125" style="36" customWidth="1"/>
    <col min="3327" max="3327" width="44.140625" style="36" customWidth="1"/>
    <col min="3328" max="3328" width="8.7109375" style="36" customWidth="1"/>
    <col min="3329" max="3329" width="10.5703125" style="36" customWidth="1"/>
    <col min="3330" max="3330" width="13.85546875" style="36" customWidth="1"/>
    <col min="3331" max="3331" width="10.42578125" style="36" customWidth="1"/>
    <col min="3332" max="3332" width="17.28515625" style="36" customWidth="1"/>
    <col min="3333" max="3333" width="12.7109375" style="36" bestFit="1" customWidth="1"/>
    <col min="3334" max="3334" width="12" style="36" bestFit="1" customWidth="1"/>
    <col min="3335" max="3579" width="9.140625" style="36"/>
    <col min="3580" max="3580" width="12.28515625" style="36" customWidth="1"/>
    <col min="3581" max="3581" width="12.85546875" style="36" customWidth="1"/>
    <col min="3582" max="3582" width="11.5703125" style="36" customWidth="1"/>
    <col min="3583" max="3583" width="44.140625" style="36" customWidth="1"/>
    <col min="3584" max="3584" width="8.7109375" style="36" customWidth="1"/>
    <col min="3585" max="3585" width="10.5703125" style="36" customWidth="1"/>
    <col min="3586" max="3586" width="13.85546875" style="36" customWidth="1"/>
    <col min="3587" max="3587" width="10.42578125" style="36" customWidth="1"/>
    <col min="3588" max="3588" width="17.28515625" style="36" customWidth="1"/>
    <col min="3589" max="3589" width="12.7109375" style="36" bestFit="1" customWidth="1"/>
    <col min="3590" max="3590" width="12" style="36" bestFit="1" customWidth="1"/>
    <col min="3591" max="3835" width="9.140625" style="36"/>
    <col min="3836" max="3836" width="12.28515625" style="36" customWidth="1"/>
    <col min="3837" max="3837" width="12.85546875" style="36" customWidth="1"/>
    <col min="3838" max="3838" width="11.5703125" style="36" customWidth="1"/>
    <col min="3839" max="3839" width="44.140625" style="36" customWidth="1"/>
    <col min="3840" max="3840" width="8.7109375" style="36" customWidth="1"/>
    <col min="3841" max="3841" width="10.5703125" style="36" customWidth="1"/>
    <col min="3842" max="3842" width="13.85546875" style="36" customWidth="1"/>
    <col min="3843" max="3843" width="10.42578125" style="36" customWidth="1"/>
    <col min="3844" max="3844" width="17.28515625" style="36" customWidth="1"/>
    <col min="3845" max="3845" width="12.7109375" style="36" bestFit="1" customWidth="1"/>
    <col min="3846" max="3846" width="12" style="36" bestFit="1" customWidth="1"/>
    <col min="3847" max="4091" width="9.140625" style="36"/>
    <col min="4092" max="4092" width="12.28515625" style="36" customWidth="1"/>
    <col min="4093" max="4093" width="12.85546875" style="36" customWidth="1"/>
    <col min="4094" max="4094" width="11.5703125" style="36" customWidth="1"/>
    <col min="4095" max="4095" width="44.140625" style="36" customWidth="1"/>
    <col min="4096" max="4096" width="8.7109375" style="36" customWidth="1"/>
    <col min="4097" max="4097" width="10.5703125" style="36" customWidth="1"/>
    <col min="4098" max="4098" width="13.85546875" style="36" customWidth="1"/>
    <col min="4099" max="4099" width="10.42578125" style="36" customWidth="1"/>
    <col min="4100" max="4100" width="17.28515625" style="36" customWidth="1"/>
    <col min="4101" max="4101" width="12.7109375" style="36" bestFit="1" customWidth="1"/>
    <col min="4102" max="4102" width="12" style="36" bestFit="1" customWidth="1"/>
    <col min="4103" max="4347" width="9.140625" style="36"/>
    <col min="4348" max="4348" width="12.28515625" style="36" customWidth="1"/>
    <col min="4349" max="4349" width="12.85546875" style="36" customWidth="1"/>
    <col min="4350" max="4350" width="11.5703125" style="36" customWidth="1"/>
    <col min="4351" max="4351" width="44.140625" style="36" customWidth="1"/>
    <col min="4352" max="4352" width="8.7109375" style="36" customWidth="1"/>
    <col min="4353" max="4353" width="10.5703125" style="36" customWidth="1"/>
    <col min="4354" max="4354" width="13.85546875" style="36" customWidth="1"/>
    <col min="4355" max="4355" width="10.42578125" style="36" customWidth="1"/>
    <col min="4356" max="4356" width="17.28515625" style="36" customWidth="1"/>
    <col min="4357" max="4357" width="12.7109375" style="36" bestFit="1" customWidth="1"/>
    <col min="4358" max="4358" width="12" style="36" bestFit="1" customWidth="1"/>
    <col min="4359" max="4603" width="9.140625" style="36"/>
    <col min="4604" max="4604" width="12.28515625" style="36" customWidth="1"/>
    <col min="4605" max="4605" width="12.85546875" style="36" customWidth="1"/>
    <col min="4606" max="4606" width="11.5703125" style="36" customWidth="1"/>
    <col min="4607" max="4607" width="44.140625" style="36" customWidth="1"/>
    <col min="4608" max="4608" width="8.7109375" style="36" customWidth="1"/>
    <col min="4609" max="4609" width="10.5703125" style="36" customWidth="1"/>
    <col min="4610" max="4610" width="13.85546875" style="36" customWidth="1"/>
    <col min="4611" max="4611" width="10.42578125" style="36" customWidth="1"/>
    <col min="4612" max="4612" width="17.28515625" style="36" customWidth="1"/>
    <col min="4613" max="4613" width="12.7109375" style="36" bestFit="1" customWidth="1"/>
    <col min="4614" max="4614" width="12" style="36" bestFit="1" customWidth="1"/>
    <col min="4615" max="4859" width="9.140625" style="36"/>
    <col min="4860" max="4860" width="12.28515625" style="36" customWidth="1"/>
    <col min="4861" max="4861" width="12.85546875" style="36" customWidth="1"/>
    <col min="4862" max="4862" width="11.5703125" style="36" customWidth="1"/>
    <col min="4863" max="4863" width="44.140625" style="36" customWidth="1"/>
    <col min="4864" max="4864" width="8.7109375" style="36" customWidth="1"/>
    <col min="4865" max="4865" width="10.5703125" style="36" customWidth="1"/>
    <col min="4866" max="4866" width="13.85546875" style="36" customWidth="1"/>
    <col min="4867" max="4867" width="10.42578125" style="36" customWidth="1"/>
    <col min="4868" max="4868" width="17.28515625" style="36" customWidth="1"/>
    <col min="4869" max="4869" width="12.7109375" style="36" bestFit="1" customWidth="1"/>
    <col min="4870" max="4870" width="12" style="36" bestFit="1" customWidth="1"/>
    <col min="4871" max="5115" width="9.140625" style="36"/>
    <col min="5116" max="5116" width="12.28515625" style="36" customWidth="1"/>
    <col min="5117" max="5117" width="12.85546875" style="36" customWidth="1"/>
    <col min="5118" max="5118" width="11.5703125" style="36" customWidth="1"/>
    <col min="5119" max="5119" width="44.140625" style="36" customWidth="1"/>
    <col min="5120" max="5120" width="8.7109375" style="36" customWidth="1"/>
    <col min="5121" max="5121" width="10.5703125" style="36" customWidth="1"/>
    <col min="5122" max="5122" width="13.85546875" style="36" customWidth="1"/>
    <col min="5123" max="5123" width="10.42578125" style="36" customWidth="1"/>
    <col min="5124" max="5124" width="17.28515625" style="36" customWidth="1"/>
    <col min="5125" max="5125" width="12.7109375" style="36" bestFit="1" customWidth="1"/>
    <col min="5126" max="5126" width="12" style="36" bestFit="1" customWidth="1"/>
    <col min="5127" max="5371" width="9.140625" style="36"/>
    <col min="5372" max="5372" width="12.28515625" style="36" customWidth="1"/>
    <col min="5373" max="5373" width="12.85546875" style="36" customWidth="1"/>
    <col min="5374" max="5374" width="11.5703125" style="36" customWidth="1"/>
    <col min="5375" max="5375" width="44.140625" style="36" customWidth="1"/>
    <col min="5376" max="5376" width="8.7109375" style="36" customWidth="1"/>
    <col min="5377" max="5377" width="10.5703125" style="36" customWidth="1"/>
    <col min="5378" max="5378" width="13.85546875" style="36" customWidth="1"/>
    <col min="5379" max="5379" width="10.42578125" style="36" customWidth="1"/>
    <col min="5380" max="5380" width="17.28515625" style="36" customWidth="1"/>
    <col min="5381" max="5381" width="12.7109375" style="36" bestFit="1" customWidth="1"/>
    <col min="5382" max="5382" width="12" style="36" bestFit="1" customWidth="1"/>
    <col min="5383" max="5627" width="9.140625" style="36"/>
    <col min="5628" max="5628" width="12.28515625" style="36" customWidth="1"/>
    <col min="5629" max="5629" width="12.85546875" style="36" customWidth="1"/>
    <col min="5630" max="5630" width="11.5703125" style="36" customWidth="1"/>
    <col min="5631" max="5631" width="44.140625" style="36" customWidth="1"/>
    <col min="5632" max="5632" width="8.7109375" style="36" customWidth="1"/>
    <col min="5633" max="5633" width="10.5703125" style="36" customWidth="1"/>
    <col min="5634" max="5634" width="13.85546875" style="36" customWidth="1"/>
    <col min="5635" max="5635" width="10.42578125" style="36" customWidth="1"/>
    <col min="5636" max="5636" width="17.28515625" style="36" customWidth="1"/>
    <col min="5637" max="5637" width="12.7109375" style="36" bestFit="1" customWidth="1"/>
    <col min="5638" max="5638" width="12" style="36" bestFit="1" customWidth="1"/>
    <col min="5639" max="5883" width="9.140625" style="36"/>
    <col min="5884" max="5884" width="12.28515625" style="36" customWidth="1"/>
    <col min="5885" max="5885" width="12.85546875" style="36" customWidth="1"/>
    <col min="5886" max="5886" width="11.5703125" style="36" customWidth="1"/>
    <col min="5887" max="5887" width="44.140625" style="36" customWidth="1"/>
    <col min="5888" max="5888" width="8.7109375" style="36" customWidth="1"/>
    <col min="5889" max="5889" width="10.5703125" style="36" customWidth="1"/>
    <col min="5890" max="5890" width="13.85546875" style="36" customWidth="1"/>
    <col min="5891" max="5891" width="10.42578125" style="36" customWidth="1"/>
    <col min="5892" max="5892" width="17.28515625" style="36" customWidth="1"/>
    <col min="5893" max="5893" width="12.7109375" style="36" bestFit="1" customWidth="1"/>
    <col min="5894" max="5894" width="12" style="36" bestFit="1" customWidth="1"/>
    <col min="5895" max="6139" width="9.140625" style="36"/>
    <col min="6140" max="6140" width="12.28515625" style="36" customWidth="1"/>
    <col min="6141" max="6141" width="12.85546875" style="36" customWidth="1"/>
    <col min="6142" max="6142" width="11.5703125" style="36" customWidth="1"/>
    <col min="6143" max="6143" width="44.140625" style="36" customWidth="1"/>
    <col min="6144" max="6144" width="8.7109375" style="36" customWidth="1"/>
    <col min="6145" max="6145" width="10.5703125" style="36" customWidth="1"/>
    <col min="6146" max="6146" width="13.85546875" style="36" customWidth="1"/>
    <col min="6147" max="6147" width="10.42578125" style="36" customWidth="1"/>
    <col min="6148" max="6148" width="17.28515625" style="36" customWidth="1"/>
    <col min="6149" max="6149" width="12.7109375" style="36" bestFit="1" customWidth="1"/>
    <col min="6150" max="6150" width="12" style="36" bestFit="1" customWidth="1"/>
    <col min="6151" max="6395" width="9.140625" style="36"/>
    <col min="6396" max="6396" width="12.28515625" style="36" customWidth="1"/>
    <col min="6397" max="6397" width="12.85546875" style="36" customWidth="1"/>
    <col min="6398" max="6398" width="11.5703125" style="36" customWidth="1"/>
    <col min="6399" max="6399" width="44.140625" style="36" customWidth="1"/>
    <col min="6400" max="6400" width="8.7109375" style="36" customWidth="1"/>
    <col min="6401" max="6401" width="10.5703125" style="36" customWidth="1"/>
    <col min="6402" max="6402" width="13.85546875" style="36" customWidth="1"/>
    <col min="6403" max="6403" width="10.42578125" style="36" customWidth="1"/>
    <col min="6404" max="6404" width="17.28515625" style="36" customWidth="1"/>
    <col min="6405" max="6405" width="12.7109375" style="36" bestFit="1" customWidth="1"/>
    <col min="6406" max="6406" width="12" style="36" bestFit="1" customWidth="1"/>
    <col min="6407" max="6651" width="9.140625" style="36"/>
    <col min="6652" max="6652" width="12.28515625" style="36" customWidth="1"/>
    <col min="6653" max="6653" width="12.85546875" style="36" customWidth="1"/>
    <col min="6654" max="6654" width="11.5703125" style="36" customWidth="1"/>
    <col min="6655" max="6655" width="44.140625" style="36" customWidth="1"/>
    <col min="6656" max="6656" width="8.7109375" style="36" customWidth="1"/>
    <col min="6657" max="6657" width="10.5703125" style="36" customWidth="1"/>
    <col min="6658" max="6658" width="13.85546875" style="36" customWidth="1"/>
    <col min="6659" max="6659" width="10.42578125" style="36" customWidth="1"/>
    <col min="6660" max="6660" width="17.28515625" style="36" customWidth="1"/>
    <col min="6661" max="6661" width="12.7109375" style="36" bestFit="1" customWidth="1"/>
    <col min="6662" max="6662" width="12" style="36" bestFit="1" customWidth="1"/>
    <col min="6663" max="6907" width="9.140625" style="36"/>
    <col min="6908" max="6908" width="12.28515625" style="36" customWidth="1"/>
    <col min="6909" max="6909" width="12.85546875" style="36" customWidth="1"/>
    <col min="6910" max="6910" width="11.5703125" style="36" customWidth="1"/>
    <col min="6911" max="6911" width="44.140625" style="36" customWidth="1"/>
    <col min="6912" max="6912" width="8.7109375" style="36" customWidth="1"/>
    <col min="6913" max="6913" width="10.5703125" style="36" customWidth="1"/>
    <col min="6914" max="6914" width="13.85546875" style="36" customWidth="1"/>
    <col min="6915" max="6915" width="10.42578125" style="36" customWidth="1"/>
    <col min="6916" max="6916" width="17.28515625" style="36" customWidth="1"/>
    <col min="6917" max="6917" width="12.7109375" style="36" bestFit="1" customWidth="1"/>
    <col min="6918" max="6918" width="12" style="36" bestFit="1" customWidth="1"/>
    <col min="6919" max="7163" width="9.140625" style="36"/>
    <col min="7164" max="7164" width="12.28515625" style="36" customWidth="1"/>
    <col min="7165" max="7165" width="12.85546875" style="36" customWidth="1"/>
    <col min="7166" max="7166" width="11.5703125" style="36" customWidth="1"/>
    <col min="7167" max="7167" width="44.140625" style="36" customWidth="1"/>
    <col min="7168" max="7168" width="8.7109375" style="36" customWidth="1"/>
    <col min="7169" max="7169" width="10.5703125" style="36" customWidth="1"/>
    <col min="7170" max="7170" width="13.85546875" style="36" customWidth="1"/>
    <col min="7171" max="7171" width="10.42578125" style="36" customWidth="1"/>
    <col min="7172" max="7172" width="17.28515625" style="36" customWidth="1"/>
    <col min="7173" max="7173" width="12.7109375" style="36" bestFit="1" customWidth="1"/>
    <col min="7174" max="7174" width="12" style="36" bestFit="1" customWidth="1"/>
    <col min="7175" max="7419" width="9.140625" style="36"/>
    <col min="7420" max="7420" width="12.28515625" style="36" customWidth="1"/>
    <col min="7421" max="7421" width="12.85546875" style="36" customWidth="1"/>
    <col min="7422" max="7422" width="11.5703125" style="36" customWidth="1"/>
    <col min="7423" max="7423" width="44.140625" style="36" customWidth="1"/>
    <col min="7424" max="7424" width="8.7109375" style="36" customWidth="1"/>
    <col min="7425" max="7425" width="10.5703125" style="36" customWidth="1"/>
    <col min="7426" max="7426" width="13.85546875" style="36" customWidth="1"/>
    <col min="7427" max="7427" width="10.42578125" style="36" customWidth="1"/>
    <col min="7428" max="7428" width="17.28515625" style="36" customWidth="1"/>
    <col min="7429" max="7429" width="12.7109375" style="36" bestFit="1" customWidth="1"/>
    <col min="7430" max="7430" width="12" style="36" bestFit="1" customWidth="1"/>
    <col min="7431" max="7675" width="9.140625" style="36"/>
    <col min="7676" max="7676" width="12.28515625" style="36" customWidth="1"/>
    <col min="7677" max="7677" width="12.85546875" style="36" customWidth="1"/>
    <col min="7678" max="7678" width="11.5703125" style="36" customWidth="1"/>
    <col min="7679" max="7679" width="44.140625" style="36" customWidth="1"/>
    <col min="7680" max="7680" width="8.7109375" style="36" customWidth="1"/>
    <col min="7681" max="7681" width="10.5703125" style="36" customWidth="1"/>
    <col min="7682" max="7682" width="13.85546875" style="36" customWidth="1"/>
    <col min="7683" max="7683" width="10.42578125" style="36" customWidth="1"/>
    <col min="7684" max="7684" width="17.28515625" style="36" customWidth="1"/>
    <col min="7685" max="7685" width="12.7109375" style="36" bestFit="1" customWidth="1"/>
    <col min="7686" max="7686" width="12" style="36" bestFit="1" customWidth="1"/>
    <col min="7687" max="7931" width="9.140625" style="36"/>
    <col min="7932" max="7932" width="12.28515625" style="36" customWidth="1"/>
    <col min="7933" max="7933" width="12.85546875" style="36" customWidth="1"/>
    <col min="7934" max="7934" width="11.5703125" style="36" customWidth="1"/>
    <col min="7935" max="7935" width="44.140625" style="36" customWidth="1"/>
    <col min="7936" max="7936" width="8.7109375" style="36" customWidth="1"/>
    <col min="7937" max="7937" width="10.5703125" style="36" customWidth="1"/>
    <col min="7938" max="7938" width="13.85546875" style="36" customWidth="1"/>
    <col min="7939" max="7939" width="10.42578125" style="36" customWidth="1"/>
    <col min="7940" max="7940" width="17.28515625" style="36" customWidth="1"/>
    <col min="7941" max="7941" width="12.7109375" style="36" bestFit="1" customWidth="1"/>
    <col min="7942" max="7942" width="12" style="36" bestFit="1" customWidth="1"/>
    <col min="7943" max="8187" width="9.140625" style="36"/>
    <col min="8188" max="8188" width="12.28515625" style="36" customWidth="1"/>
    <col min="8189" max="8189" width="12.85546875" style="36" customWidth="1"/>
    <col min="8190" max="8190" width="11.5703125" style="36" customWidth="1"/>
    <col min="8191" max="8191" width="44.140625" style="36" customWidth="1"/>
    <col min="8192" max="8192" width="8.7109375" style="36" customWidth="1"/>
    <col min="8193" max="8193" width="10.5703125" style="36" customWidth="1"/>
    <col min="8194" max="8194" width="13.85546875" style="36" customWidth="1"/>
    <col min="8195" max="8195" width="10.42578125" style="36" customWidth="1"/>
    <col min="8196" max="8196" width="17.28515625" style="36" customWidth="1"/>
    <col min="8197" max="8197" width="12.7109375" style="36" bestFit="1" customWidth="1"/>
    <col min="8198" max="8198" width="12" style="36" bestFit="1" customWidth="1"/>
    <col min="8199" max="8443" width="9.140625" style="36"/>
    <col min="8444" max="8444" width="12.28515625" style="36" customWidth="1"/>
    <col min="8445" max="8445" width="12.85546875" style="36" customWidth="1"/>
    <col min="8446" max="8446" width="11.5703125" style="36" customWidth="1"/>
    <col min="8447" max="8447" width="44.140625" style="36" customWidth="1"/>
    <col min="8448" max="8448" width="8.7109375" style="36" customWidth="1"/>
    <col min="8449" max="8449" width="10.5703125" style="36" customWidth="1"/>
    <col min="8450" max="8450" width="13.85546875" style="36" customWidth="1"/>
    <col min="8451" max="8451" width="10.42578125" style="36" customWidth="1"/>
    <col min="8452" max="8452" width="17.28515625" style="36" customWidth="1"/>
    <col min="8453" max="8453" width="12.7109375" style="36" bestFit="1" customWidth="1"/>
    <col min="8454" max="8454" width="12" style="36" bestFit="1" customWidth="1"/>
    <col min="8455" max="8699" width="9.140625" style="36"/>
    <col min="8700" max="8700" width="12.28515625" style="36" customWidth="1"/>
    <col min="8701" max="8701" width="12.85546875" style="36" customWidth="1"/>
    <col min="8702" max="8702" width="11.5703125" style="36" customWidth="1"/>
    <col min="8703" max="8703" width="44.140625" style="36" customWidth="1"/>
    <col min="8704" max="8704" width="8.7109375" style="36" customWidth="1"/>
    <col min="8705" max="8705" width="10.5703125" style="36" customWidth="1"/>
    <col min="8706" max="8706" width="13.85546875" style="36" customWidth="1"/>
    <col min="8707" max="8707" width="10.42578125" style="36" customWidth="1"/>
    <col min="8708" max="8708" width="17.28515625" style="36" customWidth="1"/>
    <col min="8709" max="8709" width="12.7109375" style="36" bestFit="1" customWidth="1"/>
    <col min="8710" max="8710" width="12" style="36" bestFit="1" customWidth="1"/>
    <col min="8711" max="8955" width="9.140625" style="36"/>
    <col min="8956" max="8956" width="12.28515625" style="36" customWidth="1"/>
    <col min="8957" max="8957" width="12.85546875" style="36" customWidth="1"/>
    <col min="8958" max="8958" width="11.5703125" style="36" customWidth="1"/>
    <col min="8959" max="8959" width="44.140625" style="36" customWidth="1"/>
    <col min="8960" max="8960" width="8.7109375" style="36" customWidth="1"/>
    <col min="8961" max="8961" width="10.5703125" style="36" customWidth="1"/>
    <col min="8962" max="8962" width="13.85546875" style="36" customWidth="1"/>
    <col min="8963" max="8963" width="10.42578125" style="36" customWidth="1"/>
    <col min="8964" max="8964" width="17.28515625" style="36" customWidth="1"/>
    <col min="8965" max="8965" width="12.7109375" style="36" bestFit="1" customWidth="1"/>
    <col min="8966" max="8966" width="12" style="36" bestFit="1" customWidth="1"/>
    <col min="8967" max="9211" width="9.140625" style="36"/>
    <col min="9212" max="9212" width="12.28515625" style="36" customWidth="1"/>
    <col min="9213" max="9213" width="12.85546875" style="36" customWidth="1"/>
    <col min="9214" max="9214" width="11.5703125" style="36" customWidth="1"/>
    <col min="9215" max="9215" width="44.140625" style="36" customWidth="1"/>
    <col min="9216" max="9216" width="8.7109375" style="36" customWidth="1"/>
    <col min="9217" max="9217" width="10.5703125" style="36" customWidth="1"/>
    <col min="9218" max="9218" width="13.85546875" style="36" customWidth="1"/>
    <col min="9219" max="9219" width="10.42578125" style="36" customWidth="1"/>
    <col min="9220" max="9220" width="17.28515625" style="36" customWidth="1"/>
    <col min="9221" max="9221" width="12.7109375" style="36" bestFit="1" customWidth="1"/>
    <col min="9222" max="9222" width="12" style="36" bestFit="1" customWidth="1"/>
    <col min="9223" max="9467" width="9.140625" style="36"/>
    <col min="9468" max="9468" width="12.28515625" style="36" customWidth="1"/>
    <col min="9469" max="9469" width="12.85546875" style="36" customWidth="1"/>
    <col min="9470" max="9470" width="11.5703125" style="36" customWidth="1"/>
    <col min="9471" max="9471" width="44.140625" style="36" customWidth="1"/>
    <col min="9472" max="9472" width="8.7109375" style="36" customWidth="1"/>
    <col min="9473" max="9473" width="10.5703125" style="36" customWidth="1"/>
    <col min="9474" max="9474" width="13.85546875" style="36" customWidth="1"/>
    <col min="9475" max="9475" width="10.42578125" style="36" customWidth="1"/>
    <col min="9476" max="9476" width="17.28515625" style="36" customWidth="1"/>
    <col min="9477" max="9477" width="12.7109375" style="36" bestFit="1" customWidth="1"/>
    <col min="9478" max="9478" width="12" style="36" bestFit="1" customWidth="1"/>
    <col min="9479" max="9723" width="9.140625" style="36"/>
    <col min="9724" max="9724" width="12.28515625" style="36" customWidth="1"/>
    <col min="9725" max="9725" width="12.85546875" style="36" customWidth="1"/>
    <col min="9726" max="9726" width="11.5703125" style="36" customWidth="1"/>
    <col min="9727" max="9727" width="44.140625" style="36" customWidth="1"/>
    <col min="9728" max="9728" width="8.7109375" style="36" customWidth="1"/>
    <col min="9729" max="9729" width="10.5703125" style="36" customWidth="1"/>
    <col min="9730" max="9730" width="13.85546875" style="36" customWidth="1"/>
    <col min="9731" max="9731" width="10.42578125" style="36" customWidth="1"/>
    <col min="9732" max="9732" width="17.28515625" style="36" customWidth="1"/>
    <col min="9733" max="9733" width="12.7109375" style="36" bestFit="1" customWidth="1"/>
    <col min="9734" max="9734" width="12" style="36" bestFit="1" customWidth="1"/>
    <col min="9735" max="9979" width="9.140625" style="36"/>
    <col min="9980" max="9980" width="12.28515625" style="36" customWidth="1"/>
    <col min="9981" max="9981" width="12.85546875" style="36" customWidth="1"/>
    <col min="9982" max="9982" width="11.5703125" style="36" customWidth="1"/>
    <col min="9983" max="9983" width="44.140625" style="36" customWidth="1"/>
    <col min="9984" max="9984" width="8.7109375" style="36" customWidth="1"/>
    <col min="9985" max="9985" width="10.5703125" style="36" customWidth="1"/>
    <col min="9986" max="9986" width="13.85546875" style="36" customWidth="1"/>
    <col min="9987" max="9987" width="10.42578125" style="36" customWidth="1"/>
    <col min="9988" max="9988" width="17.28515625" style="36" customWidth="1"/>
    <col min="9989" max="9989" width="12.7109375" style="36" bestFit="1" customWidth="1"/>
    <col min="9990" max="9990" width="12" style="36" bestFit="1" customWidth="1"/>
    <col min="9991" max="10235" width="9.140625" style="36"/>
    <col min="10236" max="10236" width="12.28515625" style="36" customWidth="1"/>
    <col min="10237" max="10237" width="12.85546875" style="36" customWidth="1"/>
    <col min="10238" max="10238" width="11.5703125" style="36" customWidth="1"/>
    <col min="10239" max="10239" width="44.140625" style="36" customWidth="1"/>
    <col min="10240" max="10240" width="8.7109375" style="36" customWidth="1"/>
    <col min="10241" max="10241" width="10.5703125" style="36" customWidth="1"/>
    <col min="10242" max="10242" width="13.85546875" style="36" customWidth="1"/>
    <col min="10243" max="10243" width="10.42578125" style="36" customWidth="1"/>
    <col min="10244" max="10244" width="17.28515625" style="36" customWidth="1"/>
    <col min="10245" max="10245" width="12.7109375" style="36" bestFit="1" customWidth="1"/>
    <col min="10246" max="10246" width="12" style="36" bestFit="1" customWidth="1"/>
    <col min="10247" max="10491" width="9.140625" style="36"/>
    <col min="10492" max="10492" width="12.28515625" style="36" customWidth="1"/>
    <col min="10493" max="10493" width="12.85546875" style="36" customWidth="1"/>
    <col min="10494" max="10494" width="11.5703125" style="36" customWidth="1"/>
    <col min="10495" max="10495" width="44.140625" style="36" customWidth="1"/>
    <col min="10496" max="10496" width="8.7109375" style="36" customWidth="1"/>
    <col min="10497" max="10497" width="10.5703125" style="36" customWidth="1"/>
    <col min="10498" max="10498" width="13.85546875" style="36" customWidth="1"/>
    <col min="10499" max="10499" width="10.42578125" style="36" customWidth="1"/>
    <col min="10500" max="10500" width="17.28515625" style="36" customWidth="1"/>
    <col min="10501" max="10501" width="12.7109375" style="36" bestFit="1" customWidth="1"/>
    <col min="10502" max="10502" width="12" style="36" bestFit="1" customWidth="1"/>
    <col min="10503" max="10747" width="9.140625" style="36"/>
    <col min="10748" max="10748" width="12.28515625" style="36" customWidth="1"/>
    <col min="10749" max="10749" width="12.85546875" style="36" customWidth="1"/>
    <col min="10750" max="10750" width="11.5703125" style="36" customWidth="1"/>
    <col min="10751" max="10751" width="44.140625" style="36" customWidth="1"/>
    <col min="10752" max="10752" width="8.7109375" style="36" customWidth="1"/>
    <col min="10753" max="10753" width="10.5703125" style="36" customWidth="1"/>
    <col min="10754" max="10754" width="13.85546875" style="36" customWidth="1"/>
    <col min="10755" max="10755" width="10.42578125" style="36" customWidth="1"/>
    <col min="10756" max="10756" width="17.28515625" style="36" customWidth="1"/>
    <col min="10757" max="10757" width="12.7109375" style="36" bestFit="1" customWidth="1"/>
    <col min="10758" max="10758" width="12" style="36" bestFit="1" customWidth="1"/>
    <col min="10759" max="11003" width="9.140625" style="36"/>
    <col min="11004" max="11004" width="12.28515625" style="36" customWidth="1"/>
    <col min="11005" max="11005" width="12.85546875" style="36" customWidth="1"/>
    <col min="11006" max="11006" width="11.5703125" style="36" customWidth="1"/>
    <col min="11007" max="11007" width="44.140625" style="36" customWidth="1"/>
    <col min="11008" max="11008" width="8.7109375" style="36" customWidth="1"/>
    <col min="11009" max="11009" width="10.5703125" style="36" customWidth="1"/>
    <col min="11010" max="11010" width="13.85546875" style="36" customWidth="1"/>
    <col min="11011" max="11011" width="10.42578125" style="36" customWidth="1"/>
    <col min="11012" max="11012" width="17.28515625" style="36" customWidth="1"/>
    <col min="11013" max="11013" width="12.7109375" style="36" bestFit="1" customWidth="1"/>
    <col min="11014" max="11014" width="12" style="36" bestFit="1" customWidth="1"/>
    <col min="11015" max="11259" width="9.140625" style="36"/>
    <col min="11260" max="11260" width="12.28515625" style="36" customWidth="1"/>
    <col min="11261" max="11261" width="12.85546875" style="36" customWidth="1"/>
    <col min="11262" max="11262" width="11.5703125" style="36" customWidth="1"/>
    <col min="11263" max="11263" width="44.140625" style="36" customWidth="1"/>
    <col min="11264" max="11264" width="8.7109375" style="36" customWidth="1"/>
    <col min="11265" max="11265" width="10.5703125" style="36" customWidth="1"/>
    <col min="11266" max="11266" width="13.85546875" style="36" customWidth="1"/>
    <col min="11267" max="11267" width="10.42578125" style="36" customWidth="1"/>
    <col min="11268" max="11268" width="17.28515625" style="36" customWidth="1"/>
    <col min="11269" max="11269" width="12.7109375" style="36" bestFit="1" customWidth="1"/>
    <col min="11270" max="11270" width="12" style="36" bestFit="1" customWidth="1"/>
    <col min="11271" max="11515" width="9.140625" style="36"/>
    <col min="11516" max="11516" width="12.28515625" style="36" customWidth="1"/>
    <col min="11517" max="11517" width="12.85546875" style="36" customWidth="1"/>
    <col min="11518" max="11518" width="11.5703125" style="36" customWidth="1"/>
    <col min="11519" max="11519" width="44.140625" style="36" customWidth="1"/>
    <col min="11520" max="11520" width="8.7109375" style="36" customWidth="1"/>
    <col min="11521" max="11521" width="10.5703125" style="36" customWidth="1"/>
    <col min="11522" max="11522" width="13.85546875" style="36" customWidth="1"/>
    <col min="11523" max="11523" width="10.42578125" style="36" customWidth="1"/>
    <col min="11524" max="11524" width="17.28515625" style="36" customWidth="1"/>
    <col min="11525" max="11525" width="12.7109375" style="36" bestFit="1" customWidth="1"/>
    <col min="11526" max="11526" width="12" style="36" bestFit="1" customWidth="1"/>
    <col min="11527" max="11771" width="9.140625" style="36"/>
    <col min="11772" max="11772" width="12.28515625" style="36" customWidth="1"/>
    <col min="11773" max="11773" width="12.85546875" style="36" customWidth="1"/>
    <col min="11774" max="11774" width="11.5703125" style="36" customWidth="1"/>
    <col min="11775" max="11775" width="44.140625" style="36" customWidth="1"/>
    <col min="11776" max="11776" width="8.7109375" style="36" customWidth="1"/>
    <col min="11777" max="11777" width="10.5703125" style="36" customWidth="1"/>
    <col min="11778" max="11778" width="13.85546875" style="36" customWidth="1"/>
    <col min="11779" max="11779" width="10.42578125" style="36" customWidth="1"/>
    <col min="11780" max="11780" width="17.28515625" style="36" customWidth="1"/>
    <col min="11781" max="11781" width="12.7109375" style="36" bestFit="1" customWidth="1"/>
    <col min="11782" max="11782" width="12" style="36" bestFit="1" customWidth="1"/>
    <col min="11783" max="12027" width="9.140625" style="36"/>
    <col min="12028" max="12028" width="12.28515625" style="36" customWidth="1"/>
    <col min="12029" max="12029" width="12.85546875" style="36" customWidth="1"/>
    <col min="12030" max="12030" width="11.5703125" style="36" customWidth="1"/>
    <col min="12031" max="12031" width="44.140625" style="36" customWidth="1"/>
    <col min="12032" max="12032" width="8.7109375" style="36" customWidth="1"/>
    <col min="12033" max="12033" width="10.5703125" style="36" customWidth="1"/>
    <col min="12034" max="12034" width="13.85546875" style="36" customWidth="1"/>
    <col min="12035" max="12035" width="10.42578125" style="36" customWidth="1"/>
    <col min="12036" max="12036" width="17.28515625" style="36" customWidth="1"/>
    <col min="12037" max="12037" width="12.7109375" style="36" bestFit="1" customWidth="1"/>
    <col min="12038" max="12038" width="12" style="36" bestFit="1" customWidth="1"/>
    <col min="12039" max="12283" width="9.140625" style="36"/>
    <col min="12284" max="12284" width="12.28515625" style="36" customWidth="1"/>
    <col min="12285" max="12285" width="12.85546875" style="36" customWidth="1"/>
    <col min="12286" max="12286" width="11.5703125" style="36" customWidth="1"/>
    <col min="12287" max="12287" width="44.140625" style="36" customWidth="1"/>
    <col min="12288" max="12288" width="8.7109375" style="36" customWidth="1"/>
    <col min="12289" max="12289" width="10.5703125" style="36" customWidth="1"/>
    <col min="12290" max="12290" width="13.85546875" style="36" customWidth="1"/>
    <col min="12291" max="12291" width="10.42578125" style="36" customWidth="1"/>
    <col min="12292" max="12292" width="17.28515625" style="36" customWidth="1"/>
    <col min="12293" max="12293" width="12.7109375" style="36" bestFit="1" customWidth="1"/>
    <col min="12294" max="12294" width="12" style="36" bestFit="1" customWidth="1"/>
    <col min="12295" max="12539" width="9.140625" style="36"/>
    <col min="12540" max="12540" width="12.28515625" style="36" customWidth="1"/>
    <col min="12541" max="12541" width="12.85546875" style="36" customWidth="1"/>
    <col min="12542" max="12542" width="11.5703125" style="36" customWidth="1"/>
    <col min="12543" max="12543" width="44.140625" style="36" customWidth="1"/>
    <col min="12544" max="12544" width="8.7109375" style="36" customWidth="1"/>
    <col min="12545" max="12545" width="10.5703125" style="36" customWidth="1"/>
    <col min="12546" max="12546" width="13.85546875" style="36" customWidth="1"/>
    <col min="12547" max="12547" width="10.42578125" style="36" customWidth="1"/>
    <col min="12548" max="12548" width="17.28515625" style="36" customWidth="1"/>
    <col min="12549" max="12549" width="12.7109375" style="36" bestFit="1" customWidth="1"/>
    <col min="12550" max="12550" width="12" style="36" bestFit="1" customWidth="1"/>
    <col min="12551" max="12795" width="9.140625" style="36"/>
    <col min="12796" max="12796" width="12.28515625" style="36" customWidth="1"/>
    <col min="12797" max="12797" width="12.85546875" style="36" customWidth="1"/>
    <col min="12798" max="12798" width="11.5703125" style="36" customWidth="1"/>
    <col min="12799" max="12799" width="44.140625" style="36" customWidth="1"/>
    <col min="12800" max="12800" width="8.7109375" style="36" customWidth="1"/>
    <col min="12801" max="12801" width="10.5703125" style="36" customWidth="1"/>
    <col min="12802" max="12802" width="13.85546875" style="36" customWidth="1"/>
    <col min="12803" max="12803" width="10.42578125" style="36" customWidth="1"/>
    <col min="12804" max="12804" width="17.28515625" style="36" customWidth="1"/>
    <col min="12805" max="12805" width="12.7109375" style="36" bestFit="1" customWidth="1"/>
    <col min="12806" max="12806" width="12" style="36" bestFit="1" customWidth="1"/>
    <col min="12807" max="13051" width="9.140625" style="36"/>
    <col min="13052" max="13052" width="12.28515625" style="36" customWidth="1"/>
    <col min="13053" max="13053" width="12.85546875" style="36" customWidth="1"/>
    <col min="13054" max="13054" width="11.5703125" style="36" customWidth="1"/>
    <col min="13055" max="13055" width="44.140625" style="36" customWidth="1"/>
    <col min="13056" max="13056" width="8.7109375" style="36" customWidth="1"/>
    <col min="13057" max="13057" width="10.5703125" style="36" customWidth="1"/>
    <col min="13058" max="13058" width="13.85546875" style="36" customWidth="1"/>
    <col min="13059" max="13059" width="10.42578125" style="36" customWidth="1"/>
    <col min="13060" max="13060" width="17.28515625" style="36" customWidth="1"/>
    <col min="13061" max="13061" width="12.7109375" style="36" bestFit="1" customWidth="1"/>
    <col min="13062" max="13062" width="12" style="36" bestFit="1" customWidth="1"/>
    <col min="13063" max="13307" width="9.140625" style="36"/>
    <col min="13308" max="13308" width="12.28515625" style="36" customWidth="1"/>
    <col min="13309" max="13309" width="12.85546875" style="36" customWidth="1"/>
    <col min="13310" max="13310" width="11.5703125" style="36" customWidth="1"/>
    <col min="13311" max="13311" width="44.140625" style="36" customWidth="1"/>
    <col min="13312" max="13312" width="8.7109375" style="36" customWidth="1"/>
    <col min="13313" max="13313" width="10.5703125" style="36" customWidth="1"/>
    <col min="13314" max="13314" width="13.85546875" style="36" customWidth="1"/>
    <col min="13315" max="13315" width="10.42578125" style="36" customWidth="1"/>
    <col min="13316" max="13316" width="17.28515625" style="36" customWidth="1"/>
    <col min="13317" max="13317" width="12.7109375" style="36" bestFit="1" customWidth="1"/>
    <col min="13318" max="13318" width="12" style="36" bestFit="1" customWidth="1"/>
    <col min="13319" max="13563" width="9.140625" style="36"/>
    <col min="13564" max="13564" width="12.28515625" style="36" customWidth="1"/>
    <col min="13565" max="13565" width="12.85546875" style="36" customWidth="1"/>
    <col min="13566" max="13566" width="11.5703125" style="36" customWidth="1"/>
    <col min="13567" max="13567" width="44.140625" style="36" customWidth="1"/>
    <col min="13568" max="13568" width="8.7109375" style="36" customWidth="1"/>
    <col min="13569" max="13569" width="10.5703125" style="36" customWidth="1"/>
    <col min="13570" max="13570" width="13.85546875" style="36" customWidth="1"/>
    <col min="13571" max="13571" width="10.42578125" style="36" customWidth="1"/>
    <col min="13572" max="13572" width="17.28515625" style="36" customWidth="1"/>
    <col min="13573" max="13573" width="12.7109375" style="36" bestFit="1" customWidth="1"/>
    <col min="13574" max="13574" width="12" style="36" bestFit="1" customWidth="1"/>
    <col min="13575" max="13819" width="9.140625" style="36"/>
    <col min="13820" max="13820" width="12.28515625" style="36" customWidth="1"/>
    <col min="13821" max="13821" width="12.85546875" style="36" customWidth="1"/>
    <col min="13822" max="13822" width="11.5703125" style="36" customWidth="1"/>
    <col min="13823" max="13823" width="44.140625" style="36" customWidth="1"/>
    <col min="13824" max="13824" width="8.7109375" style="36" customWidth="1"/>
    <col min="13825" max="13825" width="10.5703125" style="36" customWidth="1"/>
    <col min="13826" max="13826" width="13.85546875" style="36" customWidth="1"/>
    <col min="13827" max="13827" width="10.42578125" style="36" customWidth="1"/>
    <col min="13828" max="13828" width="17.28515625" style="36" customWidth="1"/>
    <col min="13829" max="13829" width="12.7109375" style="36" bestFit="1" customWidth="1"/>
    <col min="13830" max="13830" width="12" style="36" bestFit="1" customWidth="1"/>
    <col min="13831" max="14075" width="9.140625" style="36"/>
    <col min="14076" max="14076" width="12.28515625" style="36" customWidth="1"/>
    <col min="14077" max="14077" width="12.85546875" style="36" customWidth="1"/>
    <col min="14078" max="14078" width="11.5703125" style="36" customWidth="1"/>
    <col min="14079" max="14079" width="44.140625" style="36" customWidth="1"/>
    <col min="14080" max="14080" width="8.7109375" style="36" customWidth="1"/>
    <col min="14081" max="14081" width="10.5703125" style="36" customWidth="1"/>
    <col min="14082" max="14082" width="13.85546875" style="36" customWidth="1"/>
    <col min="14083" max="14083" width="10.42578125" style="36" customWidth="1"/>
    <col min="14084" max="14084" width="17.28515625" style="36" customWidth="1"/>
    <col min="14085" max="14085" width="12.7109375" style="36" bestFit="1" customWidth="1"/>
    <col min="14086" max="14086" width="12" style="36" bestFit="1" customWidth="1"/>
    <col min="14087" max="14331" width="9.140625" style="36"/>
    <col min="14332" max="14332" width="12.28515625" style="36" customWidth="1"/>
    <col min="14333" max="14333" width="12.85546875" style="36" customWidth="1"/>
    <col min="14334" max="14334" width="11.5703125" style="36" customWidth="1"/>
    <col min="14335" max="14335" width="44.140625" style="36" customWidth="1"/>
    <col min="14336" max="14336" width="8.7109375" style="36" customWidth="1"/>
    <col min="14337" max="14337" width="10.5703125" style="36" customWidth="1"/>
    <col min="14338" max="14338" width="13.85546875" style="36" customWidth="1"/>
    <col min="14339" max="14339" width="10.42578125" style="36" customWidth="1"/>
    <col min="14340" max="14340" width="17.28515625" style="36" customWidth="1"/>
    <col min="14341" max="14341" width="12.7109375" style="36" bestFit="1" customWidth="1"/>
    <col min="14342" max="14342" width="12" style="36" bestFit="1" customWidth="1"/>
    <col min="14343" max="14587" width="9.140625" style="36"/>
    <col min="14588" max="14588" width="12.28515625" style="36" customWidth="1"/>
    <col min="14589" max="14589" width="12.85546875" style="36" customWidth="1"/>
    <col min="14590" max="14590" width="11.5703125" style="36" customWidth="1"/>
    <col min="14591" max="14591" width="44.140625" style="36" customWidth="1"/>
    <col min="14592" max="14592" width="8.7109375" style="36" customWidth="1"/>
    <col min="14593" max="14593" width="10.5703125" style="36" customWidth="1"/>
    <col min="14594" max="14594" width="13.85546875" style="36" customWidth="1"/>
    <col min="14595" max="14595" width="10.42578125" style="36" customWidth="1"/>
    <col min="14596" max="14596" width="17.28515625" style="36" customWidth="1"/>
    <col min="14597" max="14597" width="12.7109375" style="36" bestFit="1" customWidth="1"/>
    <col min="14598" max="14598" width="12" style="36" bestFit="1" customWidth="1"/>
    <col min="14599" max="14843" width="9.140625" style="36"/>
    <col min="14844" max="14844" width="12.28515625" style="36" customWidth="1"/>
    <col min="14845" max="14845" width="12.85546875" style="36" customWidth="1"/>
    <col min="14846" max="14846" width="11.5703125" style="36" customWidth="1"/>
    <col min="14847" max="14847" width="44.140625" style="36" customWidth="1"/>
    <col min="14848" max="14848" width="8.7109375" style="36" customWidth="1"/>
    <col min="14849" max="14849" width="10.5703125" style="36" customWidth="1"/>
    <col min="14850" max="14850" width="13.85546875" style="36" customWidth="1"/>
    <col min="14851" max="14851" width="10.42578125" style="36" customWidth="1"/>
    <col min="14852" max="14852" width="17.28515625" style="36" customWidth="1"/>
    <col min="14853" max="14853" width="12.7109375" style="36" bestFit="1" customWidth="1"/>
    <col min="14854" max="14854" width="12" style="36" bestFit="1" customWidth="1"/>
    <col min="14855" max="15099" width="9.140625" style="36"/>
    <col min="15100" max="15100" width="12.28515625" style="36" customWidth="1"/>
    <col min="15101" max="15101" width="12.85546875" style="36" customWidth="1"/>
    <col min="15102" max="15102" width="11.5703125" style="36" customWidth="1"/>
    <col min="15103" max="15103" width="44.140625" style="36" customWidth="1"/>
    <col min="15104" max="15104" width="8.7109375" style="36" customWidth="1"/>
    <col min="15105" max="15105" width="10.5703125" style="36" customWidth="1"/>
    <col min="15106" max="15106" width="13.85546875" style="36" customWidth="1"/>
    <col min="15107" max="15107" width="10.42578125" style="36" customWidth="1"/>
    <col min="15108" max="15108" width="17.28515625" style="36" customWidth="1"/>
    <col min="15109" max="15109" width="12.7109375" style="36" bestFit="1" customWidth="1"/>
    <col min="15110" max="15110" width="12" style="36" bestFit="1" customWidth="1"/>
    <col min="15111" max="15355" width="9.140625" style="36"/>
    <col min="15356" max="15356" width="12.28515625" style="36" customWidth="1"/>
    <col min="15357" max="15357" width="12.85546875" style="36" customWidth="1"/>
    <col min="15358" max="15358" width="11.5703125" style="36" customWidth="1"/>
    <col min="15359" max="15359" width="44.140625" style="36" customWidth="1"/>
    <col min="15360" max="15360" width="8.7109375" style="36" customWidth="1"/>
    <col min="15361" max="15361" width="10.5703125" style="36" customWidth="1"/>
    <col min="15362" max="15362" width="13.85546875" style="36" customWidth="1"/>
    <col min="15363" max="15363" width="10.42578125" style="36" customWidth="1"/>
    <col min="15364" max="15364" width="17.28515625" style="36" customWidth="1"/>
    <col min="15365" max="15365" width="12.7109375" style="36" bestFit="1" customWidth="1"/>
    <col min="15366" max="15366" width="12" style="36" bestFit="1" customWidth="1"/>
    <col min="15367" max="15611" width="9.140625" style="36"/>
    <col min="15612" max="15612" width="12.28515625" style="36" customWidth="1"/>
    <col min="15613" max="15613" width="12.85546875" style="36" customWidth="1"/>
    <col min="15614" max="15614" width="11.5703125" style="36" customWidth="1"/>
    <col min="15615" max="15615" width="44.140625" style="36" customWidth="1"/>
    <col min="15616" max="15616" width="8.7109375" style="36" customWidth="1"/>
    <col min="15617" max="15617" width="10.5703125" style="36" customWidth="1"/>
    <col min="15618" max="15618" width="13.85546875" style="36" customWidth="1"/>
    <col min="15619" max="15619" width="10.42578125" style="36" customWidth="1"/>
    <col min="15620" max="15620" width="17.28515625" style="36" customWidth="1"/>
    <col min="15621" max="15621" width="12.7109375" style="36" bestFit="1" customWidth="1"/>
    <col min="15622" max="15622" width="12" style="36" bestFit="1" customWidth="1"/>
    <col min="15623" max="15867" width="9.140625" style="36"/>
    <col min="15868" max="15868" width="12.28515625" style="36" customWidth="1"/>
    <col min="15869" max="15869" width="12.85546875" style="36" customWidth="1"/>
    <col min="15870" max="15870" width="11.5703125" style="36" customWidth="1"/>
    <col min="15871" max="15871" width="44.140625" style="36" customWidth="1"/>
    <col min="15872" max="15872" width="8.7109375" style="36" customWidth="1"/>
    <col min="15873" max="15873" width="10.5703125" style="36" customWidth="1"/>
    <col min="15874" max="15874" width="13.85546875" style="36" customWidth="1"/>
    <col min="15875" max="15875" width="10.42578125" style="36" customWidth="1"/>
    <col min="15876" max="15876" width="17.28515625" style="36" customWidth="1"/>
    <col min="15877" max="15877" width="12.7109375" style="36" bestFit="1" customWidth="1"/>
    <col min="15878" max="15878" width="12" style="36" bestFit="1" customWidth="1"/>
    <col min="15879" max="16123" width="9.140625" style="36"/>
    <col min="16124" max="16124" width="12.28515625" style="36" customWidth="1"/>
    <col min="16125" max="16125" width="12.85546875" style="36" customWidth="1"/>
    <col min="16126" max="16126" width="11.5703125" style="36" customWidth="1"/>
    <col min="16127" max="16127" width="44.140625" style="36" customWidth="1"/>
    <col min="16128" max="16128" width="8.7109375" style="36" customWidth="1"/>
    <col min="16129" max="16129" width="10.5703125" style="36" customWidth="1"/>
    <col min="16130" max="16130" width="13.85546875" style="36" customWidth="1"/>
    <col min="16131" max="16131" width="10.42578125" style="36" customWidth="1"/>
    <col min="16132" max="16132" width="17.28515625" style="36" customWidth="1"/>
    <col min="16133" max="16133" width="12.7109375" style="36" bestFit="1" customWidth="1"/>
    <col min="16134" max="16134" width="12" style="36" bestFit="1" customWidth="1"/>
    <col min="16135" max="16384" width="9.140625" style="36"/>
  </cols>
  <sheetData>
    <row r="1" spans="1:9">
      <c r="I1" s="25" t="s">
        <v>160</v>
      </c>
    </row>
    <row r="2" spans="1:9">
      <c r="I2" s="25" t="s">
        <v>89</v>
      </c>
    </row>
    <row r="3" spans="1:9">
      <c r="I3" s="25" t="s">
        <v>1</v>
      </c>
    </row>
    <row r="4" spans="1:9" ht="62.25" customHeight="1">
      <c r="A4" s="256" t="s">
        <v>183</v>
      </c>
      <c r="B4" s="256"/>
      <c r="C4" s="256"/>
      <c r="D4" s="256"/>
      <c r="E4" s="256"/>
      <c r="F4" s="256"/>
      <c r="G4" s="256"/>
      <c r="H4" s="256"/>
      <c r="I4" s="256"/>
    </row>
    <row r="5" spans="1:9" ht="13.5" hidden="1" customHeight="1">
      <c r="C5" s="51"/>
      <c r="D5" s="51"/>
      <c r="E5" s="44"/>
      <c r="F5" s="44"/>
      <c r="G5" s="44"/>
      <c r="H5" s="44"/>
      <c r="I5" s="44"/>
    </row>
    <row r="6" spans="1:9" ht="16.5" customHeight="1">
      <c r="A6" s="257" t="s">
        <v>161</v>
      </c>
      <c r="B6" s="258"/>
      <c r="C6" s="258"/>
      <c r="D6" s="259"/>
      <c r="E6" s="259"/>
      <c r="F6" s="259"/>
      <c r="G6" s="259"/>
      <c r="H6" s="260"/>
      <c r="I6" s="261" t="s">
        <v>162</v>
      </c>
    </row>
    <row r="7" spans="1:9" ht="80.25" customHeight="1">
      <c r="A7" s="257" t="s">
        <v>163</v>
      </c>
      <c r="B7" s="258"/>
      <c r="C7" s="263"/>
      <c r="D7" s="52" t="s">
        <v>164</v>
      </c>
      <c r="E7" s="52" t="s">
        <v>165</v>
      </c>
      <c r="F7" s="52" t="s">
        <v>166</v>
      </c>
      <c r="G7" s="52" t="s">
        <v>167</v>
      </c>
      <c r="H7" s="52" t="s">
        <v>168</v>
      </c>
      <c r="I7" s="262"/>
    </row>
    <row r="8" spans="1:9" ht="24.75" customHeight="1">
      <c r="A8" s="264" t="s">
        <v>169</v>
      </c>
      <c r="B8" s="265"/>
      <c r="C8" s="265"/>
      <c r="D8" s="265"/>
      <c r="E8" s="265"/>
      <c r="F8" s="265"/>
      <c r="G8" s="265"/>
      <c r="H8" s="266"/>
      <c r="I8" s="53">
        <f>I9</f>
        <v>20000</v>
      </c>
    </row>
    <row r="9" spans="1:9" ht="33" customHeight="1">
      <c r="A9" s="54" t="s">
        <v>170</v>
      </c>
      <c r="B9" s="55" t="s">
        <v>171</v>
      </c>
      <c r="C9" s="55" t="s">
        <v>179</v>
      </c>
      <c r="D9" s="267" t="s">
        <v>71</v>
      </c>
      <c r="E9" s="268"/>
      <c r="F9" s="268"/>
      <c r="G9" s="268"/>
      <c r="H9" s="268"/>
      <c r="I9" s="56">
        <f>I10</f>
        <v>20000</v>
      </c>
    </row>
    <row r="10" spans="1:9" ht="21" customHeight="1">
      <c r="A10" s="63" t="s">
        <v>180</v>
      </c>
      <c r="B10" s="248" t="s">
        <v>147</v>
      </c>
      <c r="C10" s="249"/>
      <c r="D10" s="249"/>
      <c r="E10" s="249"/>
      <c r="F10" s="249"/>
      <c r="G10" s="249"/>
      <c r="H10" s="250"/>
      <c r="I10" s="57">
        <f>+I11</f>
        <v>20000</v>
      </c>
    </row>
    <row r="11" spans="1:9">
      <c r="A11" s="58"/>
      <c r="B11" s="251" t="s">
        <v>174</v>
      </c>
      <c r="C11" s="251"/>
      <c r="D11" s="251"/>
      <c r="E11" s="52"/>
      <c r="F11" s="52"/>
      <c r="G11" s="52"/>
      <c r="H11" s="59"/>
      <c r="I11" s="60">
        <f>SUM(I12:I12)</f>
        <v>20000</v>
      </c>
    </row>
    <row r="12" spans="1:9" ht="19.5" customHeight="1">
      <c r="A12" s="252" t="s">
        <v>181</v>
      </c>
      <c r="B12" s="253"/>
      <c r="C12" s="254" t="s">
        <v>182</v>
      </c>
      <c r="D12" s="255"/>
      <c r="E12" s="52" t="s">
        <v>172</v>
      </c>
      <c r="F12" s="52" t="s">
        <v>173</v>
      </c>
      <c r="G12" s="61">
        <v>20000000</v>
      </c>
      <c r="H12" s="52"/>
      <c r="I12" s="62">
        <f>G12/1000</f>
        <v>20000</v>
      </c>
    </row>
  </sheetData>
  <mergeCells count="10">
    <mergeCell ref="B10:H10"/>
    <mergeCell ref="B11:D11"/>
    <mergeCell ref="A12:B12"/>
    <mergeCell ref="C12:D12"/>
    <mergeCell ref="A4:I4"/>
    <mergeCell ref="A6:H6"/>
    <mergeCell ref="I6:I7"/>
    <mergeCell ref="A7:C7"/>
    <mergeCell ref="A8:H8"/>
    <mergeCell ref="D9:H9"/>
  </mergeCells>
  <pageMargins left="0.7" right="0.7" top="0.75" bottom="0.75" header="0.3" footer="0.3"/>
  <pageSetup scale="6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3</vt:i4>
      </vt:variant>
    </vt:vector>
  </HeadingPairs>
  <TitlesOfParts>
    <vt:vector size="9" baseType="lpstr">
      <vt:lpstr>հավելված 1</vt:lpstr>
      <vt:lpstr>հավելված 2</vt:lpstr>
      <vt:lpstr>հավելված 3</vt:lpstr>
      <vt:lpstr>հավելված 4</vt:lpstr>
      <vt:lpstr>5</vt:lpstr>
      <vt:lpstr>Sheet1</vt:lpstr>
      <vt:lpstr>'հավելված 1'!Область_печати</vt:lpstr>
      <vt:lpstr>'հավելված 2'!Область_печати</vt:lpstr>
      <vt:lpstr>'հավելված 3'!Область_печати</vt:lpstr>
    </vt:vector>
  </TitlesOfParts>
  <Company>MFE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https://mul2.gov.am/tasks/367252/oneclick/ee6325ffb78a765c41952892aef49d575de05d6e0c322a468363a2ee132d6e5e.xlsx?token=6f82f8566f895727abc1ee83ca7e5541</cp:keywords>
  <cp:lastModifiedBy>Home</cp:lastModifiedBy>
  <cp:lastPrinted>2020-12-09T10:41:09Z</cp:lastPrinted>
  <dcterms:created xsi:type="dcterms:W3CDTF">2003-05-20T07:22:10Z</dcterms:created>
  <dcterms:modified xsi:type="dcterms:W3CDTF">2020-12-14T09:52:44Z</dcterms:modified>
</cp:coreProperties>
</file>