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0490" windowHeight="7650" activeTab="6"/>
  </bookViews>
  <sheets>
    <sheet name="1" sheetId="12" r:id="rId1"/>
    <sheet name="2" sheetId="11" r:id="rId2"/>
    <sheet name="3" sheetId="2" r:id="rId3"/>
    <sheet name="4" sheetId="13" r:id="rId4"/>
    <sheet name="5" sheetId="15" r:id="rId5"/>
    <sheet name="6" sheetId="10" r:id="rId6"/>
    <sheet name="7" sheetId="14" r:id="rId7"/>
  </sheets>
  <externalReferences>
    <externalReference r:id="rId8"/>
  </externalReferences>
  <definedNames>
    <definedName name="Z_13F83A3E_B6D8_42AC_B920_567484E5956F_.wvu.Cols" localSheetId="3" hidden="1">'4'!#REF!,'4'!#REF!</definedName>
    <definedName name="Z_13F83A3E_B6D8_42AC_B920_567484E5956F_.wvu.PrintArea" localSheetId="3" hidden="1">'4'!$A$5:$C$34</definedName>
    <definedName name="Z_15B1EF34_1112_4495_91A9_A2B9971866BB_.wvu.Cols" localSheetId="3" hidden="1">'4'!#REF!</definedName>
    <definedName name="Z_28FBE60C_4D80_4C3C_B7B6_E911F1BA74D6_.wvu.Cols" localSheetId="3" hidden="1">'4'!#REF!,'4'!#REF!,'4'!#REF!</definedName>
    <definedName name="Z_28FBE60C_4D80_4C3C_B7B6_E911F1BA74D6_.wvu.PrintArea" localSheetId="3" hidden="1">'4'!$A$5:$C$34</definedName>
    <definedName name="Z_28FBE60C_4D80_4C3C_B7B6_E911F1BA74D6_.wvu.PrintTitles" localSheetId="3" hidden="1">'4'!#REF!</definedName>
    <definedName name="Z_6E1D33A1_9AEB_4C8B_97E5_3DA8F987F057_.wvu.PrintArea" localSheetId="3" hidden="1">'4'!$A$5:$C$34</definedName>
    <definedName name="Z_6E1D33A1_9AEB_4C8B_97E5_3DA8F987F057_.wvu.Rows" localSheetId="3" hidden="1">'4'!#REF!</definedName>
    <definedName name="Z_7F2E6424_D063_4EBF_A186_A35F70A8524B_.wvu.PrintArea" localSheetId="3" hidden="1">'4'!$A$5:$C$34</definedName>
    <definedName name="Z_7F2E6424_D063_4EBF_A186_A35F70A8524B_.wvu.Rows" localSheetId="3" hidden="1">'4'!#REF!</definedName>
    <definedName name="Z_DE3A1748_A9E6_4267_90C4_BD50F66A61E4_.wvu.PrintArea" localSheetId="3" hidden="1">'4'!$A$5:$C$34</definedName>
    <definedName name="Z_DE3A1748_A9E6_4267_90C4_BD50F66A61E4_.wvu.Rows" localSheetId="3" hidden="1">'4'!#REF!</definedName>
    <definedName name="_xlnm.Print_Titles" localSheetId="0">'1'!$8:$8</definedName>
    <definedName name="_xlnm.Print_Titles" localSheetId="3">'4'!$9:$10</definedName>
    <definedName name="_xlnm.Print_Area" localSheetId="3">'4'!$A$5:$C$34</definedName>
  </definedNames>
  <calcPr calcId="124519"/>
</workbook>
</file>

<file path=xl/calcChain.xml><?xml version="1.0" encoding="utf-8"?>
<calcChain xmlns="http://schemas.openxmlformats.org/spreadsheetml/2006/main">
  <c r="C33" i="14"/>
  <c r="C22"/>
  <c r="C51" i="10"/>
  <c r="C39"/>
  <c r="D20" i="15"/>
  <c r="F20"/>
  <c r="F17"/>
  <c r="F19"/>
  <c r="F21"/>
  <c r="F22"/>
  <c r="F22" i="13"/>
  <c r="G95" i="2"/>
  <c r="G103"/>
  <c r="D21" i="15" l="1"/>
  <c r="D28" i="11" l="1"/>
  <c r="D41" i="13" l="1"/>
  <c r="D40" s="1"/>
  <c r="D38" s="1"/>
  <c r="F41"/>
  <c r="F40" s="1"/>
  <c r="C95" i="10" l="1"/>
  <c r="C84"/>
  <c r="C62"/>
  <c r="C24"/>
  <c r="F38" i="13" l="1"/>
  <c r="F28"/>
  <c r="F27" s="1"/>
  <c r="D28"/>
  <c r="G112" i="2" l="1"/>
  <c r="G101"/>
  <c r="G131"/>
  <c r="G140"/>
  <c r="G121"/>
  <c r="D11" i="12"/>
  <c r="D62" s="1"/>
  <c r="D55" s="1"/>
  <c r="D57" i="11"/>
  <c r="C224" i="14" s="1"/>
  <c r="C152"/>
  <c r="D43" i="11"/>
  <c r="C170" i="14" s="1"/>
  <c r="D15" i="11"/>
  <c r="C97" i="14" s="1"/>
  <c r="D19" i="11"/>
  <c r="C116" i="14" s="1"/>
  <c r="D24" i="11"/>
  <c r="C134" i="14" s="1"/>
  <c r="G102" i="2" l="1"/>
  <c r="G79"/>
  <c r="G37"/>
  <c r="G36" s="1"/>
  <c r="G30"/>
  <c r="G51"/>
  <c r="G50" s="1"/>
  <c r="G58"/>
  <c r="G44"/>
  <c r="G38" s="1"/>
  <c r="F15" i="15"/>
  <c r="D15" s="1"/>
  <c r="D22"/>
  <c r="D36" i="13" l="1"/>
  <c r="D35"/>
  <c r="F33"/>
  <c r="F31" l="1"/>
  <c r="D34"/>
  <c r="D33" s="1"/>
  <c r="G130" i="2" l="1"/>
  <c r="G129" s="1"/>
  <c r="G128" s="1"/>
  <c r="G127" s="1"/>
  <c r="G139"/>
  <c r="G138" s="1"/>
  <c r="G137" s="1"/>
  <c r="G136" s="1"/>
  <c r="G134" s="1"/>
  <c r="G132" s="1"/>
  <c r="G94"/>
  <c r="D51" i="11"/>
  <c r="C206" i="14" l="1"/>
  <c r="G72" i="2"/>
  <c r="G125"/>
  <c r="G123" s="1"/>
  <c r="F36" i="13" l="1"/>
  <c r="D48" i="11" l="1"/>
  <c r="C188" i="14" l="1"/>
  <c r="G65" i="2"/>
  <c r="D14" i="11"/>
  <c r="G78" i="2"/>
  <c r="G77" s="1"/>
  <c r="G76" s="1"/>
  <c r="G75" s="1"/>
  <c r="G74" s="1"/>
  <c r="G73" s="1"/>
  <c r="G71"/>
  <c r="G70" s="1"/>
  <c r="G69" s="1"/>
  <c r="G68" s="1"/>
  <c r="G67" s="1"/>
  <c r="G66" s="1"/>
  <c r="G43"/>
  <c r="G100"/>
  <c r="G98" s="1"/>
  <c r="G96" s="1"/>
  <c r="F21" i="13"/>
  <c r="F19" s="1"/>
  <c r="D22"/>
  <c r="G93" i="2" l="1"/>
  <c r="G92" s="1"/>
  <c r="G90" s="1"/>
  <c r="G88" s="1"/>
  <c r="D19" i="13"/>
  <c r="F17"/>
  <c r="D21"/>
  <c r="E19" i="15"/>
  <c r="E14"/>
  <c r="F12" i="13" l="1"/>
  <c r="D12" s="1"/>
  <c r="D17"/>
  <c r="E11" i="15"/>
  <c r="D17" l="1"/>
  <c r="D19"/>
  <c r="F14" l="1"/>
  <c r="D14" s="1"/>
  <c r="F11" l="1"/>
  <c r="D11" s="1"/>
  <c r="F13"/>
  <c r="D13" s="1"/>
  <c r="G29" i="2" l="1"/>
  <c r="G28" s="1"/>
  <c r="G27" s="1"/>
  <c r="G26" s="1"/>
  <c r="G25" s="1"/>
  <c r="G24" s="1"/>
  <c r="E13" i="13"/>
  <c r="D27" l="1"/>
  <c r="F25"/>
  <c r="D25" l="1"/>
  <c r="F23"/>
  <c r="D23" l="1"/>
  <c r="G64" i="2"/>
  <c r="G63" s="1"/>
  <c r="G62" s="1"/>
  <c r="G61" s="1"/>
  <c r="G57"/>
  <c r="G56" s="1"/>
  <c r="G55" s="1"/>
  <c r="G54" s="1"/>
  <c r="G53" s="1"/>
  <c r="G52" s="1"/>
  <c r="G49"/>
  <c r="G48" s="1"/>
  <c r="G47" s="1"/>
  <c r="G46" s="1"/>
  <c r="G45" s="1"/>
  <c r="G42"/>
  <c r="G41" s="1"/>
  <c r="G40" s="1"/>
  <c r="G39" s="1"/>
  <c r="G35"/>
  <c r="G34" s="1"/>
  <c r="G33" s="1"/>
  <c r="G32" s="1"/>
  <c r="G60" l="1"/>
  <c r="G59" s="1"/>
  <c r="G22" s="1"/>
  <c r="E31" i="13" l="1"/>
  <c r="F29"/>
  <c r="F15" s="1"/>
  <c r="F11" l="1"/>
  <c r="D29"/>
  <c r="D15" s="1"/>
  <c r="D31"/>
  <c r="E15"/>
  <c r="E14" s="1"/>
  <c r="D13" l="1"/>
  <c r="D11"/>
  <c r="F14"/>
  <c r="D14" s="1"/>
  <c r="F13" l="1"/>
  <c r="D13" i="11" l="1"/>
  <c r="D11" s="1"/>
  <c r="D9" s="1"/>
  <c r="G111" i="2" l="1"/>
  <c r="G110" s="1"/>
  <c r="G109" s="1"/>
  <c r="G108" s="1"/>
  <c r="G106" s="1"/>
  <c r="G104" l="1"/>
  <c r="G20" l="1"/>
  <c r="G18" s="1"/>
  <c r="G16" l="1"/>
  <c r="G14" s="1"/>
  <c r="G12" s="1"/>
  <c r="G120" l="1"/>
  <c r="G119" s="1"/>
  <c r="G118" l="1"/>
  <c r="G117" s="1"/>
  <c r="G115" s="1"/>
  <c r="G86" s="1"/>
  <c r="G113" l="1"/>
  <c r="G84" s="1"/>
  <c r="G82" s="1"/>
  <c r="G80" s="1"/>
</calcChain>
</file>

<file path=xl/sharedStrings.xml><?xml version="1.0" encoding="utf-8"?>
<sst xmlns="http://schemas.openxmlformats.org/spreadsheetml/2006/main" count="842" uniqueCount="240">
  <si>
    <t xml:space="preserve"> Տարածքային զարգացում</t>
  </si>
  <si>
    <t>ՀՀ մարզերին սուբվենցիաների տրամադրում՝ ենթակառուցվածքների զարգացման նպատակով</t>
  </si>
  <si>
    <t xml:space="preserve"> Ծրագրային դասիչը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</si>
  <si>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</si>
  <si>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Տարի</t>
  </si>
  <si>
    <t xml:space="preserve"> այդ թվում`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</si>
  <si>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</si>
  <si>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</si>
  <si>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</si>
  <si>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</si>
  <si>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ԴՐԱՄԱՇՆՈՐՀՆԵՐ</t>
  </si>
  <si>
    <t>ՀՀ Գեղարքունիքի մարզպետարան</t>
  </si>
  <si>
    <t xml:space="preserve"> Ծրագրի դասիչը </t>
  </si>
  <si>
    <t xml:space="preserve"> Ծրագրի անվանումը </t>
  </si>
  <si>
    <t xml:space="preserve"> Տարածքային զարգացում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</si>
  <si>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</si>
  <si>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</si>
  <si>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</si>
  <si>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</si>
  <si>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</si>
  <si>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</si>
  <si>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Տրանսֆերտների տրամադրում </t>
  </si>
  <si>
    <t xml:space="preserve"> Արդյունքի չափորոշիչներ </t>
  </si>
  <si>
    <t xml:space="preserve"> Ծրագիր</t>
  </si>
  <si>
    <t xml:space="preserve"> Միջոցառում</t>
  </si>
  <si>
    <t xml:space="preserve"> ԸՆԴԱՄԵՆԸ </t>
  </si>
  <si>
    <t>այդ թվում</t>
  </si>
  <si>
    <t>հազար դրամներով</t>
  </si>
  <si>
    <t xml:space="preserve"> Կապիտալ դրամաշնորհներ պետական հատվածի այլ մակարդակներին</t>
  </si>
  <si>
    <t xml:space="preserve"> - Կապիտալ սուբվենցիաներ համայնքներին</t>
  </si>
  <si>
    <t>ՀՀ տարածքային կառավարման և ենթակառուցվածքների նախարարություն</t>
  </si>
  <si>
    <t>այդ թվում`</t>
  </si>
  <si>
    <t>ՀՀ կառավարության 2020թ</t>
  </si>
  <si>
    <t xml:space="preserve"> ---------ի N ----------- որոշման</t>
  </si>
  <si>
    <t xml:space="preserve"> Տարի </t>
  </si>
  <si>
    <t xml:space="preserve"> Միջոցառման վրա կատարվող ծախսը (հազար դրամ) </t>
  </si>
  <si>
    <t xml:space="preserve"> 1212 </t>
  </si>
  <si>
    <t xml:space="preserve"> 12007 </t>
  </si>
  <si>
    <t xml:space="preserve"> ՀՀ մարզերին սուբվենցիաների տրամադրում՛ ենթակառուցվածքների զարգացման նպատակով_x000D_
 </t>
  </si>
  <si>
    <t xml:space="preserve"> ՀՀ մարզերին սուբվենցիաների տրամադրում՛ ենթակառուցվածքների զարգացման նպատակով </t>
  </si>
  <si>
    <t xml:space="preserve"> Միջոցառումն իրականացնողի անվանումը </t>
  </si>
  <si>
    <t xml:space="preserve"> ՀՀ համայնքներ </t>
  </si>
  <si>
    <t>Ցուցանիշների փոփոխությունը (ավելացումները նշված են դրական նշանով, իսկ նվազեցումները` փակագծերում)</t>
  </si>
  <si>
    <t xml:space="preserve"> Գործառական դասիչը</t>
  </si>
  <si>
    <t xml:space="preserve"> Դաս</t>
  </si>
  <si>
    <t xml:space="preserve"> ՄԱՍ 1. ՊԵՏԱԿԱՆ ՄԱՐՄՆԻ ԳԾՈՎ ԱՐԴՅՈՒՆՔԱՅԻՆ (ԿԱՏԱՐՈՂԱԿԱՆ) ՑՈՒՑԱՆԻՇՆԵՐԸ </t>
  </si>
  <si>
    <t>ՀՀ մարզերին սուբվենցիաների տրամադրում՛ ենթակառուցվածքների զարգացման նպատակով_x000D_</t>
  </si>
  <si>
    <t xml:space="preserve"> ՀՀ Գեղարքունիքի մարզպետարան </t>
  </si>
  <si>
    <t>Համայնքների թիվ</t>
  </si>
  <si>
    <t>ՀԱՅԱՍՏԱՆԻ ՀԱՆՐԱՊԵՏՈՒԹՅԱՆ ԿԱՌԱՎԱՐՈՒԹՅԱՆ 2019 ԹՎԱԿԱՆԻ ԴԵԿՏԵՄԲԵՐԻ 26-Ի N 1919-Ն ՈՐՈՇՄԱՆ  N 9.1 ՀԱՎԵԼՎԱԾԻ  N 9.1.51 ԱՂՅՈՒՍԱԿՈՒՄ ԿԱՏԱՐՎՈՂ ՓՈՓՈԽՈՒԹՅՈՒՆՆԵՐԸ</t>
  </si>
  <si>
    <t xml:space="preserve">  Համայնքների թիվը</t>
  </si>
  <si>
    <t>________     N ____-Ն որոշման</t>
  </si>
  <si>
    <t xml:space="preserve"> հազար դրամ </t>
  </si>
  <si>
    <t xml:space="preserve"> Բյուջետային ծախսերի գործառական դասակարգման բաժինների, խմբերի և դասերի, բյուջետային հատկացումների գլխավոր կարգադրիչների, ծրագրերի, միջոցառումների և միջոցառումները կատարող պետական մարմինների անվանումները</t>
  </si>
  <si>
    <t>Բաժին</t>
  </si>
  <si>
    <t>Խումբ</t>
  </si>
  <si>
    <t xml:space="preserve">  Տարի </t>
  </si>
  <si>
    <r>
      <t> </t>
    </r>
    <r>
      <rPr>
        <sz val="10"/>
        <color theme="1"/>
        <rFont val="GHEA Grapalat"/>
        <family val="3"/>
      </rPr>
      <t>Տարածքային զարգացում</t>
    </r>
  </si>
  <si>
    <t xml:space="preserve"> ՀՀ մարզերին սուբվենցիաների տրամադրում՝ ենթակառուցվածքների զարգացման նպատակով</t>
  </si>
  <si>
    <t xml:space="preserve"> ՀՀ Գեղարքունիքի մարզպետարան</t>
  </si>
  <si>
    <t xml:space="preserve"> 01</t>
  </si>
  <si>
    <t xml:space="preserve"> ԸՆԴՀԱՆՈՒՐ ԲՆՈՒՅԹԻ ՀԱՆՐԱՅԻՆ ԾԱՌԱՅՈՒԹՅՈՒՆՆԵՐ</t>
  </si>
  <si>
    <t xml:space="preserve"> 08</t>
  </si>
  <si>
    <t xml:space="preserve"> Կառավարության տարբեր մակարդակների միջև իրականացվող ընդհանուր բնույթի տրանսֆերտներ</t>
  </si>
  <si>
    <t xml:space="preserve">                                                                                                                               </t>
  </si>
  <si>
    <t>ՀԱՅԱՍՏԱՆԻ ՀԱՆՐԱՊԵՏՈՒԹՅԱՆ ԿԱՌԱՎԱՐՈՒԹՅԱՆ 2019 ԹՎԱԿԱՆԻ ԴԵԿՏԵՄԲԵՐԻ 26-Ի N 1919-Ն ՈՐՈՇՄԱՆ N 3 ԵՎ N 4 ՀԱՎԵԼՎԱԾՆԵՐՈՒՄ ԿԱՏԱՐՎՈՂ ՓՈՓՈԽՈՒԹՅՈՒՆՆԵՐԸ ԵՎ  ԼՐԱՑՈՒՄՆԵՐԸ</t>
  </si>
  <si>
    <t>այդ թվում` ըստ ուղղությունների</t>
  </si>
  <si>
    <t>ՀԱՅԱՍՏԱՆԻ ՀԱՆՐԱՊԵՏՈՒԹՅԱՆ ԿԱՌԱՎԱՐՈՒԹՅԱՆ 2019 ԹՎԱԿԱՆԻ ԴԵԿՏԵՄԲԵՐԻ 26-Ի N 1919-Ն ՈՐՈՇՄԱՆ  N 9 ՀԱՎԵԼՎԱԾԻ  N 9.8 ԱՂՅՈՒՍԱԿՈՒՄ ԿԱՏԱՐՎՈՂ ՓՈՓՈԽՈՒԹՅՈՒՆՆԵՐԸ</t>
  </si>
  <si>
    <t xml:space="preserve">                                                                                                                      ________     N ____-Ն որոշման</t>
  </si>
  <si>
    <t xml:space="preserve">                                                                                                                  Կառավարության 2020 թվականի</t>
  </si>
  <si>
    <t xml:space="preserve">Ցուցանիշների փոփոխությունը (ավելացումները նշված են դրական նշանով, իսկ նվազեցումները` փակագծերում) </t>
  </si>
  <si>
    <t xml:space="preserve"> ՀՀ տարածքային կառավարման և ենթակառուցվածքների նախարարություն</t>
  </si>
  <si>
    <t>ՀՀ Արմավիրի մարզպետարան</t>
  </si>
  <si>
    <t>ՀՀ Լոռու մարզպետարան</t>
  </si>
  <si>
    <t>ՀՀ Կոտայքի մարզպետարան</t>
  </si>
  <si>
    <t xml:space="preserve"> ՀՀ Արմավիրի մարզպետարան</t>
  </si>
  <si>
    <t xml:space="preserve"> ՀՀ Լոռու մարզպետարան</t>
  </si>
  <si>
    <t xml:space="preserve"> ՀՀ Կոտայքի մարզպետարան</t>
  </si>
  <si>
    <t xml:space="preserve"> ՀՀ Արմավիրի մարզպետարան </t>
  </si>
  <si>
    <t>ՀԱՅԱՍՏԱՆԻ ՀԱՆՐԱՊԵՏՈՒԹՅԱՆ ԿԱՌԱՎԱՐՈՒԹՅԱՆ 2019 ԹՎԱԿԱՆԻ ԴԵԿՏԵՄԲԵՐԻ 26-Ի N 1919-Ն ՈՐՈՇՄԱՆ  N 9.1 ՀԱՎԵԼՎԱԾԻ  N 9.1.50 ԱՂՅՈՒՍԱԿՈՒՄ ԿԱՏԱՐՎՈՂ ՓՈՓՈԽՈՒԹՅՈՒՆՆԵՐԸ</t>
  </si>
  <si>
    <t xml:space="preserve"> ՀՀ Լոռու մարզպետարան </t>
  </si>
  <si>
    <t>ՀԱՅԱՍՏԱՆԻ ՀԱՆՐԱՊԵՏՈՒԹՅԱՆ ԿԱՌԱՎԱՐՈՒԹՅԱՆ 2019 ԹՎԱԿԱՆԻ ԴԵԿՏԵՄԲԵՐԻ 26-Ի N 1919-Ն ՈՐՈՇՄԱՆ  N 9.1 ՀԱՎԵԼՎԱԾԻ  N 9.1.52 ԱՂՅՈՒՍԱԿՈՒՄ ԿԱՏԱՐՎՈՂ ՓՈՓՈԽՈՒԹՅՈՒՆՆԵՐԸ</t>
  </si>
  <si>
    <t xml:space="preserve"> ՀՀ Կոտայքի մարզպետարան </t>
  </si>
  <si>
    <t xml:space="preserve"> ՈՉ ՖԻՆԱՆՍԱԿԱՆ ԱԿՏԻՎՆԵՐԻ ԳԾՈՎ ԾԱԽՍԵՐ</t>
  </si>
  <si>
    <t xml:space="preserve"> ՇԵՆՔԵՐ ԵՎ ՇԻՆՈՒԹՅՈՒՆՆԵՐ</t>
  </si>
  <si>
    <t xml:space="preserve"> - Շենքերի և շինությունների շինարարություն</t>
  </si>
  <si>
    <t xml:space="preserve"> Բյուջետային գլխավոր կարգադրիչների, ծրագրերի և միջոցառումների անվանումները</t>
  </si>
  <si>
    <t xml:space="preserve"> ԸՆԴԱՄԵՆԸ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</si>
  <si>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</si>
  <si>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</si>
  <si>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</si>
  <si>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</si>
  <si>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</si>
  <si>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</si>
  <si>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</si>
  <si>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Տրանսֆերտների տրամադրում</t>
  </si>
  <si>
    <t>Ծրագրային դասիչ</t>
  </si>
  <si>
    <t>Բյուջետային գլխավոր կարգադրիչների, ծրագրերի և միջոցառումների անվանումները</t>
  </si>
  <si>
    <t xml:space="preserve"> Ընդամենը </t>
  </si>
  <si>
    <t xml:space="preserve"> այդ թվում </t>
  </si>
  <si>
    <t>Ծրագիր</t>
  </si>
  <si>
    <t>Միջոցառում</t>
  </si>
  <si>
    <t xml:space="preserve"> Վարկային միջոցներ </t>
  </si>
  <si>
    <t xml:space="preserve"> Համաֆինան_x000D_-
սավորում </t>
  </si>
  <si>
    <t>ԸՆԴԱՄԵՆԸ 
այդ թվում</t>
  </si>
  <si>
    <t>ՀՀ  ՏԱՐԱԾՔԱՅԻՆ ԿԱՌԱՎԱՐՄԱՆ ԵՎ ԵՆԹԱԿԱՌՈՒՑՎԱԾՔՆԵՐԻ ՆԱԽԱՐԱՐՈՒԹՅՈՒՆ</t>
  </si>
  <si>
    <t xml:space="preserve"> այդ թվում` </t>
  </si>
  <si>
    <t xml:space="preserve">        </t>
  </si>
  <si>
    <r>
      <t xml:space="preserve">     </t>
    </r>
    <r>
      <rPr>
        <b/>
        <sz val="9"/>
        <color theme="1"/>
        <rFont val="GHEA Grapalat"/>
        <family val="3"/>
      </rPr>
      <t xml:space="preserve"> </t>
    </r>
  </si>
  <si>
    <t>ՀՀ կառավարության 2020 թվականի</t>
  </si>
  <si>
    <t>այդ թվում` ըստ կատարողների</t>
  </si>
  <si>
    <t>այդ թվում` բյուջետային ծախսերի տնտեսագիտական դասակարգման հոդվածներ</t>
  </si>
  <si>
    <t>ՈՉ ՖԻՆԱՆՍԱԿԱՆ ԱԿՏԻՎՆԵՐԻ ԳԾՈՎ ԾԱԽՍԵՐ</t>
  </si>
  <si>
    <t>ԸՆԹԱՑԻԿ ԾԱԽՍԵՐ</t>
  </si>
  <si>
    <t>- Այլ ծախսեր</t>
  </si>
  <si>
    <t xml:space="preserve"> - ԸՆԹԱՑԻԿ ԾԱԽՍԵՐ </t>
  </si>
  <si>
    <t xml:space="preserve"> - ՈՉ ՖԻՆԱՆՍԱԿԱՆ ԱԿՏԻՎՆԵՐԻ ԳԾՈՎ ԾԱԽՍԵՐ </t>
  </si>
  <si>
    <t>Տարի</t>
  </si>
  <si>
    <t>Հավելված N 3</t>
  </si>
  <si>
    <t>Հավելված N 4</t>
  </si>
  <si>
    <t xml:space="preserve"> 0 </t>
  </si>
  <si>
    <t>ՀՀ Արագածոտնի մարզպետարան</t>
  </si>
  <si>
    <t xml:space="preserve"> ՀՀ Արագածոտնի մարզպետարան</t>
  </si>
  <si>
    <t>ՀԱՅԱՍՏԱՆԻ ՀԱՆՐԱՊԵՏՈՒԹՅԱՆ ԿԱՌԱՎԱՐՈՒԹՅԱՆ 2019 ԹՎԱԿԱՆԻ ԴԵԿՏԵՄԲԵՐԻ 26-Ի N 1919-Ն ՈՐՈՇՄԱՆ  N 9.1 ՀԱՎԵԼՎԱԾԻ  N 9.1.48 ԱՂՅՈՒՍԱԿՈՒՄ ԿԱՏԱՐՎՈՂ ՓՈՓՈԽՈՒԹՅՈՒՆՆԵՐԸ</t>
  </si>
  <si>
    <t xml:space="preserve"> ՀՀ Արագածոտնի մարզպետարան </t>
  </si>
  <si>
    <t>ՀՀ Արարատի մարզպետարան</t>
  </si>
  <si>
    <t xml:space="preserve"> 12007</t>
  </si>
  <si>
    <t xml:space="preserve"> ՀՀ մարզերին սուբվենցիաների տրամադրում՛ ենթակառուցվածքների զարգացման նպատակով_x000D_
</t>
  </si>
  <si>
    <t xml:space="preserve"> ՀՀ մարզերին սուբվենցիաների տրամադրում՛ ենթակառուցվածքների զարգացման նպատակով</t>
  </si>
  <si>
    <t xml:space="preserve"> 1212</t>
  </si>
  <si>
    <t xml:space="preserve"> Տարածքային համաչափ զարգացման խթանում</t>
  </si>
  <si>
    <t xml:space="preserve"> ՀՀ համայնքների կառավարման արդյունավետության բարձրացում և տնտեսական գործունեության խթանում</t>
  </si>
  <si>
    <t>Ծրագրի միջոցառումներ</t>
  </si>
  <si>
    <t>- Շենքերի և շինությունների շինարարություն</t>
  </si>
  <si>
    <t>-</t>
  </si>
  <si>
    <t xml:space="preserve"> ՀՀ Արարատի  մարզպետարան</t>
  </si>
  <si>
    <t xml:space="preserve"> ՀՀ  Արարատի  մարզպետարան </t>
  </si>
  <si>
    <t>ՀԱՅԱՍՏԱՆԻ ՀԱՆՐԱՊԵՏՈՒԹՅԱՆ ԿԱՌԱՎԱՐՈՒԹՅԱՆ 2019 ԹՎԱԿԱՆԻ ԴԵԿՏԵՄԲԵՐԻ 26-Ի N 1919-Ն ՈՐՈՇՄԱՆ  N 9.1 ՀԱՎԵԼՎԱԾԻ  N 9.1.49 ԱՂՅՈՒՍԱԿՈՒՄ ԿԱՏԱՐՎՈՂ ՓՈՓՈԽՈՒԹՅՈՒՆՆԵՐԸ</t>
  </si>
  <si>
    <t>Հավելված  N6</t>
  </si>
  <si>
    <t>Հավելված N 1</t>
  </si>
  <si>
    <t xml:space="preserve">              Հավելված N 2</t>
  </si>
  <si>
    <t>Հավելված  N7</t>
  </si>
  <si>
    <t>Հավելված N 5</t>
  </si>
  <si>
    <t xml:space="preserve"> ՀՀ Շիրակի մարզպետարան</t>
  </si>
  <si>
    <t xml:space="preserve"> ՀՀ Շիրակի մարզպետարան </t>
  </si>
  <si>
    <t>ՀԱՅԱՍՏԱՆԻ ՀԱՆՐԱՊԵՏՈՒԹՅԱՆ ԿԱՌԱՎԱՐՈՒԹՅԱՆ 2019 ԹՎԱԿԱՆԻ ԴԵԿՏԵՄԲԵՐԻ 26-Ի N 1919-Ն ՈՐՈՇՄԱՆ  N 9.1 ՀԱՎԵԼՎԱԾԻ  N 9.1.53 ԱՂՅՈՒՍԱԿՈՒՄ ԿԱՏԱՐՎՈՂ ՓՈՓՈԽՈՒԹՅՈՒՆՆԵՐԸ</t>
  </si>
  <si>
    <t>ՀԱՅԱՍՏԱՆԻ ՀԱՆՐԱՊԵՏՈՒԹՅԱՆ ԿԱՌԱՎԱՐՈՒԹՅԱՆ 2019 ԹՎԱԿԱՆԻ ԴԵԿՏԵՄԲԵՐԻ 26-Ի N 1919-Ն ՈՐՈՇՄԱՆ  N 9.1 ՀԱՎԵԼՎԱԾԻ  N 9.1.54 ԱՂՅՈՒՍԱԿՈՒՄ ԿԱՏԱՐՎՈՂ ՓՈՓՈԽՈՒԹՅՈՒՆՆԵՐԸ</t>
  </si>
  <si>
    <t>ՀԱՅԱՍՏԱՆԻ ՀԱՆՐԱՊԵՏՈՒԹՅԱՆ ԿԱՌԱՎԱՐՈՒԹՅԱՆ 2019 ԹՎԱԿԱՆԻ ԴԵԿՏԵՄԲԵՐԻ 26-Ի N 1919-Ն ՈՐՈՇՄԱՆ  N 9.1 ՀԱՎԵԼՎԱԾԻ  N 9.1.55 ԱՂՅՈՒՍԱԿՈՒՄ ԿԱՏԱՐՎՈՂ ՓՈՓՈԽՈՒԹՅՈՒՆՆԵՐԸ</t>
  </si>
  <si>
    <t>ՀՀ Շիրակի մարզպետարան</t>
  </si>
  <si>
    <t xml:space="preserve"> Դրամաշնորհային միջոցներ </t>
  </si>
  <si>
    <t>06</t>
  </si>
  <si>
    <t>Ջրամատակարարաման և ջրահեռացման բարելավում</t>
  </si>
  <si>
    <t>Ջրամատակարարաման ծառայությունների հասանելիության և մատչելիության ապահովում</t>
  </si>
  <si>
    <t>Խմելու ջրի մատակարարման և ջրահեռացման համակարգի բարելավում, կորուստների կրճատում</t>
  </si>
  <si>
    <t xml:space="preserve"> Եվրոպական ներդրումային բանկի աջակցությամբ իրականացվող Երևանի ջրամատակարարման բարելավման ծրագիր</t>
  </si>
  <si>
    <t xml:space="preserve"> Երևանի ջրամատակարարման բարելավման աշխատանքների իրականացում</t>
  </si>
  <si>
    <t xml:space="preserve"> Ծառայությունների մատուցում</t>
  </si>
  <si>
    <t xml:space="preserve"> Գերմանիայի զարգացման և Եվրոպական միության հարևանության ներդրումային բանկի աջակցությամբ իրականացվող ջրամատակարարման և ջրահեռացման ենթակառուցվածքների դրամաշնորհային ծրագիր` երրորդ փուլ</t>
  </si>
  <si>
    <t xml:space="preserve"> 579 գյուղական բնակավայրերից ընտրված որոշ համայնքների ջրամատակարարման և ջրահեռացման համակարգերի հատվածների հրատապ վերականգնման աշխատանքների իրականացում ինչպես նաև՛ Արմավիրի կեղտաջրերի մաքրման կայանի կառուցում</t>
  </si>
  <si>
    <t xml:space="preserve"> Գերմանիայի զարգացման վարկերի բանկի աջակցությամբ իրականացվող ջրամատակարարման և ջրահեռացման ենթակառուցվածքների վերականգնման ծրագրի երրորդ փուլի շրջանակներում Ջրամատակարարման և ջրահեռացման ենթակառուցվածքների հիմնանորոգում</t>
  </si>
  <si>
    <t xml:space="preserve"> 6 քաղաքների և 37 գյուղական բնակավայրերի ջրամատակարարման և ջրահեռացման համակարգերի հատվածների հրատապ (մասնակի) վերականգնման աշխատանքներ</t>
  </si>
  <si>
    <t xml:space="preserve"> Պետական մարմինների կողմից օգտագործվող ոչ ֆինանսական ակտիվների հետ գործառնություններ</t>
  </si>
  <si>
    <t xml:space="preserve"> Եվրոպական ներդրումային բանկի աջակցությամբ իրականացվող ջրամատակարարման և ջրահեռացման ենթակառուցվածքների վերականգնման ծրագրի երրորդ փուլի շրջանակներում Ջրամատակարարման և ջրահեռացման ենթակառուցվածքների հիմնանորոգում</t>
  </si>
  <si>
    <t xml:space="preserve"> 6 քաղաքների և 37 գյուղական բնակավայրերի ջրամատակարարման և ջրահեռացման համակարգերի հատվածների հրատապ (մասնակի) վերականգնման աշխատանքներ_x000D_
</t>
  </si>
  <si>
    <t xml:space="preserve"> Եվրոպակական ներդրումային բանկի աջակցությամբ իրականացվող Երևանի ջրամատակարարման բարելավման ծրագրի շրջանակներում ջրամատակարարման և ջրահեռացման ենթակառուցվածքների հիմնանորոգում</t>
  </si>
  <si>
    <t xml:space="preserve"> Երևանի ջրամատակարարման ցանցի բարելավման աշխատանքներ</t>
  </si>
  <si>
    <t xml:space="preserve"> Եվրոպական միության հարևանության ներդրումային ծրագրի աջակցությամբ իրականացվող Երևանի ջրամատակարարման բարելավման դրամաշնորհային ծրագրի շրջանակներում Ջրամատակարարման և ջրահեռացման ենթակառուցվածքների հիմնանորոգում</t>
  </si>
  <si>
    <t>ՀՀ Սյունիքի մարզպետարան</t>
  </si>
  <si>
    <t>Մարմաշեն համայնքի հակակարկտային կայանների ձեռքբերում</t>
  </si>
  <si>
    <t>Սարալանջ համայնքի Արևային ֆոտովոլտային կայանի տեղադրում և փողոցային լուսավորության ցանցի ընդլայնում</t>
  </si>
  <si>
    <t>Արթիկ համայնքի Դուրյան փողոցի տուֆ քարով սալիկապատման աշխատանքներ</t>
  </si>
  <si>
    <t>Արամուս համայնքի Անկախության 4-րդ և 5-րդ փող , Երիտասարդական 8, 9, 10 փող, և Տիգրանաձորի  3-րդ փակ. Գազաֆիկացում</t>
  </si>
  <si>
    <t>Լուսաղբյուր համայնքի ոռոգման ցանցի նորոգում</t>
  </si>
  <si>
    <t>Լուսաղբյուր համայնքի արևային էլեկտրակայաններով սնվող գիշերային լուսավորման համակարգի անցկացում</t>
  </si>
  <si>
    <t>Արևաշող  համայնքի «Յազիկ» թաղամասի ճանապարհի հիմնանորոգում</t>
  </si>
  <si>
    <t>Լանջաղբյուր համայնքի Վ. Մամիկոնյան և Մաշտոցի փողոցների ասֆալտապատում</t>
  </si>
  <si>
    <t>Վարդենիկ համայնքի «Մանկական երաժշտական դպրոցի հիմնանորոգում»</t>
  </si>
  <si>
    <t>Վարդենիկ համայնքի փողոցների արտաքին լուսավորության ցանցի կառուցում և գոյություն ունեցող 3330 գծմ հատվածում էլ. լարերի և լուսատուների փոխարինում LED 60W, 5000k լուսատուներով</t>
  </si>
  <si>
    <t xml:space="preserve">Կարմիրգյուղ համայնքի Հ. Շիրազի փողոցի և Ս. Ավետիսյան փողոցի մի հատվածի ասֆալտապատում </t>
  </si>
  <si>
    <r>
      <t xml:space="preserve">Գանձակ համայնքի ներհամայնքային Խ․ Աբովյան և Ս․ Կապուտիկյան փողոցների ասֆալտապատում /2-րդ փուլ/ </t>
    </r>
    <r>
      <rPr>
        <b/>
        <sz val="10"/>
        <color theme="1"/>
        <rFont val="GHEA Grapalat"/>
        <family val="3"/>
      </rPr>
      <t xml:space="preserve">                                   </t>
    </r>
  </si>
  <si>
    <t>Ձորագյուղ համայնքի 11-րդ և 12-րդ փողոցների ասֆալտապատում</t>
  </si>
  <si>
    <t xml:space="preserve">Ծակքար համայնքի բնական կամուրջ -հուշարձանը տանող ճանապարհի կառուցում և լուսավորում </t>
  </si>
  <si>
    <t>Վաղաշեն համայնքի մանկապարտեզի գույքի ձեռքբերում</t>
  </si>
  <si>
    <t>Քարակերտ համայնքի Խորենացի փողոցի ասֆալտապատում</t>
  </si>
  <si>
    <t>Բաղրամյան /Վաղ./ համայնքի մանկապարտեզի բակի վերանորոգում</t>
  </si>
  <si>
    <t>Դալար համայնքի  Արտաքին ոռոգման ցանցի կառուցում</t>
  </si>
  <si>
    <t>Գետափնյա համայնքի կենտրոնական ճանապարհի մայթի կառուցում(3-րդ փողոցի մայթի կառուցում)</t>
  </si>
  <si>
    <t>Արտաշավան համայնքի փողոցների լուսավորության արդիականացում և համայնքի անվանման լուսավորող ցուցանակ</t>
  </si>
  <si>
    <t>Ծաղկահովիտ համայնքիԳեղաձոր բնակավայրի խմելու ջրագծի կառուցում</t>
  </si>
  <si>
    <t xml:space="preserve"> ՀՀ Սյունիքի մարզպետարան</t>
  </si>
  <si>
    <t>ԱՅԼ ԾԱԽՍԵՐ</t>
  </si>
  <si>
    <t xml:space="preserve"> ՀՀ տարածքային կառավարման և ենթակառուցվածքների նախարարության ջրային կոմիտե</t>
  </si>
  <si>
    <t>ՀԻՄՆԱԿԱՆ ՄԻՋՈՑՆԵՐ</t>
  </si>
  <si>
    <t xml:space="preserve"> ԱՅԼ ՀԻՄՆԱԿԱՆ ՄԻՋՈՑՆԵՐ</t>
  </si>
  <si>
    <t>Նախագծահետազոտական ծախսեր</t>
  </si>
  <si>
    <t xml:space="preserve"> - Շենքերի և շինությունների կապիտալ վերանորոգում</t>
  </si>
  <si>
    <t>03</t>
  </si>
  <si>
    <t>Ջրամատակարարում</t>
  </si>
  <si>
    <t>Բնակարանային շինարարություն և կոմունալ ծառայություններ</t>
  </si>
  <si>
    <t>1072</t>
  </si>
  <si>
    <t>11005</t>
  </si>
  <si>
    <t>ՀՀ տարածքային կառավարման և ենթակառուցվածքների նախարարություն ջրային կոմիտե</t>
  </si>
  <si>
    <t>31001</t>
  </si>
  <si>
    <t>31002</t>
  </si>
  <si>
    <t>12001</t>
  </si>
  <si>
    <t xml:space="preserve"> Ծառայությունը մատուցող կազմակերպության անվանումը</t>
  </si>
  <si>
    <t>Մասնագիտացված միավոր</t>
  </si>
  <si>
    <t>Կառավարվող /վերահսկվող պայմանագրերի քանակ ,հատ</t>
  </si>
  <si>
    <t>Նորոգվող ջրագծերի երկարություն, կմ</t>
  </si>
  <si>
    <t>Նորոգվող կոյուղագծերի երկարություն, կմ</t>
  </si>
  <si>
    <t>Նորոգվողտնային միացումներ, հատ</t>
  </si>
  <si>
    <t xml:space="preserve"> Ակտիվն օգտագործող
կազմակերպության(ների)
անվանում(ները)՛</t>
  </si>
  <si>
    <t xml:space="preserve">  Մասնագիտացված միավոր</t>
  </si>
  <si>
    <t>Նորոգվող տնային միացումներ, հատ</t>
  </si>
  <si>
    <t>Մարտունի համայնքի Երևանյան փողոցի երթևեկելի հատվածի ասֆալտապատում և մայթերի կառուցում</t>
  </si>
  <si>
    <t>Վարդենիկ համայնքում գոյություն ունեցող 2 խորքային հորերի մաքրում և վերագործարկում (թիվ 1 և թիվ 2 խորքային հորեր)</t>
  </si>
  <si>
    <t>Կապան համայնքի «Եղվարդ գյուղի խմելու ջրագծի կառուցում և Ագարակ գյուղի ջրագծի վերանորոգում ու ՕԿՋ-ի կառուցում»,</t>
  </si>
  <si>
    <t xml:space="preserve"> ՀՀ Սյունիքի մարզպետարան </t>
  </si>
  <si>
    <t>«ՀԱՅԱՍՏԱՆԻ  ՀԱՆՐԱՊԵՏՈՒԹՅԱՆ  2020 ԹՎԱԿԱՆԻ  ՊԵՏԱԿԱՆ ԲՅՈՒՋԵԻ ՄԱՍԻՆ» ՀԱՅԱՍՏԱՆԻ ՀԱՆՐԱՊԵՏՈՒԹՅԱՆ  ՕՐԵՆՔԻ N 1 ՀԱՎԵԼՎԱԾԻ N 4 ԱՂՅՈՒՍԱԿՈՒՄ ԵՎ ՀԱՅԱՍՏԱՆԻ ՀԱՆՐԱՊԵՏՈՒԹՅԱՆ ԿԱՌԱՎԱՐՈՒԹՅԱՆ 2019 ԹՎԱԿԱՆԻ ԴԵԿՏԵՄԲԵՐԻ 26-Ի N 1919-Ն ՈՐՈՇՄԱՆ N 5 ՀԱՎԵԼՎԱԾԻ N 3   ԱՂՅՈՒՍԱԿՈՒՄ ԿԱՏԱՐՎՈՂ ՓՈՓՈԽՈՒԹՅՈՒՆՆԵՐԸ</t>
  </si>
  <si>
    <t>«ՀԱՅԱՍՏԱՆԻ  ՀԱՆՐԱՊԵՏՈՒԹՅԱՆ  2020 ԹՎԱԿԱՆԻ  ՊԵՏԱԿԱՆ ԲՅՈՒՋԵԻ ՄԱՍԻՆ» ՀԱՅԱՍՏԱՆԻ ՀԱՆՐԱՊԵՏՈՒԹՅԱՆ  ՕՐԵՆՔԻ N 1 ՀԱՎԵԼՎԱԾԻ N 5 ԱՂՅՈՒՍԱԿՈՒՄ ԵՎ ՀԱՅԱՍՏԱՆԻ ՀԱՆՐԱՊԵՏՈՒԹՅԱՆ ԿԱՌԱՎԱՐՈՒԹՅԱՆ 2019 ԹՎԱԿԱՆԻ ԴԵԿՏԵՄԲԵՐԻ 26-Ի N 1919-Ն ՈՐՈՇՄԱՆ N 5 ՀԱՎԵԼՎԱԾԻ N4 ԱՂՅՈՒՍԱԿՈՒՄ ԿԱՏԱՐՎՈՂ ՓՈՓՈԽՈՒԹՅՈՒՆՆԵՐԸ</t>
  </si>
  <si>
    <t>Ջրամատակարարման և ջրահեռացման բարելավում</t>
  </si>
  <si>
    <t xml:space="preserve"> ՄԱՍ2. ՊԵՏԱԿԱՆ ՄԱՐՄՆԻ ԳԾՈՎ ԱՐԴՅՈՒՆՔԱՅԻՆ (ԿԱՏԱՐՈՂԱԿԱՆ) ՑՈՒՑԱՆԻՇՆԵՐԸ </t>
  </si>
  <si>
    <t>ՀԱՅԱՍՏԱՆԻ ՀԱՆՐԱՊԵՏՈՒԹՅԱՆ ԿԱՌԱՎԱՐՈՒԹՅԱՆ 2019 ԹՎԱԿԱՆԻ ԴԵԿՏԵՄԲԵՐԻ 26-Ի N 1919-Ն ՈՐՈՇՄԱՆ  N 9.1 ՀԱՎԵԼՎԱԾԻ  N 9.1.26 ԱՂՅՈՒՍԱԿՈՒՄ ԿԱՏԱՐՎՈՂ ՓՈՓՈԽՈՒԹՅՈՒՆՆԵՐԸ</t>
  </si>
  <si>
    <t xml:space="preserve"> ՄԱՍ1. ՊԵՏԱԿԱՆ ՄԱՐՄՆԻ ԳԾՈՎ ԱՐԴՅՈՒՆՔԱՅԻՆ (ԿԱՏԱՐՈՂԱԿԱՆ) ՑՈՒՑԱՆԻՇՆԵՐԸ </t>
  </si>
  <si>
    <t>Ալագյազ համայնքի Ջամշլու, Սիփան և Ավշեն վարչական բնակավայրերի գազիֆիկացման ներքին ցանցի կառուցում (երկարությունը 690գծմ﹐ 690գծմ և 551 գծմ ցածր ճնշման գազատարներ)</t>
  </si>
  <si>
    <t xml:space="preserve"> Լիճք համայնքի Ա 6 թաղ թիվ 1 փող., Ա 2 թաղ. թիվ 1 և 9 փողոցների ասֆալտապատում (Ա 2 թաղ. 1-ին փողոցի ՆԿ 0+00+4.50﹐Ա 2 թաղ. 9-րդ փողոցի ՆԿ 0+00+1.00﹐ Ա 6 թաղ. 1-ին փողոցի ՆԿ 0+00+8.70) </t>
  </si>
  <si>
    <t>Հոռոմ համայնքի փողոցներում արտաքին լուսավորության ցանցի անցկացում՝ 7﹐8﹐9-րդ փողոցի 1-ին և 2-րդ մաս﹐10-րդ փողոցի 1-ին և 2-րդ մաս﹐11-րդ փողոց</t>
  </si>
  <si>
    <t> Գորիս համայնքի Ակներ և Վերիշեն գյուղերի կարիքների Ակներ գյուղի Մթնաձոր և «Բաբուռի քերծ» անվանյալ տարածքներում ջրհավաքների և սնուցող ջրագծի կառուցում</t>
  </si>
  <si>
    <t>Գեղարքունիք համայնքի փողոցների լուսավորության ցանցի վերակառուցում՝ Կ. Դեմիրճյան﹐Վ. Սարգսյան﹐Գ. Նժդեհ﹐Պ.Սևակ﹐ Ա. Գրիգորյան﹐Սարալանջ﹐ Ա. Իսահակյան﹐Հ. Ավետիսյան﹐Վ. Ստեփանյան﹐Գետափ﹐Հ. Շիրազ﹐ Զ. Անդրանիկ փողոցներ</t>
  </si>
  <si>
    <t xml:space="preserve">Վարդենիկ համայնքի ներհամայնքային փողոցների ասֆալտապատման աշխատանքներ՝ 2﹐3﹐7﹐8﹐9﹐10﹐13﹐16﹐5﹐8 (ՊԿ 0+00-4+64)﹐17﹐18﹐ Կամո Շահինյան փողոցներ և կողնակներ </t>
  </si>
  <si>
    <t xml:space="preserve">  Կապան քաղաքի Շահումյան փողոցի մայթերի վերանորոգում﹐ ծառատնկում﹐ կանաչապատ տարածքների վերականգնում և բարեկարգում﹐Մ.Հարությունյան փողոցի նորոգում﹐ Ազատամարտիկների փողոցից Բաղաբուրջի հուշահամալիր տանող ճանապարհի ասֆալտապատում﹐Հուշահամալիրից  Բաղաբուրջ թաղամաս տանող ճանապարհի հիմնանորոգում﹐ Բաղաբերդ թաղամասի 6﹐7﹐8﹐9﹐10﹐12 շենքերի բակերի նորոգում﹐Գր. Արզումանյան փողոց 1-ին նրբանցքիցից մինչև Բեխ թաղամաս տանող ճանապարհի հետ հատվող փողոցի հիմնանորոգում﹐Մ.Ստեփանյան և Շահումյան փողոցների մայթի մի հատվածի վերանորոգում﹐ ծառատնկում﹐ բարեկարգում﹐Ա. Մանուկյան 1-ին նրբանցքի 1﹐2﹐3﹐4﹐5 շենքերի բակերի հիմնանորոգում  Գր. Արզումանյան փողոցից  գ. Արծվանիկի 2-րդ փողոցի հիմնանորոգում﹐ Գեղանուշ գյուղ տանող ճանապարհի վերանորոգում հատված կմ0+000+2-700</t>
  </si>
  <si>
    <t xml:space="preserve"> «ՀԱՅԱՍՏԱՆԻ  ՀԱՆՐԱՊԵՏՈՒԹՅԱՆ  2020 ԹՎԱԿԱՆԻ  ՊԵՏԱԿԱՆ ԲՅՈՒՋԵԻ ՄԱՍԻՆ» ՀԱՅԱՍՏԱՆԻ ՀԱՆՐԱՊԵՏՈՒԹՅԱՆ  ՕՐԵՆՔԻ N 1 ՀԱՎԵԼՎԱԾԻ N 7  ԱՂՅՈՒՍԱԿՈՒՄ ԵՎ ՀԱՅԱՍՏԱՆԻ ՀԱՆՐԱՊԵՏՈՒԹՅԱՆ ԿԱՌԱՎԱՐՈՒԹՅԱՆ 2019 ԹՎԱԿԱՆԻ ԴԵԿՏԵՄԲԵՐԻ 26-Ի N 1919-Ն ՈՐՈՇՄԱՆ N 5 ՀԱՎԵԼՎԱԾԻ N 6 ԱՂՅՈՒՍԱԿՈՒՄ ԿԱՏԱՐՎՈՂ ԼՐԱՑՈՒՄՆԵՐԸ</t>
  </si>
  <si>
    <t>«ՀԱՅԱՍՏԱՆԻ  ՀԱՆՐԱՊԵՏՈՒԹՅԱՆ  2020 ԹՎԱԿԱՆԻ  ՊԵՏԱԿԱՆ ԲՅՈՒՋԵԻ ՄԱՍԻՆ» ՀԱՅԱՍՏԱՆԻ ՀԱՆՐԱՊԵՏՈՒԹՅԱՆ  ՕՐԵՆՔԻ N 1 ՀԱՎԵԼՎԱԾԻ N 2  ԱՂՅՈՒՍԱԿՈՒՄ ԿԱՏԱՐՎՈՂ ՎԵՐԱԲԱՇԽՈՒՄ ԵՎ ՀԱՅԱՍՏԱՆԻ ՀԱՆՐԱՊԵՏՈՒԹՅԱՆ ԿԱՌԱՎԱՐՈՒԹՅԱՆ 2019 ԹՎԱԿԱՆԻ ԴԵԿՏԵՄԲԵՐԻ 26-Ի N 1919-Ն ՈՐՈՇՄԱՆ N 5 ՀԱՎԵԼՎԱԾԻ N 1 ԱՂՅՈՒՍԱԿՈՒՄ ԿԱՏԱՐՎՈՂ ՓՈՓՈԽՈՒԹՅՈՒՆՆԵՐԸ ԵՎ ԼՐԱՑՈՒՄՆԵՐԸ</t>
  </si>
  <si>
    <t>Ցուցանիշների փոփոխությունը (ավելացումները նշված են դրական նշանով)</t>
  </si>
  <si>
    <t>Ցուցանիշների փոփոխությունը (նվազեցումները նշված են փակագծերում)</t>
  </si>
  <si>
    <t xml:space="preserve">Ցուցանիշների փոփոխությունը (ավելացումները նշված են դրական նշանով) </t>
  </si>
  <si>
    <t xml:space="preserve">Ցուցանիշների փոփոխությունը (նվազեցումները նշված են փակագծերում) </t>
  </si>
  <si>
    <t xml:space="preserve"> Ցուցանիշների փոփոխությունը (ավելացումները նշված են դրական նշանով) </t>
  </si>
  <si>
    <t xml:space="preserve"> Կապան համայնքի «Կապան քաղաքի բազմաբնակարան շենքերի հարթ և լանջավոր տանիքների նորոգում»՝ Հալիձորի 4﹐16﹐14﹐Բաղաբերդ 19﹐Դավիթ Բեկ 3﹐4﹐9-ի   I և II սեկցիաներ﹐Ձորք 10﹐16﹐Մ. Հարությունյան 10ա﹐12ա﹐14ա﹐Ա. Մանուկյան 3﹐Թումանյան 9﹐16﹐Լեռնագործներ 1﹐Հ. Ավետիսյան 2﹐20ա﹐26 ﹐Մ. Պապյան 5﹐13﹐15﹐Շահումյան 18﹐22﹐27﹐29﹐31﹐33﹐38﹐Շինարարների 24</t>
  </si>
  <si>
    <t>ՀՀ տարածքային կառավարման և ենթակառուցվածքների նախարարության ջրային կոմիտե</t>
  </si>
</sst>
</file>

<file path=xl/styles.xml><?xml version="1.0" encoding="utf-8"?>
<styleSheet xmlns="http://schemas.openxmlformats.org/spreadsheetml/2006/main">
  <numFmts count="11">
    <numFmt numFmtId="164" formatCode="_(* #,##0.00_);_(* \(#,##0.00\);_(* &quot;-&quot;??_);_(@_)"/>
    <numFmt numFmtId="165" formatCode="_-* #,##0.00_р_._-;\-* #,##0.00_р_._-;_-* &quot;-&quot;??_р_._-;_-@_-"/>
    <numFmt numFmtId="166" formatCode="#,##0.0"/>
    <numFmt numFmtId="167" formatCode="##,##0.0;\(##,##0.0\);\-"/>
    <numFmt numFmtId="168" formatCode="_(* #,##0.0_);_(* \(#,##0.0\);_(* &quot;-&quot;??_);_(@_)"/>
    <numFmt numFmtId="169" formatCode="#,##0.0_);\(#,##0.0\)"/>
    <numFmt numFmtId="170" formatCode="#,##0.0;[Red]#,##0.0"/>
    <numFmt numFmtId="171" formatCode="_ * #,##0.0_)_€_ ;_ * \(#,##0.0\)_€_ ;_ * &quot;-&quot;??_)_€_ ;_ @_ "/>
    <numFmt numFmtId="172" formatCode="_(* #,##0.0_);_(* \(#,##0.0\);_(* &quot;-&quot;?_);_(@_)"/>
    <numFmt numFmtId="173" formatCode="_ * #,##0.00_)\ _ _ ;_ * \(#,##0.00\)\ _ _ ;_ * &quot;-&quot;??_)\ _ _ ;_ @_ "/>
    <numFmt numFmtId="174" formatCode="0.0"/>
  </numFmts>
  <fonts count="66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10"/>
      <color rgb="FF000000"/>
      <name val="GHEA Grapalat"/>
      <family val="3"/>
    </font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1"/>
      <name val="GHEA Grapalat"/>
      <family val="3"/>
    </font>
    <font>
      <sz val="8"/>
      <name val="GHEA Grapalat"/>
      <family val="2"/>
    </font>
    <font>
      <sz val="11"/>
      <name val="GHEA Grapalat"/>
      <family val="3"/>
    </font>
    <font>
      <sz val="11"/>
      <color rgb="FF000000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b/>
      <sz val="10"/>
      <color rgb="FF000000"/>
      <name val="GHEA Grapalat"/>
      <family val="3"/>
    </font>
    <font>
      <sz val="10"/>
      <name val="GHEA Grapalat"/>
      <family val="3"/>
    </font>
    <font>
      <b/>
      <sz val="11"/>
      <color rgb="FF000000"/>
      <name val="GHEA Grapalat"/>
      <family val="3"/>
    </font>
    <font>
      <sz val="10"/>
      <name val="Arial"/>
      <family val="2"/>
    </font>
    <font>
      <b/>
      <sz val="8"/>
      <name val="GHEA Grapalat"/>
      <family val="2"/>
    </font>
    <font>
      <i/>
      <sz val="8"/>
      <name val="GHEA Grapalat"/>
      <family val="2"/>
    </font>
    <font>
      <b/>
      <sz val="10"/>
      <name val="GHEA Grapalat"/>
      <family val="3"/>
    </font>
    <font>
      <sz val="9"/>
      <name val="GHEA Grapalat"/>
      <family val="3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GHEA Grapalat"/>
      <family val="2"/>
    </font>
    <font>
      <b/>
      <sz val="9"/>
      <color theme="1"/>
      <name val="GHEA Grapalat"/>
      <family val="3"/>
    </font>
    <font>
      <b/>
      <sz val="11"/>
      <name val="GHEA Grapalat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0"/>
      <name val="Arial Armenian"/>
      <family val="2"/>
    </font>
    <font>
      <b/>
      <sz val="8"/>
      <name val="GHEA Grapalat"/>
      <family val="3"/>
    </font>
    <font>
      <sz val="11"/>
      <name val="GHEA Grapalat"/>
      <family val="2"/>
    </font>
    <font>
      <sz val="10"/>
      <name val="GHEA Grapalat"/>
      <family val="2"/>
    </font>
    <font>
      <i/>
      <sz val="10"/>
      <name val="GHEA Grapalat"/>
      <family val="2"/>
    </font>
    <font>
      <sz val="10"/>
      <name val="Times Armenian"/>
      <family val="1"/>
    </font>
    <font>
      <b/>
      <sz val="11"/>
      <color theme="0"/>
      <name val="GHEA Grapalat"/>
      <family val="3"/>
    </font>
    <font>
      <sz val="11"/>
      <color theme="0"/>
      <name val="GHEA Grapalat"/>
      <family val="3"/>
    </font>
    <font>
      <sz val="11"/>
      <name val="Times Armenian"/>
      <family val="1"/>
    </font>
    <font>
      <sz val="8"/>
      <name val="Arial Armenian"/>
      <family val="2"/>
      <charset val="204"/>
    </font>
    <font>
      <b/>
      <i/>
      <sz val="10"/>
      <name val="GHEA Grapalat"/>
      <family val="3"/>
    </font>
    <font>
      <i/>
      <sz val="11"/>
      <name val="GHEA Grapalat"/>
      <family val="3"/>
    </font>
    <font>
      <i/>
      <sz val="10"/>
      <name val="GHEA Grapalat"/>
      <family val="3"/>
    </font>
    <font>
      <b/>
      <i/>
      <sz val="11"/>
      <name val="GHEA Grapalat"/>
      <family val="3"/>
    </font>
    <font>
      <sz val="10"/>
      <color rgb="FF000000"/>
      <name val="Times New Roman"/>
      <family val="1"/>
    </font>
    <font>
      <sz val="11"/>
      <color theme="1"/>
      <name val="Times Armenian"/>
      <family val="2"/>
    </font>
    <font>
      <b/>
      <sz val="12"/>
      <name val="GHEA Grapalat"/>
      <family val="3"/>
    </font>
    <font>
      <sz val="11"/>
      <color indexed="8"/>
      <name val="Calibri"/>
      <family val="2"/>
    </font>
    <font>
      <sz val="12"/>
      <color indexed="8"/>
      <name val="Times Armenian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</font>
    <font>
      <sz val="10"/>
      <color rgb="FF9C6500"/>
      <name val="Calibri"/>
      <family val="2"/>
      <scheme val="minor"/>
    </font>
    <font>
      <sz val="12"/>
      <color theme="1"/>
      <name val="Times Armenian"/>
      <family val="2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79">
    <xf numFmtId="0" fontId="0" fillId="0" borderId="0"/>
    <xf numFmtId="164" fontId="4" fillId="0" borderId="0" applyFont="0" applyFill="0" applyBorder="0" applyAlignment="0" applyProtection="0"/>
    <xf numFmtId="167" fontId="8" fillId="0" borderId="0" applyFill="0" applyBorder="0" applyProtection="0">
      <alignment horizontal="right" vertical="top"/>
    </xf>
    <xf numFmtId="0" fontId="8" fillId="0" borderId="0">
      <alignment horizontal="left" vertical="top" wrapText="1"/>
    </xf>
    <xf numFmtId="0" fontId="16" fillId="0" borderId="0"/>
    <xf numFmtId="0" fontId="4" fillId="8" borderId="13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9" applyNumberFormat="0" applyAlignment="0" applyProtection="0"/>
    <xf numFmtId="0" fontId="29" fillId="6" borderId="10" applyNumberFormat="0" applyAlignment="0" applyProtection="0"/>
    <xf numFmtId="0" fontId="30" fillId="6" borderId="9" applyNumberFormat="0" applyAlignment="0" applyProtection="0"/>
    <xf numFmtId="0" fontId="31" fillId="0" borderId="11" applyNumberFormat="0" applyFill="0" applyAlignment="0" applyProtection="0"/>
    <xf numFmtId="0" fontId="32" fillId="7" borderId="12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6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6" fillId="32" borderId="0" applyNumberFormat="0" applyBorder="0" applyAlignment="0" applyProtection="0"/>
    <xf numFmtId="167" fontId="17" fillId="0" borderId="0" applyFill="0" applyBorder="0" applyProtection="0">
      <alignment horizontal="right" vertical="top"/>
    </xf>
    <xf numFmtId="0" fontId="40" fillId="0" borderId="0"/>
    <xf numFmtId="0" fontId="41" fillId="0" borderId="0"/>
    <xf numFmtId="0" fontId="42" fillId="0" borderId="0"/>
    <xf numFmtId="0" fontId="8" fillId="0" borderId="0">
      <alignment horizontal="left" vertical="top" wrapText="1"/>
    </xf>
    <xf numFmtId="0" fontId="47" fillId="0" borderId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50" fillId="0" borderId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7" fillId="0" borderId="0"/>
    <xf numFmtId="0" fontId="51" fillId="0" borderId="0">
      <alignment horizontal="left"/>
    </xf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9" applyNumberFormat="0" applyAlignment="0" applyProtection="0"/>
    <xf numFmtId="0" fontId="29" fillId="6" borderId="10" applyNumberFormat="0" applyAlignment="0" applyProtection="0"/>
    <xf numFmtId="0" fontId="30" fillId="6" borderId="9" applyNumberFormat="0" applyAlignment="0" applyProtection="0"/>
    <xf numFmtId="0" fontId="31" fillId="0" borderId="11" applyNumberFormat="0" applyFill="0" applyAlignment="0" applyProtection="0"/>
    <xf numFmtId="0" fontId="32" fillId="7" borderId="12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6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6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16" fillId="0" borderId="0"/>
    <xf numFmtId="0" fontId="16" fillId="0" borderId="0"/>
    <xf numFmtId="0" fontId="47" fillId="0" borderId="0"/>
    <xf numFmtId="0" fontId="56" fillId="0" borderId="0"/>
    <xf numFmtId="164" fontId="47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8" fillId="0" borderId="0" applyFont="0" applyFill="0" applyBorder="0" applyAlignment="0" applyProtection="0">
      <alignment horizontal="left" vertical="top" wrapText="1"/>
    </xf>
    <xf numFmtId="173" fontId="59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4" fillId="0" borderId="0"/>
    <xf numFmtId="0" fontId="59" fillId="0" borderId="0"/>
    <xf numFmtId="0" fontId="16" fillId="0" borderId="0"/>
    <xf numFmtId="0" fontId="16" fillId="0" borderId="0"/>
    <xf numFmtId="0" fontId="61" fillId="0" borderId="0"/>
    <xf numFmtId="0" fontId="47" fillId="0" borderId="0"/>
    <xf numFmtId="0" fontId="57" fillId="0" borderId="0"/>
    <xf numFmtId="0" fontId="42" fillId="0" borderId="0"/>
    <xf numFmtId="0" fontId="4" fillId="0" borderId="0"/>
    <xf numFmtId="0" fontId="8" fillId="0" borderId="0">
      <alignment horizontal="left" vertical="top" wrapText="1"/>
    </xf>
    <xf numFmtId="0" fontId="64" fillId="0" borderId="0"/>
    <xf numFmtId="0" fontId="8" fillId="0" borderId="0">
      <alignment horizontal="left" vertical="top" wrapText="1"/>
    </xf>
    <xf numFmtId="0" fontId="16" fillId="0" borderId="0"/>
    <xf numFmtId="0" fontId="16" fillId="0" borderId="0"/>
    <xf numFmtId="0" fontId="59" fillId="8" borderId="13" applyNumberFormat="0" applyFont="0" applyAlignment="0" applyProtection="0"/>
    <xf numFmtId="9" fontId="4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62" fillId="0" borderId="0"/>
    <xf numFmtId="0" fontId="47" fillId="0" borderId="0"/>
    <xf numFmtId="164" fontId="4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7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7" fillId="0" borderId="0"/>
    <xf numFmtId="164" fontId="4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7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</cellStyleXfs>
  <cellXfs count="289">
    <xf numFmtId="0" fontId="0" fillId="0" borderId="0" xfId="0"/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1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14" fillId="0" borderId="0" xfId="3" applyFont="1" applyFill="1">
      <alignment horizontal="left" vertical="top" wrapText="1"/>
    </xf>
    <xf numFmtId="0" fontId="14" fillId="0" borderId="0" xfId="0" applyFont="1" applyFill="1"/>
    <xf numFmtId="0" fontId="5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/>
    <xf numFmtId="0" fontId="5" fillId="0" borderId="3" xfId="0" applyFont="1" applyFill="1" applyBorder="1"/>
    <xf numFmtId="0" fontId="12" fillId="0" borderId="3" xfId="0" applyFont="1" applyFill="1" applyBorder="1"/>
    <xf numFmtId="0" fontId="5" fillId="0" borderId="3" xfId="0" applyFont="1" applyFill="1" applyBorder="1" applyAlignment="1">
      <alignment wrapText="1"/>
    </xf>
    <xf numFmtId="0" fontId="17" fillId="0" borderId="0" xfId="0" applyFont="1" applyAlignment="1">
      <alignment horizontal="left" vertical="top"/>
    </xf>
    <xf numFmtId="0" fontId="5" fillId="0" borderId="3" xfId="0" applyFont="1" applyFill="1" applyBorder="1" applyAlignment="1">
      <alignment horizontal="center"/>
    </xf>
    <xf numFmtId="169" fontId="12" fillId="0" borderId="3" xfId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14" fillId="0" borderId="3" xfId="3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171" fontId="15" fillId="0" borderId="3" xfId="0" applyNumberFormat="1" applyFont="1" applyFill="1" applyBorder="1" applyAlignment="1">
      <alignment horizontal="center" vertical="center" wrapText="1"/>
    </xf>
    <xf numFmtId="171" fontId="15" fillId="0" borderId="3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top"/>
    </xf>
    <xf numFmtId="0" fontId="37" fillId="0" borderId="0" xfId="0" applyFont="1" applyFill="1" applyAlignment="1">
      <alignment horizontal="center" vertical="top"/>
    </xf>
    <xf numFmtId="0" fontId="17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5" fillId="0" borderId="16" xfId="0" applyFont="1" applyFill="1" applyBorder="1"/>
    <xf numFmtId="0" fontId="5" fillId="0" borderId="17" xfId="0" applyFont="1" applyFill="1" applyBorder="1"/>
    <xf numFmtId="0" fontId="3" fillId="0" borderId="17" xfId="0" applyFont="1" applyFill="1" applyBorder="1" applyAlignment="1">
      <alignment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/>
    </xf>
    <xf numFmtId="166" fontId="13" fillId="0" borderId="3" xfId="0" applyNumberFormat="1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 wrapText="1"/>
    </xf>
    <xf numFmtId="166" fontId="0" fillId="0" borderId="0" xfId="0" applyNumberFormat="1" applyFill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9" fontId="5" fillId="0" borderId="3" xfId="0" applyNumberFormat="1" applyFont="1" applyFill="1" applyBorder="1" applyAlignment="1">
      <alignment horizontal="right" vertical="center" wrapText="1"/>
    </xf>
    <xf numFmtId="169" fontId="15" fillId="0" borderId="3" xfId="0" applyNumberFormat="1" applyFont="1" applyFill="1" applyBorder="1" applyAlignment="1">
      <alignment horizontal="right" vertical="center" wrapText="1"/>
    </xf>
    <xf numFmtId="169" fontId="1" fillId="0" borderId="3" xfId="0" applyNumberFormat="1" applyFont="1" applyBorder="1" applyAlignment="1">
      <alignment horizontal="right" vertical="top" wrapText="1"/>
    </xf>
    <xf numFmtId="0" fontId="11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169" fontId="6" fillId="0" borderId="3" xfId="0" applyNumberFormat="1" applyFont="1" applyFill="1" applyBorder="1" applyAlignment="1">
      <alignment horizontal="right" vertical="center" wrapText="1"/>
    </xf>
    <xf numFmtId="169" fontId="1" fillId="0" borderId="3" xfId="0" applyNumberFormat="1" applyFont="1" applyFill="1" applyBorder="1" applyAlignment="1">
      <alignment horizontal="right" vertical="center" wrapText="1"/>
    </xf>
    <xf numFmtId="0" fontId="8" fillId="0" borderId="0" xfId="50">
      <alignment horizontal="left" vertical="top" wrapText="1"/>
    </xf>
    <xf numFmtId="0" fontId="8" fillId="0" borderId="0" xfId="50" applyFont="1" applyAlignment="1">
      <alignment horizontal="left" vertical="top" wrapText="1"/>
    </xf>
    <xf numFmtId="0" fontId="44" fillId="0" borderId="0" xfId="50" applyFont="1" applyAlignment="1">
      <alignment horizontal="left" vertical="top" wrapText="1"/>
    </xf>
    <xf numFmtId="0" fontId="8" fillId="0" borderId="0" xfId="50" applyBorder="1">
      <alignment horizontal="left" vertical="top" wrapText="1"/>
    </xf>
    <xf numFmtId="0" fontId="7" fillId="0" borderId="3" xfId="50" applyFont="1" applyBorder="1">
      <alignment horizontal="left" vertical="top" wrapText="1"/>
    </xf>
    <xf numFmtId="0" fontId="7" fillId="0" borderId="3" xfId="50" applyFont="1" applyBorder="1" applyAlignment="1">
      <alignment horizontal="left" vertical="top" wrapText="1"/>
    </xf>
    <xf numFmtId="0" fontId="43" fillId="0" borderId="0" xfId="50" applyFont="1">
      <alignment horizontal="left" vertical="top" wrapText="1"/>
    </xf>
    <xf numFmtId="0" fontId="44" fillId="0" borderId="3" xfId="50" applyFont="1" applyBorder="1">
      <alignment horizontal="left" vertical="top" wrapText="1"/>
    </xf>
    <xf numFmtId="0" fontId="39" fillId="0" borderId="3" xfId="50" applyFont="1" applyBorder="1" applyAlignment="1">
      <alignment horizontal="left" vertical="top" wrapText="1"/>
    </xf>
    <xf numFmtId="172" fontId="9" fillId="0" borderId="0" xfId="51" applyNumberFormat="1" applyFont="1" applyFill="1" applyBorder="1"/>
    <xf numFmtId="172" fontId="9" fillId="0" borderId="0" xfId="51" applyNumberFormat="1" applyFont="1" applyFill="1" applyBorder="1" applyAlignment="1">
      <alignment vertical="center" wrapText="1"/>
    </xf>
    <xf numFmtId="172" fontId="48" fillId="0" borderId="0" xfId="51" applyNumberFormat="1" applyFont="1" applyFill="1" applyBorder="1" applyAlignment="1">
      <alignment horizontal="center" vertical="center" wrapText="1"/>
    </xf>
    <xf numFmtId="172" fontId="49" fillId="0" borderId="0" xfId="51" applyNumberFormat="1" applyFont="1" applyFill="1" applyBorder="1" applyAlignment="1">
      <alignment vertical="center" wrapText="1"/>
    </xf>
    <xf numFmtId="172" fontId="7" fillId="0" borderId="3" xfId="51" applyNumberFormat="1" applyFont="1" applyFill="1" applyBorder="1" applyAlignment="1">
      <alignment vertical="center" wrapText="1"/>
    </xf>
    <xf numFmtId="172" fontId="7" fillId="0" borderId="3" xfId="54" applyNumberFormat="1" applyFont="1" applyFill="1" applyBorder="1" applyAlignment="1">
      <alignment vertical="center" wrapText="1"/>
    </xf>
    <xf numFmtId="49" fontId="7" fillId="0" borderId="3" xfId="51" applyNumberFormat="1" applyFont="1" applyFill="1" applyBorder="1" applyAlignment="1" applyProtection="1">
      <alignment horizontal="center" vertical="top" wrapText="1"/>
      <protection locked="0"/>
    </xf>
    <xf numFmtId="172" fontId="9" fillId="0" borderId="3" xfId="51" applyNumberFormat="1" applyFont="1" applyFill="1" applyBorder="1" applyAlignment="1">
      <alignment horizontal="center"/>
    </xf>
    <xf numFmtId="49" fontId="7" fillId="0" borderId="3" xfId="51" applyNumberFormat="1" applyFont="1" applyFill="1" applyBorder="1" applyAlignment="1" applyProtection="1">
      <alignment horizontal="center" vertical="center" wrapText="1"/>
      <protection locked="0"/>
    </xf>
    <xf numFmtId="172" fontId="9" fillId="0" borderId="3" xfId="54" applyNumberFormat="1" applyFont="1" applyFill="1" applyBorder="1" applyAlignment="1">
      <alignment vertical="center" wrapText="1"/>
    </xf>
    <xf numFmtId="49" fontId="9" fillId="0" borderId="3" xfId="54" applyNumberFormat="1" applyFont="1" applyFill="1" applyBorder="1" applyAlignment="1">
      <alignment horizontal="left" vertical="center" wrapText="1"/>
    </xf>
    <xf numFmtId="0" fontId="45" fillId="0" borderId="3" xfId="50" applyFont="1" applyBorder="1" applyAlignment="1">
      <alignment horizontal="center" vertical="center" wrapText="1"/>
    </xf>
    <xf numFmtId="0" fontId="44" fillId="0" borderId="0" xfId="50" applyFont="1" applyBorder="1" applyAlignment="1">
      <alignment horizontal="center" vertical="center" wrapText="1"/>
    </xf>
    <xf numFmtId="0" fontId="45" fillId="0" borderId="3" xfId="50" applyFont="1" applyBorder="1" applyAlignment="1">
      <alignment vertical="center" wrapText="1"/>
    </xf>
    <xf numFmtId="49" fontId="14" fillId="0" borderId="3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172" fontId="14" fillId="0" borderId="3" xfId="53" applyNumberFormat="1" applyFont="1" applyFill="1" applyBorder="1" applyAlignment="1">
      <alignment horizontal="center" vertical="center" wrapText="1"/>
    </xf>
    <xf numFmtId="172" fontId="9" fillId="0" borderId="3" xfId="51" applyNumberFormat="1" applyFont="1" applyFill="1" applyBorder="1" applyAlignment="1">
      <alignment vertical="center" wrapText="1"/>
    </xf>
    <xf numFmtId="172" fontId="53" fillId="0" borderId="3" xfId="52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vertical="center" wrapText="1"/>
    </xf>
    <xf numFmtId="172" fontId="14" fillId="0" borderId="3" xfId="51" applyNumberFormat="1" applyFont="1" applyFill="1" applyBorder="1" applyAlignment="1">
      <alignment vertical="center" wrapText="1"/>
    </xf>
    <xf numFmtId="0" fontId="0" fillId="0" borderId="0" xfId="0" applyFont="1" applyAlignment="1">
      <alignment horizontal="left" vertical="top" wrapText="1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5" fillId="0" borderId="0" xfId="0" applyFont="1" applyFill="1" applyAlignment="1">
      <alignment horizontal="left" vertical="center"/>
    </xf>
    <xf numFmtId="49" fontId="20" fillId="0" borderId="3" xfId="54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8" fillId="0" borderId="0" xfId="50" applyNumberFormat="1">
      <alignment horizontal="left" vertical="top" wrapText="1"/>
    </xf>
    <xf numFmtId="0" fontId="46" fillId="0" borderId="3" xfId="50" applyFont="1" applyFill="1" applyBorder="1">
      <alignment horizontal="left" vertical="top" wrapText="1"/>
    </xf>
    <xf numFmtId="0" fontId="8" fillId="0" borderId="0" xfId="50" applyFill="1">
      <alignment horizontal="left" vertical="top" wrapText="1"/>
    </xf>
    <xf numFmtId="49" fontId="7" fillId="0" borderId="3" xfId="51" applyNumberFormat="1" applyFont="1" applyFill="1" applyBorder="1" applyAlignment="1" applyProtection="1">
      <alignment vertical="top" wrapText="1"/>
      <protection locked="0"/>
    </xf>
    <xf numFmtId="169" fontId="12" fillId="0" borderId="0" xfId="1" applyNumberFormat="1" applyFont="1" applyFill="1" applyBorder="1" applyAlignment="1">
      <alignment horizontal="center"/>
    </xf>
    <xf numFmtId="0" fontId="1" fillId="0" borderId="3" xfId="0" applyFont="1" applyFill="1" applyBorder="1"/>
    <xf numFmtId="0" fontId="1" fillId="0" borderId="0" xfId="0" applyFont="1" applyFill="1" applyBorder="1"/>
    <xf numFmtId="0" fontId="12" fillId="0" borderId="0" xfId="0" applyFont="1" applyFill="1" applyBorder="1"/>
    <xf numFmtId="0" fontId="5" fillId="0" borderId="3" xfId="0" applyFont="1" applyFill="1" applyBorder="1" applyAlignment="1">
      <alignment horizontal="center" wrapText="1"/>
    </xf>
    <xf numFmtId="0" fontId="14" fillId="0" borderId="3" xfId="3" applyFont="1" applyFill="1" applyBorder="1" applyAlignment="1">
      <alignment horizontal="center" vertical="center" wrapText="1"/>
    </xf>
    <xf numFmtId="0" fontId="45" fillId="0" borderId="0" xfId="50" applyFont="1" applyBorder="1" applyAlignment="1">
      <alignment horizontal="right" vertical="center" wrapText="1"/>
    </xf>
    <xf numFmtId="0" fontId="45" fillId="0" borderId="3" xfId="5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6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172" fontId="14" fillId="0" borderId="3" xfId="53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54" fillId="0" borderId="3" xfId="50" applyFont="1" applyFill="1" applyBorder="1" applyAlignment="1">
      <alignment horizontal="left" vertical="top" wrapText="1"/>
    </xf>
    <xf numFmtId="167" fontId="44" fillId="0" borderId="3" xfId="2" applyNumberFormat="1" applyFont="1" applyFill="1" applyBorder="1" applyAlignment="1">
      <alignment horizontal="center" vertical="center"/>
    </xf>
    <xf numFmtId="49" fontId="14" fillId="33" borderId="3" xfId="0" quotePrefix="1" applyNumberFormat="1" applyFont="1" applyFill="1" applyBorder="1" applyAlignment="1">
      <alignment horizontal="left" vertical="center" wrapText="1"/>
    </xf>
    <xf numFmtId="49" fontId="20" fillId="33" borderId="3" xfId="54" applyNumberFormat="1" applyFont="1" applyFill="1" applyBorder="1" applyAlignment="1">
      <alignment horizontal="left" vertical="center" wrapText="1"/>
    </xf>
    <xf numFmtId="167" fontId="39" fillId="0" borderId="3" xfId="46" applyNumberFormat="1" applyFont="1" applyBorder="1" applyAlignment="1">
      <alignment horizontal="center" vertical="center"/>
    </xf>
    <xf numFmtId="49" fontId="14" fillId="33" borderId="3" xfId="0" applyNumberFormat="1" applyFont="1" applyFill="1" applyBorder="1" applyAlignment="1">
      <alignment horizontal="left" vertical="center" wrapText="1"/>
    </xf>
    <xf numFmtId="169" fontId="10" fillId="33" borderId="3" xfId="0" applyNumberFormat="1" applyFont="1" applyFill="1" applyBorder="1" applyAlignment="1">
      <alignment horizontal="center" vertical="center" shrinkToFit="1"/>
    </xf>
    <xf numFmtId="172" fontId="9" fillId="33" borderId="3" xfId="53" applyNumberFormat="1" applyFont="1" applyFill="1" applyBorder="1" applyAlignment="1">
      <alignment horizontal="center" vertical="center" wrapText="1"/>
    </xf>
    <xf numFmtId="167" fontId="7" fillId="0" borderId="3" xfId="2" applyNumberFormat="1" applyFont="1" applyBorder="1" applyAlignment="1">
      <alignment horizontal="center" vertical="center"/>
    </xf>
    <xf numFmtId="0" fontId="8" fillId="0" borderId="0" xfId="50">
      <alignment horizontal="left" vertical="top" wrapText="1"/>
    </xf>
    <xf numFmtId="0" fontId="8" fillId="0" borderId="0" xfId="50">
      <alignment horizontal="left" vertical="top" wrapText="1"/>
    </xf>
    <xf numFmtId="172" fontId="7" fillId="33" borderId="3" xfId="53" applyNumberFormat="1" applyFont="1" applyFill="1" applyBorder="1" applyAlignment="1">
      <alignment vertical="center" wrapText="1"/>
    </xf>
    <xf numFmtId="169" fontId="10" fillId="33" borderId="3" xfId="0" applyNumberFormat="1" applyFont="1" applyFill="1" applyBorder="1" applyAlignment="1">
      <alignment vertical="center" shrinkToFit="1"/>
    </xf>
    <xf numFmtId="172" fontId="7" fillId="0" borderId="3" xfId="53" applyNumberFormat="1" applyFont="1" applyFill="1" applyBorder="1" applyAlignment="1">
      <alignment vertical="center" wrapText="1"/>
    </xf>
    <xf numFmtId="172" fontId="9" fillId="0" borderId="3" xfId="51" applyNumberFormat="1" applyFont="1" applyFill="1" applyBorder="1" applyAlignment="1">
      <alignment vertical="center"/>
    </xf>
    <xf numFmtId="172" fontId="9" fillId="0" borderId="3" xfId="75" applyNumberFormat="1" applyFont="1" applyFill="1" applyBorder="1" applyAlignment="1">
      <alignment vertical="center" shrinkToFit="1"/>
    </xf>
    <xf numFmtId="172" fontId="55" fillId="0" borderId="3" xfId="75" applyNumberFormat="1" applyFont="1" applyFill="1" applyBorder="1" applyAlignment="1">
      <alignment vertical="center" shrinkToFit="1"/>
    </xf>
    <xf numFmtId="172" fontId="9" fillId="0" borderId="3" xfId="53" applyNumberFormat="1" applyFont="1" applyFill="1" applyBorder="1" applyAlignment="1">
      <alignment vertical="center" wrapText="1"/>
    </xf>
    <xf numFmtId="172" fontId="7" fillId="0" borderId="3" xfId="75" applyNumberFormat="1" applyFont="1" applyFill="1" applyBorder="1" applyAlignment="1">
      <alignment vertical="center" shrinkToFit="1"/>
    </xf>
    <xf numFmtId="0" fontId="7" fillId="33" borderId="3" xfId="0" applyFont="1" applyFill="1" applyBorder="1" applyAlignment="1">
      <alignment horizontal="left" vertical="top" wrapText="1"/>
    </xf>
    <xf numFmtId="0" fontId="1" fillId="33" borderId="3" xfId="0" applyFont="1" applyFill="1" applyBorder="1" applyAlignment="1">
      <alignment horizontal="left" vertical="top" wrapText="1"/>
    </xf>
    <xf numFmtId="0" fontId="6" fillId="33" borderId="3" xfId="0" applyFont="1" applyFill="1" applyBorder="1" applyAlignment="1">
      <alignment vertical="center" wrapText="1"/>
    </xf>
    <xf numFmtId="171" fontId="15" fillId="33" borderId="3" xfId="0" applyNumberFormat="1" applyFont="1" applyFill="1" applyBorder="1" applyAlignment="1">
      <alignment horizontal="center" vertical="center" wrapText="1"/>
    </xf>
    <xf numFmtId="171" fontId="15" fillId="33" borderId="3" xfId="0" applyNumberFormat="1" applyFont="1" applyFill="1" applyBorder="1" applyAlignment="1">
      <alignment horizontal="left" vertical="center" wrapText="1"/>
    </xf>
    <xf numFmtId="0" fontId="1" fillId="33" borderId="0" xfId="0" applyFont="1" applyFill="1" applyAlignment="1">
      <alignment horizontal="left" vertical="top" wrapText="1"/>
    </xf>
    <xf numFmtId="0" fontId="10" fillId="33" borderId="3" xfId="0" applyFont="1" applyFill="1" applyBorder="1" applyAlignment="1">
      <alignment vertical="center" wrapText="1"/>
    </xf>
    <xf numFmtId="0" fontId="15" fillId="33" borderId="3" xfId="0" applyNumberFormat="1" applyFont="1" applyFill="1" applyBorder="1" applyAlignment="1">
      <alignment horizontal="center" vertical="center" wrapText="1"/>
    </xf>
    <xf numFmtId="0" fontId="5" fillId="33" borderId="3" xfId="0" applyFont="1" applyFill="1" applyBorder="1"/>
    <xf numFmtId="0" fontId="3" fillId="33" borderId="3" xfId="0" applyFont="1" applyFill="1" applyBorder="1" applyAlignment="1">
      <alignment vertical="center" wrapText="1"/>
    </xf>
    <xf numFmtId="0" fontId="10" fillId="33" borderId="3" xfId="0" applyNumberFormat="1" applyFont="1" applyFill="1" applyBorder="1" applyAlignment="1">
      <alignment horizontal="center" vertical="center" wrapText="1"/>
    </xf>
    <xf numFmtId="0" fontId="44" fillId="0" borderId="3" xfId="48" applyFont="1" applyBorder="1" applyAlignment="1">
      <alignment horizontal="left" vertical="top" wrapText="1"/>
    </xf>
    <xf numFmtId="0" fontId="5" fillId="33" borderId="1" xfId="0" applyFont="1" applyFill="1" applyBorder="1" applyAlignment="1">
      <alignment horizontal="center" vertical="center" wrapText="1"/>
    </xf>
    <xf numFmtId="0" fontId="12" fillId="33" borderId="3" xfId="0" applyFont="1" applyFill="1" applyBorder="1" applyAlignment="1">
      <alignment vertical="center" wrapText="1"/>
    </xf>
    <xf numFmtId="0" fontId="1" fillId="33" borderId="0" xfId="0" applyFont="1" applyFill="1"/>
    <xf numFmtId="0" fontId="37" fillId="0" borderId="0" xfId="0" applyFont="1" applyAlignment="1">
      <alignment horizontal="center" vertical="top"/>
    </xf>
    <xf numFmtId="0" fontId="17" fillId="0" borderId="0" xfId="0" applyFont="1" applyAlignment="1">
      <alignment horizontal="left" vertical="top" wrapText="1"/>
    </xf>
    <xf numFmtId="170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72" fontId="7" fillId="33" borderId="3" xfId="53" applyNumberFormat="1" applyFont="1" applyFill="1" applyBorder="1" applyAlignment="1">
      <alignment horizontal="center" vertical="center" wrapText="1"/>
    </xf>
    <xf numFmtId="172" fontId="7" fillId="0" borderId="3" xfId="53" applyNumberFormat="1" applyFont="1" applyFill="1" applyBorder="1" applyAlignment="1">
      <alignment horizontal="center" vertical="center" wrapText="1"/>
    </xf>
    <xf numFmtId="172" fontId="9" fillId="0" borderId="3" xfId="51" applyNumberFormat="1" applyFont="1" applyFill="1" applyBorder="1" applyAlignment="1">
      <alignment horizontal="center" vertical="center"/>
    </xf>
    <xf numFmtId="172" fontId="9" fillId="0" borderId="3" xfId="75" applyNumberFormat="1" applyFont="1" applyFill="1" applyBorder="1" applyAlignment="1">
      <alignment horizontal="center" vertical="center" shrinkToFit="1"/>
    </xf>
    <xf numFmtId="172" fontId="55" fillId="0" borderId="3" xfId="75" applyNumberFormat="1" applyFont="1" applyFill="1" applyBorder="1" applyAlignment="1">
      <alignment horizontal="center" vertical="center" shrinkToFit="1"/>
    </xf>
    <xf numFmtId="0" fontId="44" fillId="0" borderId="3" xfId="50" applyFont="1" applyBorder="1" applyAlignment="1">
      <alignment horizontal="left" vertical="top" wrapText="1"/>
    </xf>
    <xf numFmtId="0" fontId="8" fillId="0" borderId="3" xfId="50" applyBorder="1">
      <alignment horizontal="left" vertical="top" wrapText="1"/>
    </xf>
    <xf numFmtId="0" fontId="45" fillId="0" borderId="3" xfId="50" applyFont="1" applyBorder="1" applyAlignment="1">
      <alignment horizontal="left" vertical="top" wrapText="1"/>
    </xf>
    <xf numFmtId="0" fontId="46" fillId="0" borderId="3" xfId="50" applyFont="1" applyBorder="1">
      <alignment horizontal="left" vertical="top" wrapText="1"/>
    </xf>
    <xf numFmtId="0" fontId="46" fillId="0" borderId="3" xfId="0" applyFont="1" applyBorder="1" applyAlignment="1">
      <alignment horizontal="center" vertical="center" wrapText="1"/>
    </xf>
    <xf numFmtId="0" fontId="46" fillId="0" borderId="3" xfId="0" applyFont="1" applyBorder="1" applyAlignment="1">
      <alignment vertical="top" wrapText="1"/>
    </xf>
    <xf numFmtId="0" fontId="14" fillId="0" borderId="3" xfId="50" applyFont="1" applyBorder="1" applyAlignment="1">
      <alignment horizontal="left" vertical="top" wrapText="1"/>
    </xf>
    <xf numFmtId="166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/>
    </xf>
    <xf numFmtId="172" fontId="7" fillId="0" borderId="3" xfId="51" applyNumberFormat="1" applyFont="1" applyFill="1" applyBorder="1" applyAlignment="1">
      <alignment vertical="center"/>
    </xf>
    <xf numFmtId="49" fontId="20" fillId="0" borderId="3" xfId="119" applyNumberFormat="1" applyFont="1" applyFill="1" applyBorder="1" applyAlignment="1">
      <alignment horizontal="left" vertical="center" wrapText="1"/>
    </xf>
    <xf numFmtId="49" fontId="14" fillId="0" borderId="3" xfId="119" applyNumberFormat="1" applyFont="1" applyFill="1" applyBorder="1" applyAlignment="1">
      <alignment horizontal="left" vertical="center" wrapText="1"/>
    </xf>
    <xf numFmtId="49" fontId="52" fillId="0" borderId="3" xfId="119" applyNumberFormat="1" applyFont="1" applyFill="1" applyBorder="1" applyAlignment="1">
      <alignment horizontal="left" vertical="center" wrapText="1"/>
    </xf>
    <xf numFmtId="0" fontId="58" fillId="0" borderId="3" xfId="119" applyFont="1" applyFill="1" applyBorder="1" applyAlignment="1">
      <alignment horizontal="center" vertical="center" wrapText="1"/>
    </xf>
    <xf numFmtId="0" fontId="8" fillId="0" borderId="3" xfId="50" applyFont="1" applyBorder="1" applyAlignment="1">
      <alignment horizontal="left" vertical="top" wrapText="1"/>
    </xf>
    <xf numFmtId="0" fontId="7" fillId="0" borderId="3" xfId="3" applyFont="1" applyFill="1" applyBorder="1" applyAlignment="1">
      <alignment horizontal="left" vertical="top" wrapText="1"/>
    </xf>
    <xf numFmtId="168" fontId="15" fillId="0" borderId="3" xfId="1" applyNumberFormat="1" applyFont="1" applyFill="1" applyBorder="1" applyAlignment="1">
      <alignment horizontal="center" vertical="center"/>
    </xf>
    <xf numFmtId="0" fontId="9" fillId="0" borderId="3" xfId="3" applyFont="1" applyFill="1" applyBorder="1" applyAlignment="1">
      <alignment horizontal="left" vertical="top" wrapText="1"/>
    </xf>
    <xf numFmtId="168" fontId="5" fillId="0" borderId="3" xfId="1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1" fillId="0" borderId="0" xfId="0" applyFont="1" applyFill="1"/>
    <xf numFmtId="0" fontId="5" fillId="0" borderId="1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 wrapText="1"/>
    </xf>
    <xf numFmtId="166" fontId="12" fillId="0" borderId="3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left" vertical="center" wrapText="1"/>
    </xf>
    <xf numFmtId="168" fontId="12" fillId="0" borderId="3" xfId="1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wrapText="1"/>
    </xf>
    <xf numFmtId="0" fontId="14" fillId="0" borderId="3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/>
    </xf>
    <xf numFmtId="166" fontId="5" fillId="33" borderId="3" xfId="0" applyNumberFormat="1" applyFont="1" applyFill="1" applyBorder="1" applyAlignment="1">
      <alignment horizontal="center" vertical="center" wrapText="1"/>
    </xf>
    <xf numFmtId="49" fontId="7" fillId="33" borderId="3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4" fillId="0" borderId="3" xfId="0" applyFont="1" applyBorder="1" applyAlignment="1">
      <alignment horizontal="left" vertical="top" wrapText="1"/>
    </xf>
    <xf numFmtId="169" fontId="1" fillId="0" borderId="3" xfId="0" applyNumberFormat="1" applyFont="1" applyFill="1" applyBorder="1" applyAlignment="1">
      <alignment horizontal="center" vertical="center" wrapText="1"/>
    </xf>
    <xf numFmtId="169" fontId="6" fillId="0" borderId="3" xfId="0" applyNumberFormat="1" applyFont="1" applyFill="1" applyBorder="1" applyAlignment="1">
      <alignment horizontal="center" vertical="center" wrapText="1"/>
    </xf>
    <xf numFmtId="169" fontId="1" fillId="0" borderId="3" xfId="0" applyNumberFormat="1" applyFont="1" applyBorder="1" applyAlignment="1">
      <alignment horizontal="center" vertical="top" wrapText="1"/>
    </xf>
    <xf numFmtId="167" fontId="44" fillId="0" borderId="3" xfId="2" applyNumberFormat="1" applyFont="1" applyFill="1" applyBorder="1" applyAlignment="1">
      <alignment horizontal="center" vertical="top"/>
    </xf>
    <xf numFmtId="172" fontId="9" fillId="0" borderId="3" xfId="51" applyNumberFormat="1" applyFont="1" applyFill="1" applyBorder="1"/>
    <xf numFmtId="0" fontId="14" fillId="0" borderId="3" xfId="50" applyFont="1" applyBorder="1">
      <alignment horizontal="left" vertical="top" wrapText="1"/>
    </xf>
    <xf numFmtId="0" fontId="45" fillId="0" borderId="3" xfId="50" applyFont="1" applyFill="1" applyBorder="1" applyAlignment="1">
      <alignment horizontal="left" vertical="top" wrapText="1"/>
    </xf>
    <xf numFmtId="0" fontId="45" fillId="0" borderId="3" xfId="50" applyFont="1" applyFill="1" applyBorder="1">
      <alignment horizontal="left" vertical="top" wrapText="1"/>
    </xf>
    <xf numFmtId="167" fontId="45" fillId="0" borderId="3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45" fillId="0" borderId="3" xfId="5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top" wrapText="1"/>
    </xf>
    <xf numFmtId="0" fontId="45" fillId="0" borderId="3" xfId="0" applyFont="1" applyBorder="1" applyAlignment="1">
      <alignment horizontal="left" vertical="top" wrapText="1"/>
    </xf>
    <xf numFmtId="0" fontId="65" fillId="0" borderId="3" xfId="0" applyFont="1" applyFill="1" applyBorder="1" applyAlignment="1">
      <alignment horizontal="center" vertical="center" wrapText="1"/>
    </xf>
    <xf numFmtId="0" fontId="45" fillId="0" borderId="3" xfId="50" applyFont="1" applyBorder="1">
      <alignment horizontal="left" vertical="top" wrapText="1"/>
    </xf>
    <xf numFmtId="0" fontId="46" fillId="0" borderId="3" xfId="0" applyFont="1" applyBorder="1" applyAlignment="1">
      <alignment horizontal="left" vertical="top" wrapText="1"/>
    </xf>
    <xf numFmtId="167" fontId="45" fillId="0" borderId="3" xfId="50" applyNumberFormat="1" applyFont="1" applyBorder="1" applyAlignment="1">
      <alignment horizontal="center" vertical="center" wrapText="1"/>
    </xf>
    <xf numFmtId="168" fontId="5" fillId="0" borderId="4" xfId="1" applyNumberFormat="1" applyFont="1" applyFill="1" applyBorder="1" applyAlignment="1">
      <alignment horizontal="center" vertical="center"/>
    </xf>
    <xf numFmtId="166" fontId="12" fillId="33" borderId="3" xfId="0" applyNumberFormat="1" applyFont="1" applyFill="1" applyBorder="1" applyAlignment="1">
      <alignment horizontal="center" vertical="center" wrapText="1"/>
    </xf>
    <xf numFmtId="169" fontId="15" fillId="33" borderId="3" xfId="0" applyNumberFormat="1" applyFont="1" applyFill="1" applyBorder="1" applyAlignment="1">
      <alignment horizontal="center" vertical="center" wrapText="1"/>
    </xf>
    <xf numFmtId="49" fontId="14" fillId="0" borderId="3" xfId="0" quotePrefix="1" applyNumberFormat="1" applyFont="1" applyFill="1" applyBorder="1" applyAlignment="1">
      <alignment horizontal="left" vertical="center" wrapText="1"/>
    </xf>
    <xf numFmtId="167" fontId="7" fillId="0" borderId="3" xfId="2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33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4" fillId="33" borderId="3" xfId="0" applyFont="1" applyFill="1" applyBorder="1" applyAlignment="1">
      <alignment horizontal="left" vertical="center" wrapText="1"/>
    </xf>
    <xf numFmtId="166" fontId="12" fillId="33" borderId="20" xfId="0" applyNumberFormat="1" applyFont="1" applyFill="1" applyBorder="1" applyAlignment="1">
      <alignment horizontal="center" vertical="center" wrapText="1"/>
    </xf>
    <xf numFmtId="174" fontId="1" fillId="0" borderId="0" xfId="0" applyNumberFormat="1" applyFont="1" applyFill="1"/>
    <xf numFmtId="2" fontId="1" fillId="0" borderId="0" xfId="0" applyNumberFormat="1" applyFont="1" applyFill="1"/>
    <xf numFmtId="2" fontId="8" fillId="0" borderId="0" xfId="50" applyNumberFormat="1">
      <alignment horizontal="left" vertical="top" wrapText="1"/>
    </xf>
    <xf numFmtId="2" fontId="8" fillId="0" borderId="0" xfId="50" applyNumberFormat="1" applyFill="1">
      <alignment horizontal="left" vertical="top" wrapText="1"/>
    </xf>
    <xf numFmtId="166" fontId="8" fillId="0" borderId="0" xfId="50" applyNumberFormat="1" applyFill="1">
      <alignment horizontal="left" vertical="top" wrapText="1"/>
    </xf>
    <xf numFmtId="0" fontId="12" fillId="0" borderId="3" xfId="0" applyFont="1" applyFill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0" fillId="0" borderId="0" xfId="0" applyFont="1" applyFill="1" applyAlignment="1">
      <alignment vertical="center" wrapText="1"/>
    </xf>
    <xf numFmtId="0" fontId="12" fillId="0" borderId="3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12" fillId="0" borderId="3" xfId="0" applyFont="1" applyBorder="1" applyAlignment="1">
      <alignment horizontal="left" vertical="top" wrapText="1"/>
    </xf>
    <xf numFmtId="0" fontId="5" fillId="34" borderId="3" xfId="0" applyFont="1" applyFill="1" applyBorder="1" applyAlignment="1">
      <alignment horizontal="left" vertical="center" wrapText="1"/>
    </xf>
    <xf numFmtId="0" fontId="19" fillId="0" borderId="0" xfId="50" applyFont="1" applyFill="1" applyBorder="1" applyAlignment="1">
      <alignment horizontal="center" vertical="center" wrapText="1"/>
    </xf>
    <xf numFmtId="0" fontId="45" fillId="0" borderId="3" xfId="50" applyFont="1" applyFill="1" applyBorder="1" applyAlignment="1">
      <alignment horizontal="center" vertical="top" wrapText="1"/>
    </xf>
    <xf numFmtId="0" fontId="45" fillId="0" borderId="3" xfId="5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19" fillId="0" borderId="0" xfId="4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9" fillId="0" borderId="0" xfId="51" applyNumberFormat="1" applyFont="1" applyFill="1" applyBorder="1" applyAlignment="1">
      <alignment horizontal="center" vertical="center" wrapText="1"/>
    </xf>
    <xf numFmtId="49" fontId="9" fillId="0" borderId="3" xfId="51" applyNumberFormat="1" applyFont="1" applyFill="1" applyBorder="1" applyAlignment="1">
      <alignment horizontal="center"/>
    </xf>
    <xf numFmtId="172" fontId="14" fillId="0" borderId="3" xfId="53" applyNumberFormat="1" applyFont="1" applyFill="1" applyBorder="1" applyAlignment="1">
      <alignment horizontal="center" vertical="center" wrapText="1"/>
    </xf>
    <xf numFmtId="172" fontId="14" fillId="0" borderId="3" xfId="51" applyNumberFormat="1" applyFont="1" applyFill="1" applyBorder="1" applyAlignment="1">
      <alignment horizontal="center" vertical="center" wrapText="1"/>
    </xf>
    <xf numFmtId="172" fontId="14" fillId="0" borderId="3" xfId="52" applyNumberFormat="1" applyFont="1" applyFill="1" applyBorder="1" applyAlignment="1">
      <alignment horizontal="center" vertical="center" wrapText="1"/>
    </xf>
    <xf numFmtId="172" fontId="14" fillId="0" borderId="1" xfId="51" applyNumberFormat="1" applyFont="1" applyFill="1" applyBorder="1" applyAlignment="1">
      <alignment horizontal="center" vertical="center" wrapText="1"/>
    </xf>
    <xf numFmtId="172" fontId="14" fillId="0" borderId="5" xfId="51" applyNumberFormat="1" applyFont="1" applyFill="1" applyBorder="1" applyAlignment="1">
      <alignment horizontal="center" vertical="center" wrapText="1"/>
    </xf>
    <xf numFmtId="172" fontId="14" fillId="0" borderId="2" xfId="51" applyNumberFormat="1" applyFont="1" applyFill="1" applyBorder="1" applyAlignment="1">
      <alignment horizontal="center" vertical="center" wrapText="1"/>
    </xf>
    <xf numFmtId="0" fontId="46" fillId="0" borderId="3" xfId="5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left" wrapText="1"/>
    </xf>
    <xf numFmtId="0" fontId="45" fillId="0" borderId="3" xfId="50" applyFont="1" applyBorder="1" applyAlignment="1">
      <alignment horizontal="center" vertical="top" wrapText="1"/>
    </xf>
    <xf numFmtId="0" fontId="19" fillId="0" borderId="3" xfId="5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0" fillId="0" borderId="2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/>
    </xf>
  </cellXfs>
  <cellStyles count="379">
    <cellStyle name="_artabyuje" xfId="117"/>
    <cellStyle name="_artabyuje_3.Havelvacner_N1_12 23.01.2018" xfId="116"/>
    <cellStyle name="20% - Accent1 2" xfId="23"/>
    <cellStyle name="20% - Accent1 2 2" xfId="156"/>
    <cellStyle name="20% - Accent1 2 2 2" xfId="191"/>
    <cellStyle name="20% - Accent1 2 2 2 2" xfId="270"/>
    <cellStyle name="20% - Accent1 2 2 2 3" xfId="349"/>
    <cellStyle name="20% - Accent1 2 2 3" xfId="238"/>
    <cellStyle name="20% - Accent1 2 2 4" xfId="317"/>
    <cellStyle name="20% - Accent1 2 3" xfId="171"/>
    <cellStyle name="20% - Accent1 2 3 2" xfId="253"/>
    <cellStyle name="20% - Accent1 2 3 3" xfId="332"/>
    <cellStyle name="20% - Accent1 2 4" xfId="206"/>
    <cellStyle name="20% - Accent1 2 4 2" xfId="285"/>
    <cellStyle name="20% - Accent1 2 4 3" xfId="364"/>
    <cellStyle name="20% - Accent1 2 5" xfId="221"/>
    <cellStyle name="20% - Accent1 2 6" xfId="300"/>
    <cellStyle name="20% - Accent2 2" xfId="27"/>
    <cellStyle name="20% - Accent2 2 2" xfId="157"/>
    <cellStyle name="20% - Accent2 2 2 2" xfId="192"/>
    <cellStyle name="20% - Accent2 2 2 2 2" xfId="271"/>
    <cellStyle name="20% - Accent2 2 2 2 3" xfId="350"/>
    <cellStyle name="20% - Accent2 2 2 3" xfId="239"/>
    <cellStyle name="20% - Accent2 2 2 4" xfId="318"/>
    <cellStyle name="20% - Accent2 2 3" xfId="172"/>
    <cellStyle name="20% - Accent2 2 3 2" xfId="254"/>
    <cellStyle name="20% - Accent2 2 3 3" xfId="333"/>
    <cellStyle name="20% - Accent2 2 4" xfId="207"/>
    <cellStyle name="20% - Accent2 2 4 2" xfId="286"/>
    <cellStyle name="20% - Accent2 2 4 3" xfId="365"/>
    <cellStyle name="20% - Accent2 2 5" xfId="222"/>
    <cellStyle name="20% - Accent2 2 6" xfId="301"/>
    <cellStyle name="20% - Accent3 2" xfId="31"/>
    <cellStyle name="20% - Accent3 2 2" xfId="158"/>
    <cellStyle name="20% - Accent3 2 2 2" xfId="193"/>
    <cellStyle name="20% - Accent3 2 2 2 2" xfId="272"/>
    <cellStyle name="20% - Accent3 2 2 2 3" xfId="351"/>
    <cellStyle name="20% - Accent3 2 2 3" xfId="240"/>
    <cellStyle name="20% - Accent3 2 2 4" xfId="319"/>
    <cellStyle name="20% - Accent3 2 3" xfId="173"/>
    <cellStyle name="20% - Accent3 2 3 2" xfId="255"/>
    <cellStyle name="20% - Accent3 2 3 3" xfId="334"/>
    <cellStyle name="20% - Accent3 2 4" xfId="208"/>
    <cellStyle name="20% - Accent3 2 4 2" xfId="287"/>
    <cellStyle name="20% - Accent3 2 4 3" xfId="366"/>
    <cellStyle name="20% - Accent3 2 5" xfId="223"/>
    <cellStyle name="20% - Accent3 2 6" xfId="302"/>
    <cellStyle name="20% - Accent4 2" xfId="35"/>
    <cellStyle name="20% - Accent4 2 2" xfId="159"/>
    <cellStyle name="20% - Accent4 2 2 2" xfId="194"/>
    <cellStyle name="20% - Accent4 2 2 2 2" xfId="273"/>
    <cellStyle name="20% - Accent4 2 2 2 3" xfId="352"/>
    <cellStyle name="20% - Accent4 2 2 3" xfId="241"/>
    <cellStyle name="20% - Accent4 2 2 4" xfId="320"/>
    <cellStyle name="20% - Accent4 2 3" xfId="174"/>
    <cellStyle name="20% - Accent4 2 3 2" xfId="256"/>
    <cellStyle name="20% - Accent4 2 3 3" xfId="335"/>
    <cellStyle name="20% - Accent4 2 4" xfId="209"/>
    <cellStyle name="20% - Accent4 2 4 2" xfId="288"/>
    <cellStyle name="20% - Accent4 2 4 3" xfId="367"/>
    <cellStyle name="20% - Accent4 2 5" xfId="224"/>
    <cellStyle name="20% - Accent4 2 6" xfId="303"/>
    <cellStyle name="20% - Accent5 2" xfId="39"/>
    <cellStyle name="20% - Accent5 2 2" xfId="160"/>
    <cellStyle name="20% - Accent5 2 2 2" xfId="195"/>
    <cellStyle name="20% - Accent5 2 2 2 2" xfId="274"/>
    <cellStyle name="20% - Accent5 2 2 2 3" xfId="353"/>
    <cellStyle name="20% - Accent5 2 2 3" xfId="242"/>
    <cellStyle name="20% - Accent5 2 2 4" xfId="321"/>
    <cellStyle name="20% - Accent5 2 3" xfId="175"/>
    <cellStyle name="20% - Accent5 2 3 2" xfId="257"/>
    <cellStyle name="20% - Accent5 2 3 3" xfId="336"/>
    <cellStyle name="20% - Accent5 2 4" xfId="210"/>
    <cellStyle name="20% - Accent5 2 4 2" xfId="289"/>
    <cellStyle name="20% - Accent5 2 4 3" xfId="368"/>
    <cellStyle name="20% - Accent5 2 5" xfId="225"/>
    <cellStyle name="20% - Accent5 2 6" xfId="304"/>
    <cellStyle name="20% - Accent6 2" xfId="43"/>
    <cellStyle name="20% - Accent6 2 2" xfId="161"/>
    <cellStyle name="20% - Accent6 2 2 2" xfId="196"/>
    <cellStyle name="20% - Accent6 2 2 2 2" xfId="275"/>
    <cellStyle name="20% - Accent6 2 2 2 3" xfId="354"/>
    <cellStyle name="20% - Accent6 2 2 3" xfId="243"/>
    <cellStyle name="20% - Accent6 2 2 4" xfId="322"/>
    <cellStyle name="20% - Accent6 2 3" xfId="176"/>
    <cellStyle name="20% - Accent6 2 3 2" xfId="258"/>
    <cellStyle name="20% - Accent6 2 3 3" xfId="337"/>
    <cellStyle name="20% - Accent6 2 4" xfId="211"/>
    <cellStyle name="20% - Accent6 2 4 2" xfId="290"/>
    <cellStyle name="20% - Accent6 2 4 3" xfId="369"/>
    <cellStyle name="20% - Accent6 2 5" xfId="226"/>
    <cellStyle name="20% - Accent6 2 6" xfId="305"/>
    <cellStyle name="20% - Акцент1" xfId="92" builtinId="30" customBuiltin="1"/>
    <cellStyle name="20% - Акцент2" xfId="96" builtinId="34" customBuiltin="1"/>
    <cellStyle name="20% - Акцент3" xfId="100" builtinId="38" customBuiltin="1"/>
    <cellStyle name="20% - Акцент4" xfId="104" builtinId="42" customBuiltin="1"/>
    <cellStyle name="20% - Акцент5" xfId="108" builtinId="46" customBuiltin="1"/>
    <cellStyle name="20% - Акцент6" xfId="112" builtinId="50" customBuiltin="1"/>
    <cellStyle name="40% - Accent1 2" xfId="24"/>
    <cellStyle name="40% - Accent1 2 2" xfId="162"/>
    <cellStyle name="40% - Accent1 2 2 2" xfId="197"/>
    <cellStyle name="40% - Accent1 2 2 2 2" xfId="276"/>
    <cellStyle name="40% - Accent1 2 2 2 3" xfId="355"/>
    <cellStyle name="40% - Accent1 2 2 3" xfId="244"/>
    <cellStyle name="40% - Accent1 2 2 4" xfId="323"/>
    <cellStyle name="40% - Accent1 2 3" xfId="177"/>
    <cellStyle name="40% - Accent1 2 3 2" xfId="259"/>
    <cellStyle name="40% - Accent1 2 3 3" xfId="338"/>
    <cellStyle name="40% - Accent1 2 4" xfId="212"/>
    <cellStyle name="40% - Accent1 2 4 2" xfId="291"/>
    <cellStyle name="40% - Accent1 2 4 3" xfId="370"/>
    <cellStyle name="40% - Accent1 2 5" xfId="227"/>
    <cellStyle name="40% - Accent1 2 6" xfId="306"/>
    <cellStyle name="40% - Accent2 2" xfId="28"/>
    <cellStyle name="40% - Accent2 2 2" xfId="163"/>
    <cellStyle name="40% - Accent2 2 2 2" xfId="198"/>
    <cellStyle name="40% - Accent2 2 2 2 2" xfId="277"/>
    <cellStyle name="40% - Accent2 2 2 2 3" xfId="356"/>
    <cellStyle name="40% - Accent2 2 2 3" xfId="245"/>
    <cellStyle name="40% - Accent2 2 2 4" xfId="324"/>
    <cellStyle name="40% - Accent2 2 3" xfId="178"/>
    <cellStyle name="40% - Accent2 2 3 2" xfId="260"/>
    <cellStyle name="40% - Accent2 2 3 3" xfId="339"/>
    <cellStyle name="40% - Accent2 2 4" xfId="213"/>
    <cellStyle name="40% - Accent2 2 4 2" xfId="292"/>
    <cellStyle name="40% - Accent2 2 4 3" xfId="371"/>
    <cellStyle name="40% - Accent2 2 5" xfId="228"/>
    <cellStyle name="40% - Accent2 2 6" xfId="307"/>
    <cellStyle name="40% - Accent3 2" xfId="32"/>
    <cellStyle name="40% - Accent3 2 2" xfId="164"/>
    <cellStyle name="40% - Accent3 2 2 2" xfId="199"/>
    <cellStyle name="40% - Accent3 2 2 2 2" xfId="278"/>
    <cellStyle name="40% - Accent3 2 2 2 3" xfId="357"/>
    <cellStyle name="40% - Accent3 2 2 3" xfId="246"/>
    <cellStyle name="40% - Accent3 2 2 4" xfId="325"/>
    <cellStyle name="40% - Accent3 2 3" xfId="179"/>
    <cellStyle name="40% - Accent3 2 3 2" xfId="261"/>
    <cellStyle name="40% - Accent3 2 3 3" xfId="340"/>
    <cellStyle name="40% - Accent3 2 4" xfId="214"/>
    <cellStyle name="40% - Accent3 2 4 2" xfId="293"/>
    <cellStyle name="40% - Accent3 2 4 3" xfId="372"/>
    <cellStyle name="40% - Accent3 2 5" xfId="229"/>
    <cellStyle name="40% - Accent3 2 6" xfId="308"/>
    <cellStyle name="40% - Accent4 2" xfId="36"/>
    <cellStyle name="40% - Accent4 2 2" xfId="165"/>
    <cellStyle name="40% - Accent4 2 2 2" xfId="200"/>
    <cellStyle name="40% - Accent4 2 2 2 2" xfId="279"/>
    <cellStyle name="40% - Accent4 2 2 2 3" xfId="358"/>
    <cellStyle name="40% - Accent4 2 2 3" xfId="247"/>
    <cellStyle name="40% - Accent4 2 2 4" xfId="326"/>
    <cellStyle name="40% - Accent4 2 3" xfId="180"/>
    <cellStyle name="40% - Accent4 2 3 2" xfId="262"/>
    <cellStyle name="40% - Accent4 2 3 3" xfId="341"/>
    <cellStyle name="40% - Accent4 2 4" xfId="215"/>
    <cellStyle name="40% - Accent4 2 4 2" xfId="294"/>
    <cellStyle name="40% - Accent4 2 4 3" xfId="373"/>
    <cellStyle name="40% - Accent4 2 5" xfId="230"/>
    <cellStyle name="40% - Accent4 2 6" xfId="309"/>
    <cellStyle name="40% - Accent5 2" xfId="40"/>
    <cellStyle name="40% - Accent5 2 2" xfId="166"/>
    <cellStyle name="40% - Accent5 2 2 2" xfId="201"/>
    <cellStyle name="40% - Accent5 2 2 2 2" xfId="280"/>
    <cellStyle name="40% - Accent5 2 2 2 3" xfId="359"/>
    <cellStyle name="40% - Accent5 2 2 3" xfId="248"/>
    <cellStyle name="40% - Accent5 2 2 4" xfId="327"/>
    <cellStyle name="40% - Accent5 2 3" xfId="181"/>
    <cellStyle name="40% - Accent5 2 3 2" xfId="263"/>
    <cellStyle name="40% - Accent5 2 3 3" xfId="342"/>
    <cellStyle name="40% - Accent5 2 4" xfId="216"/>
    <cellStyle name="40% - Accent5 2 4 2" xfId="295"/>
    <cellStyle name="40% - Accent5 2 4 3" xfId="374"/>
    <cellStyle name="40% - Accent5 2 5" xfId="231"/>
    <cellStyle name="40% - Accent5 2 6" xfId="310"/>
    <cellStyle name="40% - Accent6 2" xfId="44"/>
    <cellStyle name="40% - Accent6 2 2" xfId="167"/>
    <cellStyle name="40% - Accent6 2 2 2" xfId="202"/>
    <cellStyle name="40% - Accent6 2 2 2 2" xfId="281"/>
    <cellStyle name="40% - Accent6 2 2 2 3" xfId="360"/>
    <cellStyle name="40% - Accent6 2 2 3" xfId="249"/>
    <cellStyle name="40% - Accent6 2 2 4" xfId="328"/>
    <cellStyle name="40% - Accent6 2 3" xfId="182"/>
    <cellStyle name="40% - Accent6 2 3 2" xfId="264"/>
    <cellStyle name="40% - Accent6 2 3 3" xfId="343"/>
    <cellStyle name="40% - Accent6 2 4" xfId="217"/>
    <cellStyle name="40% - Accent6 2 4 2" xfId="296"/>
    <cellStyle name="40% - Accent6 2 4 3" xfId="375"/>
    <cellStyle name="40% - Accent6 2 5" xfId="232"/>
    <cellStyle name="40% - Accent6 2 6" xfId="311"/>
    <cellStyle name="40% - Акцент1" xfId="93" builtinId="31" customBuiltin="1"/>
    <cellStyle name="40% - Акцент2" xfId="97" builtinId="35" customBuiltin="1"/>
    <cellStyle name="40% - Акцент3" xfId="101" builtinId="39" customBuiltin="1"/>
    <cellStyle name="40% - Акцент4" xfId="105" builtinId="43" customBuiltin="1"/>
    <cellStyle name="40% - Акцент5" xfId="109" builtinId="47" customBuiltin="1"/>
    <cellStyle name="40% - Акцент6" xfId="113" builtinId="51" customBuiltin="1"/>
    <cellStyle name="60% - Accent1 2" xfId="25"/>
    <cellStyle name="60% - Accent2 2" xfId="29"/>
    <cellStyle name="60% - Accent3 2" xfId="33"/>
    <cellStyle name="60% - Accent4 2" xfId="37"/>
    <cellStyle name="60% - Accent5 2" xfId="41"/>
    <cellStyle name="60% - Accent6 2" xfId="45"/>
    <cellStyle name="60% - Акцент1" xfId="94" builtinId="32" customBuiltin="1"/>
    <cellStyle name="60% - Акцент2" xfId="98" builtinId="36" customBuiltin="1"/>
    <cellStyle name="60% - Акцент3" xfId="102" builtinId="40" customBuiltin="1"/>
    <cellStyle name="60% - Акцент4" xfId="106" builtinId="44" customBuiltin="1"/>
    <cellStyle name="60% - Акцент5" xfId="110" builtinId="48" customBuiltin="1"/>
    <cellStyle name="60% - Акцент6" xfId="114" builtinId="52" customBuiltin="1"/>
    <cellStyle name="Accent1 2" xfId="22"/>
    <cellStyle name="Accent2 2" xfId="26"/>
    <cellStyle name="Accent3 2" xfId="30"/>
    <cellStyle name="Accent4 2" xfId="34"/>
    <cellStyle name="Accent5 2" xfId="38"/>
    <cellStyle name="Accent6 2" xfId="42"/>
    <cellStyle name="Bad 2" xfId="12"/>
    <cellStyle name="Calculation 2" xfId="16"/>
    <cellStyle name="Check Cell 2" xfId="18"/>
    <cellStyle name="Comma 2" xfId="52"/>
    <cellStyle name="Comma 2 2" xfId="55"/>
    <cellStyle name="Comma 2 2 2" xfId="56"/>
    <cellStyle name="Comma 2 2 2 2" xfId="121"/>
    <cellStyle name="Comma 2 3" xfId="57"/>
    <cellStyle name="Comma 2 3 2" xfId="122"/>
    <cellStyle name="Comma 3" xfId="58"/>
    <cellStyle name="Comma 3 2" xfId="59"/>
    <cellStyle name="Comma 3 2 2" xfId="60"/>
    <cellStyle name="Comma 3 2 2 2" xfId="123"/>
    <cellStyle name="Comma 3 3" xfId="61"/>
    <cellStyle name="Comma 4" xfId="62"/>
    <cellStyle name="Comma 4 2" xfId="63"/>
    <cellStyle name="Comma 4 2 2" xfId="64"/>
    <cellStyle name="Comma 4 3" xfId="65"/>
    <cellStyle name="Comma 4 3 2" xfId="124"/>
    <cellStyle name="Comma 5" xfId="66"/>
    <cellStyle name="Comma 5 2" xfId="67"/>
    <cellStyle name="Comma 5 2 2" xfId="125"/>
    <cellStyle name="Comma 6" xfId="68"/>
    <cellStyle name="Comma 6 2" xfId="126"/>
    <cellStyle name="Comma 6 3" xfId="153"/>
    <cellStyle name="Comma 6 3 2" xfId="188"/>
    <cellStyle name="Comma 6 3 2 2" xfId="268"/>
    <cellStyle name="Comma 6 3 2 3" xfId="347"/>
    <cellStyle name="Comma 6 3 3" xfId="236"/>
    <cellStyle name="Comma 6 3 4" xfId="315"/>
    <cellStyle name="Comma 6 4" xfId="168"/>
    <cellStyle name="Comma 6 4 2" xfId="203"/>
    <cellStyle name="Comma 6 4 2 2" xfId="282"/>
    <cellStyle name="Comma 6 4 2 3" xfId="361"/>
    <cellStyle name="Comma 6 4 3" xfId="250"/>
    <cellStyle name="Comma 6 4 4" xfId="329"/>
    <cellStyle name="Comma 6 5" xfId="183"/>
    <cellStyle name="Comma 6 5 2" xfId="265"/>
    <cellStyle name="Comma 6 5 3" xfId="344"/>
    <cellStyle name="Comma 6 6" xfId="218"/>
    <cellStyle name="Comma 6 6 2" xfId="297"/>
    <cellStyle name="Comma 6 6 3" xfId="376"/>
    <cellStyle name="Comma 6 7" xfId="233"/>
    <cellStyle name="Comma 6 8" xfId="312"/>
    <cellStyle name="Comma 7" xfId="127"/>
    <cellStyle name="Comma 8" xfId="120"/>
    <cellStyle name="Comma 8 2" xfId="128"/>
    <cellStyle name="Comma 9" xfId="152"/>
    <cellStyle name="Comma 9 2" xfId="187"/>
    <cellStyle name="Explanatory Text 2" xfId="20"/>
    <cellStyle name="Good 2" xfId="11"/>
    <cellStyle name="Heading 1 2" xfId="7"/>
    <cellStyle name="Heading 2 2" xfId="8"/>
    <cellStyle name="Heading 3 2" xfId="9"/>
    <cellStyle name="Heading 4 2" xfId="10"/>
    <cellStyle name="Input 2" xfId="14"/>
    <cellStyle name="Linked Cell 2" xfId="17"/>
    <cellStyle name="Neutral 2" xfId="13"/>
    <cellStyle name="Neutral 2 2" xfId="131"/>
    <cellStyle name="Neutral 2 3" xfId="130"/>
    <cellStyle name="Neutral 3" xfId="132"/>
    <cellStyle name="Neutral 4" xfId="129"/>
    <cellStyle name="Normal 10" xfId="133"/>
    <cellStyle name="Normal 10 2" xfId="169"/>
    <cellStyle name="Normal 10 2 2" xfId="204"/>
    <cellStyle name="Normal 10 2 2 2" xfId="283"/>
    <cellStyle name="Normal 10 2 2 3" xfId="362"/>
    <cellStyle name="Normal 10 2 3" xfId="251"/>
    <cellStyle name="Normal 10 2 4" xfId="330"/>
    <cellStyle name="Normal 10 3" xfId="184"/>
    <cellStyle name="Normal 10 3 2" xfId="266"/>
    <cellStyle name="Normal 10 3 3" xfId="345"/>
    <cellStyle name="Normal 10 4" xfId="219"/>
    <cellStyle name="Normal 10 4 2" xfId="298"/>
    <cellStyle name="Normal 10 4 3" xfId="377"/>
    <cellStyle name="Normal 10 5" xfId="234"/>
    <cellStyle name="Normal 10 6" xfId="313"/>
    <cellStyle name="Normal 11" xfId="118"/>
    <cellStyle name="Normal 11 2" xfId="75"/>
    <cellStyle name="Normal 12" xfId="151"/>
    <cellStyle name="Normal 12 2" xfId="186"/>
    <cellStyle name="Normal 2" xfId="49"/>
    <cellStyle name="Normal 2 2" xfId="69"/>
    <cellStyle name="Normal 2 2 2" xfId="134"/>
    <cellStyle name="Normal 2 3" xfId="135"/>
    <cellStyle name="Normal 2_3.Havelvacner_N1_12 23.01.2018" xfId="136"/>
    <cellStyle name="Normal 3" xfId="70"/>
    <cellStyle name="Normal 3 2" xfId="137"/>
    <cellStyle name="Normal 3_HavelvacN2axjusakN3" xfId="138"/>
    <cellStyle name="Normal 4" xfId="71"/>
    <cellStyle name="Normal 4 2" xfId="72"/>
    <cellStyle name="Normal 4 2 2" xfId="139"/>
    <cellStyle name="Normal 4 3" xfId="140"/>
    <cellStyle name="Normal 5" xfId="4"/>
    <cellStyle name="Normal 5 2" xfId="142"/>
    <cellStyle name="Normal 5 3" xfId="154"/>
    <cellStyle name="Normal 5 3 2" xfId="189"/>
    <cellStyle name="Normal 5 3 2 2" xfId="269"/>
    <cellStyle name="Normal 5 3 2 3" xfId="348"/>
    <cellStyle name="Normal 5 3 3" xfId="237"/>
    <cellStyle name="Normal 5 3 4" xfId="316"/>
    <cellStyle name="Normal 5 4" xfId="170"/>
    <cellStyle name="Normal 5 4 2" xfId="205"/>
    <cellStyle name="Normal 5 4 2 2" xfId="284"/>
    <cellStyle name="Normal 5 4 2 3" xfId="363"/>
    <cellStyle name="Normal 5 4 3" xfId="252"/>
    <cellStyle name="Normal 5 4 4" xfId="331"/>
    <cellStyle name="Normal 5 5" xfId="185"/>
    <cellStyle name="Normal 5 5 2" xfId="267"/>
    <cellStyle name="Normal 5 5 3" xfId="346"/>
    <cellStyle name="Normal 5 6" xfId="220"/>
    <cellStyle name="Normal 5 6 2" xfId="299"/>
    <cellStyle name="Normal 5 6 3" xfId="378"/>
    <cellStyle name="Normal 5 7" xfId="235"/>
    <cellStyle name="Normal 5 8" xfId="314"/>
    <cellStyle name="Normal 5 9" xfId="141"/>
    <cellStyle name="Normal 6" xfId="143"/>
    <cellStyle name="Normal 7" xfId="144"/>
    <cellStyle name="Normal 8" xfId="3"/>
    <cellStyle name="Normal 8 2" xfId="145"/>
    <cellStyle name="Normal 9" xfId="146"/>
    <cellStyle name="Normal_Book2" xfId="54"/>
    <cellStyle name="Note 2" xfId="147"/>
    <cellStyle name="Output 2" xfId="15"/>
    <cellStyle name="Percent 2" xfId="73"/>
    <cellStyle name="Percent 2 2" xfId="74"/>
    <cellStyle name="Percent 2 2 2" xfId="148"/>
    <cellStyle name="Percent 3" xfId="155"/>
    <cellStyle name="Percent 3 2" xfId="190"/>
    <cellStyle name="RowLevel_1_N6+artabyuje" xfId="149"/>
    <cellStyle name="SN_241" xfId="2"/>
    <cellStyle name="SN_b" xfId="46"/>
    <cellStyle name="Style 1" xfId="150"/>
    <cellStyle name="Title 2" xfId="6"/>
    <cellStyle name="Total 2" xfId="21"/>
    <cellStyle name="Warning Text 2" xfId="19"/>
    <cellStyle name="Акцент1" xfId="91" builtinId="29" customBuiltin="1"/>
    <cellStyle name="Акцент2" xfId="95" builtinId="33" customBuiltin="1"/>
    <cellStyle name="Акцент3" xfId="99" builtinId="37" customBuiltin="1"/>
    <cellStyle name="Акцент4" xfId="103" builtinId="41" customBuiltin="1"/>
    <cellStyle name="Акцент5" xfId="107" builtinId="45" customBuiltin="1"/>
    <cellStyle name="Акцент6" xfId="111" builtinId="49" customBuiltin="1"/>
    <cellStyle name="Ввод " xfId="83" builtinId="20" customBuiltin="1"/>
    <cellStyle name="Вывод" xfId="84" builtinId="21" customBuiltin="1"/>
    <cellStyle name="Вычисление" xfId="85" builtinId="22" customBuiltin="1"/>
    <cellStyle name="Заголовок 1" xfId="76" builtinId="16" customBuiltin="1"/>
    <cellStyle name="Заголовок 2" xfId="77" builtinId="17" customBuiltin="1"/>
    <cellStyle name="Заголовок 3" xfId="78" builtinId="18" customBuiltin="1"/>
    <cellStyle name="Заголовок 4" xfId="79" builtinId="19" customBuiltin="1"/>
    <cellStyle name="Итог" xfId="90" builtinId="25" customBuiltin="1"/>
    <cellStyle name="Контрольная ячейка" xfId="87" builtinId="23" customBuiltin="1"/>
    <cellStyle name="Название 2" xfId="115"/>
    <cellStyle name="Нейтральный" xfId="82" builtinId="28" customBuiltin="1"/>
    <cellStyle name="Обычный" xfId="0" builtinId="0"/>
    <cellStyle name="Обычный 2" xfId="47"/>
    <cellStyle name="Обычный 3" xfId="48"/>
    <cellStyle name="Обычный 4" xfId="50"/>
    <cellStyle name="Обычный 5" xfId="51"/>
    <cellStyle name="Обычный 6" xfId="119"/>
    <cellStyle name="Плохой" xfId="81" builtinId="27" customBuiltin="1"/>
    <cellStyle name="Пояснение" xfId="89" builtinId="53" customBuiltin="1"/>
    <cellStyle name="Примечание" xfId="5" builtinId="10" customBuiltin="1"/>
    <cellStyle name="Связанная ячейка" xfId="86" builtinId="24" customBuiltin="1"/>
    <cellStyle name="Текст предупреждения" xfId="88" builtinId="11" customBuiltin="1"/>
    <cellStyle name="Финансовый" xfId="1" builtinId="3"/>
    <cellStyle name="Финансовый 2" xfId="53"/>
    <cellStyle name="Хороший" xfId="80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rmine%20Simonyan\06.11.2020\3havelvacner1_7%20(16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</sheetNames>
    <sheetDataSet>
      <sheetData sheetId="0" refreshError="1"/>
      <sheetData sheetId="1" refreshError="1"/>
      <sheetData sheetId="2">
        <row r="88">
          <cell r="G88">
            <v>-90977</v>
          </cell>
        </row>
        <row r="115">
          <cell r="G115">
            <v>-565431.69999999995</v>
          </cell>
        </row>
        <row r="138">
          <cell r="G138">
            <v>-63259.199999999997</v>
          </cell>
        </row>
        <row r="149">
          <cell r="G149">
            <v>-63259.199999999997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workbookViewId="0">
      <selection activeCell="A6" sqref="A6"/>
    </sheetView>
  </sheetViews>
  <sheetFormatPr defaultRowHeight="12.75"/>
  <cols>
    <col min="1" max="1" width="8.28515625" style="64" customWidth="1"/>
    <col min="2" max="2" width="12.28515625" style="64" customWidth="1"/>
    <col min="3" max="3" width="76.140625" style="65" customWidth="1"/>
    <col min="4" max="4" width="22.140625" style="64" customWidth="1"/>
    <col min="5" max="16384" width="9.140625" style="64"/>
  </cols>
  <sheetData>
    <row r="1" spans="1:8" s="4" customFormat="1" ht="13.5" customHeight="1">
      <c r="A1" s="1" t="s">
        <v>64</v>
      </c>
      <c r="B1" s="1"/>
      <c r="C1" s="1"/>
      <c r="D1" s="1" t="s">
        <v>139</v>
      </c>
      <c r="E1" s="1" t="s">
        <v>107</v>
      </c>
    </row>
    <row r="2" spans="1:8" s="4" customFormat="1" ht="18.75" customHeight="1">
      <c r="A2" s="47" t="s">
        <v>108</v>
      </c>
      <c r="B2" s="47"/>
      <c r="C2" s="47"/>
      <c r="D2" s="8" t="s">
        <v>109</v>
      </c>
      <c r="E2" s="47"/>
    </row>
    <row r="3" spans="1:8" s="4" customFormat="1" ht="15" customHeight="1">
      <c r="A3" s="47"/>
      <c r="B3" s="47"/>
      <c r="C3" s="47"/>
      <c r="D3" s="8" t="s">
        <v>51</v>
      </c>
      <c r="E3" s="47"/>
    </row>
    <row r="5" spans="1:8" s="67" customFormat="1" ht="75.75" customHeight="1">
      <c r="A5" s="247" t="s">
        <v>232</v>
      </c>
      <c r="B5" s="247"/>
      <c r="C5" s="247"/>
      <c r="D5" s="247"/>
    </row>
    <row r="6" spans="1:8" ht="16.5">
      <c r="A6" s="85"/>
      <c r="B6" s="85"/>
      <c r="C6" s="112" t="s">
        <v>27</v>
      </c>
    </row>
    <row r="7" spans="1:8" ht="87.75" customHeight="1">
      <c r="A7" s="249" t="s">
        <v>2</v>
      </c>
      <c r="B7" s="249"/>
      <c r="C7" s="249" t="s">
        <v>86</v>
      </c>
      <c r="D7" s="113" t="s">
        <v>70</v>
      </c>
    </row>
    <row r="8" spans="1:8" ht="13.5">
      <c r="A8" s="86" t="s">
        <v>100</v>
      </c>
      <c r="B8" s="86" t="s">
        <v>24</v>
      </c>
      <c r="C8" s="249"/>
      <c r="D8" s="84" t="s">
        <v>56</v>
      </c>
    </row>
    <row r="9" spans="1:8" s="70" customFormat="1" ht="16.5">
      <c r="A9" s="68"/>
      <c r="B9" s="68"/>
      <c r="C9" s="69" t="s">
        <v>87</v>
      </c>
      <c r="D9" s="131">
        <v>0</v>
      </c>
      <c r="E9" s="64"/>
    </row>
    <row r="10" spans="1:8" ht="33">
      <c r="A10" s="71"/>
      <c r="B10" s="71"/>
      <c r="C10" s="72" t="s">
        <v>71</v>
      </c>
      <c r="D10" s="127" t="s">
        <v>134</v>
      </c>
      <c r="F10" s="102"/>
      <c r="H10" s="237"/>
    </row>
    <row r="11" spans="1:8" s="104" customFormat="1" ht="13.5">
      <c r="A11" s="214">
        <v>1072</v>
      </c>
      <c r="B11" s="215"/>
      <c r="C11" s="103" t="s">
        <v>88</v>
      </c>
      <c r="D11" s="216">
        <f>+D30+D36+D18+D24+D42+D48</f>
        <v>-1558350.6999999997</v>
      </c>
      <c r="H11" s="238"/>
    </row>
    <row r="12" spans="1:8" s="104" customFormat="1" ht="13.5">
      <c r="A12" s="215"/>
      <c r="B12" s="215"/>
      <c r="C12" s="217" t="s">
        <v>151</v>
      </c>
      <c r="D12" s="218"/>
      <c r="H12" s="238"/>
    </row>
    <row r="13" spans="1:8" s="104" customFormat="1" ht="13.5">
      <c r="A13" s="215"/>
      <c r="B13" s="215"/>
      <c r="C13" s="103" t="s">
        <v>89</v>
      </c>
      <c r="D13" s="218"/>
    </row>
    <row r="14" spans="1:8" s="104" customFormat="1" ht="37.5" customHeight="1">
      <c r="A14" s="215"/>
      <c r="B14" s="215"/>
      <c r="C14" s="217" t="s">
        <v>152</v>
      </c>
      <c r="D14" s="218"/>
    </row>
    <row r="15" spans="1:8" s="104" customFormat="1" ht="13.5">
      <c r="A15" s="215"/>
      <c r="B15" s="215"/>
      <c r="C15" s="103" t="s">
        <v>90</v>
      </c>
      <c r="D15" s="218"/>
    </row>
    <row r="16" spans="1:8" s="104" customFormat="1" ht="27">
      <c r="A16" s="215"/>
      <c r="B16" s="215"/>
      <c r="C16" s="217" t="s">
        <v>153</v>
      </c>
      <c r="D16" s="218"/>
    </row>
    <row r="17" spans="1:10" s="104" customFormat="1" ht="13.5">
      <c r="A17" s="248" t="s">
        <v>91</v>
      </c>
      <c r="B17" s="248"/>
      <c r="C17" s="248"/>
      <c r="D17" s="218"/>
    </row>
    <row r="18" spans="1:10" s="104" customFormat="1" ht="13.5">
      <c r="A18" s="215"/>
      <c r="B18" s="214">
        <v>11005</v>
      </c>
      <c r="C18" s="103" t="s">
        <v>92</v>
      </c>
      <c r="D18" s="216">
        <v>-90970</v>
      </c>
      <c r="F18" s="239"/>
    </row>
    <row r="19" spans="1:10" s="26" customFormat="1" ht="27">
      <c r="A19" s="219"/>
      <c r="B19" s="219"/>
      <c r="C19" s="220" t="s">
        <v>154</v>
      </c>
      <c r="D19" s="221"/>
    </row>
    <row r="20" spans="1:10" s="26" customFormat="1" ht="15">
      <c r="A20" s="219"/>
      <c r="B20" s="219"/>
      <c r="C20" s="103" t="s">
        <v>93</v>
      </c>
      <c r="D20" s="221"/>
    </row>
    <row r="21" spans="1:10" s="26" customFormat="1" ht="37.5" customHeight="1">
      <c r="A21" s="219"/>
      <c r="B21" s="219"/>
      <c r="C21" s="220" t="s">
        <v>155</v>
      </c>
      <c r="D21" s="221"/>
    </row>
    <row r="22" spans="1:10" s="26" customFormat="1" ht="15">
      <c r="A22" s="219"/>
      <c r="B22" s="219"/>
      <c r="C22" s="103" t="s">
        <v>94</v>
      </c>
      <c r="D22" s="221"/>
    </row>
    <row r="23" spans="1:10" s="26" customFormat="1" ht="15">
      <c r="A23" s="219"/>
      <c r="B23" s="219"/>
      <c r="C23" s="220" t="s">
        <v>156</v>
      </c>
      <c r="D23" s="221"/>
    </row>
    <row r="24" spans="1:10" s="26" customFormat="1" ht="15">
      <c r="A24" s="219"/>
      <c r="B24" s="170">
        <v>12001</v>
      </c>
      <c r="C24" s="171" t="s">
        <v>92</v>
      </c>
      <c r="D24" s="216">
        <v>-28266.400000000001</v>
      </c>
    </row>
    <row r="25" spans="1:10" s="26" customFormat="1" ht="40.5">
      <c r="A25" s="219"/>
      <c r="B25" s="222"/>
      <c r="C25" s="213" t="s">
        <v>157</v>
      </c>
      <c r="D25" s="221"/>
    </row>
    <row r="26" spans="1:10" s="26" customFormat="1" ht="15">
      <c r="A26" s="219"/>
      <c r="B26" s="222"/>
      <c r="C26" s="171" t="s">
        <v>93</v>
      </c>
      <c r="D26" s="221"/>
    </row>
    <row r="27" spans="1:10" s="26" customFormat="1" ht="67.5" customHeight="1">
      <c r="A27" s="219"/>
      <c r="B27" s="222"/>
      <c r="C27" s="213" t="s">
        <v>158</v>
      </c>
      <c r="D27" s="221"/>
      <c r="I27" s="43"/>
      <c r="J27" s="43"/>
    </row>
    <row r="28" spans="1:10" s="26" customFormat="1" ht="15">
      <c r="A28" s="219"/>
      <c r="B28" s="222"/>
      <c r="C28" s="171" t="s">
        <v>94</v>
      </c>
      <c r="D28" s="221"/>
    </row>
    <row r="29" spans="1:10" s="26" customFormat="1" ht="15">
      <c r="A29" s="219"/>
      <c r="B29" s="222"/>
      <c r="C29" s="220" t="s">
        <v>95</v>
      </c>
      <c r="D29" s="221"/>
    </row>
    <row r="30" spans="1:10" s="104" customFormat="1" ht="13.5">
      <c r="A30" s="215"/>
      <c r="B30" s="214">
        <v>31001</v>
      </c>
      <c r="C30" s="103" t="s">
        <v>92</v>
      </c>
      <c r="D30" s="216">
        <v>-565431.69999999995</v>
      </c>
    </row>
    <row r="31" spans="1:10" s="104" customFormat="1" ht="54">
      <c r="A31" s="215"/>
      <c r="B31" s="215"/>
      <c r="C31" s="213" t="s">
        <v>159</v>
      </c>
      <c r="D31" s="218"/>
    </row>
    <row r="32" spans="1:10" s="104" customFormat="1" ht="13.5">
      <c r="A32" s="215"/>
      <c r="B32" s="215"/>
      <c r="C32" s="103" t="s">
        <v>93</v>
      </c>
      <c r="D32" s="218"/>
    </row>
    <row r="33" spans="1:4" s="104" customFormat="1" ht="40.5">
      <c r="A33" s="215"/>
      <c r="B33" s="215"/>
      <c r="C33" s="213" t="s">
        <v>160</v>
      </c>
      <c r="D33" s="218"/>
    </row>
    <row r="34" spans="1:4" s="104" customFormat="1" ht="13.5">
      <c r="A34" s="215"/>
      <c r="B34" s="215"/>
      <c r="C34" s="103" t="s">
        <v>94</v>
      </c>
      <c r="D34" s="218"/>
    </row>
    <row r="35" spans="1:4" s="104" customFormat="1" ht="27">
      <c r="A35" s="215"/>
      <c r="B35" s="215"/>
      <c r="C35" s="220" t="s">
        <v>161</v>
      </c>
      <c r="D35" s="218"/>
    </row>
    <row r="36" spans="1:4" s="104" customFormat="1" ht="13.5">
      <c r="A36" s="215"/>
      <c r="B36" s="214">
        <v>31002</v>
      </c>
      <c r="C36" s="103" t="s">
        <v>92</v>
      </c>
      <c r="D36" s="216">
        <v>-747164.2</v>
      </c>
    </row>
    <row r="37" spans="1:4" s="104" customFormat="1" ht="54">
      <c r="A37" s="215"/>
      <c r="B37" s="215"/>
      <c r="C37" s="220" t="s">
        <v>162</v>
      </c>
      <c r="D37" s="218"/>
    </row>
    <row r="38" spans="1:4" s="104" customFormat="1" ht="13.5">
      <c r="A38" s="215"/>
      <c r="B38" s="215"/>
      <c r="C38" s="103" t="s">
        <v>93</v>
      </c>
      <c r="D38" s="218"/>
    </row>
    <row r="39" spans="1:4" s="104" customFormat="1" ht="32.25" customHeight="1">
      <c r="A39" s="215"/>
      <c r="B39" s="215"/>
      <c r="C39" s="220" t="s">
        <v>163</v>
      </c>
      <c r="D39" s="218"/>
    </row>
    <row r="40" spans="1:4" s="104" customFormat="1" ht="13.5">
      <c r="A40" s="215"/>
      <c r="B40" s="215"/>
      <c r="C40" s="103" t="s">
        <v>94</v>
      </c>
      <c r="D40" s="218"/>
    </row>
    <row r="41" spans="1:4" s="104" customFormat="1" ht="27">
      <c r="A41" s="215"/>
      <c r="B41" s="215"/>
      <c r="C41" s="220" t="s">
        <v>161</v>
      </c>
      <c r="D41" s="214"/>
    </row>
    <row r="42" spans="1:4" s="104" customFormat="1" ht="13.5">
      <c r="A42" s="215"/>
      <c r="B42" s="214">
        <v>31003</v>
      </c>
      <c r="C42" s="223" t="s">
        <v>92</v>
      </c>
      <c r="D42" s="216">
        <v>-63259.199999999997</v>
      </c>
    </row>
    <row r="43" spans="1:4" s="104" customFormat="1" ht="40.5">
      <c r="A43" s="215"/>
      <c r="B43" s="215"/>
      <c r="C43" s="220" t="s">
        <v>164</v>
      </c>
      <c r="D43" s="218"/>
    </row>
    <row r="44" spans="1:4" s="104" customFormat="1" ht="13.5">
      <c r="A44" s="215"/>
      <c r="B44" s="215"/>
      <c r="C44" s="223" t="s">
        <v>93</v>
      </c>
      <c r="D44" s="218"/>
    </row>
    <row r="45" spans="1:4" s="104" customFormat="1" ht="32.25" customHeight="1">
      <c r="A45" s="215"/>
      <c r="B45" s="215"/>
      <c r="C45" s="220" t="s">
        <v>165</v>
      </c>
      <c r="D45" s="218"/>
    </row>
    <row r="46" spans="1:4" s="104" customFormat="1" ht="13.5">
      <c r="A46" s="215"/>
      <c r="B46" s="215"/>
      <c r="C46" s="223" t="s">
        <v>94</v>
      </c>
      <c r="D46" s="218"/>
    </row>
    <row r="47" spans="1:4" s="104" customFormat="1" ht="27">
      <c r="A47" s="215"/>
      <c r="B47" s="215"/>
      <c r="C47" s="220" t="s">
        <v>161</v>
      </c>
      <c r="D47" s="214"/>
    </row>
    <row r="48" spans="1:4" s="104" customFormat="1" ht="13.5">
      <c r="A48" s="215"/>
      <c r="B48" s="214">
        <v>31004</v>
      </c>
      <c r="C48" s="223" t="s">
        <v>92</v>
      </c>
      <c r="D48" s="216">
        <v>-63259.199999999997</v>
      </c>
    </row>
    <row r="49" spans="1:7" s="104" customFormat="1" ht="54">
      <c r="A49" s="215"/>
      <c r="B49" s="215"/>
      <c r="C49" s="220" t="s">
        <v>166</v>
      </c>
      <c r="D49" s="218"/>
    </row>
    <row r="50" spans="1:7" s="104" customFormat="1" ht="13.5">
      <c r="A50" s="215"/>
      <c r="B50" s="215"/>
      <c r="C50" s="223" t="s">
        <v>93</v>
      </c>
      <c r="D50" s="218"/>
    </row>
    <row r="51" spans="1:7" s="104" customFormat="1" ht="32.25" customHeight="1">
      <c r="A51" s="215"/>
      <c r="B51" s="215"/>
      <c r="C51" s="220" t="s">
        <v>165</v>
      </c>
      <c r="D51" s="218"/>
    </row>
    <row r="52" spans="1:7" s="104" customFormat="1" ht="13.5">
      <c r="A52" s="215"/>
      <c r="B52" s="215"/>
      <c r="C52" s="223" t="s">
        <v>94</v>
      </c>
      <c r="D52" s="218"/>
    </row>
    <row r="53" spans="1:7" s="104" customFormat="1" ht="27">
      <c r="A53" s="215"/>
      <c r="B53" s="215"/>
      <c r="C53" s="220" t="s">
        <v>161</v>
      </c>
      <c r="D53" s="214"/>
    </row>
    <row r="54" spans="1:7" s="104" customFormat="1" ht="13.5">
      <c r="A54" s="214" t="s">
        <v>129</v>
      </c>
      <c r="B54" s="222"/>
      <c r="C54" s="123" t="s">
        <v>88</v>
      </c>
      <c r="D54" s="215"/>
    </row>
    <row r="55" spans="1:7" s="104" customFormat="1" ht="13.5">
      <c r="A55" s="222"/>
      <c r="B55" s="222"/>
      <c r="C55" s="214" t="s">
        <v>0</v>
      </c>
      <c r="D55" s="224">
        <f>D62</f>
        <v>1558350.6999999997</v>
      </c>
    </row>
    <row r="56" spans="1:7" s="104" customFormat="1" ht="13.5">
      <c r="A56" s="222"/>
      <c r="B56" s="222"/>
      <c r="C56" s="123" t="s">
        <v>89</v>
      </c>
      <c r="D56" s="215"/>
    </row>
    <row r="57" spans="1:7" ht="13.5">
      <c r="A57" s="222"/>
      <c r="B57" s="222"/>
      <c r="C57" s="214" t="s">
        <v>130</v>
      </c>
      <c r="D57" s="222"/>
    </row>
    <row r="58" spans="1:7" ht="13.5">
      <c r="A58" s="222"/>
      <c r="B58" s="222"/>
      <c r="C58" s="123" t="s">
        <v>90</v>
      </c>
      <c r="D58" s="222"/>
    </row>
    <row r="59" spans="1:7" ht="27">
      <c r="A59" s="222"/>
      <c r="B59" s="222"/>
      <c r="C59" s="214" t="s">
        <v>131</v>
      </c>
      <c r="D59" s="222"/>
    </row>
    <row r="60" spans="1:7" s="133" customFormat="1" ht="15" customHeight="1">
      <c r="A60" s="248" t="s">
        <v>132</v>
      </c>
      <c r="B60" s="248"/>
      <c r="C60" s="248"/>
      <c r="D60" s="248"/>
    </row>
    <row r="61" spans="1:7" ht="13.5">
      <c r="A61" s="222"/>
      <c r="B61" s="214" t="s">
        <v>126</v>
      </c>
      <c r="C61" s="123" t="s">
        <v>92</v>
      </c>
      <c r="D61" s="222"/>
      <c r="E61" s="132"/>
      <c r="F61" s="132"/>
      <c r="G61" s="132"/>
    </row>
    <row r="62" spans="1:7" ht="33.75" customHeight="1">
      <c r="A62" s="222"/>
      <c r="B62" s="222"/>
      <c r="C62" s="214" t="s">
        <v>127</v>
      </c>
      <c r="D62" s="224">
        <f>-D11</f>
        <v>1558350.6999999997</v>
      </c>
    </row>
    <row r="63" spans="1:7" ht="13.5">
      <c r="A63" s="222"/>
      <c r="B63" s="222"/>
      <c r="C63" s="123" t="s">
        <v>93</v>
      </c>
      <c r="D63" s="222"/>
    </row>
    <row r="64" spans="1:7" ht="27">
      <c r="A64" s="222"/>
      <c r="B64" s="222"/>
      <c r="C64" s="214" t="s">
        <v>128</v>
      </c>
      <c r="D64" s="222"/>
    </row>
    <row r="65" spans="1:4" ht="13.5">
      <c r="A65" s="222"/>
      <c r="B65" s="222"/>
      <c r="C65" s="123" t="s">
        <v>94</v>
      </c>
      <c r="D65" s="222"/>
    </row>
    <row r="66" spans="1:4" ht="13.5">
      <c r="A66" s="222"/>
      <c r="B66" s="222"/>
      <c r="C66" s="214" t="s">
        <v>95</v>
      </c>
      <c r="D66" s="222"/>
    </row>
  </sheetData>
  <mergeCells count="5">
    <mergeCell ref="A5:D5"/>
    <mergeCell ref="A17:C17"/>
    <mergeCell ref="A7:B7"/>
    <mergeCell ref="C7:C8"/>
    <mergeCell ref="A60:D60"/>
  </mergeCells>
  <pageMargins left="0.511811023622047" right="0.511811023622047" top="0.39" bottom="0.39370078740157499" header="0.48" footer="0.23622047244094499"/>
  <pageSetup scale="60" firstPageNumber="34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62"/>
  <sheetViews>
    <sheetView topLeftCell="A60" workbookViewId="0">
      <selection activeCell="C61" sqref="C61"/>
    </sheetView>
  </sheetViews>
  <sheetFormatPr defaultRowHeight="13.5"/>
  <cols>
    <col min="1" max="1" width="9.5703125" style="7" customWidth="1"/>
    <col min="2" max="2" width="12" style="7" customWidth="1"/>
    <col min="3" max="3" width="62.85546875" style="7" customWidth="1"/>
    <col min="4" max="4" width="22.140625" style="120" customWidth="1"/>
    <col min="5" max="243" width="9.140625" style="7"/>
    <col min="244" max="244" width="5" style="7" customWidth="1"/>
    <col min="245" max="245" width="4.7109375" style="7" customWidth="1"/>
    <col min="246" max="246" width="5" style="7" customWidth="1"/>
    <col min="247" max="247" width="19.7109375" style="7" customWidth="1"/>
    <col min="248" max="248" width="49.85546875" style="7" customWidth="1"/>
    <col min="249" max="249" width="14.5703125" style="7" customWidth="1"/>
    <col min="250" max="250" width="13.7109375" style="7" customWidth="1"/>
    <col min="251" max="251" width="13.42578125" style="7" customWidth="1"/>
    <col min="252" max="252" width="15.42578125" style="7" customWidth="1"/>
    <col min="253" max="254" width="10.28515625" style="7" bestFit="1" customWidth="1"/>
    <col min="255" max="499" width="9.140625" style="7"/>
    <col min="500" max="500" width="5" style="7" customWidth="1"/>
    <col min="501" max="501" width="4.7109375" style="7" customWidth="1"/>
    <col min="502" max="502" width="5" style="7" customWidth="1"/>
    <col min="503" max="503" width="19.7109375" style="7" customWidth="1"/>
    <col min="504" max="504" width="49.85546875" style="7" customWidth="1"/>
    <col min="505" max="505" width="14.5703125" style="7" customWidth="1"/>
    <col min="506" max="506" width="13.7109375" style="7" customWidth="1"/>
    <col min="507" max="507" width="13.42578125" style="7" customWidth="1"/>
    <col min="508" max="508" width="15.42578125" style="7" customWidth="1"/>
    <col min="509" max="510" width="10.28515625" style="7" bestFit="1" customWidth="1"/>
    <col min="511" max="755" width="9.140625" style="7"/>
    <col min="756" max="756" width="5" style="7" customWidth="1"/>
    <col min="757" max="757" width="4.7109375" style="7" customWidth="1"/>
    <col min="758" max="758" width="5" style="7" customWidth="1"/>
    <col min="759" max="759" width="19.7109375" style="7" customWidth="1"/>
    <col min="760" max="760" width="49.85546875" style="7" customWidth="1"/>
    <col min="761" max="761" width="14.5703125" style="7" customWidth="1"/>
    <col min="762" max="762" width="13.7109375" style="7" customWidth="1"/>
    <col min="763" max="763" width="13.42578125" style="7" customWidth="1"/>
    <col min="764" max="764" width="15.42578125" style="7" customWidth="1"/>
    <col min="765" max="766" width="10.28515625" style="7" bestFit="1" customWidth="1"/>
    <col min="767" max="1011" width="9.140625" style="7"/>
    <col min="1012" max="1012" width="5" style="7" customWidth="1"/>
    <col min="1013" max="1013" width="4.7109375" style="7" customWidth="1"/>
    <col min="1014" max="1014" width="5" style="7" customWidth="1"/>
    <col min="1015" max="1015" width="19.7109375" style="7" customWidth="1"/>
    <col min="1016" max="1016" width="49.85546875" style="7" customWidth="1"/>
    <col min="1017" max="1017" width="14.5703125" style="7" customWidth="1"/>
    <col min="1018" max="1018" width="13.7109375" style="7" customWidth="1"/>
    <col min="1019" max="1019" width="13.42578125" style="7" customWidth="1"/>
    <col min="1020" max="1020" width="15.42578125" style="7" customWidth="1"/>
    <col min="1021" max="1022" width="10.28515625" style="7" bestFit="1" customWidth="1"/>
    <col min="1023" max="1267" width="9.140625" style="7"/>
    <col min="1268" max="1268" width="5" style="7" customWidth="1"/>
    <col min="1269" max="1269" width="4.7109375" style="7" customWidth="1"/>
    <col min="1270" max="1270" width="5" style="7" customWidth="1"/>
    <col min="1271" max="1271" width="19.7109375" style="7" customWidth="1"/>
    <col min="1272" max="1272" width="49.85546875" style="7" customWidth="1"/>
    <col min="1273" max="1273" width="14.5703125" style="7" customWidth="1"/>
    <col min="1274" max="1274" width="13.7109375" style="7" customWidth="1"/>
    <col min="1275" max="1275" width="13.42578125" style="7" customWidth="1"/>
    <col min="1276" max="1276" width="15.42578125" style="7" customWidth="1"/>
    <col min="1277" max="1278" width="10.28515625" style="7" bestFit="1" customWidth="1"/>
    <col min="1279" max="1523" width="9.140625" style="7"/>
    <col min="1524" max="1524" width="5" style="7" customWidth="1"/>
    <col min="1525" max="1525" width="4.7109375" style="7" customWidth="1"/>
    <col min="1526" max="1526" width="5" style="7" customWidth="1"/>
    <col min="1527" max="1527" width="19.7109375" style="7" customWidth="1"/>
    <col min="1528" max="1528" width="49.85546875" style="7" customWidth="1"/>
    <col min="1529" max="1529" width="14.5703125" style="7" customWidth="1"/>
    <col min="1530" max="1530" width="13.7109375" style="7" customWidth="1"/>
    <col min="1531" max="1531" width="13.42578125" style="7" customWidth="1"/>
    <col min="1532" max="1532" width="15.42578125" style="7" customWidth="1"/>
    <col min="1533" max="1534" width="10.28515625" style="7" bestFit="1" customWidth="1"/>
    <col min="1535" max="1779" width="9.140625" style="7"/>
    <col min="1780" max="1780" width="5" style="7" customWidth="1"/>
    <col min="1781" max="1781" width="4.7109375" style="7" customWidth="1"/>
    <col min="1782" max="1782" width="5" style="7" customWidth="1"/>
    <col min="1783" max="1783" width="19.7109375" style="7" customWidth="1"/>
    <col min="1784" max="1784" width="49.85546875" style="7" customWidth="1"/>
    <col min="1785" max="1785" width="14.5703125" style="7" customWidth="1"/>
    <col min="1786" max="1786" width="13.7109375" style="7" customWidth="1"/>
    <col min="1787" max="1787" width="13.42578125" style="7" customWidth="1"/>
    <col min="1788" max="1788" width="15.42578125" style="7" customWidth="1"/>
    <col min="1789" max="1790" width="10.28515625" style="7" bestFit="1" customWidth="1"/>
    <col min="1791" max="2035" width="9.140625" style="7"/>
    <col min="2036" max="2036" width="5" style="7" customWidth="1"/>
    <col min="2037" max="2037" width="4.7109375" style="7" customWidth="1"/>
    <col min="2038" max="2038" width="5" style="7" customWidth="1"/>
    <col min="2039" max="2039" width="19.7109375" style="7" customWidth="1"/>
    <col min="2040" max="2040" width="49.85546875" style="7" customWidth="1"/>
    <col min="2041" max="2041" width="14.5703125" style="7" customWidth="1"/>
    <col min="2042" max="2042" width="13.7109375" style="7" customWidth="1"/>
    <col min="2043" max="2043" width="13.42578125" style="7" customWidth="1"/>
    <col min="2044" max="2044" width="15.42578125" style="7" customWidth="1"/>
    <col min="2045" max="2046" width="10.28515625" style="7" bestFit="1" customWidth="1"/>
    <col min="2047" max="2291" width="9.140625" style="7"/>
    <col min="2292" max="2292" width="5" style="7" customWidth="1"/>
    <col min="2293" max="2293" width="4.7109375" style="7" customWidth="1"/>
    <col min="2294" max="2294" width="5" style="7" customWidth="1"/>
    <col min="2295" max="2295" width="19.7109375" style="7" customWidth="1"/>
    <col min="2296" max="2296" width="49.85546875" style="7" customWidth="1"/>
    <col min="2297" max="2297" width="14.5703125" style="7" customWidth="1"/>
    <col min="2298" max="2298" width="13.7109375" style="7" customWidth="1"/>
    <col min="2299" max="2299" width="13.42578125" style="7" customWidth="1"/>
    <col min="2300" max="2300" width="15.42578125" style="7" customWidth="1"/>
    <col min="2301" max="2302" width="10.28515625" style="7" bestFit="1" customWidth="1"/>
    <col min="2303" max="2547" width="9.140625" style="7"/>
    <col min="2548" max="2548" width="5" style="7" customWidth="1"/>
    <col min="2549" max="2549" width="4.7109375" style="7" customWidth="1"/>
    <col min="2550" max="2550" width="5" style="7" customWidth="1"/>
    <col min="2551" max="2551" width="19.7109375" style="7" customWidth="1"/>
    <col min="2552" max="2552" width="49.85546875" style="7" customWidth="1"/>
    <col min="2553" max="2553" width="14.5703125" style="7" customWidth="1"/>
    <col min="2554" max="2554" width="13.7109375" style="7" customWidth="1"/>
    <col min="2555" max="2555" width="13.42578125" style="7" customWidth="1"/>
    <col min="2556" max="2556" width="15.42578125" style="7" customWidth="1"/>
    <col min="2557" max="2558" width="10.28515625" style="7" bestFit="1" customWidth="1"/>
    <col min="2559" max="2803" width="9.140625" style="7"/>
    <col min="2804" max="2804" width="5" style="7" customWidth="1"/>
    <col min="2805" max="2805" width="4.7109375" style="7" customWidth="1"/>
    <col min="2806" max="2806" width="5" style="7" customWidth="1"/>
    <col min="2807" max="2807" width="19.7109375" style="7" customWidth="1"/>
    <col min="2808" max="2808" width="49.85546875" style="7" customWidth="1"/>
    <col min="2809" max="2809" width="14.5703125" style="7" customWidth="1"/>
    <col min="2810" max="2810" width="13.7109375" style="7" customWidth="1"/>
    <col min="2811" max="2811" width="13.42578125" style="7" customWidth="1"/>
    <col min="2812" max="2812" width="15.42578125" style="7" customWidth="1"/>
    <col min="2813" max="2814" width="10.28515625" style="7" bestFit="1" customWidth="1"/>
    <col min="2815" max="3059" width="9.140625" style="7"/>
    <col min="3060" max="3060" width="5" style="7" customWidth="1"/>
    <col min="3061" max="3061" width="4.7109375" style="7" customWidth="1"/>
    <col min="3062" max="3062" width="5" style="7" customWidth="1"/>
    <col min="3063" max="3063" width="19.7109375" style="7" customWidth="1"/>
    <col min="3064" max="3064" width="49.85546875" style="7" customWidth="1"/>
    <col min="3065" max="3065" width="14.5703125" style="7" customWidth="1"/>
    <col min="3066" max="3066" width="13.7109375" style="7" customWidth="1"/>
    <col min="3067" max="3067" width="13.42578125" style="7" customWidth="1"/>
    <col min="3068" max="3068" width="15.42578125" style="7" customWidth="1"/>
    <col min="3069" max="3070" width="10.28515625" style="7" bestFit="1" customWidth="1"/>
    <col min="3071" max="3315" width="9.140625" style="7"/>
    <col min="3316" max="3316" width="5" style="7" customWidth="1"/>
    <col min="3317" max="3317" width="4.7109375" style="7" customWidth="1"/>
    <col min="3318" max="3318" width="5" style="7" customWidth="1"/>
    <col min="3319" max="3319" width="19.7109375" style="7" customWidth="1"/>
    <col min="3320" max="3320" width="49.85546875" style="7" customWidth="1"/>
    <col min="3321" max="3321" width="14.5703125" style="7" customWidth="1"/>
    <col min="3322" max="3322" width="13.7109375" style="7" customWidth="1"/>
    <col min="3323" max="3323" width="13.42578125" style="7" customWidth="1"/>
    <col min="3324" max="3324" width="15.42578125" style="7" customWidth="1"/>
    <col min="3325" max="3326" width="10.28515625" style="7" bestFit="1" customWidth="1"/>
    <col min="3327" max="3571" width="9.140625" style="7"/>
    <col min="3572" max="3572" width="5" style="7" customWidth="1"/>
    <col min="3573" max="3573" width="4.7109375" style="7" customWidth="1"/>
    <col min="3574" max="3574" width="5" style="7" customWidth="1"/>
    <col min="3575" max="3575" width="19.7109375" style="7" customWidth="1"/>
    <col min="3576" max="3576" width="49.85546875" style="7" customWidth="1"/>
    <col min="3577" max="3577" width="14.5703125" style="7" customWidth="1"/>
    <col min="3578" max="3578" width="13.7109375" style="7" customWidth="1"/>
    <col min="3579" max="3579" width="13.42578125" style="7" customWidth="1"/>
    <col min="3580" max="3580" width="15.42578125" style="7" customWidth="1"/>
    <col min="3581" max="3582" width="10.28515625" style="7" bestFit="1" customWidth="1"/>
    <col min="3583" max="3827" width="9.140625" style="7"/>
    <col min="3828" max="3828" width="5" style="7" customWidth="1"/>
    <col min="3829" max="3829" width="4.7109375" style="7" customWidth="1"/>
    <col min="3830" max="3830" width="5" style="7" customWidth="1"/>
    <col min="3831" max="3831" width="19.7109375" style="7" customWidth="1"/>
    <col min="3832" max="3832" width="49.85546875" style="7" customWidth="1"/>
    <col min="3833" max="3833" width="14.5703125" style="7" customWidth="1"/>
    <col min="3834" max="3834" width="13.7109375" style="7" customWidth="1"/>
    <col min="3835" max="3835" width="13.42578125" style="7" customWidth="1"/>
    <col min="3836" max="3836" width="15.42578125" style="7" customWidth="1"/>
    <col min="3837" max="3838" width="10.28515625" style="7" bestFit="1" customWidth="1"/>
    <col min="3839" max="4083" width="9.140625" style="7"/>
    <col min="4084" max="4084" width="5" style="7" customWidth="1"/>
    <col min="4085" max="4085" width="4.7109375" style="7" customWidth="1"/>
    <col min="4086" max="4086" width="5" style="7" customWidth="1"/>
    <col min="4087" max="4087" width="19.7109375" style="7" customWidth="1"/>
    <col min="4088" max="4088" width="49.85546875" style="7" customWidth="1"/>
    <col min="4089" max="4089" width="14.5703125" style="7" customWidth="1"/>
    <col min="4090" max="4090" width="13.7109375" style="7" customWidth="1"/>
    <col min="4091" max="4091" width="13.42578125" style="7" customWidth="1"/>
    <col min="4092" max="4092" width="15.42578125" style="7" customWidth="1"/>
    <col min="4093" max="4094" width="10.28515625" style="7" bestFit="1" customWidth="1"/>
    <col min="4095" max="4339" width="9.140625" style="7"/>
    <col min="4340" max="4340" width="5" style="7" customWidth="1"/>
    <col min="4341" max="4341" width="4.7109375" style="7" customWidth="1"/>
    <col min="4342" max="4342" width="5" style="7" customWidth="1"/>
    <col min="4343" max="4343" width="19.7109375" style="7" customWidth="1"/>
    <col min="4344" max="4344" width="49.85546875" style="7" customWidth="1"/>
    <col min="4345" max="4345" width="14.5703125" style="7" customWidth="1"/>
    <col min="4346" max="4346" width="13.7109375" style="7" customWidth="1"/>
    <col min="4347" max="4347" width="13.42578125" style="7" customWidth="1"/>
    <col min="4348" max="4348" width="15.42578125" style="7" customWidth="1"/>
    <col min="4349" max="4350" width="10.28515625" style="7" bestFit="1" customWidth="1"/>
    <col min="4351" max="4595" width="9.140625" style="7"/>
    <col min="4596" max="4596" width="5" style="7" customWidth="1"/>
    <col min="4597" max="4597" width="4.7109375" style="7" customWidth="1"/>
    <col min="4598" max="4598" width="5" style="7" customWidth="1"/>
    <col min="4599" max="4599" width="19.7109375" style="7" customWidth="1"/>
    <col min="4600" max="4600" width="49.85546875" style="7" customWidth="1"/>
    <col min="4601" max="4601" width="14.5703125" style="7" customWidth="1"/>
    <col min="4602" max="4602" width="13.7109375" style="7" customWidth="1"/>
    <col min="4603" max="4603" width="13.42578125" style="7" customWidth="1"/>
    <col min="4604" max="4604" width="15.42578125" style="7" customWidth="1"/>
    <col min="4605" max="4606" width="10.28515625" style="7" bestFit="1" customWidth="1"/>
    <col min="4607" max="4851" width="9.140625" style="7"/>
    <col min="4852" max="4852" width="5" style="7" customWidth="1"/>
    <col min="4853" max="4853" width="4.7109375" style="7" customWidth="1"/>
    <col min="4854" max="4854" width="5" style="7" customWidth="1"/>
    <col min="4855" max="4855" width="19.7109375" style="7" customWidth="1"/>
    <col min="4856" max="4856" width="49.85546875" style="7" customWidth="1"/>
    <col min="4857" max="4857" width="14.5703125" style="7" customWidth="1"/>
    <col min="4858" max="4858" width="13.7109375" style="7" customWidth="1"/>
    <col min="4859" max="4859" width="13.42578125" style="7" customWidth="1"/>
    <col min="4860" max="4860" width="15.42578125" style="7" customWidth="1"/>
    <col min="4861" max="4862" width="10.28515625" style="7" bestFit="1" customWidth="1"/>
    <col min="4863" max="5107" width="9.140625" style="7"/>
    <col min="5108" max="5108" width="5" style="7" customWidth="1"/>
    <col min="5109" max="5109" width="4.7109375" style="7" customWidth="1"/>
    <col min="5110" max="5110" width="5" style="7" customWidth="1"/>
    <col min="5111" max="5111" width="19.7109375" style="7" customWidth="1"/>
    <col min="5112" max="5112" width="49.85546875" style="7" customWidth="1"/>
    <col min="5113" max="5113" width="14.5703125" style="7" customWidth="1"/>
    <col min="5114" max="5114" width="13.7109375" style="7" customWidth="1"/>
    <col min="5115" max="5115" width="13.42578125" style="7" customWidth="1"/>
    <col min="5116" max="5116" width="15.42578125" style="7" customWidth="1"/>
    <col min="5117" max="5118" width="10.28515625" style="7" bestFit="1" customWidth="1"/>
    <col min="5119" max="5363" width="9.140625" style="7"/>
    <col min="5364" max="5364" width="5" style="7" customWidth="1"/>
    <col min="5365" max="5365" width="4.7109375" style="7" customWidth="1"/>
    <col min="5366" max="5366" width="5" style="7" customWidth="1"/>
    <col min="5367" max="5367" width="19.7109375" style="7" customWidth="1"/>
    <col min="5368" max="5368" width="49.85546875" style="7" customWidth="1"/>
    <col min="5369" max="5369" width="14.5703125" style="7" customWidth="1"/>
    <col min="5370" max="5370" width="13.7109375" style="7" customWidth="1"/>
    <col min="5371" max="5371" width="13.42578125" style="7" customWidth="1"/>
    <col min="5372" max="5372" width="15.42578125" style="7" customWidth="1"/>
    <col min="5373" max="5374" width="10.28515625" style="7" bestFit="1" customWidth="1"/>
    <col min="5375" max="5619" width="9.140625" style="7"/>
    <col min="5620" max="5620" width="5" style="7" customWidth="1"/>
    <col min="5621" max="5621" width="4.7109375" style="7" customWidth="1"/>
    <col min="5622" max="5622" width="5" style="7" customWidth="1"/>
    <col min="5623" max="5623" width="19.7109375" style="7" customWidth="1"/>
    <col min="5624" max="5624" width="49.85546875" style="7" customWidth="1"/>
    <col min="5625" max="5625" width="14.5703125" style="7" customWidth="1"/>
    <col min="5626" max="5626" width="13.7109375" style="7" customWidth="1"/>
    <col min="5627" max="5627" width="13.42578125" style="7" customWidth="1"/>
    <col min="5628" max="5628" width="15.42578125" style="7" customWidth="1"/>
    <col min="5629" max="5630" width="10.28515625" style="7" bestFit="1" customWidth="1"/>
    <col min="5631" max="5875" width="9.140625" style="7"/>
    <col min="5876" max="5876" width="5" style="7" customWidth="1"/>
    <col min="5877" max="5877" width="4.7109375" style="7" customWidth="1"/>
    <col min="5878" max="5878" width="5" style="7" customWidth="1"/>
    <col min="5879" max="5879" width="19.7109375" style="7" customWidth="1"/>
    <col min="5880" max="5880" width="49.85546875" style="7" customWidth="1"/>
    <col min="5881" max="5881" width="14.5703125" style="7" customWidth="1"/>
    <col min="5882" max="5882" width="13.7109375" style="7" customWidth="1"/>
    <col min="5883" max="5883" width="13.42578125" style="7" customWidth="1"/>
    <col min="5884" max="5884" width="15.42578125" style="7" customWidth="1"/>
    <col min="5885" max="5886" width="10.28515625" style="7" bestFit="1" customWidth="1"/>
    <col min="5887" max="6131" width="9.140625" style="7"/>
    <col min="6132" max="6132" width="5" style="7" customWidth="1"/>
    <col min="6133" max="6133" width="4.7109375" style="7" customWidth="1"/>
    <col min="6134" max="6134" width="5" style="7" customWidth="1"/>
    <col min="6135" max="6135" width="19.7109375" style="7" customWidth="1"/>
    <col min="6136" max="6136" width="49.85546875" style="7" customWidth="1"/>
    <col min="6137" max="6137" width="14.5703125" style="7" customWidth="1"/>
    <col min="6138" max="6138" width="13.7109375" style="7" customWidth="1"/>
    <col min="6139" max="6139" width="13.42578125" style="7" customWidth="1"/>
    <col min="6140" max="6140" width="15.42578125" style="7" customWidth="1"/>
    <col min="6141" max="6142" width="10.28515625" style="7" bestFit="1" customWidth="1"/>
    <col min="6143" max="6387" width="9.140625" style="7"/>
    <col min="6388" max="6388" width="5" style="7" customWidth="1"/>
    <col min="6389" max="6389" width="4.7109375" style="7" customWidth="1"/>
    <col min="6390" max="6390" width="5" style="7" customWidth="1"/>
    <col min="6391" max="6391" width="19.7109375" style="7" customWidth="1"/>
    <col min="6392" max="6392" width="49.85546875" style="7" customWidth="1"/>
    <col min="6393" max="6393" width="14.5703125" style="7" customWidth="1"/>
    <col min="6394" max="6394" width="13.7109375" style="7" customWidth="1"/>
    <col min="6395" max="6395" width="13.42578125" style="7" customWidth="1"/>
    <col min="6396" max="6396" width="15.42578125" style="7" customWidth="1"/>
    <col min="6397" max="6398" width="10.28515625" style="7" bestFit="1" customWidth="1"/>
    <col min="6399" max="6643" width="9.140625" style="7"/>
    <col min="6644" max="6644" width="5" style="7" customWidth="1"/>
    <col min="6645" max="6645" width="4.7109375" style="7" customWidth="1"/>
    <col min="6646" max="6646" width="5" style="7" customWidth="1"/>
    <col min="6647" max="6647" width="19.7109375" style="7" customWidth="1"/>
    <col min="6648" max="6648" width="49.85546875" style="7" customWidth="1"/>
    <col min="6649" max="6649" width="14.5703125" style="7" customWidth="1"/>
    <col min="6650" max="6650" width="13.7109375" style="7" customWidth="1"/>
    <col min="6651" max="6651" width="13.42578125" style="7" customWidth="1"/>
    <col min="6652" max="6652" width="15.42578125" style="7" customWidth="1"/>
    <col min="6653" max="6654" width="10.28515625" style="7" bestFit="1" customWidth="1"/>
    <col min="6655" max="6899" width="9.140625" style="7"/>
    <col min="6900" max="6900" width="5" style="7" customWidth="1"/>
    <col min="6901" max="6901" width="4.7109375" style="7" customWidth="1"/>
    <col min="6902" max="6902" width="5" style="7" customWidth="1"/>
    <col min="6903" max="6903" width="19.7109375" style="7" customWidth="1"/>
    <col min="6904" max="6904" width="49.85546875" style="7" customWidth="1"/>
    <col min="6905" max="6905" width="14.5703125" style="7" customWidth="1"/>
    <col min="6906" max="6906" width="13.7109375" style="7" customWidth="1"/>
    <col min="6907" max="6907" width="13.42578125" style="7" customWidth="1"/>
    <col min="6908" max="6908" width="15.42578125" style="7" customWidth="1"/>
    <col min="6909" max="6910" width="10.28515625" style="7" bestFit="1" customWidth="1"/>
    <col min="6911" max="7155" width="9.140625" style="7"/>
    <col min="7156" max="7156" width="5" style="7" customWidth="1"/>
    <col min="7157" max="7157" width="4.7109375" style="7" customWidth="1"/>
    <col min="7158" max="7158" width="5" style="7" customWidth="1"/>
    <col min="7159" max="7159" width="19.7109375" style="7" customWidth="1"/>
    <col min="7160" max="7160" width="49.85546875" style="7" customWidth="1"/>
    <col min="7161" max="7161" width="14.5703125" style="7" customWidth="1"/>
    <col min="7162" max="7162" width="13.7109375" style="7" customWidth="1"/>
    <col min="7163" max="7163" width="13.42578125" style="7" customWidth="1"/>
    <col min="7164" max="7164" width="15.42578125" style="7" customWidth="1"/>
    <col min="7165" max="7166" width="10.28515625" style="7" bestFit="1" customWidth="1"/>
    <col min="7167" max="7411" width="9.140625" style="7"/>
    <col min="7412" max="7412" width="5" style="7" customWidth="1"/>
    <col min="7413" max="7413" width="4.7109375" style="7" customWidth="1"/>
    <col min="7414" max="7414" width="5" style="7" customWidth="1"/>
    <col min="7415" max="7415" width="19.7109375" style="7" customWidth="1"/>
    <col min="7416" max="7416" width="49.85546875" style="7" customWidth="1"/>
    <col min="7417" max="7417" width="14.5703125" style="7" customWidth="1"/>
    <col min="7418" max="7418" width="13.7109375" style="7" customWidth="1"/>
    <col min="7419" max="7419" width="13.42578125" style="7" customWidth="1"/>
    <col min="7420" max="7420" width="15.42578125" style="7" customWidth="1"/>
    <col min="7421" max="7422" width="10.28515625" style="7" bestFit="1" customWidth="1"/>
    <col min="7423" max="7667" width="9.140625" style="7"/>
    <col min="7668" max="7668" width="5" style="7" customWidth="1"/>
    <col min="7669" max="7669" width="4.7109375" style="7" customWidth="1"/>
    <col min="7670" max="7670" width="5" style="7" customWidth="1"/>
    <col min="7671" max="7671" width="19.7109375" style="7" customWidth="1"/>
    <col min="7672" max="7672" width="49.85546875" style="7" customWidth="1"/>
    <col min="7673" max="7673" width="14.5703125" style="7" customWidth="1"/>
    <col min="7674" max="7674" width="13.7109375" style="7" customWidth="1"/>
    <col min="7675" max="7675" width="13.42578125" style="7" customWidth="1"/>
    <col min="7676" max="7676" width="15.42578125" style="7" customWidth="1"/>
    <col min="7677" max="7678" width="10.28515625" style="7" bestFit="1" customWidth="1"/>
    <col min="7679" max="7923" width="9.140625" style="7"/>
    <col min="7924" max="7924" width="5" style="7" customWidth="1"/>
    <col min="7925" max="7925" width="4.7109375" style="7" customWidth="1"/>
    <col min="7926" max="7926" width="5" style="7" customWidth="1"/>
    <col min="7927" max="7927" width="19.7109375" style="7" customWidth="1"/>
    <col min="7928" max="7928" width="49.85546875" style="7" customWidth="1"/>
    <col min="7929" max="7929" width="14.5703125" style="7" customWidth="1"/>
    <col min="7930" max="7930" width="13.7109375" style="7" customWidth="1"/>
    <col min="7931" max="7931" width="13.42578125" style="7" customWidth="1"/>
    <col min="7932" max="7932" width="15.42578125" style="7" customWidth="1"/>
    <col min="7933" max="7934" width="10.28515625" style="7" bestFit="1" customWidth="1"/>
    <col min="7935" max="8179" width="9.140625" style="7"/>
    <col min="8180" max="8180" width="5" style="7" customWidth="1"/>
    <col min="8181" max="8181" width="4.7109375" style="7" customWidth="1"/>
    <col min="8182" max="8182" width="5" style="7" customWidth="1"/>
    <col min="8183" max="8183" width="19.7109375" style="7" customWidth="1"/>
    <col min="8184" max="8184" width="49.85546875" style="7" customWidth="1"/>
    <col min="8185" max="8185" width="14.5703125" style="7" customWidth="1"/>
    <col min="8186" max="8186" width="13.7109375" style="7" customWidth="1"/>
    <col min="8187" max="8187" width="13.42578125" style="7" customWidth="1"/>
    <col min="8188" max="8188" width="15.42578125" style="7" customWidth="1"/>
    <col min="8189" max="8190" width="10.28515625" style="7" bestFit="1" customWidth="1"/>
    <col min="8191" max="8435" width="9.140625" style="7"/>
    <col min="8436" max="8436" width="5" style="7" customWidth="1"/>
    <col min="8437" max="8437" width="4.7109375" style="7" customWidth="1"/>
    <col min="8438" max="8438" width="5" style="7" customWidth="1"/>
    <col min="8439" max="8439" width="19.7109375" style="7" customWidth="1"/>
    <col min="8440" max="8440" width="49.85546875" style="7" customWidth="1"/>
    <col min="8441" max="8441" width="14.5703125" style="7" customWidth="1"/>
    <col min="8442" max="8442" width="13.7109375" style="7" customWidth="1"/>
    <col min="8443" max="8443" width="13.42578125" style="7" customWidth="1"/>
    <col min="8444" max="8444" width="15.42578125" style="7" customWidth="1"/>
    <col min="8445" max="8446" width="10.28515625" style="7" bestFit="1" customWidth="1"/>
    <col min="8447" max="8691" width="9.140625" style="7"/>
    <col min="8692" max="8692" width="5" style="7" customWidth="1"/>
    <col min="8693" max="8693" width="4.7109375" style="7" customWidth="1"/>
    <col min="8694" max="8694" width="5" style="7" customWidth="1"/>
    <col min="8695" max="8695" width="19.7109375" style="7" customWidth="1"/>
    <col min="8696" max="8696" width="49.85546875" style="7" customWidth="1"/>
    <col min="8697" max="8697" width="14.5703125" style="7" customWidth="1"/>
    <col min="8698" max="8698" width="13.7109375" style="7" customWidth="1"/>
    <col min="8699" max="8699" width="13.42578125" style="7" customWidth="1"/>
    <col min="8700" max="8700" width="15.42578125" style="7" customWidth="1"/>
    <col min="8701" max="8702" width="10.28515625" style="7" bestFit="1" customWidth="1"/>
    <col min="8703" max="8947" width="9.140625" style="7"/>
    <col min="8948" max="8948" width="5" style="7" customWidth="1"/>
    <col min="8949" max="8949" width="4.7109375" style="7" customWidth="1"/>
    <col min="8950" max="8950" width="5" style="7" customWidth="1"/>
    <col min="8951" max="8951" width="19.7109375" style="7" customWidth="1"/>
    <col min="8952" max="8952" width="49.85546875" style="7" customWidth="1"/>
    <col min="8953" max="8953" width="14.5703125" style="7" customWidth="1"/>
    <col min="8954" max="8954" width="13.7109375" style="7" customWidth="1"/>
    <col min="8955" max="8955" width="13.42578125" style="7" customWidth="1"/>
    <col min="8956" max="8956" width="15.42578125" style="7" customWidth="1"/>
    <col min="8957" max="8958" width="10.28515625" style="7" bestFit="1" customWidth="1"/>
    <col min="8959" max="9203" width="9.140625" style="7"/>
    <col min="9204" max="9204" width="5" style="7" customWidth="1"/>
    <col min="9205" max="9205" width="4.7109375" style="7" customWidth="1"/>
    <col min="9206" max="9206" width="5" style="7" customWidth="1"/>
    <col min="9207" max="9207" width="19.7109375" style="7" customWidth="1"/>
    <col min="9208" max="9208" width="49.85546875" style="7" customWidth="1"/>
    <col min="9209" max="9209" width="14.5703125" style="7" customWidth="1"/>
    <col min="9210" max="9210" width="13.7109375" style="7" customWidth="1"/>
    <col min="9211" max="9211" width="13.42578125" style="7" customWidth="1"/>
    <col min="9212" max="9212" width="15.42578125" style="7" customWidth="1"/>
    <col min="9213" max="9214" width="10.28515625" style="7" bestFit="1" customWidth="1"/>
    <col min="9215" max="9459" width="9.140625" style="7"/>
    <col min="9460" max="9460" width="5" style="7" customWidth="1"/>
    <col min="9461" max="9461" width="4.7109375" style="7" customWidth="1"/>
    <col min="9462" max="9462" width="5" style="7" customWidth="1"/>
    <col min="9463" max="9463" width="19.7109375" style="7" customWidth="1"/>
    <col min="9464" max="9464" width="49.85546875" style="7" customWidth="1"/>
    <col min="9465" max="9465" width="14.5703125" style="7" customWidth="1"/>
    <col min="9466" max="9466" width="13.7109375" style="7" customWidth="1"/>
    <col min="9467" max="9467" width="13.42578125" style="7" customWidth="1"/>
    <col min="9468" max="9468" width="15.42578125" style="7" customWidth="1"/>
    <col min="9469" max="9470" width="10.28515625" style="7" bestFit="1" customWidth="1"/>
    <col min="9471" max="9715" width="9.140625" style="7"/>
    <col min="9716" max="9716" width="5" style="7" customWidth="1"/>
    <col min="9717" max="9717" width="4.7109375" style="7" customWidth="1"/>
    <col min="9718" max="9718" width="5" style="7" customWidth="1"/>
    <col min="9719" max="9719" width="19.7109375" style="7" customWidth="1"/>
    <col min="9720" max="9720" width="49.85546875" style="7" customWidth="1"/>
    <col min="9721" max="9721" width="14.5703125" style="7" customWidth="1"/>
    <col min="9722" max="9722" width="13.7109375" style="7" customWidth="1"/>
    <col min="9723" max="9723" width="13.42578125" style="7" customWidth="1"/>
    <col min="9724" max="9724" width="15.42578125" style="7" customWidth="1"/>
    <col min="9725" max="9726" width="10.28515625" style="7" bestFit="1" customWidth="1"/>
    <col min="9727" max="9971" width="9.140625" style="7"/>
    <col min="9972" max="9972" width="5" style="7" customWidth="1"/>
    <col min="9973" max="9973" width="4.7109375" style="7" customWidth="1"/>
    <col min="9974" max="9974" width="5" style="7" customWidth="1"/>
    <col min="9975" max="9975" width="19.7109375" style="7" customWidth="1"/>
    <col min="9976" max="9976" width="49.85546875" style="7" customWidth="1"/>
    <col min="9977" max="9977" width="14.5703125" style="7" customWidth="1"/>
    <col min="9978" max="9978" width="13.7109375" style="7" customWidth="1"/>
    <col min="9979" max="9979" width="13.42578125" style="7" customWidth="1"/>
    <col min="9980" max="9980" width="15.42578125" style="7" customWidth="1"/>
    <col min="9981" max="9982" width="10.28515625" style="7" bestFit="1" customWidth="1"/>
    <col min="9983" max="10227" width="9.140625" style="7"/>
    <col min="10228" max="10228" width="5" style="7" customWidth="1"/>
    <col min="10229" max="10229" width="4.7109375" style="7" customWidth="1"/>
    <col min="10230" max="10230" width="5" style="7" customWidth="1"/>
    <col min="10231" max="10231" width="19.7109375" style="7" customWidth="1"/>
    <col min="10232" max="10232" width="49.85546875" style="7" customWidth="1"/>
    <col min="10233" max="10233" width="14.5703125" style="7" customWidth="1"/>
    <col min="10234" max="10234" width="13.7109375" style="7" customWidth="1"/>
    <col min="10235" max="10235" width="13.42578125" style="7" customWidth="1"/>
    <col min="10236" max="10236" width="15.42578125" style="7" customWidth="1"/>
    <col min="10237" max="10238" width="10.28515625" style="7" bestFit="1" customWidth="1"/>
    <col min="10239" max="10483" width="9.140625" style="7"/>
    <col min="10484" max="10484" width="5" style="7" customWidth="1"/>
    <col min="10485" max="10485" width="4.7109375" style="7" customWidth="1"/>
    <col min="10486" max="10486" width="5" style="7" customWidth="1"/>
    <col min="10487" max="10487" width="19.7109375" style="7" customWidth="1"/>
    <col min="10488" max="10488" width="49.85546875" style="7" customWidth="1"/>
    <col min="10489" max="10489" width="14.5703125" style="7" customWidth="1"/>
    <col min="10490" max="10490" width="13.7109375" style="7" customWidth="1"/>
    <col min="10491" max="10491" width="13.42578125" style="7" customWidth="1"/>
    <col min="10492" max="10492" width="15.42578125" style="7" customWidth="1"/>
    <col min="10493" max="10494" width="10.28515625" style="7" bestFit="1" customWidth="1"/>
    <col min="10495" max="10739" width="9.140625" style="7"/>
    <col min="10740" max="10740" width="5" style="7" customWidth="1"/>
    <col min="10741" max="10741" width="4.7109375" style="7" customWidth="1"/>
    <col min="10742" max="10742" width="5" style="7" customWidth="1"/>
    <col min="10743" max="10743" width="19.7109375" style="7" customWidth="1"/>
    <col min="10744" max="10744" width="49.85546875" style="7" customWidth="1"/>
    <col min="10745" max="10745" width="14.5703125" style="7" customWidth="1"/>
    <col min="10746" max="10746" width="13.7109375" style="7" customWidth="1"/>
    <col min="10747" max="10747" width="13.42578125" style="7" customWidth="1"/>
    <col min="10748" max="10748" width="15.42578125" style="7" customWidth="1"/>
    <col min="10749" max="10750" width="10.28515625" style="7" bestFit="1" customWidth="1"/>
    <col min="10751" max="10995" width="9.140625" style="7"/>
    <col min="10996" max="10996" width="5" style="7" customWidth="1"/>
    <col min="10997" max="10997" width="4.7109375" style="7" customWidth="1"/>
    <col min="10998" max="10998" width="5" style="7" customWidth="1"/>
    <col min="10999" max="10999" width="19.7109375" style="7" customWidth="1"/>
    <col min="11000" max="11000" width="49.85546875" style="7" customWidth="1"/>
    <col min="11001" max="11001" width="14.5703125" style="7" customWidth="1"/>
    <col min="11002" max="11002" width="13.7109375" style="7" customWidth="1"/>
    <col min="11003" max="11003" width="13.42578125" style="7" customWidth="1"/>
    <col min="11004" max="11004" width="15.42578125" style="7" customWidth="1"/>
    <col min="11005" max="11006" width="10.28515625" style="7" bestFit="1" customWidth="1"/>
    <col min="11007" max="11251" width="9.140625" style="7"/>
    <col min="11252" max="11252" width="5" style="7" customWidth="1"/>
    <col min="11253" max="11253" width="4.7109375" style="7" customWidth="1"/>
    <col min="11254" max="11254" width="5" style="7" customWidth="1"/>
    <col min="11255" max="11255" width="19.7109375" style="7" customWidth="1"/>
    <col min="11256" max="11256" width="49.85546875" style="7" customWidth="1"/>
    <col min="11257" max="11257" width="14.5703125" style="7" customWidth="1"/>
    <col min="11258" max="11258" width="13.7109375" style="7" customWidth="1"/>
    <col min="11259" max="11259" width="13.42578125" style="7" customWidth="1"/>
    <col min="11260" max="11260" width="15.42578125" style="7" customWidth="1"/>
    <col min="11261" max="11262" width="10.28515625" style="7" bestFit="1" customWidth="1"/>
    <col min="11263" max="11507" width="9.140625" style="7"/>
    <col min="11508" max="11508" width="5" style="7" customWidth="1"/>
    <col min="11509" max="11509" width="4.7109375" style="7" customWidth="1"/>
    <col min="11510" max="11510" width="5" style="7" customWidth="1"/>
    <col min="11511" max="11511" width="19.7109375" style="7" customWidth="1"/>
    <col min="11512" max="11512" width="49.85546875" style="7" customWidth="1"/>
    <col min="11513" max="11513" width="14.5703125" style="7" customWidth="1"/>
    <col min="11514" max="11514" width="13.7109375" style="7" customWidth="1"/>
    <col min="11515" max="11515" width="13.42578125" style="7" customWidth="1"/>
    <col min="11516" max="11516" width="15.42578125" style="7" customWidth="1"/>
    <col min="11517" max="11518" width="10.28515625" style="7" bestFit="1" customWidth="1"/>
    <col min="11519" max="11763" width="9.140625" style="7"/>
    <col min="11764" max="11764" width="5" style="7" customWidth="1"/>
    <col min="11765" max="11765" width="4.7109375" style="7" customWidth="1"/>
    <col min="11766" max="11766" width="5" style="7" customWidth="1"/>
    <col min="11767" max="11767" width="19.7109375" style="7" customWidth="1"/>
    <col min="11768" max="11768" width="49.85546875" style="7" customWidth="1"/>
    <col min="11769" max="11769" width="14.5703125" style="7" customWidth="1"/>
    <col min="11770" max="11770" width="13.7109375" style="7" customWidth="1"/>
    <col min="11771" max="11771" width="13.42578125" style="7" customWidth="1"/>
    <col min="11772" max="11772" width="15.42578125" style="7" customWidth="1"/>
    <col min="11773" max="11774" width="10.28515625" style="7" bestFit="1" customWidth="1"/>
    <col min="11775" max="12019" width="9.140625" style="7"/>
    <col min="12020" max="12020" width="5" style="7" customWidth="1"/>
    <col min="12021" max="12021" width="4.7109375" style="7" customWidth="1"/>
    <col min="12022" max="12022" width="5" style="7" customWidth="1"/>
    <col min="12023" max="12023" width="19.7109375" style="7" customWidth="1"/>
    <col min="12024" max="12024" width="49.85546875" style="7" customWidth="1"/>
    <col min="12025" max="12025" width="14.5703125" style="7" customWidth="1"/>
    <col min="12026" max="12026" width="13.7109375" style="7" customWidth="1"/>
    <col min="12027" max="12027" width="13.42578125" style="7" customWidth="1"/>
    <col min="12028" max="12028" width="15.42578125" style="7" customWidth="1"/>
    <col min="12029" max="12030" width="10.28515625" style="7" bestFit="1" customWidth="1"/>
    <col min="12031" max="12275" width="9.140625" style="7"/>
    <col min="12276" max="12276" width="5" style="7" customWidth="1"/>
    <col min="12277" max="12277" width="4.7109375" style="7" customWidth="1"/>
    <col min="12278" max="12278" width="5" style="7" customWidth="1"/>
    <col min="12279" max="12279" width="19.7109375" style="7" customWidth="1"/>
    <col min="12280" max="12280" width="49.85546875" style="7" customWidth="1"/>
    <col min="12281" max="12281" width="14.5703125" style="7" customWidth="1"/>
    <col min="12282" max="12282" width="13.7109375" style="7" customWidth="1"/>
    <col min="12283" max="12283" width="13.42578125" style="7" customWidth="1"/>
    <col min="12284" max="12284" width="15.42578125" style="7" customWidth="1"/>
    <col min="12285" max="12286" width="10.28515625" style="7" bestFit="1" customWidth="1"/>
    <col min="12287" max="12531" width="9.140625" style="7"/>
    <col min="12532" max="12532" width="5" style="7" customWidth="1"/>
    <col min="12533" max="12533" width="4.7109375" style="7" customWidth="1"/>
    <col min="12534" max="12534" width="5" style="7" customWidth="1"/>
    <col min="12535" max="12535" width="19.7109375" style="7" customWidth="1"/>
    <col min="12536" max="12536" width="49.85546875" style="7" customWidth="1"/>
    <col min="12537" max="12537" width="14.5703125" style="7" customWidth="1"/>
    <col min="12538" max="12538" width="13.7109375" style="7" customWidth="1"/>
    <col min="12539" max="12539" width="13.42578125" style="7" customWidth="1"/>
    <col min="12540" max="12540" width="15.42578125" style="7" customWidth="1"/>
    <col min="12541" max="12542" width="10.28515625" style="7" bestFit="1" customWidth="1"/>
    <col min="12543" max="12787" width="9.140625" style="7"/>
    <col min="12788" max="12788" width="5" style="7" customWidth="1"/>
    <col min="12789" max="12789" width="4.7109375" style="7" customWidth="1"/>
    <col min="12790" max="12790" width="5" style="7" customWidth="1"/>
    <col min="12791" max="12791" width="19.7109375" style="7" customWidth="1"/>
    <col min="12792" max="12792" width="49.85546875" style="7" customWidth="1"/>
    <col min="12793" max="12793" width="14.5703125" style="7" customWidth="1"/>
    <col min="12794" max="12794" width="13.7109375" style="7" customWidth="1"/>
    <col min="12795" max="12795" width="13.42578125" style="7" customWidth="1"/>
    <col min="12796" max="12796" width="15.42578125" style="7" customWidth="1"/>
    <col min="12797" max="12798" width="10.28515625" style="7" bestFit="1" customWidth="1"/>
    <col min="12799" max="13043" width="9.140625" style="7"/>
    <col min="13044" max="13044" width="5" style="7" customWidth="1"/>
    <col min="13045" max="13045" width="4.7109375" style="7" customWidth="1"/>
    <col min="13046" max="13046" width="5" style="7" customWidth="1"/>
    <col min="13047" max="13047" width="19.7109375" style="7" customWidth="1"/>
    <col min="13048" max="13048" width="49.85546875" style="7" customWidth="1"/>
    <col min="13049" max="13049" width="14.5703125" style="7" customWidth="1"/>
    <col min="13050" max="13050" width="13.7109375" style="7" customWidth="1"/>
    <col min="13051" max="13051" width="13.42578125" style="7" customWidth="1"/>
    <col min="13052" max="13052" width="15.42578125" style="7" customWidth="1"/>
    <col min="13053" max="13054" width="10.28515625" style="7" bestFit="1" customWidth="1"/>
    <col min="13055" max="13299" width="9.140625" style="7"/>
    <col min="13300" max="13300" width="5" style="7" customWidth="1"/>
    <col min="13301" max="13301" width="4.7109375" style="7" customWidth="1"/>
    <col min="13302" max="13302" width="5" style="7" customWidth="1"/>
    <col min="13303" max="13303" width="19.7109375" style="7" customWidth="1"/>
    <col min="13304" max="13304" width="49.85546875" style="7" customWidth="1"/>
    <col min="13305" max="13305" width="14.5703125" style="7" customWidth="1"/>
    <col min="13306" max="13306" width="13.7109375" style="7" customWidth="1"/>
    <col min="13307" max="13307" width="13.42578125" style="7" customWidth="1"/>
    <col min="13308" max="13308" width="15.42578125" style="7" customWidth="1"/>
    <col min="13309" max="13310" width="10.28515625" style="7" bestFit="1" customWidth="1"/>
    <col min="13311" max="13555" width="9.140625" style="7"/>
    <col min="13556" max="13556" width="5" style="7" customWidth="1"/>
    <col min="13557" max="13557" width="4.7109375" style="7" customWidth="1"/>
    <col min="13558" max="13558" width="5" style="7" customWidth="1"/>
    <col min="13559" max="13559" width="19.7109375" style="7" customWidth="1"/>
    <col min="13560" max="13560" width="49.85546875" style="7" customWidth="1"/>
    <col min="13561" max="13561" width="14.5703125" style="7" customWidth="1"/>
    <col min="13562" max="13562" width="13.7109375" style="7" customWidth="1"/>
    <col min="13563" max="13563" width="13.42578125" style="7" customWidth="1"/>
    <col min="13564" max="13564" width="15.42578125" style="7" customWidth="1"/>
    <col min="13565" max="13566" width="10.28515625" style="7" bestFit="1" customWidth="1"/>
    <col min="13567" max="13811" width="9.140625" style="7"/>
    <col min="13812" max="13812" width="5" style="7" customWidth="1"/>
    <col min="13813" max="13813" width="4.7109375" style="7" customWidth="1"/>
    <col min="13814" max="13814" width="5" style="7" customWidth="1"/>
    <col min="13815" max="13815" width="19.7109375" style="7" customWidth="1"/>
    <col min="13816" max="13816" width="49.85546875" style="7" customWidth="1"/>
    <col min="13817" max="13817" width="14.5703125" style="7" customWidth="1"/>
    <col min="13818" max="13818" width="13.7109375" style="7" customWidth="1"/>
    <col min="13819" max="13819" width="13.42578125" style="7" customWidth="1"/>
    <col min="13820" max="13820" width="15.42578125" style="7" customWidth="1"/>
    <col min="13821" max="13822" width="10.28515625" style="7" bestFit="1" customWidth="1"/>
    <col min="13823" max="14067" width="9.140625" style="7"/>
    <col min="14068" max="14068" width="5" style="7" customWidth="1"/>
    <col min="14069" max="14069" width="4.7109375" style="7" customWidth="1"/>
    <col min="14070" max="14070" width="5" style="7" customWidth="1"/>
    <col min="14071" max="14071" width="19.7109375" style="7" customWidth="1"/>
    <col min="14072" max="14072" width="49.85546875" style="7" customWidth="1"/>
    <col min="14073" max="14073" width="14.5703125" style="7" customWidth="1"/>
    <col min="14074" max="14074" width="13.7109375" style="7" customWidth="1"/>
    <col min="14075" max="14075" width="13.42578125" style="7" customWidth="1"/>
    <col min="14076" max="14076" width="15.42578125" style="7" customWidth="1"/>
    <col min="14077" max="14078" width="10.28515625" style="7" bestFit="1" customWidth="1"/>
    <col min="14079" max="14323" width="9.140625" style="7"/>
    <col min="14324" max="14324" width="5" style="7" customWidth="1"/>
    <col min="14325" max="14325" width="4.7109375" style="7" customWidth="1"/>
    <col min="14326" max="14326" width="5" style="7" customWidth="1"/>
    <col min="14327" max="14327" width="19.7109375" style="7" customWidth="1"/>
    <col min="14328" max="14328" width="49.85546875" style="7" customWidth="1"/>
    <col min="14329" max="14329" width="14.5703125" style="7" customWidth="1"/>
    <col min="14330" max="14330" width="13.7109375" style="7" customWidth="1"/>
    <col min="14331" max="14331" width="13.42578125" style="7" customWidth="1"/>
    <col min="14332" max="14332" width="15.42578125" style="7" customWidth="1"/>
    <col min="14333" max="14334" width="10.28515625" style="7" bestFit="1" customWidth="1"/>
    <col min="14335" max="14579" width="9.140625" style="7"/>
    <col min="14580" max="14580" width="5" style="7" customWidth="1"/>
    <col min="14581" max="14581" width="4.7109375" style="7" customWidth="1"/>
    <col min="14582" max="14582" width="5" style="7" customWidth="1"/>
    <col min="14583" max="14583" width="19.7109375" style="7" customWidth="1"/>
    <col min="14584" max="14584" width="49.85546875" style="7" customWidth="1"/>
    <col min="14585" max="14585" width="14.5703125" style="7" customWidth="1"/>
    <col min="14586" max="14586" width="13.7109375" style="7" customWidth="1"/>
    <col min="14587" max="14587" width="13.42578125" style="7" customWidth="1"/>
    <col min="14588" max="14588" width="15.42578125" style="7" customWidth="1"/>
    <col min="14589" max="14590" width="10.28515625" style="7" bestFit="1" customWidth="1"/>
    <col min="14591" max="14835" width="9.140625" style="7"/>
    <col min="14836" max="14836" width="5" style="7" customWidth="1"/>
    <col min="14837" max="14837" width="4.7109375" style="7" customWidth="1"/>
    <col min="14838" max="14838" width="5" style="7" customWidth="1"/>
    <col min="14839" max="14839" width="19.7109375" style="7" customWidth="1"/>
    <col min="14840" max="14840" width="49.85546875" style="7" customWidth="1"/>
    <col min="14841" max="14841" width="14.5703125" style="7" customWidth="1"/>
    <col min="14842" max="14842" width="13.7109375" style="7" customWidth="1"/>
    <col min="14843" max="14843" width="13.42578125" style="7" customWidth="1"/>
    <col min="14844" max="14844" width="15.42578125" style="7" customWidth="1"/>
    <col min="14845" max="14846" width="10.28515625" style="7" bestFit="1" customWidth="1"/>
    <col min="14847" max="15091" width="9.140625" style="7"/>
    <col min="15092" max="15092" width="5" style="7" customWidth="1"/>
    <col min="15093" max="15093" width="4.7109375" style="7" customWidth="1"/>
    <col min="15094" max="15094" width="5" style="7" customWidth="1"/>
    <col min="15095" max="15095" width="19.7109375" style="7" customWidth="1"/>
    <col min="15096" max="15096" width="49.85546875" style="7" customWidth="1"/>
    <col min="15097" max="15097" width="14.5703125" style="7" customWidth="1"/>
    <col min="15098" max="15098" width="13.7109375" style="7" customWidth="1"/>
    <col min="15099" max="15099" width="13.42578125" style="7" customWidth="1"/>
    <col min="15100" max="15100" width="15.42578125" style="7" customWidth="1"/>
    <col min="15101" max="15102" width="10.28515625" style="7" bestFit="1" customWidth="1"/>
    <col min="15103" max="15347" width="9.140625" style="7"/>
    <col min="15348" max="15348" width="5" style="7" customWidth="1"/>
    <col min="15349" max="15349" width="4.7109375" style="7" customWidth="1"/>
    <col min="15350" max="15350" width="5" style="7" customWidth="1"/>
    <col min="15351" max="15351" width="19.7109375" style="7" customWidth="1"/>
    <col min="15352" max="15352" width="49.85546875" style="7" customWidth="1"/>
    <col min="15353" max="15353" width="14.5703125" style="7" customWidth="1"/>
    <col min="15354" max="15354" width="13.7109375" style="7" customWidth="1"/>
    <col min="15355" max="15355" width="13.42578125" style="7" customWidth="1"/>
    <col min="15356" max="15356" width="15.42578125" style="7" customWidth="1"/>
    <col min="15357" max="15358" width="10.28515625" style="7" bestFit="1" customWidth="1"/>
    <col min="15359" max="15603" width="9.140625" style="7"/>
    <col min="15604" max="15604" width="5" style="7" customWidth="1"/>
    <col min="15605" max="15605" width="4.7109375" style="7" customWidth="1"/>
    <col min="15606" max="15606" width="5" style="7" customWidth="1"/>
    <col min="15607" max="15607" width="19.7109375" style="7" customWidth="1"/>
    <col min="15608" max="15608" width="49.85546875" style="7" customWidth="1"/>
    <col min="15609" max="15609" width="14.5703125" style="7" customWidth="1"/>
    <col min="15610" max="15610" width="13.7109375" style="7" customWidth="1"/>
    <col min="15611" max="15611" width="13.42578125" style="7" customWidth="1"/>
    <col min="15612" max="15612" width="15.42578125" style="7" customWidth="1"/>
    <col min="15613" max="15614" width="10.28515625" style="7" bestFit="1" customWidth="1"/>
    <col min="15615" max="15859" width="9.140625" style="7"/>
    <col min="15860" max="15860" width="5" style="7" customWidth="1"/>
    <col min="15861" max="15861" width="4.7109375" style="7" customWidth="1"/>
    <col min="15862" max="15862" width="5" style="7" customWidth="1"/>
    <col min="15863" max="15863" width="19.7109375" style="7" customWidth="1"/>
    <col min="15864" max="15864" width="49.85546875" style="7" customWidth="1"/>
    <col min="15865" max="15865" width="14.5703125" style="7" customWidth="1"/>
    <col min="15866" max="15866" width="13.7109375" style="7" customWidth="1"/>
    <col min="15867" max="15867" width="13.42578125" style="7" customWidth="1"/>
    <col min="15868" max="15868" width="15.42578125" style="7" customWidth="1"/>
    <col min="15869" max="15870" width="10.28515625" style="7" bestFit="1" customWidth="1"/>
    <col min="15871" max="16115" width="9.140625" style="7"/>
    <col min="16116" max="16116" width="5" style="7" customWidth="1"/>
    <col min="16117" max="16117" width="4.7109375" style="7" customWidth="1"/>
    <col min="16118" max="16118" width="5" style="7" customWidth="1"/>
    <col min="16119" max="16119" width="19.7109375" style="7" customWidth="1"/>
    <col min="16120" max="16120" width="49.85546875" style="7" customWidth="1"/>
    <col min="16121" max="16121" width="14.5703125" style="7" customWidth="1"/>
    <col min="16122" max="16122" width="13.7109375" style="7" customWidth="1"/>
    <col min="16123" max="16123" width="13.42578125" style="7" customWidth="1"/>
    <col min="16124" max="16124" width="15.42578125" style="7" customWidth="1"/>
    <col min="16125" max="16126" width="10.28515625" style="7" bestFit="1" customWidth="1"/>
    <col min="16127" max="16384" width="9.140625" style="7"/>
  </cols>
  <sheetData>
    <row r="1" spans="1:4">
      <c r="B1" s="1" t="s">
        <v>64</v>
      </c>
      <c r="C1" s="1"/>
      <c r="D1" s="1" t="s">
        <v>140</v>
      </c>
    </row>
    <row r="2" spans="1:4">
      <c r="B2" s="256" t="s">
        <v>69</v>
      </c>
      <c r="C2" s="256"/>
      <c r="D2" s="256"/>
    </row>
    <row r="3" spans="1:4">
      <c r="B3" s="256" t="s">
        <v>68</v>
      </c>
      <c r="C3" s="256"/>
      <c r="D3" s="256"/>
    </row>
    <row r="4" spans="1:4">
      <c r="B4" s="99"/>
      <c r="C4" s="99"/>
      <c r="D4" s="121"/>
    </row>
    <row r="5" spans="1:4" ht="62.25" customHeight="1">
      <c r="A5" s="260" t="s">
        <v>231</v>
      </c>
      <c r="B5" s="260"/>
      <c r="C5" s="260"/>
      <c r="D5" s="260"/>
    </row>
    <row r="6" spans="1:4" s="4" customFormat="1" ht="16.5">
      <c r="A6" s="3"/>
      <c r="B6" s="17"/>
      <c r="C6" s="17"/>
      <c r="D6" s="121" t="s">
        <v>27</v>
      </c>
    </row>
    <row r="7" spans="1:4" s="6" customFormat="1" ht="72.75" customHeight="1">
      <c r="A7" s="252" t="s">
        <v>2</v>
      </c>
      <c r="B7" s="252"/>
      <c r="C7" s="252" t="s">
        <v>3</v>
      </c>
      <c r="D7" s="122" t="s">
        <v>233</v>
      </c>
    </row>
    <row r="8" spans="1:4" s="6" customFormat="1" ht="26.25" customHeight="1">
      <c r="A8" s="18" t="s">
        <v>23</v>
      </c>
      <c r="B8" s="18" t="s">
        <v>24</v>
      </c>
      <c r="C8" s="252"/>
      <c r="D8" s="111" t="s">
        <v>4</v>
      </c>
    </row>
    <row r="9" spans="1:4" s="6" customFormat="1" ht="16.5">
      <c r="A9" s="185"/>
      <c r="B9" s="185"/>
      <c r="C9" s="183" t="s">
        <v>25</v>
      </c>
      <c r="D9" s="175">
        <f>+D11</f>
        <v>1558350.7</v>
      </c>
    </row>
    <row r="10" spans="1:4" s="6" customFormat="1" ht="16.5">
      <c r="A10" s="185"/>
      <c r="B10" s="185"/>
      <c r="C10" s="185" t="s">
        <v>26</v>
      </c>
      <c r="D10" s="184"/>
    </row>
    <row r="11" spans="1:4" ht="27.75" customHeight="1">
      <c r="A11" s="253" t="s">
        <v>30</v>
      </c>
      <c r="B11" s="254"/>
      <c r="C11" s="255"/>
      <c r="D11" s="194">
        <f>+D13</f>
        <v>1558350.7</v>
      </c>
    </row>
    <row r="12" spans="1:4" ht="21.75" customHeight="1">
      <c r="A12" s="257" t="s">
        <v>31</v>
      </c>
      <c r="B12" s="258"/>
      <c r="C12" s="258"/>
      <c r="D12" s="259"/>
    </row>
    <row r="13" spans="1:4" ht="29.25" customHeight="1">
      <c r="A13" s="198">
        <v>1212</v>
      </c>
      <c r="B13" s="250" t="s">
        <v>0</v>
      </c>
      <c r="C13" s="251"/>
      <c r="D13" s="194">
        <f>+D14</f>
        <v>1558350.7</v>
      </c>
    </row>
    <row r="14" spans="1:4" ht="29.25" customHeight="1">
      <c r="A14" s="195"/>
      <c r="B14" s="198">
        <v>12007</v>
      </c>
      <c r="C14" s="199" t="s">
        <v>1</v>
      </c>
      <c r="D14" s="194">
        <f>D15+D19+D24+D28+D43+D48+D51+D57</f>
        <v>1558350.7</v>
      </c>
    </row>
    <row r="15" spans="1:4" ht="14.25">
      <c r="A15" s="195"/>
      <c r="B15" s="198"/>
      <c r="C15" s="197" t="s">
        <v>125</v>
      </c>
      <c r="D15" s="194">
        <f>SUM(D17:D18)</f>
        <v>16575.7</v>
      </c>
    </row>
    <row r="16" spans="1:4" ht="14.25" customHeight="1">
      <c r="A16" s="195"/>
      <c r="B16" s="198"/>
      <c r="C16" s="200" t="s">
        <v>66</v>
      </c>
      <c r="D16" s="196"/>
    </row>
    <row r="17" spans="1:4" ht="29.25" customHeight="1">
      <c r="A17" s="195"/>
      <c r="B17" s="198"/>
      <c r="C17" s="199" t="s">
        <v>185</v>
      </c>
      <c r="D17" s="193">
        <v>5670.5</v>
      </c>
    </row>
    <row r="18" spans="1:4" ht="29.25" customHeight="1">
      <c r="A18" s="195"/>
      <c r="B18" s="198"/>
      <c r="C18" s="230" t="s">
        <v>186</v>
      </c>
      <c r="D18" s="193">
        <v>10905.2</v>
      </c>
    </row>
    <row r="19" spans="1:4" s="3" customFormat="1" ht="16.5">
      <c r="A19" s="189"/>
      <c r="B19" s="189"/>
      <c r="C19" s="187" t="s">
        <v>121</v>
      </c>
      <c r="D19" s="194">
        <f>SUM(D21:D23)</f>
        <v>20649.8</v>
      </c>
    </row>
    <row r="20" spans="1:4" s="3" customFormat="1" ht="16.5">
      <c r="A20" s="189"/>
      <c r="B20" s="189"/>
      <c r="C20" s="190" t="s">
        <v>66</v>
      </c>
      <c r="D20" s="186"/>
    </row>
    <row r="21" spans="1:4" s="3" customFormat="1" ht="27">
      <c r="A21" s="189"/>
      <c r="B21" s="188"/>
      <c r="C21" s="230" t="s">
        <v>187</v>
      </c>
      <c r="D21" s="193">
        <v>2673</v>
      </c>
    </row>
    <row r="22" spans="1:4" s="3" customFormat="1" ht="27">
      <c r="A22" s="189"/>
      <c r="B22" s="188"/>
      <c r="C22" s="230" t="s">
        <v>188</v>
      </c>
      <c r="D22" s="193">
        <v>8856.9</v>
      </c>
    </row>
    <row r="23" spans="1:4" s="3" customFormat="1" ht="54">
      <c r="A23" s="189"/>
      <c r="B23" s="188"/>
      <c r="C23" s="230" t="s">
        <v>224</v>
      </c>
      <c r="D23" s="193">
        <v>9119.9</v>
      </c>
    </row>
    <row r="24" spans="1:4" s="3" customFormat="1" ht="16.5">
      <c r="A24" s="189"/>
      <c r="B24" s="189"/>
      <c r="C24" s="187" t="s">
        <v>72</v>
      </c>
      <c r="D24" s="194">
        <f>SUM(D26:D27)</f>
        <v>19953.2</v>
      </c>
    </row>
    <row r="25" spans="1:4" s="3" customFormat="1" ht="16.5">
      <c r="A25" s="189"/>
      <c r="B25" s="189"/>
      <c r="C25" s="190" t="s">
        <v>66</v>
      </c>
      <c r="D25" s="186"/>
    </row>
    <row r="26" spans="1:4" s="3" customFormat="1" ht="16.5">
      <c r="A26" s="189"/>
      <c r="B26" s="188"/>
      <c r="C26" s="230" t="s">
        <v>183</v>
      </c>
      <c r="D26" s="193">
        <v>14825.7</v>
      </c>
    </row>
    <row r="27" spans="1:4" s="3" customFormat="1" ht="16.5">
      <c r="A27" s="189"/>
      <c r="B27" s="188"/>
      <c r="C27" s="231" t="s">
        <v>184</v>
      </c>
      <c r="D27" s="193">
        <v>5127.5</v>
      </c>
    </row>
    <row r="28" spans="1:4" s="3" customFormat="1" ht="16.5">
      <c r="A28" s="189"/>
      <c r="B28" s="189"/>
      <c r="C28" s="187" t="s">
        <v>11</v>
      </c>
      <c r="D28" s="194">
        <f>D30+D31+D32+D33+D34+D35+D36+D37+D38+D39+D40+D41+D42</f>
        <v>474068.70000000007</v>
      </c>
    </row>
    <row r="29" spans="1:4" s="3" customFormat="1" ht="16.5">
      <c r="A29" s="189"/>
      <c r="B29" s="189"/>
      <c r="C29" s="190" t="s">
        <v>66</v>
      </c>
      <c r="D29" s="186"/>
    </row>
    <row r="30" spans="1:4" s="3" customFormat="1" ht="40.5">
      <c r="A30" s="189"/>
      <c r="B30" s="188"/>
      <c r="C30" s="231" t="s">
        <v>225</v>
      </c>
      <c r="D30" s="193">
        <v>51513.5</v>
      </c>
    </row>
    <row r="31" spans="1:4" s="3" customFormat="1" ht="27">
      <c r="A31" s="189"/>
      <c r="B31" s="188"/>
      <c r="C31" s="231" t="s">
        <v>175</v>
      </c>
      <c r="D31" s="193">
        <v>13029.8</v>
      </c>
    </row>
    <row r="32" spans="1:4" s="3" customFormat="1" ht="27">
      <c r="A32" s="189"/>
      <c r="B32" s="188"/>
      <c r="C32" s="230" t="s">
        <v>214</v>
      </c>
      <c r="D32" s="193">
        <v>79543.8</v>
      </c>
    </row>
    <row r="33" spans="1:4" s="3" customFormat="1" ht="27">
      <c r="A33" s="189"/>
      <c r="B33" s="191"/>
      <c r="C33" s="199" t="s">
        <v>176</v>
      </c>
      <c r="D33" s="193">
        <v>8314.5</v>
      </c>
    </row>
    <row r="34" spans="1:4" s="3" customFormat="1" ht="40.5">
      <c r="A34" s="189"/>
      <c r="B34" s="192"/>
      <c r="C34" s="230" t="s">
        <v>177</v>
      </c>
      <c r="D34" s="193">
        <v>13271.7</v>
      </c>
    </row>
    <row r="35" spans="1:4" s="3" customFormat="1" ht="54">
      <c r="A35" s="189"/>
      <c r="B35" s="192"/>
      <c r="C35" s="230" t="s">
        <v>229</v>
      </c>
      <c r="D35" s="193">
        <v>177081.60000000001</v>
      </c>
    </row>
    <row r="36" spans="1:4" s="3" customFormat="1" ht="27">
      <c r="A36" s="189"/>
      <c r="B36" s="192"/>
      <c r="C36" s="230" t="s">
        <v>215</v>
      </c>
      <c r="D36" s="193">
        <v>16555.3</v>
      </c>
    </row>
    <row r="37" spans="1:4" s="3" customFormat="1" ht="27">
      <c r="A37" s="189"/>
      <c r="B37" s="192"/>
      <c r="C37" s="232" t="s">
        <v>178</v>
      </c>
      <c r="D37" s="193">
        <v>36363.5</v>
      </c>
    </row>
    <row r="38" spans="1:4" s="3" customFormat="1" ht="67.5">
      <c r="A38" s="189"/>
      <c r="B38" s="192"/>
      <c r="C38" s="231" t="s">
        <v>228</v>
      </c>
      <c r="D38" s="193">
        <v>9415.2000000000007</v>
      </c>
    </row>
    <row r="39" spans="1:4" s="3" customFormat="1" ht="27">
      <c r="A39" s="189"/>
      <c r="B39" s="192"/>
      <c r="C39" s="230" t="s">
        <v>179</v>
      </c>
      <c r="D39" s="193">
        <v>19051.900000000001</v>
      </c>
    </row>
    <row r="40" spans="1:4" s="3" customFormat="1" ht="16.5">
      <c r="A40" s="189"/>
      <c r="B40" s="192"/>
      <c r="C40" s="230" t="s">
        <v>180</v>
      </c>
      <c r="D40" s="193">
        <v>32858.800000000003</v>
      </c>
    </row>
    <row r="41" spans="1:4" s="3" customFormat="1" ht="27">
      <c r="A41" s="189"/>
      <c r="B41" s="192"/>
      <c r="C41" s="230" t="s">
        <v>181</v>
      </c>
      <c r="D41" s="193">
        <v>11350.7</v>
      </c>
    </row>
    <row r="42" spans="1:4" s="3" customFormat="1" ht="16.5">
      <c r="A42" s="189"/>
      <c r="B42" s="192"/>
      <c r="C42" s="230" t="s">
        <v>182</v>
      </c>
      <c r="D42" s="193">
        <v>5718.4</v>
      </c>
    </row>
    <row r="43" spans="1:4" s="3" customFormat="1" ht="16.5">
      <c r="A43" s="189"/>
      <c r="B43" s="189"/>
      <c r="C43" s="187" t="s">
        <v>73</v>
      </c>
      <c r="D43" s="226">
        <f>D45+D46+D47</f>
        <v>39376.300000000003</v>
      </c>
    </row>
    <row r="44" spans="1:4" s="3" customFormat="1" ht="16.5">
      <c r="A44" s="189"/>
      <c r="B44" s="189"/>
      <c r="C44" s="190" t="s">
        <v>66</v>
      </c>
      <c r="D44" s="225"/>
    </row>
    <row r="45" spans="1:4" s="3" customFormat="1" ht="16.5">
      <c r="A45" s="189"/>
      <c r="B45" s="192"/>
      <c r="C45" s="230" t="s">
        <v>172</v>
      </c>
      <c r="D45" s="193">
        <v>9897.5</v>
      </c>
    </row>
    <row r="46" spans="1:4" s="3" customFormat="1" ht="27">
      <c r="A46" s="189"/>
      <c r="B46" s="192"/>
      <c r="C46" s="230" t="s">
        <v>173</v>
      </c>
      <c r="D46" s="193">
        <v>5749.8</v>
      </c>
    </row>
    <row r="47" spans="1:4" s="3" customFormat="1" ht="27">
      <c r="A47" s="189"/>
      <c r="B47" s="192"/>
      <c r="C47" s="230" t="s">
        <v>174</v>
      </c>
      <c r="D47" s="193">
        <v>23729</v>
      </c>
    </row>
    <row r="48" spans="1:4" ht="16.5">
      <c r="A48" s="189"/>
      <c r="B48" s="189"/>
      <c r="C48" s="187" t="s">
        <v>74</v>
      </c>
      <c r="D48" s="194">
        <f>SUM(D50:D50)</f>
        <v>9915.7000000000007</v>
      </c>
    </row>
    <row r="49" spans="1:4" ht="16.5">
      <c r="A49" s="189"/>
      <c r="B49" s="189"/>
      <c r="C49" s="190" t="s">
        <v>66</v>
      </c>
      <c r="D49" s="186"/>
    </row>
    <row r="50" spans="1:4" ht="40.5">
      <c r="A50" s="189"/>
      <c r="B50" s="192"/>
      <c r="C50" s="233" t="s">
        <v>171</v>
      </c>
      <c r="D50" s="201">
        <v>9915.7000000000007</v>
      </c>
    </row>
    <row r="51" spans="1:4" ht="16.5">
      <c r="A51" s="189"/>
      <c r="B51" s="189"/>
      <c r="C51" s="187" t="s">
        <v>148</v>
      </c>
      <c r="D51" s="194">
        <f>D53+D54+D55+D56</f>
        <v>36025.899999999994</v>
      </c>
    </row>
    <row r="52" spans="1:4" ht="16.5">
      <c r="A52" s="189"/>
      <c r="B52" s="189"/>
      <c r="C52" s="190" t="s">
        <v>66</v>
      </c>
      <c r="D52" s="186"/>
    </row>
    <row r="53" spans="1:4" ht="16.5">
      <c r="A53" s="189"/>
      <c r="B53" s="189"/>
      <c r="C53" s="230" t="s">
        <v>168</v>
      </c>
      <c r="D53" s="193">
        <v>8400</v>
      </c>
    </row>
    <row r="54" spans="1:4" ht="27">
      <c r="A54" s="189"/>
      <c r="B54" s="189"/>
      <c r="C54" s="230" t="s">
        <v>169</v>
      </c>
      <c r="D54" s="193">
        <v>7777.2</v>
      </c>
    </row>
    <row r="55" spans="1:4" ht="40.5">
      <c r="A55" s="189"/>
      <c r="B55" s="189"/>
      <c r="C55" s="230" t="s">
        <v>226</v>
      </c>
      <c r="D55" s="193">
        <v>19362</v>
      </c>
    </row>
    <row r="56" spans="1:4" ht="27">
      <c r="A56" s="189"/>
      <c r="B56" s="192"/>
      <c r="C56" s="230" t="s">
        <v>170</v>
      </c>
      <c r="D56" s="193">
        <v>486.7</v>
      </c>
    </row>
    <row r="57" spans="1:4" ht="16.5">
      <c r="A57" s="189"/>
      <c r="B57" s="189"/>
      <c r="C57" s="187" t="s">
        <v>167</v>
      </c>
      <c r="D57" s="194">
        <f>D59+D60+D61+D62</f>
        <v>941785.39999999991</v>
      </c>
    </row>
    <row r="58" spans="1:4" ht="16.5">
      <c r="A58" s="189"/>
      <c r="B58" s="189"/>
      <c r="C58" s="190" t="s">
        <v>66</v>
      </c>
      <c r="D58" s="186"/>
    </row>
    <row r="59" spans="1:4" ht="40.5">
      <c r="A59" s="189"/>
      <c r="B59" s="189"/>
      <c r="C59" s="230" t="s">
        <v>227</v>
      </c>
      <c r="D59" s="193">
        <v>59930.2</v>
      </c>
    </row>
    <row r="60" spans="1:4" ht="189">
      <c r="A60" s="189"/>
      <c r="B60" s="189"/>
      <c r="C60" s="230" t="s">
        <v>230</v>
      </c>
      <c r="D60" s="193">
        <v>577969.5</v>
      </c>
    </row>
    <row r="61" spans="1:4" ht="94.5">
      <c r="A61" s="189"/>
      <c r="B61" s="189"/>
      <c r="C61" s="246" t="s">
        <v>238</v>
      </c>
      <c r="D61" s="193">
        <v>156735.5</v>
      </c>
    </row>
    <row r="62" spans="1:4" ht="27">
      <c r="A62" s="189"/>
      <c r="B62" s="192"/>
      <c r="C62" s="230" t="s">
        <v>216</v>
      </c>
      <c r="D62" s="193">
        <v>147150.20000000001</v>
      </c>
    </row>
  </sheetData>
  <mergeCells count="8">
    <mergeCell ref="B13:C13"/>
    <mergeCell ref="A7:B7"/>
    <mergeCell ref="C7:C8"/>
    <mergeCell ref="A11:C11"/>
    <mergeCell ref="B2:D2"/>
    <mergeCell ref="B3:D3"/>
    <mergeCell ref="A12:D12"/>
    <mergeCell ref="A5:D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0"/>
  <sheetViews>
    <sheetView topLeftCell="A124" workbookViewId="0">
      <selection activeCell="G8" sqref="G8"/>
    </sheetView>
  </sheetViews>
  <sheetFormatPr defaultRowHeight="16.5"/>
  <cols>
    <col min="1" max="1" width="8.140625" style="3" customWidth="1"/>
    <col min="2" max="2" width="7.5703125" style="3" customWidth="1"/>
    <col min="3" max="3" width="7" style="3" customWidth="1"/>
    <col min="4" max="4" width="9.5703125" style="3" bestFit="1" customWidth="1"/>
    <col min="5" max="5" width="15" style="3" customWidth="1"/>
    <col min="6" max="6" width="68" style="3" customWidth="1"/>
    <col min="7" max="7" width="21.140625" style="3" customWidth="1"/>
    <col min="8" max="16384" width="9.140625" style="3"/>
  </cols>
  <sheetData>
    <row r="1" spans="1:8" s="4" customFormat="1" ht="13.5" customHeight="1">
      <c r="A1" s="1" t="s">
        <v>64</v>
      </c>
      <c r="B1" s="1"/>
      <c r="C1" s="1"/>
      <c r="D1" s="1"/>
      <c r="F1" s="1"/>
      <c r="G1" s="1" t="s">
        <v>118</v>
      </c>
    </row>
    <row r="2" spans="1:8" s="4" customFormat="1" ht="18.75" customHeight="1">
      <c r="A2" s="47" t="s">
        <v>108</v>
      </c>
      <c r="B2" s="47"/>
      <c r="C2" s="47"/>
      <c r="D2" s="47"/>
      <c r="F2" s="47"/>
      <c r="G2" s="8" t="s">
        <v>109</v>
      </c>
    </row>
    <row r="3" spans="1:8" s="4" customFormat="1" ht="15" customHeight="1">
      <c r="A3" s="47"/>
      <c r="B3" s="47"/>
      <c r="C3" s="47"/>
      <c r="D3" s="47"/>
      <c r="F3" s="47"/>
      <c r="G3" s="8" t="s">
        <v>51</v>
      </c>
    </row>
    <row r="4" spans="1:8" s="64" customFormat="1">
      <c r="C4" s="65"/>
      <c r="D4" s="66"/>
    </row>
    <row r="5" spans="1:8">
      <c r="A5" s="47"/>
      <c r="B5" s="48"/>
      <c r="C5" s="48"/>
      <c r="D5" s="48"/>
      <c r="E5" s="48"/>
      <c r="F5" s="48"/>
      <c r="G5" s="48"/>
    </row>
    <row r="6" spans="1:8" ht="40.5" customHeight="1">
      <c r="A6" s="261" t="s">
        <v>65</v>
      </c>
      <c r="B6" s="261"/>
      <c r="C6" s="261"/>
      <c r="D6" s="261"/>
      <c r="E6" s="261"/>
      <c r="F6" s="261"/>
      <c r="G6" s="261"/>
    </row>
    <row r="7" spans="1:8" ht="17.25" customHeight="1">
      <c r="A7" s="49"/>
      <c r="B7" s="50"/>
      <c r="C7" s="50"/>
      <c r="D7" s="49"/>
      <c r="E7" s="49"/>
      <c r="F7" s="49"/>
      <c r="G7" s="21" t="s">
        <v>52</v>
      </c>
    </row>
    <row r="8" spans="1:8" ht="111" customHeight="1">
      <c r="A8" s="262" t="s">
        <v>43</v>
      </c>
      <c r="B8" s="263"/>
      <c r="C8" s="263"/>
      <c r="D8" s="262" t="s">
        <v>2</v>
      </c>
      <c r="E8" s="264"/>
      <c r="F8" s="265" t="s">
        <v>53</v>
      </c>
      <c r="G8" s="115" t="s">
        <v>42</v>
      </c>
    </row>
    <row r="9" spans="1:8">
      <c r="A9" s="19" t="s">
        <v>54</v>
      </c>
      <c r="B9" s="44" t="s">
        <v>55</v>
      </c>
      <c r="C9" s="44" t="s">
        <v>44</v>
      </c>
      <c r="D9" s="19" t="s">
        <v>23</v>
      </c>
      <c r="E9" s="19" t="s">
        <v>24</v>
      </c>
      <c r="F9" s="266"/>
      <c r="G9" s="19" t="s">
        <v>56</v>
      </c>
    </row>
    <row r="10" spans="1:8" s="156" customFormat="1">
      <c r="A10" s="42"/>
      <c r="B10" s="154"/>
      <c r="C10" s="154"/>
      <c r="D10" s="42"/>
      <c r="E10" s="42"/>
      <c r="F10" s="155" t="s">
        <v>8</v>
      </c>
      <c r="G10" s="58">
        <v>0</v>
      </c>
    </row>
    <row r="11" spans="1:8">
      <c r="A11" s="19"/>
      <c r="B11" s="44"/>
      <c r="C11" s="44"/>
      <c r="D11" s="19"/>
      <c r="E11" s="19"/>
      <c r="F11" s="22" t="s">
        <v>5</v>
      </c>
      <c r="G11" s="57"/>
    </row>
    <row r="12" spans="1:8" s="53" customFormat="1" ht="33">
      <c r="A12" s="51" t="s">
        <v>60</v>
      </c>
      <c r="B12" s="52"/>
      <c r="C12" s="52"/>
      <c r="D12" s="23"/>
      <c r="E12" s="24"/>
      <c r="F12" s="25" t="s">
        <v>61</v>
      </c>
      <c r="G12" s="58">
        <f>G14</f>
        <v>1558350.7110000001</v>
      </c>
      <c r="H12" s="3"/>
    </row>
    <row r="13" spans="1:8" s="53" customFormat="1">
      <c r="A13" s="52"/>
      <c r="B13" s="52"/>
      <c r="C13" s="52"/>
      <c r="D13" s="20"/>
      <c r="E13" s="27"/>
      <c r="F13" s="27" t="s">
        <v>5</v>
      </c>
      <c r="G13" s="58"/>
      <c r="H13" s="3"/>
    </row>
    <row r="14" spans="1:8" s="53" customFormat="1" ht="33">
      <c r="A14" s="52"/>
      <c r="B14" s="51" t="s">
        <v>62</v>
      </c>
      <c r="C14" s="52"/>
      <c r="D14" s="23"/>
      <c r="E14" s="24"/>
      <c r="F14" s="25" t="s">
        <v>63</v>
      </c>
      <c r="G14" s="58">
        <f>G16</f>
        <v>1558350.7110000001</v>
      </c>
      <c r="H14" s="3"/>
    </row>
    <row r="15" spans="1:8" s="53" customFormat="1">
      <c r="A15" s="52"/>
      <c r="B15" s="52"/>
      <c r="C15" s="52"/>
      <c r="D15" s="20"/>
      <c r="E15" s="27"/>
      <c r="F15" s="27" t="s">
        <v>5</v>
      </c>
      <c r="G15" s="58"/>
      <c r="H15" s="3"/>
    </row>
    <row r="16" spans="1:8" s="53" customFormat="1" ht="33">
      <c r="A16" s="52"/>
      <c r="B16" s="52"/>
      <c r="C16" s="51" t="s">
        <v>60</v>
      </c>
      <c r="D16" s="23"/>
      <c r="E16" s="24"/>
      <c r="F16" s="25" t="s">
        <v>63</v>
      </c>
      <c r="G16" s="58">
        <f>G20</f>
        <v>1558350.7110000001</v>
      </c>
      <c r="H16" s="3"/>
    </row>
    <row r="17" spans="1:8" ht="17.25" customHeight="1">
      <c r="A17" s="11"/>
      <c r="B17" s="11"/>
      <c r="C17" s="28"/>
      <c r="D17" s="20"/>
      <c r="E17" s="29"/>
      <c r="F17" s="27" t="s">
        <v>5</v>
      </c>
      <c r="G17" s="58"/>
    </row>
    <row r="18" spans="1:8" ht="30.75" customHeight="1">
      <c r="A18" s="36"/>
      <c r="B18" s="37"/>
      <c r="C18" s="38"/>
      <c r="D18" s="20"/>
      <c r="E18" s="39"/>
      <c r="F18" s="27" t="s">
        <v>30</v>
      </c>
      <c r="G18" s="58">
        <f>+G20</f>
        <v>1558350.7110000001</v>
      </c>
    </row>
    <row r="19" spans="1:8" ht="17.25" customHeight="1">
      <c r="A19" s="36"/>
      <c r="B19" s="37"/>
      <c r="C19" s="38"/>
      <c r="D19" s="20"/>
      <c r="E19" s="39"/>
      <c r="F19" s="27" t="s">
        <v>5</v>
      </c>
      <c r="G19" s="58"/>
    </row>
    <row r="20" spans="1:8">
      <c r="A20" s="45"/>
      <c r="B20" s="54"/>
      <c r="C20" s="54"/>
      <c r="D20" s="51">
        <v>1212</v>
      </c>
      <c r="E20" s="45"/>
      <c r="F20" s="25" t="s">
        <v>57</v>
      </c>
      <c r="G20" s="58">
        <f>G22</f>
        <v>1558350.7110000001</v>
      </c>
    </row>
    <row r="21" spans="1:8" ht="26.25" customHeight="1">
      <c r="A21" s="19"/>
      <c r="B21" s="44"/>
      <c r="C21" s="44"/>
      <c r="D21" s="19"/>
      <c r="E21" s="19"/>
      <c r="F21" s="22" t="s">
        <v>5</v>
      </c>
      <c r="G21" s="57"/>
    </row>
    <row r="22" spans="1:8" ht="57.75" customHeight="1">
      <c r="A22" s="45"/>
      <c r="B22" s="54"/>
      <c r="C22" s="54"/>
      <c r="D22" s="45"/>
      <c r="E22" s="51">
        <v>12007</v>
      </c>
      <c r="F22" s="25" t="s">
        <v>58</v>
      </c>
      <c r="G22" s="58">
        <f>G24+G31++G38+G45+G52+G59+G66+G73</f>
        <v>1558350.7110000001</v>
      </c>
    </row>
    <row r="23" spans="1:8" s="53" customFormat="1">
      <c r="A23" s="19"/>
      <c r="B23" s="44"/>
      <c r="C23" s="44"/>
      <c r="D23" s="19"/>
      <c r="E23" s="19"/>
      <c r="F23" s="22" t="s">
        <v>6</v>
      </c>
      <c r="G23" s="57"/>
      <c r="H23" s="3"/>
    </row>
    <row r="24" spans="1:8">
      <c r="A24" s="19"/>
      <c r="B24" s="114"/>
      <c r="C24" s="114"/>
      <c r="D24" s="19"/>
      <c r="E24" s="19"/>
      <c r="F24" s="61" t="s">
        <v>135</v>
      </c>
      <c r="G24" s="62">
        <f>G25</f>
        <v>16575.7</v>
      </c>
    </row>
    <row r="25" spans="1:8" ht="30" customHeight="1">
      <c r="A25" s="19"/>
      <c r="B25" s="114"/>
      <c r="C25" s="114"/>
      <c r="D25" s="19"/>
      <c r="E25" s="19"/>
      <c r="F25" s="60" t="s">
        <v>7</v>
      </c>
      <c r="G25" s="63">
        <f t="shared" ref="G25:G28" si="0">G26</f>
        <v>16575.7</v>
      </c>
    </row>
    <row r="26" spans="1:8">
      <c r="A26" s="19"/>
      <c r="B26" s="114"/>
      <c r="C26" s="114"/>
      <c r="D26" s="19"/>
      <c r="E26" s="19"/>
      <c r="F26" s="55" t="s">
        <v>8</v>
      </c>
      <c r="G26" s="63">
        <f t="shared" si="0"/>
        <v>16575.7</v>
      </c>
    </row>
    <row r="27" spans="1:8">
      <c r="A27" s="19"/>
      <c r="B27" s="114"/>
      <c r="C27" s="114"/>
      <c r="D27" s="19"/>
      <c r="E27" s="19"/>
      <c r="F27" s="55" t="s">
        <v>9</v>
      </c>
      <c r="G27" s="63">
        <f t="shared" si="0"/>
        <v>16575.7</v>
      </c>
    </row>
    <row r="28" spans="1:8">
      <c r="A28" s="19"/>
      <c r="B28" s="114"/>
      <c r="C28" s="114"/>
      <c r="D28" s="19"/>
      <c r="E28" s="19"/>
      <c r="F28" s="55" t="s">
        <v>10</v>
      </c>
      <c r="G28" s="63">
        <f t="shared" si="0"/>
        <v>16575.7</v>
      </c>
    </row>
    <row r="29" spans="1:8" ht="33.75" customHeight="1">
      <c r="A29" s="19"/>
      <c r="B29" s="114"/>
      <c r="C29" s="114"/>
      <c r="D29" s="19"/>
      <c r="E29" s="19"/>
      <c r="F29" s="55" t="s">
        <v>28</v>
      </c>
      <c r="G29" s="63">
        <f>G30</f>
        <v>16575.7</v>
      </c>
    </row>
    <row r="30" spans="1:8">
      <c r="A30" s="19"/>
      <c r="B30" s="114"/>
      <c r="C30" s="114"/>
      <c r="D30" s="19"/>
      <c r="E30" s="19"/>
      <c r="F30" s="55" t="s">
        <v>29</v>
      </c>
      <c r="G30" s="63">
        <f>'2'!D15</f>
        <v>16575.7</v>
      </c>
    </row>
    <row r="31" spans="1:8">
      <c r="A31" s="19"/>
      <c r="B31" s="101"/>
      <c r="C31" s="101"/>
      <c r="D31" s="19"/>
      <c r="E31" s="19"/>
      <c r="F31" s="61" t="s">
        <v>122</v>
      </c>
      <c r="G31" s="62">
        <v>20649.811000000002</v>
      </c>
    </row>
    <row r="32" spans="1:8" ht="30" customHeight="1">
      <c r="A32" s="19"/>
      <c r="B32" s="101"/>
      <c r="C32" s="101"/>
      <c r="D32" s="19"/>
      <c r="E32" s="19"/>
      <c r="F32" s="60" t="s">
        <v>7</v>
      </c>
      <c r="G32" s="63">
        <f t="shared" ref="G32:G35" si="1">G33</f>
        <v>20649.8</v>
      </c>
    </row>
    <row r="33" spans="1:7">
      <c r="A33" s="19"/>
      <c r="B33" s="101"/>
      <c r="C33" s="101"/>
      <c r="D33" s="19"/>
      <c r="E33" s="19"/>
      <c r="F33" s="55" t="s">
        <v>8</v>
      </c>
      <c r="G33" s="63">
        <f t="shared" si="1"/>
        <v>20649.8</v>
      </c>
    </row>
    <row r="34" spans="1:7">
      <c r="A34" s="19"/>
      <c r="B34" s="101"/>
      <c r="C34" s="101"/>
      <c r="D34" s="19"/>
      <c r="E34" s="19"/>
      <c r="F34" s="55" t="s">
        <v>9</v>
      </c>
      <c r="G34" s="63">
        <f t="shared" si="1"/>
        <v>20649.8</v>
      </c>
    </row>
    <row r="35" spans="1:7">
      <c r="A35" s="19"/>
      <c r="B35" s="101"/>
      <c r="C35" s="101"/>
      <c r="D35" s="19"/>
      <c r="E35" s="19"/>
      <c r="F35" s="55" t="s">
        <v>10</v>
      </c>
      <c r="G35" s="63">
        <f t="shared" si="1"/>
        <v>20649.8</v>
      </c>
    </row>
    <row r="36" spans="1:7" ht="33.75" customHeight="1">
      <c r="A36" s="19"/>
      <c r="B36" s="101"/>
      <c r="C36" s="101"/>
      <c r="D36" s="19"/>
      <c r="E36" s="19"/>
      <c r="F36" s="55" t="s">
        <v>28</v>
      </c>
      <c r="G36" s="63">
        <f>G37</f>
        <v>20649.8</v>
      </c>
    </row>
    <row r="37" spans="1:7">
      <c r="A37" s="19"/>
      <c r="B37" s="101"/>
      <c r="C37" s="101"/>
      <c r="D37" s="19"/>
      <c r="E37" s="19"/>
      <c r="F37" s="55" t="s">
        <v>29</v>
      </c>
      <c r="G37" s="63">
        <f>'2'!D19</f>
        <v>20649.8</v>
      </c>
    </row>
    <row r="38" spans="1:7">
      <c r="A38" s="19"/>
      <c r="B38" s="44"/>
      <c r="C38" s="44"/>
      <c r="D38" s="19"/>
      <c r="E38" s="19"/>
      <c r="F38" s="61" t="s">
        <v>75</v>
      </c>
      <c r="G38" s="62">
        <f>+G44</f>
        <v>19953.2</v>
      </c>
    </row>
    <row r="39" spans="1:7" ht="30" customHeight="1">
      <c r="A39" s="19"/>
      <c r="B39" s="44"/>
      <c r="C39" s="44"/>
      <c r="D39" s="19"/>
      <c r="E39" s="19"/>
      <c r="F39" s="60" t="s">
        <v>7</v>
      </c>
      <c r="G39" s="63">
        <f t="shared" ref="G39:G42" si="2">G40</f>
        <v>19953.2</v>
      </c>
    </row>
    <row r="40" spans="1:7">
      <c r="A40" s="19"/>
      <c r="B40" s="44"/>
      <c r="C40" s="44"/>
      <c r="D40" s="19"/>
      <c r="E40" s="19"/>
      <c r="F40" s="55" t="s">
        <v>8</v>
      </c>
      <c r="G40" s="63">
        <f t="shared" si="2"/>
        <v>19953.2</v>
      </c>
    </row>
    <row r="41" spans="1:7">
      <c r="A41" s="19"/>
      <c r="B41" s="44"/>
      <c r="C41" s="44"/>
      <c r="D41" s="19"/>
      <c r="E41" s="19"/>
      <c r="F41" s="55" t="s">
        <v>9</v>
      </c>
      <c r="G41" s="63">
        <f t="shared" si="2"/>
        <v>19953.2</v>
      </c>
    </row>
    <row r="42" spans="1:7">
      <c r="A42" s="19"/>
      <c r="B42" s="44"/>
      <c r="C42" s="44"/>
      <c r="D42" s="19"/>
      <c r="E42" s="19"/>
      <c r="F42" s="55" t="s">
        <v>10</v>
      </c>
      <c r="G42" s="63">
        <f t="shared" si="2"/>
        <v>19953.2</v>
      </c>
    </row>
    <row r="43" spans="1:7" ht="33.75" customHeight="1">
      <c r="A43" s="19"/>
      <c r="B43" s="44"/>
      <c r="C43" s="44"/>
      <c r="D43" s="19"/>
      <c r="E43" s="19"/>
      <c r="F43" s="55" t="s">
        <v>28</v>
      </c>
      <c r="G43" s="63">
        <f>G44</f>
        <v>19953.2</v>
      </c>
    </row>
    <row r="44" spans="1:7">
      <c r="A44" s="19"/>
      <c r="B44" s="44"/>
      <c r="C44" s="44"/>
      <c r="D44" s="19"/>
      <c r="E44" s="19"/>
      <c r="F44" s="55" t="s">
        <v>29</v>
      </c>
      <c r="G44" s="63">
        <f>'2'!D24</f>
        <v>19953.2</v>
      </c>
    </row>
    <row r="45" spans="1:7">
      <c r="A45" s="19"/>
      <c r="B45" s="44"/>
      <c r="C45" s="44"/>
      <c r="D45" s="19"/>
      <c r="E45" s="19"/>
      <c r="F45" s="61" t="s">
        <v>59</v>
      </c>
      <c r="G45" s="62">
        <f>G46</f>
        <v>474068.70000000007</v>
      </c>
    </row>
    <row r="46" spans="1:7" ht="30" customHeight="1">
      <c r="A46" s="19"/>
      <c r="B46" s="44"/>
      <c r="C46" s="44"/>
      <c r="D46" s="19"/>
      <c r="E46" s="19"/>
      <c r="F46" s="60" t="s">
        <v>7</v>
      </c>
      <c r="G46" s="63">
        <f t="shared" ref="G46:G49" si="3">G47</f>
        <v>474068.70000000007</v>
      </c>
    </row>
    <row r="47" spans="1:7">
      <c r="A47" s="19"/>
      <c r="B47" s="44"/>
      <c r="C47" s="44"/>
      <c r="D47" s="19"/>
      <c r="E47" s="19"/>
      <c r="F47" s="55" t="s">
        <v>8</v>
      </c>
      <c r="G47" s="63">
        <f t="shared" si="3"/>
        <v>474068.70000000007</v>
      </c>
    </row>
    <row r="48" spans="1:7">
      <c r="A48" s="19"/>
      <c r="B48" s="44"/>
      <c r="C48" s="44"/>
      <c r="D48" s="19"/>
      <c r="E48" s="19"/>
      <c r="F48" s="55" t="s">
        <v>9</v>
      </c>
      <c r="G48" s="63">
        <f t="shared" si="3"/>
        <v>474068.70000000007</v>
      </c>
    </row>
    <row r="49" spans="1:7">
      <c r="A49" s="19"/>
      <c r="B49" s="44"/>
      <c r="C49" s="44"/>
      <c r="D49" s="19"/>
      <c r="E49" s="19"/>
      <c r="F49" s="55" t="s">
        <v>10</v>
      </c>
      <c r="G49" s="63">
        <f t="shared" si="3"/>
        <v>474068.70000000007</v>
      </c>
    </row>
    <row r="50" spans="1:7" ht="33.75" customHeight="1">
      <c r="A50" s="19"/>
      <c r="B50" s="44"/>
      <c r="C50" s="44"/>
      <c r="D50" s="19"/>
      <c r="E50" s="19"/>
      <c r="F50" s="55" t="s">
        <v>28</v>
      </c>
      <c r="G50" s="63">
        <f>G51</f>
        <v>474068.70000000007</v>
      </c>
    </row>
    <row r="51" spans="1:7">
      <c r="A51" s="19"/>
      <c r="B51" s="44"/>
      <c r="C51" s="44"/>
      <c r="D51" s="19"/>
      <c r="E51" s="19"/>
      <c r="F51" s="55" t="s">
        <v>29</v>
      </c>
      <c r="G51" s="63">
        <f>'2'!D28</f>
        <v>474068.70000000007</v>
      </c>
    </row>
    <row r="52" spans="1:7">
      <c r="A52" s="19"/>
      <c r="B52" s="44"/>
      <c r="C52" s="44"/>
      <c r="D52" s="19"/>
      <c r="E52" s="19"/>
      <c r="F52" s="61" t="s">
        <v>76</v>
      </c>
      <c r="G52" s="62">
        <f t="shared" ref="G52:G56" si="4">G53</f>
        <v>39376.300000000003</v>
      </c>
    </row>
    <row r="53" spans="1:7" ht="30" customHeight="1">
      <c r="A53" s="19"/>
      <c r="B53" s="44"/>
      <c r="C53" s="44"/>
      <c r="D53" s="19"/>
      <c r="E53" s="19"/>
      <c r="F53" s="60" t="s">
        <v>7</v>
      </c>
      <c r="G53" s="63">
        <f t="shared" si="4"/>
        <v>39376.300000000003</v>
      </c>
    </row>
    <row r="54" spans="1:7">
      <c r="A54" s="19"/>
      <c r="B54" s="44"/>
      <c r="C54" s="44"/>
      <c r="D54" s="19"/>
      <c r="E54" s="19"/>
      <c r="F54" s="55" t="s">
        <v>8</v>
      </c>
      <c r="G54" s="63">
        <f t="shared" si="4"/>
        <v>39376.300000000003</v>
      </c>
    </row>
    <row r="55" spans="1:7">
      <c r="A55" s="19"/>
      <c r="B55" s="44"/>
      <c r="C55" s="44"/>
      <c r="D55" s="19"/>
      <c r="E55" s="19"/>
      <c r="F55" s="55" t="s">
        <v>9</v>
      </c>
      <c r="G55" s="63">
        <f t="shared" si="4"/>
        <v>39376.300000000003</v>
      </c>
    </row>
    <row r="56" spans="1:7">
      <c r="A56" s="19"/>
      <c r="B56" s="44"/>
      <c r="C56" s="44"/>
      <c r="D56" s="19"/>
      <c r="E56" s="19"/>
      <c r="F56" s="55" t="s">
        <v>10</v>
      </c>
      <c r="G56" s="63">
        <f t="shared" si="4"/>
        <v>39376.300000000003</v>
      </c>
    </row>
    <row r="57" spans="1:7" ht="33.75" customHeight="1">
      <c r="A57" s="19"/>
      <c r="B57" s="44"/>
      <c r="C57" s="44"/>
      <c r="D57" s="19"/>
      <c r="E57" s="19"/>
      <c r="F57" s="55" t="s">
        <v>28</v>
      </c>
      <c r="G57" s="63">
        <f>G58</f>
        <v>39376.300000000003</v>
      </c>
    </row>
    <row r="58" spans="1:7">
      <c r="A58" s="19"/>
      <c r="B58" s="44"/>
      <c r="C58" s="44"/>
      <c r="D58" s="19"/>
      <c r="E58" s="19"/>
      <c r="F58" s="55" t="s">
        <v>29</v>
      </c>
      <c r="G58" s="63">
        <f>'2'!D43</f>
        <v>39376.300000000003</v>
      </c>
    </row>
    <row r="59" spans="1:7">
      <c r="A59" s="19"/>
      <c r="B59" s="44"/>
      <c r="C59" s="44"/>
      <c r="D59" s="19"/>
      <c r="E59" s="19"/>
      <c r="F59" s="61" t="s">
        <v>77</v>
      </c>
      <c r="G59" s="62">
        <f t="shared" ref="G59:G63" si="5">G60</f>
        <v>9915.7000000000007</v>
      </c>
    </row>
    <row r="60" spans="1:7" ht="30" customHeight="1">
      <c r="A60" s="19"/>
      <c r="B60" s="44"/>
      <c r="C60" s="44"/>
      <c r="D60" s="19"/>
      <c r="E60" s="19"/>
      <c r="F60" s="60" t="s">
        <v>7</v>
      </c>
      <c r="G60" s="63">
        <f>G61</f>
        <v>9915.7000000000007</v>
      </c>
    </row>
    <row r="61" spans="1:7">
      <c r="A61" s="19"/>
      <c r="B61" s="44"/>
      <c r="C61" s="44"/>
      <c r="D61" s="19"/>
      <c r="E61" s="19"/>
      <c r="F61" s="55" t="s">
        <v>8</v>
      </c>
      <c r="G61" s="63">
        <f t="shared" si="5"/>
        <v>9915.7000000000007</v>
      </c>
    </row>
    <row r="62" spans="1:7">
      <c r="A62" s="19"/>
      <c r="B62" s="44"/>
      <c r="C62" s="44"/>
      <c r="D62" s="19"/>
      <c r="E62" s="19"/>
      <c r="F62" s="55" t="s">
        <v>9</v>
      </c>
      <c r="G62" s="63">
        <f t="shared" si="5"/>
        <v>9915.7000000000007</v>
      </c>
    </row>
    <row r="63" spans="1:7">
      <c r="A63" s="19"/>
      <c r="B63" s="44"/>
      <c r="C63" s="44"/>
      <c r="D63" s="19"/>
      <c r="E63" s="19"/>
      <c r="F63" s="55" t="s">
        <v>10</v>
      </c>
      <c r="G63" s="63">
        <f t="shared" si="5"/>
        <v>9915.7000000000007</v>
      </c>
    </row>
    <row r="64" spans="1:7" ht="33.75" customHeight="1">
      <c r="A64" s="19"/>
      <c r="B64" s="44"/>
      <c r="C64" s="44"/>
      <c r="D64" s="19"/>
      <c r="E64" s="19"/>
      <c r="F64" s="55" t="s">
        <v>28</v>
      </c>
      <c r="G64" s="63">
        <f>G65</f>
        <v>9915.7000000000007</v>
      </c>
    </row>
    <row r="65" spans="1:7">
      <c r="A65" s="19"/>
      <c r="B65" s="44"/>
      <c r="C65" s="44"/>
      <c r="D65" s="19"/>
      <c r="E65" s="19"/>
      <c r="F65" s="55" t="s">
        <v>29</v>
      </c>
      <c r="G65" s="63">
        <f>'2'!D48</f>
        <v>9915.7000000000007</v>
      </c>
    </row>
    <row r="66" spans="1:7">
      <c r="A66" s="19"/>
      <c r="B66" s="162"/>
      <c r="C66" s="162"/>
      <c r="D66" s="19"/>
      <c r="E66" s="19"/>
      <c r="F66" s="61" t="s">
        <v>143</v>
      </c>
      <c r="G66" s="62">
        <f>G67</f>
        <v>36025.899999999994</v>
      </c>
    </row>
    <row r="67" spans="1:7" ht="27">
      <c r="A67" s="19"/>
      <c r="B67" s="162"/>
      <c r="C67" s="162"/>
      <c r="D67" s="19"/>
      <c r="E67" s="19"/>
      <c r="F67" s="60" t="s">
        <v>7</v>
      </c>
      <c r="G67" s="63">
        <f t="shared" ref="G67:G70" si="6">G68</f>
        <v>36025.899999999994</v>
      </c>
    </row>
    <row r="68" spans="1:7">
      <c r="A68" s="19"/>
      <c r="B68" s="162"/>
      <c r="C68" s="162"/>
      <c r="D68" s="19"/>
      <c r="E68" s="19"/>
      <c r="F68" s="55" t="s">
        <v>8</v>
      </c>
      <c r="G68" s="63">
        <f t="shared" si="6"/>
        <v>36025.899999999994</v>
      </c>
    </row>
    <row r="69" spans="1:7">
      <c r="A69" s="19"/>
      <c r="B69" s="162"/>
      <c r="C69" s="162"/>
      <c r="D69" s="19"/>
      <c r="E69" s="19"/>
      <c r="F69" s="55" t="s">
        <v>9</v>
      </c>
      <c r="G69" s="63">
        <f t="shared" si="6"/>
        <v>36025.899999999994</v>
      </c>
    </row>
    <row r="70" spans="1:7">
      <c r="A70" s="19"/>
      <c r="B70" s="162"/>
      <c r="C70" s="162"/>
      <c r="D70" s="19"/>
      <c r="E70" s="19"/>
      <c r="F70" s="55" t="s">
        <v>10</v>
      </c>
      <c r="G70" s="63">
        <f t="shared" si="6"/>
        <v>36025.899999999994</v>
      </c>
    </row>
    <row r="71" spans="1:7" ht="33">
      <c r="A71" s="19"/>
      <c r="B71" s="162"/>
      <c r="C71" s="162"/>
      <c r="D71" s="19"/>
      <c r="E71" s="19"/>
      <c r="F71" s="55" t="s">
        <v>28</v>
      </c>
      <c r="G71" s="63">
        <f>G72</f>
        <v>36025.899999999994</v>
      </c>
    </row>
    <row r="72" spans="1:7">
      <c r="A72" s="19"/>
      <c r="B72" s="162"/>
      <c r="C72" s="162"/>
      <c r="D72" s="19"/>
      <c r="E72" s="19"/>
      <c r="F72" s="55" t="s">
        <v>29</v>
      </c>
      <c r="G72" s="63">
        <f>'2'!D51</f>
        <v>36025.899999999994</v>
      </c>
    </row>
    <row r="73" spans="1:7">
      <c r="A73" s="19"/>
      <c r="B73" s="162"/>
      <c r="C73" s="162"/>
      <c r="D73" s="19"/>
      <c r="E73" s="19"/>
      <c r="F73" s="61" t="s">
        <v>189</v>
      </c>
      <c r="G73" s="62">
        <f>G74</f>
        <v>941785.39999999991</v>
      </c>
    </row>
    <row r="74" spans="1:7" ht="27">
      <c r="A74" s="19"/>
      <c r="B74" s="162"/>
      <c r="C74" s="162"/>
      <c r="D74" s="19"/>
      <c r="E74" s="19"/>
      <c r="F74" s="60" t="s">
        <v>7</v>
      </c>
      <c r="G74" s="63">
        <f t="shared" ref="G74:G77" si="7">G75</f>
        <v>941785.39999999991</v>
      </c>
    </row>
    <row r="75" spans="1:7">
      <c r="A75" s="19"/>
      <c r="B75" s="162"/>
      <c r="C75" s="162"/>
      <c r="D75" s="19"/>
      <c r="E75" s="19"/>
      <c r="F75" s="55" t="s">
        <v>8</v>
      </c>
      <c r="G75" s="63">
        <f t="shared" si="7"/>
        <v>941785.39999999991</v>
      </c>
    </row>
    <row r="76" spans="1:7">
      <c r="A76" s="19"/>
      <c r="B76" s="162"/>
      <c r="C76" s="162"/>
      <c r="D76" s="19"/>
      <c r="E76" s="19"/>
      <c r="F76" s="55" t="s">
        <v>9</v>
      </c>
      <c r="G76" s="63">
        <f t="shared" si="7"/>
        <v>941785.39999999991</v>
      </c>
    </row>
    <row r="77" spans="1:7">
      <c r="A77" s="19"/>
      <c r="B77" s="162"/>
      <c r="C77" s="162"/>
      <c r="D77" s="19"/>
      <c r="E77" s="19"/>
      <c r="F77" s="55" t="s">
        <v>10</v>
      </c>
      <c r="G77" s="63">
        <f t="shared" si="7"/>
        <v>941785.39999999991</v>
      </c>
    </row>
    <row r="78" spans="1:7" ht="33">
      <c r="A78" s="19"/>
      <c r="B78" s="162"/>
      <c r="C78" s="162"/>
      <c r="D78" s="19"/>
      <c r="E78" s="19"/>
      <c r="F78" s="55" t="s">
        <v>28</v>
      </c>
      <c r="G78" s="63">
        <f>G79</f>
        <v>941785.39999999991</v>
      </c>
    </row>
    <row r="79" spans="1:7">
      <c r="A79" s="19"/>
      <c r="B79" s="162"/>
      <c r="C79" s="162"/>
      <c r="D79" s="19"/>
      <c r="E79" s="19"/>
      <c r="F79" s="55" t="s">
        <v>29</v>
      </c>
      <c r="G79" s="63">
        <f>'2'!D57</f>
        <v>941785.39999999991</v>
      </c>
    </row>
    <row r="80" spans="1:7" s="147" customFormat="1" ht="33">
      <c r="A80" s="202" t="s">
        <v>150</v>
      </c>
      <c r="B80" s="143"/>
      <c r="C80" s="143"/>
      <c r="D80" s="144"/>
      <c r="E80" s="145"/>
      <c r="F80" s="146" t="s">
        <v>198</v>
      </c>
      <c r="G80" s="227">
        <f>+G82</f>
        <v>-1558350.6999999997</v>
      </c>
    </row>
    <row r="81" spans="1:7" s="147" customFormat="1">
      <c r="A81" s="143"/>
      <c r="B81" s="143"/>
      <c r="C81" s="143"/>
      <c r="D81" s="148"/>
      <c r="E81" s="149"/>
      <c r="F81" s="149" t="s">
        <v>5</v>
      </c>
      <c r="G81" s="227"/>
    </row>
    <row r="82" spans="1:7" s="147" customFormat="1">
      <c r="A82" s="143"/>
      <c r="B82" s="202" t="s">
        <v>196</v>
      </c>
      <c r="C82" s="143"/>
      <c r="D82" s="144"/>
      <c r="E82" s="145"/>
      <c r="F82" s="146" t="s">
        <v>197</v>
      </c>
      <c r="G82" s="227">
        <f>+G84</f>
        <v>-1558350.6999999997</v>
      </c>
    </row>
    <row r="83" spans="1:7" s="147" customFormat="1">
      <c r="A83" s="143"/>
      <c r="B83" s="143"/>
      <c r="C83" s="143"/>
      <c r="D83" s="148"/>
      <c r="E83" s="149"/>
      <c r="F83" s="149" t="s">
        <v>5</v>
      </c>
      <c r="G83" s="227"/>
    </row>
    <row r="84" spans="1:7" s="147" customFormat="1">
      <c r="A84" s="143"/>
      <c r="B84" s="143"/>
      <c r="C84" s="142" t="s">
        <v>60</v>
      </c>
      <c r="D84" s="144"/>
      <c r="E84" s="145"/>
      <c r="F84" s="146" t="s">
        <v>197</v>
      </c>
      <c r="G84" s="227">
        <f>+G86</f>
        <v>-1558350.6999999997</v>
      </c>
    </row>
    <row r="85" spans="1:7" s="147" customFormat="1">
      <c r="A85" s="150"/>
      <c r="B85" s="150"/>
      <c r="C85" s="151"/>
      <c r="D85" s="148"/>
      <c r="E85" s="152"/>
      <c r="F85" s="149" t="s">
        <v>5</v>
      </c>
      <c r="G85" s="227"/>
    </row>
    <row r="86" spans="1:7" s="56" customFormat="1">
      <c r="A86" s="55"/>
      <c r="B86" s="55"/>
      <c r="C86" s="55"/>
      <c r="D86" s="55">
        <v>1072</v>
      </c>
      <c r="E86" s="55"/>
      <c r="F86" s="205" t="s">
        <v>151</v>
      </c>
      <c r="G86" s="210">
        <f>G90+G98+G106+G115+G125+G134</f>
        <v>-1558350.6999999997</v>
      </c>
    </row>
    <row r="87" spans="1:7" s="56" customFormat="1">
      <c r="A87" s="55"/>
      <c r="B87" s="55"/>
      <c r="C87" s="55"/>
      <c r="D87" s="55"/>
      <c r="E87" s="55"/>
      <c r="F87" s="60" t="s">
        <v>5</v>
      </c>
      <c r="G87" s="210"/>
    </row>
    <row r="88" spans="1:7" s="56" customFormat="1" ht="33">
      <c r="A88" s="55"/>
      <c r="B88" s="55"/>
      <c r="C88" s="55"/>
      <c r="D88" s="55"/>
      <c r="E88" s="55">
        <v>11005</v>
      </c>
      <c r="F88" s="207" t="s">
        <v>154</v>
      </c>
      <c r="G88" s="210">
        <f>+G90</f>
        <v>-90970</v>
      </c>
    </row>
    <row r="89" spans="1:7" s="56" customFormat="1">
      <c r="A89" s="55"/>
      <c r="B89" s="55"/>
      <c r="C89" s="55"/>
      <c r="D89" s="55"/>
      <c r="E89" s="55"/>
      <c r="F89" s="60" t="s">
        <v>6</v>
      </c>
      <c r="G89" s="59"/>
    </row>
    <row r="90" spans="1:7" s="53" customFormat="1" ht="33">
      <c r="A90" s="52"/>
      <c r="B90" s="52"/>
      <c r="C90" s="52"/>
      <c r="D90" s="52"/>
      <c r="E90" s="52"/>
      <c r="F90" s="117" t="s">
        <v>191</v>
      </c>
      <c r="G90" s="209">
        <f>+G92</f>
        <v>-90970</v>
      </c>
    </row>
    <row r="91" spans="1:7" s="53" customFormat="1" ht="27">
      <c r="A91" s="52"/>
      <c r="B91" s="52"/>
      <c r="C91" s="52"/>
      <c r="D91" s="52"/>
      <c r="E91" s="52"/>
      <c r="F91" s="118" t="s">
        <v>7</v>
      </c>
      <c r="G91" s="63"/>
    </row>
    <row r="92" spans="1:7" s="53" customFormat="1">
      <c r="A92" s="52"/>
      <c r="B92" s="52"/>
      <c r="C92" s="52"/>
      <c r="D92" s="52"/>
      <c r="E92" s="52"/>
      <c r="F92" s="52" t="s">
        <v>8</v>
      </c>
      <c r="G92" s="208">
        <f>+G93</f>
        <v>-90970</v>
      </c>
    </row>
    <row r="93" spans="1:7" s="53" customFormat="1">
      <c r="A93" s="52"/>
      <c r="B93" s="52"/>
      <c r="C93" s="52"/>
      <c r="D93" s="52"/>
      <c r="E93" s="52"/>
      <c r="F93" s="52" t="s">
        <v>9</v>
      </c>
      <c r="G93" s="208">
        <f>+G94</f>
        <v>-90970</v>
      </c>
    </row>
    <row r="94" spans="1:7" s="53" customFormat="1">
      <c r="A94" s="52"/>
      <c r="B94" s="52"/>
      <c r="C94" s="52"/>
      <c r="D94" s="52"/>
      <c r="E94" s="52"/>
      <c r="F94" s="52" t="s">
        <v>190</v>
      </c>
      <c r="G94" s="208">
        <f>+G95</f>
        <v>-90970</v>
      </c>
    </row>
    <row r="95" spans="1:7" s="53" customFormat="1">
      <c r="A95" s="52"/>
      <c r="B95" s="52"/>
      <c r="C95" s="52"/>
      <c r="D95" s="52"/>
      <c r="E95" s="52"/>
      <c r="F95" s="52" t="s">
        <v>190</v>
      </c>
      <c r="G95" s="124">
        <f>'1'!D18</f>
        <v>-90970</v>
      </c>
    </row>
    <row r="96" spans="1:7" s="53" customFormat="1" ht="53.25" customHeight="1">
      <c r="A96" s="52"/>
      <c r="B96" s="52"/>
      <c r="C96" s="52"/>
      <c r="D96" s="52"/>
      <c r="E96" s="52">
        <v>12001</v>
      </c>
      <c r="F96" s="207" t="s">
        <v>157</v>
      </c>
      <c r="G96" s="208">
        <f>G98</f>
        <v>-28266.400000000001</v>
      </c>
    </row>
    <row r="97" spans="1:7" s="53" customFormat="1">
      <c r="A97" s="52"/>
      <c r="B97" s="52"/>
      <c r="C97" s="52"/>
      <c r="D97" s="52"/>
      <c r="E97" s="169"/>
      <c r="F97" s="182" t="s">
        <v>6</v>
      </c>
      <c r="G97" s="208"/>
    </row>
    <row r="98" spans="1:7" s="53" customFormat="1" ht="33">
      <c r="A98" s="52"/>
      <c r="B98" s="52"/>
      <c r="C98" s="52"/>
      <c r="D98" s="52"/>
      <c r="E98" s="169"/>
      <c r="F98" s="61" t="s">
        <v>191</v>
      </c>
      <c r="G98" s="209">
        <f>G100</f>
        <v>-28266.400000000001</v>
      </c>
    </row>
    <row r="99" spans="1:7" s="53" customFormat="1" ht="27">
      <c r="A99" s="52"/>
      <c r="B99" s="52"/>
      <c r="C99" s="52"/>
      <c r="D99" s="52"/>
      <c r="E99" s="169"/>
      <c r="F99" s="118" t="s">
        <v>7</v>
      </c>
      <c r="G99" s="208"/>
    </row>
    <row r="100" spans="1:7" s="53" customFormat="1">
      <c r="A100" s="52"/>
      <c r="B100" s="52"/>
      <c r="C100" s="52"/>
      <c r="D100" s="52"/>
      <c r="E100" s="169"/>
      <c r="F100" s="168" t="s">
        <v>8</v>
      </c>
      <c r="G100" s="208">
        <f>+G101</f>
        <v>-28266.400000000001</v>
      </c>
    </row>
    <row r="101" spans="1:7" s="53" customFormat="1">
      <c r="A101" s="52"/>
      <c r="B101" s="52"/>
      <c r="C101" s="52"/>
      <c r="D101" s="52"/>
      <c r="E101" s="169"/>
      <c r="F101" s="153" t="s">
        <v>83</v>
      </c>
      <c r="G101" s="208">
        <f>G103</f>
        <v>-28266.400000000001</v>
      </c>
    </row>
    <row r="102" spans="1:7" s="53" customFormat="1">
      <c r="A102" s="52"/>
      <c r="B102" s="52"/>
      <c r="C102" s="52"/>
      <c r="D102" s="52"/>
      <c r="E102" s="169"/>
      <c r="F102" s="153" t="s">
        <v>193</v>
      </c>
      <c r="G102" s="208">
        <f>G103</f>
        <v>-28266.400000000001</v>
      </c>
    </row>
    <row r="103" spans="1:7" s="53" customFormat="1">
      <c r="A103" s="52"/>
      <c r="B103" s="52"/>
      <c r="C103" s="52"/>
      <c r="D103" s="52"/>
      <c r="E103" s="169"/>
      <c r="F103" s="153" t="s">
        <v>194</v>
      </c>
      <c r="G103" s="208">
        <f>'1'!D24</f>
        <v>-28266.400000000001</v>
      </c>
    </row>
    <row r="104" spans="1:7" s="56" customFormat="1" ht="82.5">
      <c r="A104" s="55"/>
      <c r="B104" s="55"/>
      <c r="C104" s="55"/>
      <c r="D104" s="55"/>
      <c r="E104" s="55">
        <v>31001</v>
      </c>
      <c r="F104" s="207" t="s">
        <v>159</v>
      </c>
      <c r="G104" s="210">
        <f>+G106</f>
        <v>-565431.69999999995</v>
      </c>
    </row>
    <row r="105" spans="1:7" s="56" customFormat="1">
      <c r="A105" s="55"/>
      <c r="B105" s="55"/>
      <c r="C105" s="55"/>
      <c r="D105" s="55"/>
      <c r="E105" s="55"/>
      <c r="F105" s="60" t="s">
        <v>6</v>
      </c>
      <c r="G105" s="59"/>
    </row>
    <row r="106" spans="1:7" s="56" customFormat="1" ht="33">
      <c r="A106" s="55"/>
      <c r="B106" s="55"/>
      <c r="C106" s="55"/>
      <c r="D106" s="55"/>
      <c r="E106" s="55"/>
      <c r="F106" s="61" t="s">
        <v>191</v>
      </c>
      <c r="G106" s="209">
        <f>+G108</f>
        <v>-565431.69999999995</v>
      </c>
    </row>
    <row r="107" spans="1:7" s="56" customFormat="1" ht="27">
      <c r="A107" s="55"/>
      <c r="B107" s="55"/>
      <c r="C107" s="55"/>
      <c r="D107" s="55"/>
      <c r="E107" s="55"/>
      <c r="F107" s="118" t="s">
        <v>7</v>
      </c>
      <c r="G107" s="208"/>
    </row>
    <row r="108" spans="1:7" s="56" customFormat="1">
      <c r="A108" s="55"/>
      <c r="B108" s="55"/>
      <c r="C108" s="55"/>
      <c r="D108" s="55"/>
      <c r="E108" s="55"/>
      <c r="F108" s="168" t="s">
        <v>8</v>
      </c>
      <c r="G108" s="208">
        <f t="shared" ref="G108:G110" si="8">+G109</f>
        <v>-565431.69999999995</v>
      </c>
    </row>
    <row r="109" spans="1:7" s="56" customFormat="1">
      <c r="A109" s="55"/>
      <c r="B109" s="55"/>
      <c r="C109" s="55"/>
      <c r="D109" s="55"/>
      <c r="E109" s="55"/>
      <c r="F109" s="153" t="s">
        <v>83</v>
      </c>
      <c r="G109" s="208">
        <f t="shared" si="8"/>
        <v>-565431.69999999995</v>
      </c>
    </row>
    <row r="110" spans="1:7" s="56" customFormat="1">
      <c r="A110" s="55"/>
      <c r="B110" s="55"/>
      <c r="C110" s="55"/>
      <c r="D110" s="55"/>
      <c r="E110" s="55"/>
      <c r="F110" s="168" t="s">
        <v>192</v>
      </c>
      <c r="G110" s="208">
        <f t="shared" si="8"/>
        <v>-565431.69999999995</v>
      </c>
    </row>
    <row r="111" spans="1:7" s="56" customFormat="1">
      <c r="A111" s="55"/>
      <c r="B111" s="55"/>
      <c r="C111" s="55"/>
      <c r="D111" s="55"/>
      <c r="E111" s="55"/>
      <c r="F111" s="153" t="s">
        <v>84</v>
      </c>
      <c r="G111" s="208">
        <f>+G112</f>
        <v>-565431.69999999995</v>
      </c>
    </row>
    <row r="112" spans="1:7" s="56" customFormat="1">
      <c r="A112" s="55"/>
      <c r="B112" s="55"/>
      <c r="C112" s="55"/>
      <c r="D112" s="55"/>
      <c r="E112" s="55"/>
      <c r="F112" s="153" t="s">
        <v>85</v>
      </c>
      <c r="G112" s="211">
        <f>-565431.7</f>
        <v>-565431.69999999995</v>
      </c>
    </row>
    <row r="113" spans="1:7" s="56" customFormat="1" ht="82.5">
      <c r="A113" s="55"/>
      <c r="B113" s="55"/>
      <c r="C113" s="55"/>
      <c r="D113" s="55"/>
      <c r="E113" s="55">
        <v>31002</v>
      </c>
      <c r="F113" s="207" t="s">
        <v>162</v>
      </c>
      <c r="G113" s="124">
        <f>+G115</f>
        <v>-747164.2</v>
      </c>
    </row>
    <row r="114" spans="1:7" s="56" customFormat="1">
      <c r="A114" s="55"/>
      <c r="B114" s="55"/>
      <c r="C114" s="55"/>
      <c r="D114" s="55"/>
      <c r="E114" s="55"/>
      <c r="F114" s="60" t="s">
        <v>6</v>
      </c>
      <c r="G114" s="124"/>
    </row>
    <row r="115" spans="1:7" s="56" customFormat="1" ht="33">
      <c r="A115" s="55"/>
      <c r="B115" s="55"/>
      <c r="C115" s="55"/>
      <c r="D115" s="55"/>
      <c r="E115" s="55"/>
      <c r="F115" s="61" t="s">
        <v>191</v>
      </c>
      <c r="G115" s="209">
        <f>+G117</f>
        <v>-747164.2</v>
      </c>
    </row>
    <row r="116" spans="1:7" s="56" customFormat="1" ht="27">
      <c r="A116" s="55"/>
      <c r="B116" s="55"/>
      <c r="C116" s="55"/>
      <c r="D116" s="55"/>
      <c r="E116" s="55"/>
      <c r="F116" s="118" t="s">
        <v>7</v>
      </c>
      <c r="G116" s="208"/>
    </row>
    <row r="117" spans="1:7" s="56" customFormat="1">
      <c r="A117" s="55"/>
      <c r="B117" s="55"/>
      <c r="C117" s="55"/>
      <c r="D117" s="55"/>
      <c r="E117" s="55"/>
      <c r="F117" s="168" t="s">
        <v>8</v>
      </c>
      <c r="G117" s="208">
        <f t="shared" ref="G117:G120" si="9">+G118</f>
        <v>-747164.2</v>
      </c>
    </row>
    <row r="118" spans="1:7" s="56" customFormat="1">
      <c r="A118" s="55"/>
      <c r="B118" s="55"/>
      <c r="C118" s="55"/>
      <c r="D118" s="55"/>
      <c r="E118" s="55"/>
      <c r="F118" s="153" t="s">
        <v>83</v>
      </c>
      <c r="G118" s="208">
        <f t="shared" si="9"/>
        <v>-747164.2</v>
      </c>
    </row>
    <row r="119" spans="1:7" s="56" customFormat="1">
      <c r="A119" s="55"/>
      <c r="B119" s="55"/>
      <c r="C119" s="55"/>
      <c r="D119" s="55"/>
      <c r="E119" s="55"/>
      <c r="F119" s="168" t="s">
        <v>192</v>
      </c>
      <c r="G119" s="208">
        <f>G120+G122</f>
        <v>-747164.2</v>
      </c>
    </row>
    <row r="120" spans="1:7" s="56" customFormat="1">
      <c r="A120" s="55"/>
      <c r="B120" s="55"/>
      <c r="C120" s="55"/>
      <c r="D120" s="55"/>
      <c r="E120" s="55"/>
      <c r="F120" s="153" t="s">
        <v>84</v>
      </c>
      <c r="G120" s="208">
        <f t="shared" si="9"/>
        <v>-746554.5</v>
      </c>
    </row>
    <row r="121" spans="1:7" s="56" customFormat="1">
      <c r="A121" s="55"/>
      <c r="B121" s="55"/>
      <c r="C121" s="55"/>
      <c r="D121" s="55"/>
      <c r="E121" s="55"/>
      <c r="F121" s="153" t="s">
        <v>85</v>
      </c>
      <c r="G121" s="208">
        <f>-746554.5</f>
        <v>-746554.5</v>
      </c>
    </row>
    <row r="122" spans="1:7">
      <c r="A122" s="107"/>
      <c r="B122" s="107"/>
      <c r="C122" s="107"/>
      <c r="D122" s="107"/>
      <c r="E122" s="107"/>
      <c r="F122" s="153" t="s">
        <v>194</v>
      </c>
      <c r="G122" s="124">
        <v>-609.70000000000005</v>
      </c>
    </row>
    <row r="123" spans="1:7" s="56" customFormat="1" ht="66">
      <c r="A123" s="55"/>
      <c r="B123" s="55"/>
      <c r="C123" s="55"/>
      <c r="D123" s="55"/>
      <c r="E123" s="55">
        <v>31003</v>
      </c>
      <c r="F123" s="207" t="s">
        <v>164</v>
      </c>
      <c r="G123" s="124">
        <f>+G125</f>
        <v>-63259.199999999997</v>
      </c>
    </row>
    <row r="124" spans="1:7" s="56" customFormat="1">
      <c r="A124" s="55"/>
      <c r="B124" s="55"/>
      <c r="C124" s="55"/>
      <c r="D124" s="55"/>
      <c r="E124" s="55"/>
      <c r="F124" s="60" t="s">
        <v>6</v>
      </c>
      <c r="G124" s="124"/>
    </row>
    <row r="125" spans="1:7" s="56" customFormat="1" ht="33">
      <c r="A125" s="55"/>
      <c r="B125" s="55"/>
      <c r="C125" s="55"/>
      <c r="D125" s="55"/>
      <c r="E125" s="55"/>
      <c r="F125" s="61" t="s">
        <v>191</v>
      </c>
      <c r="G125" s="209">
        <f>+G127</f>
        <v>-63259.199999999997</v>
      </c>
    </row>
    <row r="126" spans="1:7" s="56" customFormat="1" ht="27">
      <c r="A126" s="55"/>
      <c r="B126" s="55"/>
      <c r="C126" s="55"/>
      <c r="D126" s="55"/>
      <c r="E126" s="55"/>
      <c r="F126" s="118" t="s">
        <v>7</v>
      </c>
      <c r="G126" s="208"/>
    </row>
    <row r="127" spans="1:7" s="56" customFormat="1">
      <c r="A127" s="55"/>
      <c r="B127" s="55"/>
      <c r="C127" s="55"/>
      <c r="D127" s="55"/>
      <c r="E127" s="55"/>
      <c r="F127" s="168" t="s">
        <v>8</v>
      </c>
      <c r="G127" s="208">
        <f t="shared" ref="G127:G130" si="10">+G128</f>
        <v>-63259.199999999997</v>
      </c>
    </row>
    <row r="128" spans="1:7" s="56" customFormat="1">
      <c r="A128" s="55"/>
      <c r="B128" s="55"/>
      <c r="C128" s="55"/>
      <c r="D128" s="55"/>
      <c r="E128" s="55"/>
      <c r="F128" s="153" t="s">
        <v>83</v>
      </c>
      <c r="G128" s="208">
        <f t="shared" si="10"/>
        <v>-63259.199999999997</v>
      </c>
    </row>
    <row r="129" spans="1:7" s="56" customFormat="1">
      <c r="A129" s="55"/>
      <c r="B129" s="55"/>
      <c r="C129" s="55"/>
      <c r="D129" s="55"/>
      <c r="E129" s="55"/>
      <c r="F129" s="168" t="s">
        <v>192</v>
      </c>
      <c r="G129" s="208">
        <f>+G130</f>
        <v>-63259.199999999997</v>
      </c>
    </row>
    <row r="130" spans="1:7" s="56" customFormat="1">
      <c r="A130" s="55"/>
      <c r="B130" s="55"/>
      <c r="C130" s="55"/>
      <c r="D130" s="55"/>
      <c r="E130" s="55"/>
      <c r="F130" s="153" t="s">
        <v>84</v>
      </c>
      <c r="G130" s="208">
        <f t="shared" si="10"/>
        <v>-63259.199999999997</v>
      </c>
    </row>
    <row r="131" spans="1:7" s="56" customFormat="1">
      <c r="A131" s="55"/>
      <c r="B131" s="55"/>
      <c r="C131" s="55"/>
      <c r="D131" s="55"/>
      <c r="E131" s="55"/>
      <c r="F131" s="153" t="s">
        <v>195</v>
      </c>
      <c r="G131" s="208">
        <f>-63259.2</f>
        <v>-63259.199999999997</v>
      </c>
    </row>
    <row r="132" spans="1:7" s="56" customFormat="1" ht="82.5">
      <c r="A132" s="55"/>
      <c r="B132" s="55"/>
      <c r="C132" s="55"/>
      <c r="D132" s="55"/>
      <c r="E132" s="55">
        <v>31004</v>
      </c>
      <c r="F132" s="207" t="s">
        <v>166</v>
      </c>
      <c r="G132" s="124">
        <f>+G134</f>
        <v>-63259.199999999997</v>
      </c>
    </row>
    <row r="133" spans="1:7" s="56" customFormat="1">
      <c r="A133" s="55"/>
      <c r="B133" s="55"/>
      <c r="C133" s="55"/>
      <c r="D133" s="55"/>
      <c r="E133" s="55"/>
      <c r="F133" s="60" t="s">
        <v>6</v>
      </c>
      <c r="G133" s="124"/>
    </row>
    <row r="134" spans="1:7" s="56" customFormat="1" ht="33">
      <c r="A134" s="55"/>
      <c r="B134" s="55"/>
      <c r="C134" s="55"/>
      <c r="D134" s="55"/>
      <c r="E134" s="55"/>
      <c r="F134" s="61" t="s">
        <v>191</v>
      </c>
      <c r="G134" s="209">
        <f>+G136</f>
        <v>-63259.199999999997</v>
      </c>
    </row>
    <row r="135" spans="1:7" s="56" customFormat="1" ht="27">
      <c r="A135" s="55"/>
      <c r="B135" s="55"/>
      <c r="C135" s="55"/>
      <c r="D135" s="55"/>
      <c r="E135" s="55"/>
      <c r="F135" s="118" t="s">
        <v>7</v>
      </c>
      <c r="G135" s="208"/>
    </row>
    <row r="136" spans="1:7" s="56" customFormat="1">
      <c r="A136" s="55"/>
      <c r="B136" s="55"/>
      <c r="C136" s="55"/>
      <c r="D136" s="55"/>
      <c r="E136" s="55"/>
      <c r="F136" s="168" t="s">
        <v>8</v>
      </c>
      <c r="G136" s="208">
        <f t="shared" ref="G136:G139" si="11">+G137</f>
        <v>-63259.199999999997</v>
      </c>
    </row>
    <row r="137" spans="1:7" s="56" customFormat="1">
      <c r="A137" s="55"/>
      <c r="B137" s="55"/>
      <c r="C137" s="55"/>
      <c r="D137" s="55"/>
      <c r="E137" s="55"/>
      <c r="F137" s="153" t="s">
        <v>83</v>
      </c>
      <c r="G137" s="208">
        <f t="shared" si="11"/>
        <v>-63259.199999999997</v>
      </c>
    </row>
    <row r="138" spans="1:7" s="56" customFormat="1">
      <c r="A138" s="55"/>
      <c r="B138" s="55"/>
      <c r="C138" s="55"/>
      <c r="D138" s="55"/>
      <c r="E138" s="55"/>
      <c r="F138" s="168" t="s">
        <v>192</v>
      </c>
      <c r="G138" s="208">
        <f>+G139</f>
        <v>-63259.199999999997</v>
      </c>
    </row>
    <row r="139" spans="1:7" s="56" customFormat="1">
      <c r="A139" s="55"/>
      <c r="B139" s="55"/>
      <c r="C139" s="55"/>
      <c r="D139" s="55"/>
      <c r="E139" s="55"/>
      <c r="F139" s="153" t="s">
        <v>84</v>
      </c>
      <c r="G139" s="208">
        <f t="shared" si="11"/>
        <v>-63259.199999999997</v>
      </c>
    </row>
    <row r="140" spans="1:7" s="56" customFormat="1">
      <c r="A140" s="55"/>
      <c r="B140" s="55"/>
      <c r="C140" s="55"/>
      <c r="D140" s="55"/>
      <c r="E140" s="55"/>
      <c r="F140" s="153" t="s">
        <v>195</v>
      </c>
      <c r="G140" s="208">
        <f>-63259.2</f>
        <v>-63259.199999999997</v>
      </c>
    </row>
  </sheetData>
  <mergeCells count="4">
    <mergeCell ref="A6:G6"/>
    <mergeCell ref="A8:C8"/>
    <mergeCell ref="D8:E8"/>
    <mergeCell ref="F8:F9"/>
  </mergeCells>
  <pageMargins left="0" right="0" top="0" bottom="0" header="0" footer="0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"/>
  <sheetViews>
    <sheetView topLeftCell="A30" zoomScaleSheetLayoutView="85" workbookViewId="0">
      <selection activeCell="C44" sqref="C44"/>
    </sheetView>
  </sheetViews>
  <sheetFormatPr defaultRowHeight="16.5"/>
  <cols>
    <col min="1" max="1" width="11.140625" style="73" customWidth="1"/>
    <col min="2" max="2" width="15.28515625" style="73" customWidth="1"/>
    <col min="3" max="3" width="77" style="73" customWidth="1"/>
    <col min="4" max="4" width="15.5703125" style="73" bestFit="1" customWidth="1"/>
    <col min="5" max="5" width="12.85546875" style="73" customWidth="1"/>
    <col min="6" max="6" width="17.140625" style="73" customWidth="1"/>
    <col min="7" max="7" width="29.140625" style="73" customWidth="1"/>
    <col min="8" max="8" width="15.85546875" style="73" customWidth="1"/>
    <col min="9" max="9" width="11.42578125" style="73" customWidth="1"/>
    <col min="10" max="10" width="9.140625" style="73"/>
    <col min="11" max="11" width="14.42578125" style="73" bestFit="1" customWidth="1"/>
    <col min="12" max="16384" width="9.140625" style="73"/>
  </cols>
  <sheetData>
    <row r="1" spans="1:7" s="4" customFormat="1" ht="13.5" customHeight="1">
      <c r="A1" s="1" t="s">
        <v>64</v>
      </c>
      <c r="B1" s="1"/>
      <c r="C1" s="1"/>
      <c r="D1" s="1"/>
      <c r="E1" s="1" t="s">
        <v>119</v>
      </c>
    </row>
    <row r="2" spans="1:7" s="4" customFormat="1" ht="18.75" customHeight="1">
      <c r="A2" s="47" t="s">
        <v>108</v>
      </c>
      <c r="B2" s="47"/>
      <c r="C2" s="47"/>
      <c r="D2" s="47"/>
      <c r="E2" s="8" t="s">
        <v>109</v>
      </c>
    </row>
    <row r="3" spans="1:7" s="4" customFormat="1" ht="15" customHeight="1">
      <c r="A3" s="47"/>
      <c r="B3" s="47"/>
      <c r="C3" s="47"/>
      <c r="D3" s="47"/>
      <c r="E3" s="8" t="s">
        <v>51</v>
      </c>
    </row>
    <row r="4" spans="1:7" s="64" customFormat="1" ht="12.75">
      <c r="C4" s="65"/>
    </row>
    <row r="5" spans="1:7" s="74" customFormat="1" ht="71.25" customHeight="1">
      <c r="A5" s="267" t="s">
        <v>218</v>
      </c>
      <c r="B5" s="267"/>
      <c r="C5" s="267"/>
      <c r="D5" s="267"/>
      <c r="E5" s="267"/>
      <c r="F5" s="267"/>
    </row>
    <row r="6" spans="1:7" s="76" customFormat="1" ht="21.75" customHeight="1">
      <c r="A6" s="75"/>
      <c r="B6" s="75"/>
      <c r="C6" s="75"/>
    </row>
    <row r="7" spans="1:7" s="76" customFormat="1" ht="49.5" customHeight="1">
      <c r="A7" s="270" t="s">
        <v>96</v>
      </c>
      <c r="B7" s="270"/>
      <c r="C7" s="271" t="s">
        <v>97</v>
      </c>
      <c r="D7" s="273" t="s">
        <v>234</v>
      </c>
      <c r="E7" s="273"/>
      <c r="F7" s="274"/>
    </row>
    <row r="8" spans="1:7" s="76" customFormat="1" ht="21.75" customHeight="1">
      <c r="A8" s="270"/>
      <c r="B8" s="270"/>
      <c r="C8" s="271"/>
      <c r="D8" s="272" t="s">
        <v>117</v>
      </c>
      <c r="E8" s="273"/>
      <c r="F8" s="274"/>
      <c r="G8" s="76">
        <v>1</v>
      </c>
    </row>
    <row r="9" spans="1:7">
      <c r="A9" s="270"/>
      <c r="B9" s="270"/>
      <c r="C9" s="271"/>
      <c r="D9" s="269" t="s">
        <v>98</v>
      </c>
      <c r="E9" s="269" t="s">
        <v>99</v>
      </c>
      <c r="F9" s="269"/>
    </row>
    <row r="10" spans="1:7" s="74" customFormat="1" ht="27">
      <c r="A10" s="95" t="s">
        <v>100</v>
      </c>
      <c r="B10" s="95" t="s">
        <v>101</v>
      </c>
      <c r="C10" s="271"/>
      <c r="D10" s="269"/>
      <c r="E10" s="89" t="s">
        <v>102</v>
      </c>
      <c r="F10" s="89" t="s">
        <v>103</v>
      </c>
    </row>
    <row r="11" spans="1:7" s="74" customFormat="1" ht="36.75" customHeight="1">
      <c r="A11" s="90"/>
      <c r="B11" s="90"/>
      <c r="C11" s="91" t="s">
        <v>104</v>
      </c>
      <c r="D11" s="134">
        <f>+D15</f>
        <v>-1466825.1199999999</v>
      </c>
      <c r="E11" s="129"/>
      <c r="F11" s="134">
        <f>+F15</f>
        <v>-1466825.1199999999</v>
      </c>
    </row>
    <row r="12" spans="1:7" s="88" customFormat="1">
      <c r="A12" s="92"/>
      <c r="B12" s="93"/>
      <c r="C12" s="94" t="s">
        <v>115</v>
      </c>
      <c r="D12" s="137">
        <f>F12</f>
        <v>-90970</v>
      </c>
      <c r="E12" s="129" t="s">
        <v>134</v>
      </c>
      <c r="F12" s="137">
        <f>+F17</f>
        <v>-90970</v>
      </c>
    </row>
    <row r="13" spans="1:7" s="88" customFormat="1">
      <c r="A13" s="92"/>
      <c r="B13" s="93"/>
      <c r="C13" s="94" t="s">
        <v>116</v>
      </c>
      <c r="D13" s="135">
        <f>+D15</f>
        <v>-1466825.1199999999</v>
      </c>
      <c r="E13" s="141">
        <f>E32</f>
        <v>0</v>
      </c>
      <c r="F13" s="135">
        <f>F14</f>
        <v>-1466825.1199999999</v>
      </c>
    </row>
    <row r="14" spans="1:7" ht="33">
      <c r="A14" s="268"/>
      <c r="B14" s="268"/>
      <c r="C14" s="78" t="s">
        <v>105</v>
      </c>
      <c r="D14" s="134">
        <f>E14+F14</f>
        <v>-1466825.1199999999</v>
      </c>
      <c r="E14" s="141">
        <f>E15</f>
        <v>0</v>
      </c>
      <c r="F14" s="134">
        <f>F15</f>
        <v>-1466825.1199999999</v>
      </c>
    </row>
    <row r="15" spans="1:7">
      <c r="A15" s="79" t="s">
        <v>199</v>
      </c>
      <c r="B15" s="80"/>
      <c r="C15" s="206" t="s">
        <v>151</v>
      </c>
      <c r="D15" s="136">
        <f>D17+D23+D29+D36</f>
        <v>-1466825.1199999999</v>
      </c>
      <c r="E15" s="141">
        <f>SUM(E29:E34)</f>
        <v>0</v>
      </c>
      <c r="F15" s="136">
        <f>F17+F23+F29+F36</f>
        <v>-1466825.1199999999</v>
      </c>
    </row>
    <row r="16" spans="1:7" ht="20.25" customHeight="1">
      <c r="A16" s="105"/>
      <c r="B16" s="81"/>
      <c r="C16" s="82" t="s">
        <v>106</v>
      </c>
      <c r="D16" s="137"/>
      <c r="E16" s="137"/>
      <c r="F16" s="137"/>
    </row>
    <row r="17" spans="1:6" ht="33">
      <c r="A17" s="105"/>
      <c r="B17" s="81" t="s">
        <v>200</v>
      </c>
      <c r="C17" s="207" t="s">
        <v>154</v>
      </c>
      <c r="D17" s="137">
        <f>F17</f>
        <v>-90970</v>
      </c>
      <c r="E17" s="137"/>
      <c r="F17" s="137">
        <f>+F19</f>
        <v>-90970</v>
      </c>
    </row>
    <row r="18" spans="1:6" ht="17.25">
      <c r="A18" s="105"/>
      <c r="B18" s="181"/>
      <c r="C18" s="178" t="s">
        <v>110</v>
      </c>
      <c r="D18" s="137"/>
      <c r="E18" s="137"/>
      <c r="F18" s="137"/>
    </row>
    <row r="19" spans="1:6" ht="28.5">
      <c r="A19" s="105"/>
      <c r="B19" s="181"/>
      <c r="C19" s="180" t="s">
        <v>201</v>
      </c>
      <c r="D19" s="177">
        <f>F19</f>
        <v>-90970</v>
      </c>
      <c r="E19" s="177"/>
      <c r="F19" s="177">
        <f>F21</f>
        <v>-90970</v>
      </c>
    </row>
    <row r="20" spans="1:6" ht="17.25">
      <c r="A20" s="105"/>
      <c r="B20" s="181"/>
      <c r="C20" s="178" t="s">
        <v>111</v>
      </c>
      <c r="D20" s="137"/>
      <c r="E20" s="137"/>
      <c r="F20" s="137"/>
    </row>
    <row r="21" spans="1:6" ht="17.25">
      <c r="A21" s="105"/>
      <c r="B21" s="181"/>
      <c r="C21" s="179" t="s">
        <v>113</v>
      </c>
      <c r="D21" s="137">
        <f>F21</f>
        <v>-90970</v>
      </c>
      <c r="E21" s="137"/>
      <c r="F21" s="137">
        <f>F22</f>
        <v>-90970</v>
      </c>
    </row>
    <row r="22" spans="1:6" ht="17.25">
      <c r="A22" s="105"/>
      <c r="B22" s="181"/>
      <c r="C22" s="83" t="s">
        <v>114</v>
      </c>
      <c r="D22" s="137">
        <f>F22</f>
        <v>-90970</v>
      </c>
      <c r="E22" s="137"/>
      <c r="F22" s="124">
        <f>'1'!D18</f>
        <v>-90970</v>
      </c>
    </row>
    <row r="23" spans="1:6" ht="78.75" customHeight="1">
      <c r="A23" s="105"/>
      <c r="B23" s="81" t="s">
        <v>202</v>
      </c>
      <c r="C23" s="207" t="s">
        <v>159</v>
      </c>
      <c r="D23" s="140">
        <f>+E23+F23</f>
        <v>-565431.69999999995</v>
      </c>
      <c r="E23" s="140">
        <v>0</v>
      </c>
      <c r="F23" s="140">
        <f>+F25</f>
        <v>-565431.69999999995</v>
      </c>
    </row>
    <row r="24" spans="1:6">
      <c r="A24" s="79"/>
      <c r="B24" s="81"/>
      <c r="C24" s="100" t="s">
        <v>110</v>
      </c>
      <c r="D24" s="137"/>
      <c r="E24" s="137"/>
      <c r="F24" s="137"/>
    </row>
    <row r="25" spans="1:6" ht="28.5">
      <c r="A25" s="79"/>
      <c r="B25" s="81"/>
      <c r="C25" s="180" t="s">
        <v>201</v>
      </c>
      <c r="D25" s="141">
        <f>+E25+F25</f>
        <v>-565431.69999999995</v>
      </c>
      <c r="E25" s="141">
        <v>0</v>
      </c>
      <c r="F25" s="141">
        <f>+F27</f>
        <v>-565431.69999999995</v>
      </c>
    </row>
    <row r="26" spans="1:6" ht="17.25" customHeight="1">
      <c r="A26" s="79"/>
      <c r="B26" s="81"/>
      <c r="C26" s="100" t="s">
        <v>111</v>
      </c>
      <c r="D26" s="137"/>
      <c r="E26" s="137"/>
      <c r="F26" s="137"/>
    </row>
    <row r="27" spans="1:6">
      <c r="A27" s="79"/>
      <c r="B27" s="81"/>
      <c r="C27" s="195" t="s">
        <v>112</v>
      </c>
      <c r="D27" s="140">
        <f>+E27+F27</f>
        <v>-565431.69999999995</v>
      </c>
      <c r="E27" s="140">
        <v>0</v>
      </c>
      <c r="F27" s="138">
        <f>F28</f>
        <v>-565431.69999999995</v>
      </c>
    </row>
    <row r="28" spans="1:6">
      <c r="A28" s="79"/>
      <c r="B28" s="81"/>
      <c r="C28" s="228" t="s">
        <v>133</v>
      </c>
      <c r="D28" s="140">
        <f>-565431.7</f>
        <v>-565431.69999999995</v>
      </c>
      <c r="E28" s="140"/>
      <c r="F28" s="138">
        <f>-565431.7</f>
        <v>-565431.69999999995</v>
      </c>
    </row>
    <row r="29" spans="1:6" ht="68.25" customHeight="1">
      <c r="A29" s="105"/>
      <c r="B29" s="81" t="s">
        <v>203</v>
      </c>
      <c r="C29" s="207" t="s">
        <v>162</v>
      </c>
      <c r="D29" s="140">
        <f>E29+F29</f>
        <v>-747164.22</v>
      </c>
      <c r="E29" s="140">
        <v>0</v>
      </c>
      <c r="F29" s="140">
        <f>+F31</f>
        <v>-747164.22</v>
      </c>
    </row>
    <row r="30" spans="1:6">
      <c r="A30" s="105"/>
      <c r="B30" s="81"/>
      <c r="C30" s="100" t="s">
        <v>110</v>
      </c>
      <c r="D30" s="138"/>
      <c r="E30" s="138"/>
      <c r="F30" s="138"/>
    </row>
    <row r="31" spans="1:6" ht="28.5">
      <c r="A31" s="105"/>
      <c r="B31" s="81"/>
      <c r="C31" s="180" t="s">
        <v>201</v>
      </c>
      <c r="D31" s="141">
        <f>E31+F31</f>
        <v>-747164.22</v>
      </c>
      <c r="E31" s="141">
        <f t="shared" ref="E31" si="0">E29</f>
        <v>0</v>
      </c>
      <c r="F31" s="141">
        <f>+F33</f>
        <v>-747164.22</v>
      </c>
    </row>
    <row r="32" spans="1:6">
      <c r="A32" s="105"/>
      <c r="B32" s="81"/>
      <c r="C32" s="100" t="s">
        <v>111</v>
      </c>
      <c r="D32" s="138"/>
      <c r="E32" s="138"/>
      <c r="F32" s="138"/>
    </row>
    <row r="33" spans="1:6">
      <c r="A33" s="105"/>
      <c r="B33" s="81"/>
      <c r="C33" s="87" t="s">
        <v>112</v>
      </c>
      <c r="D33" s="138">
        <f>D34+D35</f>
        <v>-747164.22</v>
      </c>
      <c r="E33" s="138">
        <v>0</v>
      </c>
      <c r="F33" s="124">
        <f>+F34+F35</f>
        <v>-747164.22</v>
      </c>
    </row>
    <row r="34" spans="1:6">
      <c r="A34" s="105"/>
      <c r="B34" s="81"/>
      <c r="C34" s="125" t="s">
        <v>133</v>
      </c>
      <c r="D34" s="138">
        <f>E34+F34</f>
        <v>-746554.5</v>
      </c>
      <c r="E34" s="138"/>
      <c r="F34" s="124">
        <v>-746554.5</v>
      </c>
    </row>
    <row r="35" spans="1:6">
      <c r="A35" s="105"/>
      <c r="B35" s="81"/>
      <c r="C35" s="153" t="s">
        <v>194</v>
      </c>
      <c r="D35" s="212">
        <f>+F35</f>
        <v>-609.72</v>
      </c>
      <c r="E35" s="212"/>
      <c r="F35" s="124">
        <v>-609.72</v>
      </c>
    </row>
    <row r="36" spans="1:6" ht="66">
      <c r="A36" s="212"/>
      <c r="B36" s="81">
        <v>31003</v>
      </c>
      <c r="C36" s="207" t="s">
        <v>164</v>
      </c>
      <c r="D36" s="124">
        <f>+D38</f>
        <v>-63259.199999999997</v>
      </c>
      <c r="E36" s="212"/>
      <c r="F36" s="124">
        <f>+F38</f>
        <v>-63259.199999999997</v>
      </c>
    </row>
    <row r="37" spans="1:6">
      <c r="A37" s="212"/>
      <c r="B37" s="212"/>
      <c r="C37" s="100" t="s">
        <v>110</v>
      </c>
      <c r="D37" s="124"/>
      <c r="E37" s="212"/>
      <c r="F37" s="80"/>
    </row>
    <row r="38" spans="1:6" ht="28.5">
      <c r="A38" s="212"/>
      <c r="B38" s="212"/>
      <c r="C38" s="180" t="s">
        <v>201</v>
      </c>
      <c r="D38" s="124">
        <f>+D40</f>
        <v>-63259.199999999997</v>
      </c>
      <c r="E38" s="212"/>
      <c r="F38" s="124">
        <f>+F40</f>
        <v>-63259.199999999997</v>
      </c>
    </row>
    <row r="39" spans="1:6">
      <c r="A39" s="212"/>
      <c r="B39" s="212"/>
      <c r="C39" s="100" t="s">
        <v>111</v>
      </c>
      <c r="D39" s="124"/>
      <c r="E39" s="212"/>
      <c r="F39" s="124"/>
    </row>
    <row r="40" spans="1:6">
      <c r="A40" s="212"/>
      <c r="B40" s="212"/>
      <c r="C40" s="153" t="s">
        <v>83</v>
      </c>
      <c r="D40" s="124">
        <f>+D41</f>
        <v>-63259.199999999997</v>
      </c>
      <c r="E40" s="212"/>
      <c r="F40" s="124">
        <f>+F41</f>
        <v>-63259.199999999997</v>
      </c>
    </row>
    <row r="41" spans="1:6">
      <c r="A41" s="212"/>
      <c r="B41" s="212"/>
      <c r="C41" s="153" t="s">
        <v>195</v>
      </c>
      <c r="D41" s="124">
        <f>-63259.2</f>
        <v>-63259.199999999997</v>
      </c>
      <c r="E41" s="212" t="s">
        <v>134</v>
      </c>
      <c r="F41" s="124">
        <f>-63259.2</f>
        <v>-63259.199999999997</v>
      </c>
    </row>
  </sheetData>
  <mergeCells count="8">
    <mergeCell ref="A5:F5"/>
    <mergeCell ref="A14:B14"/>
    <mergeCell ref="D9:D10"/>
    <mergeCell ref="E9:F9"/>
    <mergeCell ref="A7:B9"/>
    <mergeCell ref="C7:C10"/>
    <mergeCell ref="D8:F8"/>
    <mergeCell ref="D7:F7"/>
  </mergeCells>
  <printOptions horizontalCentered="1"/>
  <pageMargins left="0" right="0" top="0" bottom="0" header="0" footer="0"/>
  <pageSetup paperSize="9" scale="65" firstPageNumber="254" orientation="portrait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28"/>
  <sheetViews>
    <sheetView topLeftCell="A22" workbookViewId="0">
      <selection activeCell="C32" sqref="C32"/>
    </sheetView>
  </sheetViews>
  <sheetFormatPr defaultRowHeight="16.5"/>
  <cols>
    <col min="1" max="1" width="11.140625" style="73" customWidth="1"/>
    <col min="2" max="2" width="15.28515625" style="73" customWidth="1"/>
    <col min="3" max="3" width="77" style="73" customWidth="1"/>
    <col min="4" max="4" width="14" style="73" bestFit="1" customWidth="1"/>
    <col min="5" max="5" width="12.85546875" style="73" customWidth="1"/>
    <col min="6" max="6" width="15" style="73" customWidth="1"/>
    <col min="7" max="7" width="29.140625" style="73" customWidth="1"/>
    <col min="8" max="8" width="15.85546875" style="73" customWidth="1"/>
    <col min="9" max="9" width="11.42578125" style="73" customWidth="1"/>
    <col min="10" max="10" width="9.140625" style="73"/>
    <col min="11" max="11" width="14.42578125" style="73" bestFit="1" customWidth="1"/>
    <col min="12" max="16384" width="9.140625" style="73"/>
  </cols>
  <sheetData>
    <row r="1" spans="1:8" s="4" customFormat="1" ht="13.5" customHeight="1">
      <c r="A1" s="1" t="s">
        <v>64</v>
      </c>
      <c r="B1" s="1"/>
      <c r="C1" s="1"/>
      <c r="D1" s="1"/>
      <c r="E1" s="1" t="s">
        <v>142</v>
      </c>
    </row>
    <row r="2" spans="1:8" s="4" customFormat="1" ht="18.75" customHeight="1">
      <c r="A2" s="47" t="s">
        <v>108</v>
      </c>
      <c r="B2" s="47"/>
      <c r="C2" s="47"/>
      <c r="D2" s="47"/>
      <c r="E2" s="116" t="s">
        <v>109</v>
      </c>
    </row>
    <row r="3" spans="1:8" s="4" customFormat="1" ht="15" customHeight="1">
      <c r="A3" s="47"/>
      <c r="B3" s="47"/>
      <c r="C3" s="47"/>
      <c r="D3" s="47"/>
      <c r="E3" s="116" t="s">
        <v>51</v>
      </c>
    </row>
    <row r="4" spans="1:8" s="133" customFormat="1" ht="12.75">
      <c r="C4" s="65"/>
    </row>
    <row r="5" spans="1:8" s="74" customFormat="1" ht="71.25" customHeight="1">
      <c r="A5" s="267" t="s">
        <v>219</v>
      </c>
      <c r="B5" s="267"/>
      <c r="C5" s="267"/>
      <c r="D5" s="267"/>
      <c r="E5" s="267"/>
      <c r="F5" s="267"/>
    </row>
    <row r="6" spans="1:8" s="76" customFormat="1" ht="21.75" customHeight="1">
      <c r="A6" s="75"/>
      <c r="B6" s="75"/>
      <c r="C6" s="75"/>
    </row>
    <row r="7" spans="1:8" s="76" customFormat="1" ht="57" customHeight="1">
      <c r="A7" s="270" t="s">
        <v>96</v>
      </c>
      <c r="B7" s="270"/>
      <c r="C7" s="271" t="s">
        <v>97</v>
      </c>
      <c r="D7" s="273" t="s">
        <v>234</v>
      </c>
      <c r="E7" s="273"/>
      <c r="F7" s="274"/>
    </row>
    <row r="8" spans="1:8" s="76" customFormat="1" ht="21.75" customHeight="1">
      <c r="A8" s="270"/>
      <c r="B8" s="270"/>
      <c r="C8" s="271"/>
      <c r="D8" s="272" t="s">
        <v>117</v>
      </c>
      <c r="E8" s="273"/>
      <c r="F8" s="274"/>
    </row>
    <row r="9" spans="1:8">
      <c r="A9" s="270"/>
      <c r="B9" s="270"/>
      <c r="C9" s="271"/>
      <c r="D9" s="269" t="s">
        <v>98</v>
      </c>
      <c r="E9" s="269" t="s">
        <v>99</v>
      </c>
      <c r="F9" s="269"/>
    </row>
    <row r="10" spans="1:8" s="74" customFormat="1" ht="54">
      <c r="A10" s="95" t="s">
        <v>100</v>
      </c>
      <c r="B10" s="95" t="s">
        <v>101</v>
      </c>
      <c r="C10" s="271"/>
      <c r="D10" s="269"/>
      <c r="E10" s="119" t="s">
        <v>149</v>
      </c>
      <c r="F10" s="119" t="s">
        <v>103</v>
      </c>
    </row>
    <row r="11" spans="1:8" s="74" customFormat="1" ht="36.75" customHeight="1">
      <c r="A11" s="90"/>
      <c r="B11" s="90"/>
      <c r="C11" s="91" t="s">
        <v>104</v>
      </c>
      <c r="D11" s="134">
        <f>+F11</f>
        <v>-91525.6</v>
      </c>
      <c r="E11" s="163" t="str">
        <f>E14</f>
        <v>-</v>
      </c>
      <c r="F11" s="134">
        <f>F14</f>
        <v>-91525.6</v>
      </c>
      <c r="H11" s="88"/>
    </row>
    <row r="12" spans="1:8" s="88" customFormat="1">
      <c r="A12" s="92"/>
      <c r="B12" s="93"/>
      <c r="C12" s="94" t="s">
        <v>115</v>
      </c>
      <c r="D12" s="129" t="s">
        <v>134</v>
      </c>
      <c r="E12" s="130" t="s">
        <v>134</v>
      </c>
      <c r="F12" s="129" t="s">
        <v>134</v>
      </c>
    </row>
    <row r="13" spans="1:8" s="88" customFormat="1">
      <c r="A13" s="92"/>
      <c r="B13" s="93"/>
      <c r="C13" s="94" t="s">
        <v>116</v>
      </c>
      <c r="D13" s="135">
        <f>F13</f>
        <v>-91525.6</v>
      </c>
      <c r="E13" s="130" t="s">
        <v>134</v>
      </c>
      <c r="F13" s="135">
        <f>F14</f>
        <v>-91525.6</v>
      </c>
    </row>
    <row r="14" spans="1:8" ht="33">
      <c r="A14" s="268"/>
      <c r="B14" s="268"/>
      <c r="C14" s="78" t="s">
        <v>105</v>
      </c>
      <c r="D14" s="134">
        <f>F14</f>
        <v>-91525.6</v>
      </c>
      <c r="E14" s="163" t="str">
        <f>E15</f>
        <v>-</v>
      </c>
      <c r="F14" s="134">
        <f>F15</f>
        <v>-91525.6</v>
      </c>
    </row>
    <row r="15" spans="1:8">
      <c r="A15" s="79" t="s">
        <v>199</v>
      </c>
      <c r="B15" s="80"/>
      <c r="C15" s="77" t="s">
        <v>220</v>
      </c>
      <c r="D15" s="136">
        <f>F15</f>
        <v>-91525.6</v>
      </c>
      <c r="E15" s="164" t="s">
        <v>134</v>
      </c>
      <c r="F15" s="136">
        <f>+F17+F23</f>
        <v>-91525.6</v>
      </c>
    </row>
    <row r="16" spans="1:8">
      <c r="A16" s="105"/>
      <c r="B16" s="81"/>
      <c r="C16" s="82" t="s">
        <v>106</v>
      </c>
      <c r="D16" s="137"/>
      <c r="E16" s="165"/>
      <c r="F16" s="137"/>
    </row>
    <row r="17" spans="1:6" ht="63" customHeight="1">
      <c r="A17" s="105"/>
      <c r="B17" s="81" t="s">
        <v>204</v>
      </c>
      <c r="C17" s="207" t="s">
        <v>157</v>
      </c>
      <c r="D17" s="136">
        <f>E17+F17</f>
        <v>-28266.400000000001</v>
      </c>
      <c r="E17" s="164">
        <v>0</v>
      </c>
      <c r="F17" s="229">
        <f>F19</f>
        <v>-28266.400000000001</v>
      </c>
    </row>
    <row r="18" spans="1:6">
      <c r="A18" s="105"/>
      <c r="B18" s="81"/>
      <c r="C18" s="100" t="s">
        <v>110</v>
      </c>
      <c r="D18" s="138"/>
      <c r="E18" s="166"/>
      <c r="F18" s="124"/>
    </row>
    <row r="19" spans="1:6" ht="28.5">
      <c r="A19" s="105"/>
      <c r="B19" s="81"/>
      <c r="C19" s="180" t="s">
        <v>201</v>
      </c>
      <c r="D19" s="139">
        <f>E19+F19</f>
        <v>-28266.400000000001</v>
      </c>
      <c r="E19" s="167">
        <f t="shared" ref="E19" si="0">E17</f>
        <v>0</v>
      </c>
      <c r="F19" s="229">
        <f>F22</f>
        <v>-28266.400000000001</v>
      </c>
    </row>
    <row r="20" spans="1:6">
      <c r="A20" s="105"/>
      <c r="B20" s="81"/>
      <c r="C20" s="126" t="s">
        <v>111</v>
      </c>
      <c r="D20" s="138">
        <f>F22</f>
        <v>-28266.400000000001</v>
      </c>
      <c r="E20" s="166"/>
      <c r="F20" s="124">
        <f>F22</f>
        <v>-28266.400000000001</v>
      </c>
    </row>
    <row r="21" spans="1:6">
      <c r="A21" s="105"/>
      <c r="B21" s="81"/>
      <c r="C21" s="128" t="s">
        <v>112</v>
      </c>
      <c r="D21" s="138">
        <f t="shared" ref="D21" si="1">E21+F21</f>
        <v>-28266.400000000001</v>
      </c>
      <c r="E21" s="166">
        <v>0</v>
      </c>
      <c r="F21" s="124">
        <f>F22</f>
        <v>-28266.400000000001</v>
      </c>
    </row>
    <row r="22" spans="1:6">
      <c r="A22" s="212"/>
      <c r="B22" s="212"/>
      <c r="C22" s="153" t="s">
        <v>194</v>
      </c>
      <c r="D22" s="138">
        <f>E22+F22</f>
        <v>-28266.400000000001</v>
      </c>
      <c r="E22" s="212"/>
      <c r="F22" s="124">
        <f>'1'!D24</f>
        <v>-28266.400000000001</v>
      </c>
    </row>
    <row r="23" spans="1:6" ht="66">
      <c r="A23" s="212"/>
      <c r="B23" s="81">
        <v>31004</v>
      </c>
      <c r="C23" s="207" t="s">
        <v>166</v>
      </c>
      <c r="D23" s="229">
        <v>-63259.199999999997</v>
      </c>
      <c r="E23" s="212"/>
      <c r="F23" s="229">
        <v>-63259.199999999997</v>
      </c>
    </row>
    <row r="24" spans="1:6">
      <c r="A24" s="212"/>
      <c r="B24" s="212"/>
      <c r="C24" s="100" t="s">
        <v>110</v>
      </c>
      <c r="D24" s="124">
        <v>-63259.199999999997</v>
      </c>
      <c r="E24" s="212"/>
      <c r="F24" s="124">
        <v>-63259.199999999997</v>
      </c>
    </row>
    <row r="25" spans="1:6" ht="28.5">
      <c r="A25" s="212"/>
      <c r="B25" s="212"/>
      <c r="C25" s="180" t="s">
        <v>201</v>
      </c>
      <c r="D25" s="229">
        <v>-63259.199999999997</v>
      </c>
      <c r="E25" s="212"/>
      <c r="F25" s="229">
        <v>-63259.199999999997</v>
      </c>
    </row>
    <row r="26" spans="1:6">
      <c r="A26" s="212"/>
      <c r="B26" s="212"/>
      <c r="C26" s="126" t="s">
        <v>111</v>
      </c>
      <c r="D26" s="124">
        <v>-63259.199999999997</v>
      </c>
      <c r="E26" s="212"/>
      <c r="F26" s="124">
        <v>-63259.199999999997</v>
      </c>
    </row>
    <row r="27" spans="1:6">
      <c r="A27" s="212"/>
      <c r="B27" s="212"/>
      <c r="C27" s="128" t="s">
        <v>112</v>
      </c>
      <c r="D27" s="124">
        <v>-63259.199999999997</v>
      </c>
      <c r="E27" s="212"/>
      <c r="F27" s="124">
        <v>-63259.199999999997</v>
      </c>
    </row>
    <row r="28" spans="1:6">
      <c r="A28" s="212"/>
      <c r="B28" s="212"/>
      <c r="C28" s="153" t="s">
        <v>195</v>
      </c>
      <c r="D28" s="124">
        <v>-63259.199999999997</v>
      </c>
      <c r="E28" s="212"/>
      <c r="F28" s="124">
        <v>-63259.199999999997</v>
      </c>
    </row>
  </sheetData>
  <mergeCells count="8">
    <mergeCell ref="A14:B14"/>
    <mergeCell ref="A5:F5"/>
    <mergeCell ref="A7:B9"/>
    <mergeCell ref="C7:C10"/>
    <mergeCell ref="D7:F7"/>
    <mergeCell ref="D8:F8"/>
    <mergeCell ref="D9:D10"/>
    <mergeCell ref="E9:F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I95"/>
  <sheetViews>
    <sheetView topLeftCell="A85" workbookViewId="0">
      <selection activeCell="A99" sqref="A99"/>
    </sheetView>
  </sheetViews>
  <sheetFormatPr defaultRowHeight="16.5"/>
  <cols>
    <col min="1" max="1" width="31.28515625" style="3" customWidth="1"/>
    <col min="2" max="2" width="56.140625" style="3" customWidth="1"/>
    <col min="3" max="3" width="21.140625" style="3" customWidth="1"/>
    <col min="4" max="16384" width="9.140625" style="3"/>
  </cols>
  <sheetData>
    <row r="1" spans="1:35" s="4" customFormat="1" ht="14.25" customHeight="1">
      <c r="C1" s="2" t="s">
        <v>138</v>
      </c>
    </row>
    <row r="2" spans="1:35" s="4" customFormat="1" ht="14.25" customHeight="1">
      <c r="C2" s="116" t="s">
        <v>32</v>
      </c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s="4" customFormat="1" ht="14.25" customHeight="1">
      <c r="C3" s="116" t="s">
        <v>33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>
      <c r="A4" s="9"/>
    </row>
    <row r="5" spans="1:35">
      <c r="A5" s="9"/>
    </row>
    <row r="6" spans="1:35" ht="52.5" customHeight="1">
      <c r="A6" s="279" t="s">
        <v>67</v>
      </c>
      <c r="B6" s="279"/>
      <c r="C6" s="279"/>
    </row>
    <row r="8" spans="1:35">
      <c r="A8" s="278" t="s">
        <v>71</v>
      </c>
      <c r="B8" s="278"/>
      <c r="C8" s="278"/>
    </row>
    <row r="9" spans="1:35" ht="21" customHeight="1">
      <c r="A9" s="14" t="s">
        <v>221</v>
      </c>
    </row>
    <row r="10" spans="1:35" ht="9" customHeight="1"/>
    <row r="11" spans="1:35">
      <c r="A11" s="12" t="s">
        <v>12</v>
      </c>
      <c r="B11" s="12" t="s">
        <v>13</v>
      </c>
      <c r="C11" s="4"/>
    </row>
    <row r="12" spans="1:35">
      <c r="A12" s="11" t="s">
        <v>36</v>
      </c>
      <c r="B12" s="11" t="s">
        <v>14</v>
      </c>
      <c r="C12" s="4"/>
    </row>
    <row r="13" spans="1:35">
      <c r="A13" s="4"/>
      <c r="B13" s="4"/>
      <c r="C13" s="4"/>
    </row>
    <row r="14" spans="1:35">
      <c r="A14" s="4" t="s">
        <v>15</v>
      </c>
      <c r="B14" s="4"/>
      <c r="C14" s="4"/>
    </row>
    <row r="15" spans="1:35" ht="7.5" customHeight="1">
      <c r="A15" s="4"/>
      <c r="B15" s="4"/>
      <c r="C15" s="4"/>
    </row>
    <row r="16" spans="1:35" ht="83.25" customHeight="1">
      <c r="A16" s="11" t="s">
        <v>16</v>
      </c>
      <c r="B16" s="11" t="s">
        <v>36</v>
      </c>
      <c r="C16" s="19" t="s">
        <v>235</v>
      </c>
    </row>
    <row r="17" spans="1:3">
      <c r="A17" s="11" t="s">
        <v>17</v>
      </c>
      <c r="B17" s="11" t="s">
        <v>37</v>
      </c>
      <c r="C17" s="15" t="s">
        <v>34</v>
      </c>
    </row>
    <row r="18" spans="1:3" ht="34.5" customHeight="1">
      <c r="A18" s="11" t="s">
        <v>18</v>
      </c>
      <c r="B18" s="13" t="s">
        <v>46</v>
      </c>
      <c r="C18" s="11"/>
    </row>
    <row r="19" spans="1:3" ht="34.5" customHeight="1">
      <c r="A19" s="11" t="s">
        <v>19</v>
      </c>
      <c r="B19" s="13" t="s">
        <v>39</v>
      </c>
      <c r="C19" s="11"/>
    </row>
    <row r="20" spans="1:3" ht="16.5" customHeight="1">
      <c r="A20" s="13" t="s">
        <v>20</v>
      </c>
      <c r="B20" s="13" t="s">
        <v>21</v>
      </c>
      <c r="C20" s="11"/>
    </row>
    <row r="21" spans="1:3" ht="27.75" customHeight="1">
      <c r="A21" s="13" t="s">
        <v>40</v>
      </c>
      <c r="B21" s="11" t="s">
        <v>41</v>
      </c>
      <c r="C21" s="11"/>
    </row>
    <row r="22" spans="1:3" ht="16.5" customHeight="1">
      <c r="A22" s="203" t="s">
        <v>22</v>
      </c>
      <c r="B22" s="204"/>
      <c r="C22" s="15"/>
    </row>
    <row r="23" spans="1:3" ht="16.5" customHeight="1">
      <c r="A23" s="203" t="s">
        <v>48</v>
      </c>
      <c r="B23" s="204"/>
      <c r="C23" s="15">
        <v>26</v>
      </c>
    </row>
    <row r="24" spans="1:3">
      <c r="A24" s="11" t="s">
        <v>35</v>
      </c>
      <c r="B24" s="11"/>
      <c r="C24" s="16">
        <f>-(C39+C51+C62+C73+C84+C95)</f>
        <v>1558350.6999999997</v>
      </c>
    </row>
    <row r="26" spans="1:3">
      <c r="A26" s="240" t="s">
        <v>12</v>
      </c>
      <c r="B26" s="240" t="s">
        <v>13</v>
      </c>
      <c r="C26" s="97"/>
    </row>
    <row r="27" spans="1:3">
      <c r="A27" s="176">
        <v>1072</v>
      </c>
      <c r="B27" s="241" t="s">
        <v>151</v>
      </c>
      <c r="C27" s="98"/>
    </row>
    <row r="28" spans="1:3">
      <c r="A28" s="46"/>
      <c r="B28" s="46"/>
      <c r="C28" s="96"/>
    </row>
    <row r="29" spans="1:3">
      <c r="A29" s="4" t="s">
        <v>15</v>
      </c>
      <c r="B29" s="4"/>
      <c r="C29" s="4"/>
    </row>
    <row r="30" spans="1:3" ht="6" customHeight="1">
      <c r="A30" s="46"/>
      <c r="B30" s="46"/>
      <c r="C30" s="96"/>
    </row>
    <row r="31" spans="1:3" ht="66.75" customHeight="1">
      <c r="A31" s="11" t="s">
        <v>16</v>
      </c>
      <c r="B31" s="176">
        <v>1072</v>
      </c>
      <c r="C31" s="19" t="s">
        <v>236</v>
      </c>
    </row>
    <row r="32" spans="1:3">
      <c r="A32" s="11" t="s">
        <v>17</v>
      </c>
      <c r="B32" s="176">
        <v>11005</v>
      </c>
      <c r="C32" s="15" t="s">
        <v>34</v>
      </c>
    </row>
    <row r="33" spans="1:3" ht="49.5">
      <c r="A33" s="11" t="s">
        <v>18</v>
      </c>
      <c r="B33" s="207" t="s">
        <v>154</v>
      </c>
      <c r="C33" s="11"/>
    </row>
    <row r="34" spans="1:3" ht="33">
      <c r="A34" s="11" t="s">
        <v>19</v>
      </c>
      <c r="B34" s="207" t="s">
        <v>155</v>
      </c>
      <c r="C34" s="11"/>
    </row>
    <row r="35" spans="1:3">
      <c r="A35" s="13" t="s">
        <v>20</v>
      </c>
      <c r="B35" s="207" t="s">
        <v>156</v>
      </c>
      <c r="C35" s="11"/>
    </row>
    <row r="36" spans="1:3" ht="27.75">
      <c r="A36" s="13" t="s">
        <v>205</v>
      </c>
      <c r="B36" s="11" t="s">
        <v>206</v>
      </c>
      <c r="C36" s="11"/>
    </row>
    <row r="37" spans="1:3">
      <c r="A37" s="276" t="s">
        <v>22</v>
      </c>
      <c r="B37" s="277"/>
      <c r="C37" s="15"/>
    </row>
    <row r="38" spans="1:3" ht="31.5" customHeight="1">
      <c r="A38" s="276" t="s">
        <v>207</v>
      </c>
      <c r="B38" s="277"/>
      <c r="C38" s="15" t="s">
        <v>120</v>
      </c>
    </row>
    <row r="39" spans="1:3" ht="16.5" customHeight="1">
      <c r="A39" s="280" t="s">
        <v>35</v>
      </c>
      <c r="B39" s="281"/>
      <c r="C39" s="16">
        <f>'1'!D18</f>
        <v>-90970</v>
      </c>
    </row>
    <row r="40" spans="1:3">
      <c r="A40" s="4" t="s">
        <v>15</v>
      </c>
      <c r="B40" s="4"/>
      <c r="C40" s="4"/>
    </row>
    <row r="41" spans="1:3" ht="81" customHeight="1">
      <c r="A41" s="11" t="s">
        <v>16</v>
      </c>
      <c r="B41" s="176">
        <v>1072</v>
      </c>
      <c r="C41" s="19" t="s">
        <v>234</v>
      </c>
    </row>
    <row r="42" spans="1:3">
      <c r="A42" s="11" t="s">
        <v>17</v>
      </c>
      <c r="B42" s="176">
        <v>12001</v>
      </c>
      <c r="C42" s="15" t="s">
        <v>34</v>
      </c>
    </row>
    <row r="43" spans="1:3" ht="67.5">
      <c r="A43" s="170" t="s">
        <v>18</v>
      </c>
      <c r="B43" s="174" t="s">
        <v>157</v>
      </c>
      <c r="C43" s="173"/>
    </row>
    <row r="44" spans="1:3" ht="67.5">
      <c r="A44" s="170" t="s">
        <v>19</v>
      </c>
      <c r="B44" s="174" t="s">
        <v>158</v>
      </c>
      <c r="C44" s="173"/>
    </row>
    <row r="45" spans="1:3">
      <c r="A45" s="170" t="s">
        <v>20</v>
      </c>
      <c r="B45" s="174" t="s">
        <v>21</v>
      </c>
      <c r="C45" s="173"/>
    </row>
    <row r="46" spans="1:3" ht="27.75">
      <c r="A46" s="13" t="s">
        <v>205</v>
      </c>
      <c r="B46" s="11" t="s">
        <v>206</v>
      </c>
      <c r="C46" s="173"/>
    </row>
    <row r="47" spans="1:3">
      <c r="A47" s="282" t="s">
        <v>22</v>
      </c>
      <c r="B47" s="282"/>
      <c r="C47" s="173"/>
    </row>
    <row r="48" spans="1:3" ht="24.75" customHeight="1">
      <c r="A48" s="275" t="s">
        <v>208</v>
      </c>
      <c r="B48" s="275"/>
      <c r="C48" s="172">
        <v>0</v>
      </c>
    </row>
    <row r="49" spans="1:3" ht="22.5" customHeight="1">
      <c r="A49" s="275" t="s">
        <v>209</v>
      </c>
      <c r="B49" s="275"/>
      <c r="C49" s="172">
        <v>0</v>
      </c>
    </row>
    <row r="50" spans="1:3" ht="21.75" customHeight="1">
      <c r="A50" s="275" t="s">
        <v>213</v>
      </c>
      <c r="B50" s="275"/>
      <c r="C50" s="172">
        <v>0</v>
      </c>
    </row>
    <row r="51" spans="1:3">
      <c r="A51" s="283" t="s">
        <v>35</v>
      </c>
      <c r="B51" s="283"/>
      <c r="C51" s="16">
        <f>'1'!D24</f>
        <v>-28266.400000000001</v>
      </c>
    </row>
    <row r="52" spans="1:3" ht="66.75" customHeight="1">
      <c r="A52" s="11" t="s">
        <v>16</v>
      </c>
      <c r="B52" s="176">
        <v>1072</v>
      </c>
      <c r="C52" s="19" t="s">
        <v>234</v>
      </c>
    </row>
    <row r="53" spans="1:3">
      <c r="A53" s="11" t="s">
        <v>17</v>
      </c>
      <c r="B53" s="176">
        <v>31001</v>
      </c>
      <c r="C53" s="15" t="s">
        <v>34</v>
      </c>
    </row>
    <row r="54" spans="1:3" ht="68.25">
      <c r="A54" s="11" t="s">
        <v>18</v>
      </c>
      <c r="B54" s="13" t="s">
        <v>159</v>
      </c>
      <c r="C54" s="11"/>
    </row>
    <row r="55" spans="1:3" ht="54">
      <c r="A55" s="11" t="s">
        <v>19</v>
      </c>
      <c r="B55" s="213" t="s">
        <v>160</v>
      </c>
      <c r="C55" s="11"/>
    </row>
    <row r="56" spans="1:3" ht="27">
      <c r="A56" s="13" t="s">
        <v>20</v>
      </c>
      <c r="B56" s="220" t="s">
        <v>161</v>
      </c>
      <c r="C56" s="11"/>
    </row>
    <row r="57" spans="1:3" ht="41.25">
      <c r="A57" s="13" t="s">
        <v>211</v>
      </c>
      <c r="B57" s="11" t="s">
        <v>212</v>
      </c>
      <c r="C57" s="11"/>
    </row>
    <row r="58" spans="1:3">
      <c r="A58" s="276" t="s">
        <v>22</v>
      </c>
      <c r="B58" s="277"/>
      <c r="C58" s="15"/>
    </row>
    <row r="59" spans="1:3">
      <c r="A59" s="275" t="s">
        <v>208</v>
      </c>
      <c r="B59" s="275"/>
      <c r="C59" s="15">
        <v>0</v>
      </c>
    </row>
    <row r="60" spans="1:3" ht="23.25" customHeight="1">
      <c r="A60" s="275" t="s">
        <v>209</v>
      </c>
      <c r="B60" s="275"/>
      <c r="C60" s="15">
        <v>0</v>
      </c>
    </row>
    <row r="61" spans="1:3" ht="24" customHeight="1">
      <c r="A61" s="275" t="s">
        <v>210</v>
      </c>
      <c r="B61" s="275"/>
      <c r="C61" s="15">
        <v>0</v>
      </c>
    </row>
    <row r="62" spans="1:3" ht="16.5" customHeight="1">
      <c r="A62" s="12" t="s">
        <v>35</v>
      </c>
      <c r="B62" s="12"/>
      <c r="C62" s="16">
        <f>+'[1]3'!G115</f>
        <v>-565431.69999999995</v>
      </c>
    </row>
    <row r="63" spans="1:3" ht="65.25" customHeight="1">
      <c r="A63" s="11" t="s">
        <v>16</v>
      </c>
      <c r="B63" s="230">
        <v>1072</v>
      </c>
      <c r="C63" s="19" t="s">
        <v>234</v>
      </c>
    </row>
    <row r="64" spans="1:3">
      <c r="A64" s="11" t="s">
        <v>17</v>
      </c>
      <c r="B64" s="176">
        <v>31002</v>
      </c>
      <c r="C64" s="15" t="s">
        <v>34</v>
      </c>
    </row>
    <row r="65" spans="1:3" ht="67.5">
      <c r="A65" s="11" t="s">
        <v>18</v>
      </c>
      <c r="B65" s="220" t="s">
        <v>162</v>
      </c>
      <c r="C65" s="11"/>
    </row>
    <row r="66" spans="1:3" ht="67.5">
      <c r="A66" s="11" t="s">
        <v>19</v>
      </c>
      <c r="B66" s="220" t="s">
        <v>163</v>
      </c>
      <c r="C66" s="11"/>
    </row>
    <row r="67" spans="1:3" ht="27">
      <c r="A67" s="13" t="s">
        <v>20</v>
      </c>
      <c r="B67" s="220" t="s">
        <v>161</v>
      </c>
      <c r="C67" s="11"/>
    </row>
    <row r="68" spans="1:3" ht="41.25">
      <c r="A68" s="13" t="s">
        <v>211</v>
      </c>
      <c r="B68" s="11" t="s">
        <v>212</v>
      </c>
      <c r="C68" s="15"/>
    </row>
    <row r="69" spans="1:3" ht="21.75" customHeight="1">
      <c r="A69" s="276" t="s">
        <v>22</v>
      </c>
      <c r="B69" s="277"/>
      <c r="C69" s="15"/>
    </row>
    <row r="70" spans="1:3" ht="30" customHeight="1">
      <c r="A70" s="275" t="s">
        <v>208</v>
      </c>
      <c r="B70" s="275"/>
      <c r="C70" s="15" t="s">
        <v>120</v>
      </c>
    </row>
    <row r="71" spans="1:3" ht="16.5" customHeight="1">
      <c r="A71" s="275" t="s">
        <v>209</v>
      </c>
      <c r="B71" s="275"/>
      <c r="C71" s="15">
        <v>0</v>
      </c>
    </row>
    <row r="72" spans="1:3">
      <c r="A72" s="275" t="s">
        <v>213</v>
      </c>
      <c r="B72" s="275"/>
      <c r="C72" s="15">
        <v>0</v>
      </c>
    </row>
    <row r="73" spans="1:3">
      <c r="A73" s="12" t="s">
        <v>35</v>
      </c>
      <c r="B73" s="12"/>
      <c r="C73" s="16">
        <v>-747164.2</v>
      </c>
    </row>
    <row r="74" spans="1:3" ht="65.25" customHeight="1">
      <c r="A74" s="11" t="s">
        <v>16</v>
      </c>
      <c r="B74" s="176">
        <v>1072</v>
      </c>
      <c r="C74" s="19" t="s">
        <v>234</v>
      </c>
    </row>
    <row r="75" spans="1:3">
      <c r="A75" s="11" t="s">
        <v>17</v>
      </c>
      <c r="B75" s="176">
        <v>31003</v>
      </c>
      <c r="C75" s="15" t="s">
        <v>34</v>
      </c>
    </row>
    <row r="76" spans="1:3" ht="54">
      <c r="A76" s="11" t="s">
        <v>18</v>
      </c>
      <c r="B76" s="220" t="s">
        <v>164</v>
      </c>
      <c r="C76" s="11"/>
    </row>
    <row r="77" spans="1:3" ht="27">
      <c r="A77" s="11" t="s">
        <v>19</v>
      </c>
      <c r="B77" s="220" t="s">
        <v>165</v>
      </c>
      <c r="C77" s="11"/>
    </row>
    <row r="78" spans="1:3" ht="27">
      <c r="A78" s="13" t="s">
        <v>20</v>
      </c>
      <c r="B78" s="220" t="s">
        <v>161</v>
      </c>
      <c r="C78" s="11"/>
    </row>
    <row r="79" spans="1:3" ht="41.25">
      <c r="A79" s="13" t="s">
        <v>211</v>
      </c>
      <c r="B79" s="11" t="s">
        <v>212</v>
      </c>
      <c r="C79" s="15"/>
    </row>
    <row r="80" spans="1:3" ht="21.75" customHeight="1">
      <c r="A80" s="276" t="s">
        <v>22</v>
      </c>
      <c r="B80" s="277"/>
      <c r="C80" s="15"/>
    </row>
    <row r="81" spans="1:3" ht="30" customHeight="1">
      <c r="A81" s="275" t="s">
        <v>208</v>
      </c>
      <c r="B81" s="275"/>
      <c r="C81" s="15" t="s">
        <v>120</v>
      </c>
    </row>
    <row r="82" spans="1:3" ht="16.5" customHeight="1">
      <c r="A82" s="275" t="s">
        <v>209</v>
      </c>
      <c r="B82" s="275"/>
      <c r="C82" s="15">
        <v>0</v>
      </c>
    </row>
    <row r="83" spans="1:3">
      <c r="A83" s="275" t="s">
        <v>210</v>
      </c>
      <c r="B83" s="275"/>
      <c r="C83" s="15">
        <v>0</v>
      </c>
    </row>
    <row r="84" spans="1:3">
      <c r="A84" s="12" t="s">
        <v>35</v>
      </c>
      <c r="B84" s="12"/>
      <c r="C84" s="16">
        <f>+'[1]3'!G138</f>
        <v>-63259.199999999997</v>
      </c>
    </row>
    <row r="85" spans="1:3" ht="65.25" customHeight="1">
      <c r="A85" s="11" t="s">
        <v>16</v>
      </c>
      <c r="B85" s="176">
        <v>1072</v>
      </c>
      <c r="C85" s="19" t="s">
        <v>234</v>
      </c>
    </row>
    <row r="86" spans="1:3">
      <c r="A86" s="11" t="s">
        <v>17</v>
      </c>
      <c r="B86" s="176">
        <v>31004</v>
      </c>
      <c r="C86" s="15" t="s">
        <v>34</v>
      </c>
    </row>
    <row r="87" spans="1:3" ht="67.5">
      <c r="A87" s="11" t="s">
        <v>18</v>
      </c>
      <c r="B87" s="220" t="s">
        <v>166</v>
      </c>
      <c r="C87" s="11"/>
    </row>
    <row r="88" spans="1:3" ht="27">
      <c r="A88" s="11" t="s">
        <v>19</v>
      </c>
      <c r="B88" s="220" t="s">
        <v>165</v>
      </c>
      <c r="C88" s="11"/>
    </row>
    <row r="89" spans="1:3" ht="27">
      <c r="A89" s="13" t="s">
        <v>20</v>
      </c>
      <c r="B89" s="220" t="s">
        <v>161</v>
      </c>
      <c r="C89" s="11"/>
    </row>
    <row r="90" spans="1:3" ht="41.25">
      <c r="A90" s="13" t="s">
        <v>211</v>
      </c>
      <c r="B90" s="11" t="s">
        <v>212</v>
      </c>
      <c r="C90" s="15"/>
    </row>
    <row r="91" spans="1:3" ht="21.75" customHeight="1">
      <c r="A91" s="276" t="s">
        <v>22</v>
      </c>
      <c r="B91" s="277"/>
      <c r="C91" s="15"/>
    </row>
    <row r="92" spans="1:3" ht="30" customHeight="1">
      <c r="A92" s="275" t="s">
        <v>208</v>
      </c>
      <c r="B92" s="275"/>
      <c r="C92" s="15" t="s">
        <v>120</v>
      </c>
    </row>
    <row r="93" spans="1:3" ht="16.5" customHeight="1">
      <c r="A93" s="275" t="s">
        <v>209</v>
      </c>
      <c r="B93" s="275"/>
      <c r="C93" s="15">
        <v>0</v>
      </c>
    </row>
    <row r="94" spans="1:3">
      <c r="A94" s="275" t="s">
        <v>213</v>
      </c>
      <c r="B94" s="275"/>
      <c r="C94" s="15">
        <v>0</v>
      </c>
    </row>
    <row r="95" spans="1:3">
      <c r="A95" s="12" t="s">
        <v>35</v>
      </c>
      <c r="B95" s="12"/>
      <c r="C95" s="16">
        <f>+'[1]3'!G149</f>
        <v>-63259.199999999997</v>
      </c>
    </row>
  </sheetData>
  <mergeCells count="26">
    <mergeCell ref="A8:C8"/>
    <mergeCell ref="A6:C6"/>
    <mergeCell ref="A69:B69"/>
    <mergeCell ref="A70:B70"/>
    <mergeCell ref="A59:B59"/>
    <mergeCell ref="A60:B60"/>
    <mergeCell ref="A61:B61"/>
    <mergeCell ref="A58:B58"/>
    <mergeCell ref="A37:B37"/>
    <mergeCell ref="A38:B38"/>
    <mergeCell ref="A39:B39"/>
    <mergeCell ref="A47:B47"/>
    <mergeCell ref="A48:B48"/>
    <mergeCell ref="A49:B49"/>
    <mergeCell ref="A50:B50"/>
    <mergeCell ref="A51:B51"/>
    <mergeCell ref="A71:B71"/>
    <mergeCell ref="A72:B72"/>
    <mergeCell ref="A80:B80"/>
    <mergeCell ref="A81:B81"/>
    <mergeCell ref="A82:B82"/>
    <mergeCell ref="A83:B83"/>
    <mergeCell ref="A91:B91"/>
    <mergeCell ref="A92:B92"/>
    <mergeCell ref="A93:B93"/>
    <mergeCell ref="A94:B94"/>
  </mergeCells>
  <pageMargins left="0.7" right="0.7" top="0.75" bottom="0.75" header="0.3" footer="0.3"/>
  <ignoredErrors>
    <ignoredError sqref="C9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AH224"/>
  <sheetViews>
    <sheetView tabSelected="1" workbookViewId="0">
      <selection activeCell="B1" sqref="B1"/>
    </sheetView>
  </sheetViews>
  <sheetFormatPr defaultRowHeight="16.5"/>
  <cols>
    <col min="1" max="1" width="35.85546875" style="3" customWidth="1"/>
    <col min="2" max="2" width="45.5703125" style="3" customWidth="1"/>
    <col min="3" max="3" width="27.85546875" style="3" customWidth="1"/>
    <col min="4" max="4" width="15.140625" style="3" customWidth="1"/>
    <col min="5" max="5" width="14.7109375" style="3" customWidth="1"/>
    <col min="6" max="6" width="13.7109375" style="3" customWidth="1"/>
    <col min="7" max="7" width="9.140625" style="3" customWidth="1"/>
    <col min="8" max="8" width="10.28515625" style="3" bestFit="1" customWidth="1"/>
    <col min="9" max="16384" width="9.140625" style="3"/>
  </cols>
  <sheetData>
    <row r="1" spans="1:34" s="4" customFormat="1" ht="14.25" customHeight="1">
      <c r="B1" s="2"/>
      <c r="C1" s="2" t="s">
        <v>141</v>
      </c>
    </row>
    <row r="2" spans="1:34" s="4" customFormat="1" ht="14.25" customHeight="1">
      <c r="B2" s="116"/>
      <c r="C2" s="116" t="s">
        <v>32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s="4" customFormat="1" ht="14.25" customHeight="1">
      <c r="B3" s="116"/>
      <c r="C3" s="116" t="s">
        <v>33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6" spans="1:34" ht="57.75" customHeight="1">
      <c r="A6" s="279" t="s">
        <v>222</v>
      </c>
      <c r="B6" s="279"/>
      <c r="C6" s="279"/>
    </row>
    <row r="7" spans="1:34">
      <c r="A7" s="286" t="s">
        <v>239</v>
      </c>
      <c r="B7" s="286"/>
      <c r="C7" s="286"/>
      <c r="D7" s="48"/>
    </row>
    <row r="8" spans="1:34" ht="21" customHeight="1">
      <c r="A8" s="288" t="s">
        <v>223</v>
      </c>
      <c r="B8" s="288"/>
      <c r="C8" s="288"/>
    </row>
    <row r="9" spans="1:34" s="108" customFormat="1" ht="16.5" customHeight="1">
      <c r="A9" s="109"/>
      <c r="B9" s="109"/>
      <c r="C9" s="106"/>
    </row>
    <row r="10" spans="1:34">
      <c r="A10" s="243" t="s">
        <v>12</v>
      </c>
      <c r="B10" s="243" t="s">
        <v>13</v>
      </c>
      <c r="C10" s="34"/>
    </row>
    <row r="11" spans="1:34" ht="28.5">
      <c r="A11" s="244">
        <v>1072</v>
      </c>
      <c r="B11" s="245" t="s">
        <v>151</v>
      </c>
      <c r="C11" s="35"/>
    </row>
    <row r="12" spans="1:34">
      <c r="A12" s="26"/>
      <c r="B12" s="26"/>
      <c r="C12" s="33"/>
    </row>
    <row r="13" spans="1:34">
      <c r="A13" s="4" t="s">
        <v>15</v>
      </c>
      <c r="B13" s="4"/>
      <c r="C13" s="4"/>
    </row>
    <row r="14" spans="1:34" ht="53.25" customHeight="1">
      <c r="A14" s="11" t="s">
        <v>16</v>
      </c>
      <c r="B14" s="176">
        <v>1072</v>
      </c>
      <c r="C14" s="110" t="s">
        <v>234</v>
      </c>
    </row>
    <row r="15" spans="1:34">
      <c r="A15" s="11" t="s">
        <v>17</v>
      </c>
      <c r="B15" s="176">
        <v>11005</v>
      </c>
      <c r="C15" s="15" t="s">
        <v>34</v>
      </c>
    </row>
    <row r="16" spans="1:34" ht="41.25">
      <c r="A16" s="11" t="s">
        <v>18</v>
      </c>
      <c r="B16" s="13" t="s">
        <v>154</v>
      </c>
      <c r="C16" s="11"/>
    </row>
    <row r="17" spans="1:3" ht="27.75">
      <c r="A17" s="11" t="s">
        <v>19</v>
      </c>
      <c r="B17" s="13" t="s">
        <v>155</v>
      </c>
      <c r="C17" s="11"/>
    </row>
    <row r="18" spans="1:3">
      <c r="A18" s="13" t="s">
        <v>20</v>
      </c>
      <c r="B18" s="13" t="s">
        <v>156</v>
      </c>
      <c r="C18" s="11"/>
    </row>
    <row r="19" spans="1:3" ht="27.75">
      <c r="A19" s="13" t="s">
        <v>205</v>
      </c>
      <c r="B19" s="11" t="s">
        <v>206</v>
      </c>
      <c r="C19" s="11"/>
    </row>
    <row r="20" spans="1:3">
      <c r="A20" s="276" t="s">
        <v>22</v>
      </c>
      <c r="B20" s="277"/>
      <c r="C20" s="15"/>
    </row>
    <row r="21" spans="1:3" ht="35.25" customHeight="1">
      <c r="A21" s="276" t="s">
        <v>207</v>
      </c>
      <c r="B21" s="277"/>
      <c r="C21" s="15" t="s">
        <v>120</v>
      </c>
    </row>
    <row r="22" spans="1:3" ht="16.5" customHeight="1">
      <c r="A22" s="12" t="s">
        <v>35</v>
      </c>
      <c r="B22" s="12"/>
      <c r="C22" s="16">
        <f>'1'!D18</f>
        <v>-90970</v>
      </c>
    </row>
    <row r="23" spans="1:3" ht="48.75" customHeight="1">
      <c r="A23" s="11" t="s">
        <v>16</v>
      </c>
      <c r="B23" s="176">
        <v>1072</v>
      </c>
      <c r="C23" s="19" t="s">
        <v>234</v>
      </c>
    </row>
    <row r="24" spans="1:3" ht="16.5" customHeight="1">
      <c r="A24" s="11" t="s">
        <v>17</v>
      </c>
      <c r="B24" s="176">
        <v>12001</v>
      </c>
      <c r="C24" s="15" t="s">
        <v>34</v>
      </c>
    </row>
    <row r="25" spans="1:3" ht="81">
      <c r="A25" s="170" t="s">
        <v>18</v>
      </c>
      <c r="B25" s="174" t="s">
        <v>157</v>
      </c>
      <c r="C25" s="173"/>
    </row>
    <row r="26" spans="1:3" ht="81">
      <c r="A26" s="170" t="s">
        <v>19</v>
      </c>
      <c r="B26" s="174" t="s">
        <v>158</v>
      </c>
      <c r="C26" s="173"/>
    </row>
    <row r="27" spans="1:3">
      <c r="A27" s="170" t="s">
        <v>20</v>
      </c>
      <c r="B27" s="174" t="s">
        <v>21</v>
      </c>
      <c r="C27" s="173"/>
    </row>
    <row r="28" spans="1:3" ht="16.5" customHeight="1">
      <c r="A28" s="13" t="s">
        <v>205</v>
      </c>
      <c r="B28" s="11" t="s">
        <v>206</v>
      </c>
      <c r="C28" s="173"/>
    </row>
    <row r="29" spans="1:3" ht="16.5" customHeight="1">
      <c r="A29" s="282" t="s">
        <v>22</v>
      </c>
      <c r="B29" s="282"/>
      <c r="C29" s="173"/>
    </row>
    <row r="30" spans="1:3" ht="16.5" customHeight="1">
      <c r="A30" s="275" t="s">
        <v>208</v>
      </c>
      <c r="B30" s="275"/>
      <c r="C30" s="172">
        <v>0</v>
      </c>
    </row>
    <row r="31" spans="1:3" ht="16.5" customHeight="1">
      <c r="A31" s="275" t="s">
        <v>209</v>
      </c>
      <c r="B31" s="275"/>
      <c r="C31" s="172">
        <v>0</v>
      </c>
    </row>
    <row r="32" spans="1:3" ht="16.5" customHeight="1">
      <c r="A32" s="275" t="s">
        <v>213</v>
      </c>
      <c r="B32" s="275"/>
      <c r="C32" s="172">
        <v>0</v>
      </c>
    </row>
    <row r="33" spans="1:3" ht="16.5" customHeight="1">
      <c r="A33" s="283" t="s">
        <v>35</v>
      </c>
      <c r="B33" s="283"/>
      <c r="C33" s="16">
        <f>'1'!D24</f>
        <v>-28266.400000000001</v>
      </c>
    </row>
    <row r="34" spans="1:3" ht="40.5">
      <c r="A34" s="11" t="s">
        <v>16</v>
      </c>
      <c r="B34" s="176">
        <v>1072</v>
      </c>
      <c r="C34" s="19" t="s">
        <v>234</v>
      </c>
    </row>
    <row r="35" spans="1:3" ht="16.5" customHeight="1">
      <c r="A35" s="11" t="s">
        <v>17</v>
      </c>
      <c r="B35" s="176">
        <v>31001</v>
      </c>
      <c r="C35" s="15" t="s">
        <v>34</v>
      </c>
    </row>
    <row r="36" spans="1:3" ht="95.25">
      <c r="A36" s="11" t="s">
        <v>18</v>
      </c>
      <c r="B36" s="13" t="s">
        <v>159</v>
      </c>
      <c r="C36" s="11"/>
    </row>
    <row r="37" spans="1:3" ht="54">
      <c r="A37" s="11" t="s">
        <v>19</v>
      </c>
      <c r="B37" s="213" t="s">
        <v>160</v>
      </c>
      <c r="C37" s="11"/>
    </row>
    <row r="38" spans="1:3" ht="40.5">
      <c r="A38" s="13" t="s">
        <v>20</v>
      </c>
      <c r="B38" s="220" t="s">
        <v>161</v>
      </c>
      <c r="C38" s="11"/>
    </row>
    <row r="39" spans="1:3" ht="16.5" customHeight="1">
      <c r="A39" s="13" t="s">
        <v>211</v>
      </c>
      <c r="B39" s="11" t="s">
        <v>212</v>
      </c>
      <c r="C39" s="11"/>
    </row>
    <row r="40" spans="1:3" ht="16.5" customHeight="1">
      <c r="A40" s="276" t="s">
        <v>22</v>
      </c>
      <c r="B40" s="277"/>
      <c r="C40" s="15"/>
    </row>
    <row r="41" spans="1:3" ht="16.5" customHeight="1">
      <c r="A41" s="275" t="s">
        <v>208</v>
      </c>
      <c r="B41" s="275"/>
      <c r="C41" s="15">
        <v>0</v>
      </c>
    </row>
    <row r="42" spans="1:3" ht="16.5" customHeight="1">
      <c r="A42" s="275" t="s">
        <v>209</v>
      </c>
      <c r="B42" s="275"/>
      <c r="C42" s="15">
        <v>0</v>
      </c>
    </row>
    <row r="43" spans="1:3" ht="16.5" customHeight="1">
      <c r="A43" s="275" t="s">
        <v>213</v>
      </c>
      <c r="B43" s="275"/>
      <c r="C43" s="15">
        <v>0</v>
      </c>
    </row>
    <row r="44" spans="1:3" ht="16.5" customHeight="1">
      <c r="A44" s="12" t="s">
        <v>35</v>
      </c>
      <c r="B44" s="12"/>
      <c r="C44" s="16">
        <v>-565431.69999999995</v>
      </c>
    </row>
    <row r="45" spans="1:3" ht="40.5">
      <c r="A45" s="11" t="s">
        <v>16</v>
      </c>
      <c r="B45" s="176">
        <v>1072</v>
      </c>
      <c r="C45" s="19" t="s">
        <v>234</v>
      </c>
    </row>
    <row r="46" spans="1:3" ht="16.5" customHeight="1">
      <c r="A46" s="11" t="s">
        <v>17</v>
      </c>
      <c r="B46" s="176">
        <v>31002</v>
      </c>
      <c r="C46" s="15" t="s">
        <v>34</v>
      </c>
    </row>
    <row r="47" spans="1:3" ht="94.5">
      <c r="A47" s="11" t="s">
        <v>18</v>
      </c>
      <c r="B47" s="220" t="s">
        <v>162</v>
      </c>
      <c r="C47" s="11"/>
    </row>
    <row r="48" spans="1:3" ht="67.5">
      <c r="A48" s="11" t="s">
        <v>19</v>
      </c>
      <c r="B48" s="220" t="s">
        <v>163</v>
      </c>
      <c r="C48" s="11"/>
    </row>
    <row r="49" spans="1:8" ht="40.5">
      <c r="A49" s="13" t="s">
        <v>20</v>
      </c>
      <c r="B49" s="220" t="s">
        <v>161</v>
      </c>
      <c r="C49" s="11"/>
    </row>
    <row r="50" spans="1:8" ht="16.5" customHeight="1">
      <c r="A50" s="13" t="s">
        <v>211</v>
      </c>
      <c r="B50" s="11" t="s">
        <v>212</v>
      </c>
      <c r="C50" s="15"/>
    </row>
    <row r="51" spans="1:8" ht="16.5" customHeight="1">
      <c r="A51" s="276" t="s">
        <v>22</v>
      </c>
      <c r="B51" s="277"/>
      <c r="C51" s="15"/>
      <c r="F51" s="235"/>
    </row>
    <row r="52" spans="1:8" ht="16.5" customHeight="1">
      <c r="A52" s="275" t="s">
        <v>208</v>
      </c>
      <c r="B52" s="275"/>
      <c r="C52" s="15" t="s">
        <v>120</v>
      </c>
      <c r="H52" s="236"/>
    </row>
    <row r="53" spans="1:8" ht="16.5" customHeight="1">
      <c r="A53" s="275" t="s">
        <v>209</v>
      </c>
      <c r="B53" s="275"/>
      <c r="C53" s="15" t="s">
        <v>120</v>
      </c>
      <c r="H53" s="236"/>
    </row>
    <row r="54" spans="1:8" ht="16.5" customHeight="1">
      <c r="A54" s="275" t="s">
        <v>213</v>
      </c>
      <c r="B54" s="275"/>
      <c r="C54" s="15" t="s">
        <v>120</v>
      </c>
    </row>
    <row r="55" spans="1:8">
      <c r="A55" s="12" t="s">
        <v>35</v>
      </c>
      <c r="B55" s="12"/>
      <c r="C55" s="16">
        <v>-747164.2</v>
      </c>
    </row>
    <row r="56" spans="1:8" ht="40.5">
      <c r="A56" s="11" t="s">
        <v>16</v>
      </c>
      <c r="B56" s="176">
        <v>1072</v>
      </c>
      <c r="C56" s="19" t="s">
        <v>234</v>
      </c>
    </row>
    <row r="57" spans="1:8" ht="16.5" customHeight="1">
      <c r="A57" s="11" t="s">
        <v>17</v>
      </c>
      <c r="B57" s="176">
        <v>31003</v>
      </c>
      <c r="C57" s="15" t="s">
        <v>34</v>
      </c>
    </row>
    <row r="58" spans="1:8" ht="81">
      <c r="A58" s="11" t="s">
        <v>18</v>
      </c>
      <c r="B58" s="220" t="s">
        <v>164</v>
      </c>
      <c r="C58" s="11"/>
    </row>
    <row r="59" spans="1:8" ht="27">
      <c r="A59" s="11" t="s">
        <v>19</v>
      </c>
      <c r="B59" s="220" t="s">
        <v>165</v>
      </c>
      <c r="C59" s="11"/>
    </row>
    <row r="60" spans="1:8" ht="40.5">
      <c r="A60" s="13" t="s">
        <v>20</v>
      </c>
      <c r="B60" s="220" t="s">
        <v>161</v>
      </c>
      <c r="C60" s="11"/>
    </row>
    <row r="61" spans="1:8" ht="16.5" customHeight="1">
      <c r="A61" s="13" t="s">
        <v>211</v>
      </c>
      <c r="B61" s="11" t="s">
        <v>212</v>
      </c>
      <c r="C61" s="15"/>
    </row>
    <row r="62" spans="1:8" ht="16.5" customHeight="1">
      <c r="A62" s="276" t="s">
        <v>22</v>
      </c>
      <c r="B62" s="277"/>
      <c r="C62" s="15"/>
    </row>
    <row r="63" spans="1:8" ht="16.5" customHeight="1">
      <c r="A63" s="275" t="s">
        <v>208</v>
      </c>
      <c r="B63" s="275"/>
      <c r="C63" s="15" t="s">
        <v>120</v>
      </c>
    </row>
    <row r="64" spans="1:8" ht="16.5" customHeight="1">
      <c r="A64" s="275" t="s">
        <v>209</v>
      </c>
      <c r="B64" s="275"/>
      <c r="C64" s="15">
        <v>0</v>
      </c>
    </row>
    <row r="65" spans="1:4" ht="16.5" customHeight="1">
      <c r="A65" s="275" t="s">
        <v>213</v>
      </c>
      <c r="B65" s="275"/>
      <c r="C65" s="15">
        <v>0</v>
      </c>
    </row>
    <row r="66" spans="1:4" ht="16.5" customHeight="1">
      <c r="A66" s="12" t="s">
        <v>35</v>
      </c>
      <c r="B66" s="12"/>
      <c r="C66" s="16">
        <v>-63259.199999999997</v>
      </c>
    </row>
    <row r="67" spans="1:4" ht="40.5">
      <c r="A67" s="11" t="s">
        <v>16</v>
      </c>
      <c r="B67" s="176">
        <v>1072</v>
      </c>
      <c r="C67" s="19" t="s">
        <v>234</v>
      </c>
    </row>
    <row r="68" spans="1:4" ht="16.5" customHeight="1">
      <c r="A68" s="11" t="s">
        <v>17</v>
      </c>
      <c r="B68" s="176">
        <v>31004</v>
      </c>
      <c r="C68" s="15" t="s">
        <v>34</v>
      </c>
    </row>
    <row r="69" spans="1:4" ht="94.5">
      <c r="A69" s="11" t="s">
        <v>18</v>
      </c>
      <c r="B69" s="220" t="s">
        <v>166</v>
      </c>
      <c r="C69" s="11"/>
    </row>
    <row r="70" spans="1:4" ht="27">
      <c r="A70" s="11" t="s">
        <v>19</v>
      </c>
      <c r="B70" s="220" t="s">
        <v>165</v>
      </c>
      <c r="C70" s="11"/>
    </row>
    <row r="71" spans="1:4" ht="40.5">
      <c r="A71" s="13" t="s">
        <v>20</v>
      </c>
      <c r="B71" s="220" t="s">
        <v>161</v>
      </c>
      <c r="C71" s="11"/>
    </row>
    <row r="72" spans="1:4" ht="41.25">
      <c r="A72" s="13" t="s">
        <v>211</v>
      </c>
      <c r="B72" s="11" t="s">
        <v>212</v>
      </c>
      <c r="C72" s="107"/>
    </row>
    <row r="73" spans="1:4" ht="16.5" customHeight="1">
      <c r="A73" s="276" t="s">
        <v>22</v>
      </c>
      <c r="B73" s="277"/>
      <c r="C73" s="107"/>
    </row>
    <row r="74" spans="1:4" ht="16.5" customHeight="1">
      <c r="A74" s="275" t="s">
        <v>208</v>
      </c>
      <c r="B74" s="275"/>
      <c r="C74" s="15">
        <v>0</v>
      </c>
    </row>
    <row r="75" spans="1:4" ht="16.5" customHeight="1">
      <c r="A75" s="275" t="s">
        <v>209</v>
      </c>
      <c r="B75" s="275"/>
      <c r="C75" s="15">
        <v>0</v>
      </c>
    </row>
    <row r="76" spans="1:4" ht="16.5" customHeight="1">
      <c r="A76" s="275" t="s">
        <v>210</v>
      </c>
      <c r="B76" s="275"/>
      <c r="C76" s="15" t="s">
        <v>120</v>
      </c>
    </row>
    <row r="77" spans="1:4" ht="16.5" customHeight="1">
      <c r="A77" s="12" t="s">
        <v>35</v>
      </c>
      <c r="B77" s="12"/>
      <c r="C77" s="16">
        <v>-63259.199999999997</v>
      </c>
    </row>
    <row r="78" spans="1:4" ht="16.5" customHeight="1"/>
    <row r="79" spans="1:4" s="26" customFormat="1" ht="36.75" customHeight="1">
      <c r="A79" s="279" t="s">
        <v>137</v>
      </c>
      <c r="B79" s="279"/>
      <c r="C79" s="279"/>
      <c r="D79" s="242"/>
    </row>
    <row r="80" spans="1:4" s="26" customFormat="1" ht="15">
      <c r="C80" s="33"/>
    </row>
    <row r="81" spans="1:4" s="46" customFormat="1" ht="20.25">
      <c r="A81" s="157"/>
      <c r="B81" s="10" t="s">
        <v>136</v>
      </c>
      <c r="C81" s="157"/>
      <c r="D81" s="157"/>
    </row>
    <row r="82" spans="1:4" s="46" customFormat="1" ht="15">
      <c r="A82" s="14" t="s">
        <v>45</v>
      </c>
      <c r="B82" s="158"/>
      <c r="C82" s="158"/>
      <c r="D82" s="158"/>
    </row>
    <row r="83" spans="1:4" s="46" customFormat="1" ht="15">
      <c r="C83" s="96"/>
      <c r="D83" s="96"/>
    </row>
    <row r="84" spans="1:4" s="46" customFormat="1" ht="15" customHeight="1">
      <c r="A84" s="12" t="s">
        <v>12</v>
      </c>
      <c r="B84" s="12" t="s">
        <v>13</v>
      </c>
      <c r="C84" s="97"/>
      <c r="D84" s="97"/>
    </row>
    <row r="85" spans="1:4" s="46" customFormat="1" ht="15" customHeight="1">
      <c r="A85" s="11" t="s">
        <v>36</v>
      </c>
      <c r="B85" s="11" t="s">
        <v>14</v>
      </c>
      <c r="C85" s="98"/>
      <c r="D85" s="98"/>
    </row>
    <row r="86" spans="1:4" s="46" customFormat="1" ht="15" customHeight="1">
      <c r="C86" s="96"/>
      <c r="D86" s="96"/>
    </row>
    <row r="87" spans="1:4" s="46" customFormat="1" ht="25.5" customHeight="1">
      <c r="A87" s="158" t="s">
        <v>15</v>
      </c>
      <c r="B87" s="158"/>
      <c r="C87" s="158"/>
      <c r="D87" s="158"/>
    </row>
    <row r="88" spans="1:4" s="46" customFormat="1" ht="15">
      <c r="C88" s="96"/>
      <c r="D88" s="96"/>
    </row>
    <row r="89" spans="1:4" s="46" customFormat="1" ht="60" customHeight="1">
      <c r="A89" s="11" t="s">
        <v>16</v>
      </c>
      <c r="B89" s="11" t="s">
        <v>36</v>
      </c>
      <c r="C89" s="19" t="s">
        <v>237</v>
      </c>
      <c r="D89" s="160"/>
    </row>
    <row r="90" spans="1:4" s="46" customFormat="1" ht="15">
      <c r="A90" s="11" t="s">
        <v>17</v>
      </c>
      <c r="B90" s="11" t="s">
        <v>37</v>
      </c>
      <c r="C90" s="11" t="s">
        <v>34</v>
      </c>
      <c r="D90" s="5"/>
    </row>
    <row r="91" spans="1:4" s="46" customFormat="1" ht="40.5">
      <c r="A91" s="11" t="s">
        <v>18</v>
      </c>
      <c r="B91" s="13" t="s">
        <v>38</v>
      </c>
      <c r="C91" s="11"/>
      <c r="D91" s="5"/>
    </row>
    <row r="92" spans="1:4" s="46" customFormat="1" ht="27">
      <c r="A92" s="11" t="s">
        <v>19</v>
      </c>
      <c r="B92" s="13" t="s">
        <v>39</v>
      </c>
      <c r="C92" s="11"/>
      <c r="D92" s="5"/>
    </row>
    <row r="93" spans="1:4" s="46" customFormat="1" ht="15">
      <c r="A93" s="13" t="s">
        <v>20</v>
      </c>
      <c r="B93" s="13" t="s">
        <v>21</v>
      </c>
      <c r="C93" s="11"/>
      <c r="D93" s="5"/>
    </row>
    <row r="94" spans="1:4" s="46" customFormat="1" ht="27">
      <c r="A94" s="13" t="s">
        <v>40</v>
      </c>
      <c r="B94" s="11" t="s">
        <v>41</v>
      </c>
      <c r="C94" s="11"/>
      <c r="D94" s="5"/>
    </row>
    <row r="95" spans="1:4" s="46" customFormat="1" ht="15" customHeight="1">
      <c r="A95" s="276" t="s">
        <v>22</v>
      </c>
      <c r="B95" s="277"/>
      <c r="C95" s="11"/>
      <c r="D95" s="5"/>
    </row>
    <row r="96" spans="1:4" s="46" customFormat="1" ht="15" customHeight="1">
      <c r="A96" s="284" t="s">
        <v>48</v>
      </c>
      <c r="B96" s="285"/>
      <c r="C96" s="15">
        <v>2</v>
      </c>
      <c r="D96" s="161"/>
    </row>
    <row r="97" spans="1:4" s="46" customFormat="1" ht="15" customHeight="1">
      <c r="A97" s="11" t="s">
        <v>35</v>
      </c>
      <c r="B97" s="11"/>
      <c r="C97" s="194">
        <f>'2'!D15</f>
        <v>16575.7</v>
      </c>
      <c r="D97" s="159"/>
    </row>
    <row r="98" spans="1:4" s="46" customFormat="1" ht="16.5" customHeight="1">
      <c r="A98" s="5"/>
      <c r="B98" s="5"/>
      <c r="C98" s="159"/>
      <c r="D98" s="159"/>
    </row>
    <row r="99" spans="1:4" ht="43.5" customHeight="1">
      <c r="A99" s="279" t="s">
        <v>123</v>
      </c>
      <c r="B99" s="279"/>
      <c r="C99" s="279"/>
    </row>
    <row r="100" spans="1:4" s="26" customFormat="1" ht="20.25">
      <c r="A100" s="31"/>
      <c r="B100" s="10" t="s">
        <v>124</v>
      </c>
      <c r="C100" s="31"/>
    </row>
    <row r="101" spans="1:4" s="26" customFormat="1" ht="15">
      <c r="A101" s="30" t="s">
        <v>45</v>
      </c>
      <c r="B101" s="32"/>
      <c r="C101" s="32"/>
    </row>
    <row r="102" spans="1:4" s="26" customFormat="1" ht="15">
      <c r="C102" s="33"/>
    </row>
    <row r="103" spans="1:4" s="26" customFormat="1" ht="15">
      <c r="A103" s="12" t="s">
        <v>12</v>
      </c>
      <c r="B103" s="12" t="s">
        <v>13</v>
      </c>
      <c r="C103" s="34"/>
    </row>
    <row r="104" spans="1:4" s="26" customFormat="1" ht="15">
      <c r="A104" s="11" t="s">
        <v>36</v>
      </c>
      <c r="B104" s="11" t="s">
        <v>14</v>
      </c>
      <c r="C104" s="35"/>
    </row>
    <row r="105" spans="1:4" s="26" customFormat="1" ht="15">
      <c r="C105" s="33"/>
    </row>
    <row r="106" spans="1:4" s="26" customFormat="1" ht="25.5" customHeight="1">
      <c r="A106" s="32" t="s">
        <v>15</v>
      </c>
      <c r="B106" s="32"/>
      <c r="C106" s="32"/>
    </row>
    <row r="107" spans="1:4" s="26" customFormat="1" ht="15" customHeight="1">
      <c r="C107" s="33"/>
    </row>
    <row r="108" spans="1:4" s="26" customFormat="1" ht="81.75" customHeight="1">
      <c r="A108" s="11" t="s">
        <v>16</v>
      </c>
      <c r="B108" s="11" t="s">
        <v>36</v>
      </c>
      <c r="C108" s="19" t="s">
        <v>237</v>
      </c>
    </row>
    <row r="109" spans="1:4" s="26" customFormat="1" ht="16.5" customHeight="1">
      <c r="A109" s="11" t="s">
        <v>17</v>
      </c>
      <c r="B109" s="11" t="s">
        <v>37</v>
      </c>
      <c r="C109" s="11" t="s">
        <v>34</v>
      </c>
    </row>
    <row r="110" spans="1:4" s="26" customFormat="1" ht="40.5">
      <c r="A110" s="11" t="s">
        <v>18</v>
      </c>
      <c r="B110" s="13" t="s">
        <v>38</v>
      </c>
      <c r="C110" s="11"/>
    </row>
    <row r="111" spans="1:4" s="26" customFormat="1" ht="27">
      <c r="A111" s="11" t="s">
        <v>19</v>
      </c>
      <c r="B111" s="13" t="s">
        <v>39</v>
      </c>
      <c r="C111" s="11"/>
    </row>
    <row r="112" spans="1:4" s="26" customFormat="1" ht="15">
      <c r="A112" s="13" t="s">
        <v>20</v>
      </c>
      <c r="B112" s="13" t="s">
        <v>21</v>
      </c>
      <c r="C112" s="11"/>
    </row>
    <row r="113" spans="1:5" s="26" customFormat="1" ht="27">
      <c r="A113" s="13" t="s">
        <v>40</v>
      </c>
      <c r="B113" s="11" t="s">
        <v>41</v>
      </c>
      <c r="C113" s="11"/>
    </row>
    <row r="114" spans="1:5" s="26" customFormat="1" ht="19.5" customHeight="1">
      <c r="A114" s="276" t="s">
        <v>22</v>
      </c>
      <c r="B114" s="277"/>
      <c r="C114" s="11"/>
    </row>
    <row r="115" spans="1:5" s="26" customFormat="1" ht="19.5" customHeight="1">
      <c r="A115" s="284" t="s">
        <v>50</v>
      </c>
      <c r="B115" s="285"/>
      <c r="C115" s="40">
        <v>3</v>
      </c>
    </row>
    <row r="116" spans="1:5" s="26" customFormat="1" ht="15">
      <c r="A116" s="11" t="s">
        <v>35</v>
      </c>
      <c r="B116" s="11"/>
      <c r="C116" s="41">
        <f>'2'!D19</f>
        <v>20649.8</v>
      </c>
      <c r="E116" s="43"/>
    </row>
    <row r="117" spans="1:5" ht="43.5" customHeight="1">
      <c r="A117" s="287" t="s">
        <v>79</v>
      </c>
      <c r="B117" s="287"/>
      <c r="C117" s="287"/>
    </row>
    <row r="118" spans="1:5" s="26" customFormat="1" ht="20.25" customHeight="1">
      <c r="A118" s="31"/>
      <c r="B118" s="10" t="s">
        <v>78</v>
      </c>
      <c r="C118" s="31"/>
    </row>
    <row r="119" spans="1:5" s="26" customFormat="1" ht="15" customHeight="1">
      <c r="A119" s="30" t="s">
        <v>45</v>
      </c>
      <c r="B119" s="32"/>
      <c r="C119" s="32"/>
    </row>
    <row r="120" spans="1:5" s="26" customFormat="1" ht="16.5" customHeight="1">
      <c r="C120" s="33"/>
    </row>
    <row r="121" spans="1:5" s="26" customFormat="1" ht="15">
      <c r="A121" s="12" t="s">
        <v>12</v>
      </c>
      <c r="B121" s="12" t="s">
        <v>13</v>
      </c>
      <c r="C121" s="34"/>
    </row>
    <row r="122" spans="1:5" s="26" customFormat="1" ht="15">
      <c r="A122" s="11" t="s">
        <v>36</v>
      </c>
      <c r="B122" s="11" t="s">
        <v>14</v>
      </c>
      <c r="C122" s="35"/>
    </row>
    <row r="123" spans="1:5" s="26" customFormat="1" ht="15">
      <c r="C123" s="33"/>
    </row>
    <row r="124" spans="1:5" s="26" customFormat="1" ht="15">
      <c r="A124" s="32" t="s">
        <v>15</v>
      </c>
      <c r="B124" s="32"/>
      <c r="C124" s="32"/>
    </row>
    <row r="125" spans="1:5" s="26" customFormat="1" ht="15">
      <c r="C125" s="33"/>
    </row>
    <row r="126" spans="1:5" s="26" customFormat="1" ht="84" customHeight="1">
      <c r="A126" s="11" t="s">
        <v>16</v>
      </c>
      <c r="B126" s="11" t="s">
        <v>36</v>
      </c>
      <c r="C126" s="19" t="s">
        <v>237</v>
      </c>
    </row>
    <row r="127" spans="1:5" s="26" customFormat="1" ht="15">
      <c r="A127" s="11" t="s">
        <v>17</v>
      </c>
      <c r="B127" s="11" t="s">
        <v>37</v>
      </c>
      <c r="C127" s="11" t="s">
        <v>34</v>
      </c>
    </row>
    <row r="128" spans="1:5" s="26" customFormat="1" ht="40.5">
      <c r="A128" s="11" t="s">
        <v>18</v>
      </c>
      <c r="B128" s="13" t="s">
        <v>38</v>
      </c>
      <c r="C128" s="11"/>
    </row>
    <row r="129" spans="1:5" s="26" customFormat="1" ht="27">
      <c r="A129" s="11" t="s">
        <v>19</v>
      </c>
      <c r="B129" s="13" t="s">
        <v>39</v>
      </c>
      <c r="C129" s="11"/>
    </row>
    <row r="130" spans="1:5" s="26" customFormat="1" ht="15">
      <c r="A130" s="13" t="s">
        <v>20</v>
      </c>
      <c r="B130" s="13" t="s">
        <v>21</v>
      </c>
      <c r="C130" s="11"/>
    </row>
    <row r="131" spans="1:5" s="26" customFormat="1" ht="27">
      <c r="A131" s="13" t="s">
        <v>40</v>
      </c>
      <c r="B131" s="11" t="s">
        <v>41</v>
      </c>
      <c r="C131" s="11"/>
    </row>
    <row r="132" spans="1:5" s="26" customFormat="1" ht="19.5" customHeight="1">
      <c r="A132" s="276" t="s">
        <v>22</v>
      </c>
      <c r="B132" s="277"/>
      <c r="C132" s="11"/>
    </row>
    <row r="133" spans="1:5" s="26" customFormat="1" ht="19.5" customHeight="1">
      <c r="A133" s="284" t="s">
        <v>50</v>
      </c>
      <c r="B133" s="285"/>
      <c r="C133" s="40">
        <v>2</v>
      </c>
    </row>
    <row r="134" spans="1:5" s="26" customFormat="1" ht="15">
      <c r="A134" s="11" t="s">
        <v>35</v>
      </c>
      <c r="B134" s="11"/>
      <c r="C134" s="41">
        <f>'2'!D24</f>
        <v>19953.2</v>
      </c>
      <c r="E134" s="43"/>
    </row>
    <row r="135" spans="1:5" ht="43.5" customHeight="1">
      <c r="A135" s="287" t="s">
        <v>49</v>
      </c>
      <c r="B135" s="287"/>
      <c r="C135" s="287"/>
    </row>
    <row r="136" spans="1:5" s="26" customFormat="1" ht="20.25">
      <c r="A136" s="31"/>
      <c r="B136" s="10" t="s">
        <v>47</v>
      </c>
      <c r="C136" s="31"/>
    </row>
    <row r="137" spans="1:5" s="26" customFormat="1" ht="15">
      <c r="A137" s="30" t="s">
        <v>45</v>
      </c>
      <c r="B137" s="32"/>
      <c r="C137" s="32"/>
    </row>
    <row r="138" spans="1:5" s="26" customFormat="1" ht="15">
      <c r="C138" s="33"/>
    </row>
    <row r="139" spans="1:5" s="26" customFormat="1" ht="15">
      <c r="A139" s="12" t="s">
        <v>12</v>
      </c>
      <c r="B139" s="12" t="s">
        <v>13</v>
      </c>
      <c r="C139" s="34"/>
    </row>
    <row r="140" spans="1:5" s="26" customFormat="1" ht="15">
      <c r="A140" s="11" t="s">
        <v>36</v>
      </c>
      <c r="B140" s="11" t="s">
        <v>14</v>
      </c>
      <c r="C140" s="35"/>
    </row>
    <row r="141" spans="1:5" s="26" customFormat="1" ht="15">
      <c r="C141" s="33"/>
    </row>
    <row r="142" spans="1:5" s="26" customFormat="1" ht="15">
      <c r="A142" s="32" t="s">
        <v>15</v>
      </c>
      <c r="B142" s="32"/>
      <c r="C142" s="32"/>
    </row>
    <row r="143" spans="1:5" s="26" customFormat="1" ht="15">
      <c r="C143" s="33"/>
    </row>
    <row r="144" spans="1:5" s="26" customFormat="1" ht="80.25" customHeight="1">
      <c r="A144" s="11" t="s">
        <v>16</v>
      </c>
      <c r="B144" s="11" t="s">
        <v>36</v>
      </c>
      <c r="C144" s="19" t="s">
        <v>237</v>
      </c>
    </row>
    <row r="145" spans="1:3" s="26" customFormat="1" ht="15">
      <c r="A145" s="11" t="s">
        <v>17</v>
      </c>
      <c r="B145" s="11" t="s">
        <v>37</v>
      </c>
      <c r="C145" s="11" t="s">
        <v>34</v>
      </c>
    </row>
    <row r="146" spans="1:3" s="26" customFormat="1" ht="40.5">
      <c r="A146" s="11" t="s">
        <v>18</v>
      </c>
      <c r="B146" s="13" t="s">
        <v>38</v>
      </c>
      <c r="C146" s="11"/>
    </row>
    <row r="147" spans="1:3" s="26" customFormat="1" ht="27">
      <c r="A147" s="11" t="s">
        <v>19</v>
      </c>
      <c r="B147" s="13" t="s">
        <v>39</v>
      </c>
      <c r="C147" s="11"/>
    </row>
    <row r="148" spans="1:3" s="26" customFormat="1" ht="15">
      <c r="A148" s="13" t="s">
        <v>20</v>
      </c>
      <c r="B148" s="13" t="s">
        <v>21</v>
      </c>
      <c r="C148" s="11"/>
    </row>
    <row r="149" spans="1:3" s="26" customFormat="1" ht="27">
      <c r="A149" s="13" t="s">
        <v>40</v>
      </c>
      <c r="B149" s="11" t="s">
        <v>41</v>
      </c>
      <c r="C149" s="11"/>
    </row>
    <row r="150" spans="1:3" s="26" customFormat="1" ht="19.5" customHeight="1">
      <c r="A150" s="276" t="s">
        <v>22</v>
      </c>
      <c r="B150" s="277"/>
      <c r="C150" s="11"/>
    </row>
    <row r="151" spans="1:3" s="26" customFormat="1" ht="19.5" customHeight="1">
      <c r="A151" s="284" t="s">
        <v>50</v>
      </c>
      <c r="B151" s="285"/>
      <c r="C151" s="40">
        <v>10</v>
      </c>
    </row>
    <row r="152" spans="1:3" s="26" customFormat="1" ht="15">
      <c r="A152" s="11" t="s">
        <v>35</v>
      </c>
      <c r="B152" s="11"/>
      <c r="C152" s="41">
        <f>'2'!D28</f>
        <v>474068.70000000007</v>
      </c>
    </row>
    <row r="153" spans="1:3" ht="43.5" customHeight="1">
      <c r="A153" s="287" t="s">
        <v>81</v>
      </c>
      <c r="B153" s="287"/>
      <c r="C153" s="287"/>
    </row>
    <row r="154" spans="1:3" s="26" customFormat="1" ht="20.25">
      <c r="A154" s="31"/>
      <c r="B154" s="10" t="s">
        <v>80</v>
      </c>
      <c r="C154" s="31"/>
    </row>
    <row r="155" spans="1:3" s="26" customFormat="1" ht="15">
      <c r="A155" s="30" t="s">
        <v>45</v>
      </c>
      <c r="B155" s="32"/>
      <c r="C155" s="32"/>
    </row>
    <row r="156" spans="1:3" s="26" customFormat="1" ht="15">
      <c r="C156" s="33"/>
    </row>
    <row r="157" spans="1:3" s="26" customFormat="1" ht="15">
      <c r="A157" s="12" t="s">
        <v>12</v>
      </c>
      <c r="B157" s="12" t="s">
        <v>13</v>
      </c>
      <c r="C157" s="34"/>
    </row>
    <row r="158" spans="1:3" s="26" customFormat="1" ht="15">
      <c r="A158" s="11" t="s">
        <v>36</v>
      </c>
      <c r="B158" s="11" t="s">
        <v>14</v>
      </c>
      <c r="C158" s="35"/>
    </row>
    <row r="159" spans="1:3" s="26" customFormat="1" ht="15">
      <c r="C159" s="33"/>
    </row>
    <row r="160" spans="1:3" s="26" customFormat="1" ht="15">
      <c r="A160" s="32" t="s">
        <v>15</v>
      </c>
      <c r="B160" s="32"/>
      <c r="C160" s="32"/>
    </row>
    <row r="161" spans="1:3" s="26" customFormat="1" ht="15">
      <c r="C161" s="33"/>
    </row>
    <row r="162" spans="1:3" s="26" customFormat="1" ht="63" customHeight="1">
      <c r="A162" s="11" t="s">
        <v>16</v>
      </c>
      <c r="B162" s="11" t="s">
        <v>36</v>
      </c>
      <c r="C162" s="19" t="s">
        <v>237</v>
      </c>
    </row>
    <row r="163" spans="1:3" s="26" customFormat="1" ht="15">
      <c r="A163" s="11" t="s">
        <v>17</v>
      </c>
      <c r="B163" s="11" t="s">
        <v>37</v>
      </c>
      <c r="C163" s="11" t="s">
        <v>34</v>
      </c>
    </row>
    <row r="164" spans="1:3" s="26" customFormat="1" ht="40.5">
      <c r="A164" s="11" t="s">
        <v>18</v>
      </c>
      <c r="B164" s="13" t="s">
        <v>38</v>
      </c>
      <c r="C164" s="11"/>
    </row>
    <row r="165" spans="1:3" s="26" customFormat="1" ht="27">
      <c r="A165" s="11" t="s">
        <v>19</v>
      </c>
      <c r="B165" s="13" t="s">
        <v>39</v>
      </c>
      <c r="C165" s="11"/>
    </row>
    <row r="166" spans="1:3" s="26" customFormat="1" ht="15">
      <c r="A166" s="13" t="s">
        <v>20</v>
      </c>
      <c r="B166" s="13" t="s">
        <v>21</v>
      </c>
      <c r="C166" s="11"/>
    </row>
    <row r="167" spans="1:3" s="26" customFormat="1" ht="27">
      <c r="A167" s="13" t="s">
        <v>40</v>
      </c>
      <c r="B167" s="11" t="s">
        <v>41</v>
      </c>
      <c r="C167" s="11"/>
    </row>
    <row r="168" spans="1:3" s="26" customFormat="1" ht="19.5" customHeight="1">
      <c r="A168" s="276" t="s">
        <v>22</v>
      </c>
      <c r="B168" s="277"/>
      <c r="C168" s="11"/>
    </row>
    <row r="169" spans="1:3" s="26" customFormat="1" ht="19.5" customHeight="1">
      <c r="A169" s="284" t="s">
        <v>50</v>
      </c>
      <c r="B169" s="285"/>
      <c r="C169" s="40">
        <v>2</v>
      </c>
    </row>
    <row r="170" spans="1:3" s="26" customFormat="1" ht="15.75" thickBot="1">
      <c r="A170" s="11" t="s">
        <v>35</v>
      </c>
      <c r="B170" s="11"/>
      <c r="C170" s="234">
        <f>'2'!D43</f>
        <v>39376.300000000003</v>
      </c>
    </row>
    <row r="171" spans="1:3" ht="43.5" customHeight="1">
      <c r="A171" s="279" t="s">
        <v>145</v>
      </c>
      <c r="B171" s="279"/>
      <c r="C171" s="279"/>
    </row>
    <row r="172" spans="1:3" s="26" customFormat="1" ht="20.25">
      <c r="A172" s="31"/>
      <c r="B172" s="10" t="s">
        <v>82</v>
      </c>
      <c r="C172" s="31"/>
    </row>
    <row r="173" spans="1:3" s="26" customFormat="1" ht="15">
      <c r="A173" s="30" t="s">
        <v>45</v>
      </c>
      <c r="B173" s="32"/>
      <c r="C173" s="32"/>
    </row>
    <row r="174" spans="1:3" s="26" customFormat="1" ht="15">
      <c r="C174" s="33"/>
    </row>
    <row r="175" spans="1:3" s="26" customFormat="1" ht="15">
      <c r="A175" s="12" t="s">
        <v>12</v>
      </c>
      <c r="B175" s="12" t="s">
        <v>13</v>
      </c>
      <c r="C175" s="34"/>
    </row>
    <row r="176" spans="1:3" s="26" customFormat="1" ht="15">
      <c r="A176" s="11" t="s">
        <v>36</v>
      </c>
      <c r="B176" s="11" t="s">
        <v>14</v>
      </c>
      <c r="C176" s="35"/>
    </row>
    <row r="177" spans="1:3" s="26" customFormat="1" ht="15">
      <c r="C177" s="33"/>
    </row>
    <row r="178" spans="1:3" s="26" customFormat="1" ht="15">
      <c r="A178" s="32" t="s">
        <v>15</v>
      </c>
      <c r="B178" s="32"/>
      <c r="C178" s="32"/>
    </row>
    <row r="179" spans="1:3" s="26" customFormat="1" ht="15">
      <c r="C179" s="33"/>
    </row>
    <row r="180" spans="1:3" s="26" customFormat="1" ht="63" customHeight="1">
      <c r="A180" s="11" t="s">
        <v>16</v>
      </c>
      <c r="B180" s="11" t="s">
        <v>36</v>
      </c>
      <c r="C180" s="19" t="s">
        <v>237</v>
      </c>
    </row>
    <row r="181" spans="1:3" s="26" customFormat="1" ht="15">
      <c r="A181" s="11" t="s">
        <v>17</v>
      </c>
      <c r="B181" s="11" t="s">
        <v>37</v>
      </c>
      <c r="C181" s="11" t="s">
        <v>34</v>
      </c>
    </row>
    <row r="182" spans="1:3" s="26" customFormat="1" ht="40.5">
      <c r="A182" s="11" t="s">
        <v>18</v>
      </c>
      <c r="B182" s="13" t="s">
        <v>38</v>
      </c>
      <c r="C182" s="11"/>
    </row>
    <row r="183" spans="1:3" s="26" customFormat="1" ht="27">
      <c r="A183" s="11" t="s">
        <v>19</v>
      </c>
      <c r="B183" s="13" t="s">
        <v>39</v>
      </c>
      <c r="C183" s="11"/>
    </row>
    <row r="184" spans="1:3" s="26" customFormat="1" ht="15">
      <c r="A184" s="13" t="s">
        <v>20</v>
      </c>
      <c r="B184" s="13" t="s">
        <v>21</v>
      </c>
      <c r="C184" s="11"/>
    </row>
    <row r="185" spans="1:3" s="26" customFormat="1" ht="27">
      <c r="A185" s="13" t="s">
        <v>40</v>
      </c>
      <c r="B185" s="11" t="s">
        <v>41</v>
      </c>
      <c r="C185" s="11"/>
    </row>
    <row r="186" spans="1:3" s="26" customFormat="1" ht="19.5" customHeight="1">
      <c r="A186" s="276" t="s">
        <v>22</v>
      </c>
      <c r="B186" s="277"/>
      <c r="C186" s="11"/>
    </row>
    <row r="187" spans="1:3" s="26" customFormat="1" ht="19.5" customHeight="1">
      <c r="A187" s="284" t="s">
        <v>50</v>
      </c>
      <c r="B187" s="285"/>
      <c r="C187" s="40">
        <v>1</v>
      </c>
    </row>
    <row r="188" spans="1:3" s="26" customFormat="1" ht="15">
      <c r="A188" s="11" t="s">
        <v>35</v>
      </c>
      <c r="B188" s="11"/>
      <c r="C188" s="41">
        <f>'2'!D48</f>
        <v>9915.7000000000007</v>
      </c>
    </row>
    <row r="189" spans="1:3" ht="43.5" customHeight="1">
      <c r="A189" s="287" t="s">
        <v>146</v>
      </c>
      <c r="B189" s="287"/>
      <c r="C189" s="287"/>
    </row>
    <row r="190" spans="1:3" s="26" customFormat="1" ht="20.25">
      <c r="A190" s="31"/>
      <c r="B190" s="10" t="s">
        <v>144</v>
      </c>
      <c r="C190" s="31"/>
    </row>
    <row r="191" spans="1:3" s="26" customFormat="1" ht="15">
      <c r="A191" s="30" t="s">
        <v>45</v>
      </c>
      <c r="B191" s="32"/>
      <c r="C191" s="32"/>
    </row>
    <row r="192" spans="1:3" s="26" customFormat="1" ht="15">
      <c r="C192" s="33"/>
    </row>
    <row r="193" spans="1:3" s="26" customFormat="1" ht="15">
      <c r="A193" s="12" t="s">
        <v>12</v>
      </c>
      <c r="B193" s="12" t="s">
        <v>13</v>
      </c>
      <c r="C193" s="34"/>
    </row>
    <row r="194" spans="1:3" s="26" customFormat="1" ht="15">
      <c r="A194" s="11" t="s">
        <v>36</v>
      </c>
      <c r="B194" s="11" t="s">
        <v>14</v>
      </c>
      <c r="C194" s="35"/>
    </row>
    <row r="195" spans="1:3" s="26" customFormat="1" ht="15">
      <c r="C195" s="33"/>
    </row>
    <row r="196" spans="1:3" s="26" customFormat="1" ht="15">
      <c r="A196" s="32" t="s">
        <v>15</v>
      </c>
      <c r="B196" s="32"/>
      <c r="C196" s="32"/>
    </row>
    <row r="197" spans="1:3" s="26" customFormat="1" ht="15">
      <c r="C197" s="33"/>
    </row>
    <row r="198" spans="1:3" s="26" customFormat="1" ht="63" customHeight="1">
      <c r="A198" s="11" t="s">
        <v>16</v>
      </c>
      <c r="B198" s="11" t="s">
        <v>36</v>
      </c>
      <c r="C198" s="19" t="s">
        <v>237</v>
      </c>
    </row>
    <row r="199" spans="1:3" s="26" customFormat="1" ht="15">
      <c r="A199" s="11" t="s">
        <v>17</v>
      </c>
      <c r="B199" s="11" t="s">
        <v>37</v>
      </c>
      <c r="C199" s="11" t="s">
        <v>34</v>
      </c>
    </row>
    <row r="200" spans="1:3" s="26" customFormat="1" ht="40.5">
      <c r="A200" s="11" t="s">
        <v>18</v>
      </c>
      <c r="B200" s="13" t="s">
        <v>38</v>
      </c>
      <c r="C200" s="11"/>
    </row>
    <row r="201" spans="1:3" s="26" customFormat="1" ht="27">
      <c r="A201" s="11" t="s">
        <v>19</v>
      </c>
      <c r="B201" s="13" t="s">
        <v>39</v>
      </c>
      <c r="C201" s="11"/>
    </row>
    <row r="202" spans="1:3" s="26" customFormat="1" ht="15">
      <c r="A202" s="13" t="s">
        <v>20</v>
      </c>
      <c r="B202" s="13" t="s">
        <v>21</v>
      </c>
      <c r="C202" s="11"/>
    </row>
    <row r="203" spans="1:3" s="26" customFormat="1" ht="27">
      <c r="A203" s="13" t="s">
        <v>40</v>
      </c>
      <c r="B203" s="11" t="s">
        <v>41</v>
      </c>
      <c r="C203" s="11"/>
    </row>
    <row r="204" spans="1:3" s="26" customFormat="1" ht="19.5" customHeight="1">
      <c r="A204" s="276" t="s">
        <v>22</v>
      </c>
      <c r="B204" s="277"/>
      <c r="C204" s="11"/>
    </row>
    <row r="205" spans="1:3" s="26" customFormat="1" ht="19.5" customHeight="1">
      <c r="A205" s="284" t="s">
        <v>50</v>
      </c>
      <c r="B205" s="285"/>
      <c r="C205" s="40">
        <v>4</v>
      </c>
    </row>
    <row r="206" spans="1:3" s="26" customFormat="1" ht="15">
      <c r="A206" s="11" t="s">
        <v>35</v>
      </c>
      <c r="B206" s="11"/>
      <c r="C206" s="41">
        <f>'2'!D51</f>
        <v>36025.899999999994</v>
      </c>
    </row>
    <row r="207" spans="1:3" ht="43.5" customHeight="1">
      <c r="A207" s="287" t="s">
        <v>147</v>
      </c>
      <c r="B207" s="287"/>
      <c r="C207" s="287"/>
    </row>
    <row r="208" spans="1:3" s="26" customFormat="1" ht="20.25">
      <c r="A208" s="31"/>
      <c r="B208" s="10" t="s">
        <v>217</v>
      </c>
      <c r="C208" s="31"/>
    </row>
    <row r="209" spans="1:3" s="26" customFormat="1" ht="15">
      <c r="A209" s="30" t="s">
        <v>45</v>
      </c>
      <c r="B209" s="32"/>
      <c r="C209" s="32"/>
    </row>
    <row r="210" spans="1:3" s="26" customFormat="1" ht="15">
      <c r="C210" s="33"/>
    </row>
    <row r="211" spans="1:3" s="26" customFormat="1" ht="15">
      <c r="A211" s="12" t="s">
        <v>12</v>
      </c>
      <c r="B211" s="12" t="s">
        <v>13</v>
      </c>
      <c r="C211" s="34"/>
    </row>
    <row r="212" spans="1:3" s="26" customFormat="1" ht="15">
      <c r="A212" s="11" t="s">
        <v>36</v>
      </c>
      <c r="B212" s="11" t="s">
        <v>14</v>
      </c>
      <c r="C212" s="35"/>
    </row>
    <row r="213" spans="1:3" s="26" customFormat="1" ht="15">
      <c r="C213" s="33"/>
    </row>
    <row r="214" spans="1:3" s="26" customFormat="1" ht="15">
      <c r="A214" s="32" t="s">
        <v>15</v>
      </c>
      <c r="B214" s="32"/>
      <c r="C214" s="32"/>
    </row>
    <row r="215" spans="1:3" s="26" customFormat="1" ht="15">
      <c r="C215" s="33"/>
    </row>
    <row r="216" spans="1:3" s="26" customFormat="1" ht="63" customHeight="1">
      <c r="A216" s="11" t="s">
        <v>16</v>
      </c>
      <c r="B216" s="11" t="s">
        <v>36</v>
      </c>
      <c r="C216" s="19" t="s">
        <v>237</v>
      </c>
    </row>
    <row r="217" spans="1:3" s="26" customFormat="1" ht="15">
      <c r="A217" s="11" t="s">
        <v>17</v>
      </c>
      <c r="B217" s="11" t="s">
        <v>37</v>
      </c>
      <c r="C217" s="11" t="s">
        <v>34</v>
      </c>
    </row>
    <row r="218" spans="1:3" s="26" customFormat="1" ht="40.5">
      <c r="A218" s="11" t="s">
        <v>18</v>
      </c>
      <c r="B218" s="13" t="s">
        <v>38</v>
      </c>
      <c r="C218" s="11"/>
    </row>
    <row r="219" spans="1:3" s="26" customFormat="1" ht="27">
      <c r="A219" s="11" t="s">
        <v>19</v>
      </c>
      <c r="B219" s="13" t="s">
        <v>39</v>
      </c>
      <c r="C219" s="11"/>
    </row>
    <row r="220" spans="1:3" s="26" customFormat="1" ht="15">
      <c r="A220" s="13" t="s">
        <v>20</v>
      </c>
      <c r="B220" s="13" t="s">
        <v>21</v>
      </c>
      <c r="C220" s="11"/>
    </row>
    <row r="221" spans="1:3" s="26" customFormat="1" ht="27">
      <c r="A221" s="13" t="s">
        <v>40</v>
      </c>
      <c r="B221" s="11" t="s">
        <v>41</v>
      </c>
      <c r="C221" s="11"/>
    </row>
    <row r="222" spans="1:3" s="26" customFormat="1" ht="19.5" customHeight="1">
      <c r="A222" s="276" t="s">
        <v>22</v>
      </c>
      <c r="B222" s="277"/>
      <c r="C222" s="11"/>
    </row>
    <row r="223" spans="1:3" s="26" customFormat="1" ht="19.5" customHeight="1">
      <c r="A223" s="284" t="s">
        <v>50</v>
      </c>
      <c r="B223" s="285"/>
      <c r="C223" s="40">
        <v>2</v>
      </c>
    </row>
    <row r="224" spans="1:3" s="26" customFormat="1" ht="15">
      <c r="A224" s="11" t="s">
        <v>35</v>
      </c>
      <c r="B224" s="11"/>
      <c r="C224" s="194">
        <f>'2'!D57</f>
        <v>941785.39999999991</v>
      </c>
    </row>
  </sheetData>
  <mergeCells count="50">
    <mergeCell ref="A6:C6"/>
    <mergeCell ref="A171:C171"/>
    <mergeCell ref="A153:C153"/>
    <mergeCell ref="A135:C135"/>
    <mergeCell ref="A117:C117"/>
    <mergeCell ref="A99:C99"/>
    <mergeCell ref="A150:B150"/>
    <mergeCell ref="A151:B151"/>
    <mergeCell ref="A168:B168"/>
    <mergeCell ref="A169:B169"/>
    <mergeCell ref="A29:B29"/>
    <mergeCell ref="A30:B30"/>
    <mergeCell ref="A31:B31"/>
    <mergeCell ref="A32:B32"/>
    <mergeCell ref="A33:B33"/>
    <mergeCell ref="A222:B222"/>
    <mergeCell ref="A223:B223"/>
    <mergeCell ref="A186:B186"/>
    <mergeCell ref="A187:B187"/>
    <mergeCell ref="A204:B204"/>
    <mergeCell ref="A205:B205"/>
    <mergeCell ref="A207:C207"/>
    <mergeCell ref="A189:C189"/>
    <mergeCell ref="A133:B133"/>
    <mergeCell ref="A21:B21"/>
    <mergeCell ref="A20:B20"/>
    <mergeCell ref="A54:B54"/>
    <mergeCell ref="A62:B62"/>
    <mergeCell ref="A63:B63"/>
    <mergeCell ref="A64:B64"/>
    <mergeCell ref="A65:B65"/>
    <mergeCell ref="A73:B73"/>
    <mergeCell ref="A74:B74"/>
    <mergeCell ref="A51:B51"/>
    <mergeCell ref="A52:B52"/>
    <mergeCell ref="A40:B40"/>
    <mergeCell ref="A41:B41"/>
    <mergeCell ref="A42:B42"/>
    <mergeCell ref="A43:B43"/>
    <mergeCell ref="A75:B75"/>
    <mergeCell ref="A76:B76"/>
    <mergeCell ref="A79:C79"/>
    <mergeCell ref="A7:C7"/>
    <mergeCell ref="A53:B53"/>
    <mergeCell ref="A8:C8"/>
    <mergeCell ref="A95:B95"/>
    <mergeCell ref="A96:B96"/>
    <mergeCell ref="A132:B132"/>
    <mergeCell ref="A114:B114"/>
    <mergeCell ref="A115:B1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'1'!Заголовки_для_печати</vt:lpstr>
      <vt:lpstr>'4'!Заголовки_для_печати</vt:lpstr>
      <vt:lpstr>'4'!Область_печати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https://mul2.gov.am/tasks/358139/oneclick/3_havelvacner_1_7.xlsx?token=cdf8cfa45b7adbbf6fcd2eb7cc2d6372</cp:keywords>
  <cp:lastModifiedBy/>
  <dcterms:created xsi:type="dcterms:W3CDTF">2006-09-16T00:00:00Z</dcterms:created>
  <dcterms:modified xsi:type="dcterms:W3CDTF">2020-12-01T09:22:29Z</dcterms:modified>
</cp:coreProperties>
</file>