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defaultThemeVersion="124226"/>
  <bookViews>
    <workbookView xWindow="0" yWindow="0" windowWidth="20400" windowHeight="7755" tabRatio="423" activeTab="7"/>
  </bookViews>
  <sheets>
    <sheet name="1" sheetId="45" r:id="rId1"/>
    <sheet name="2" sheetId="37" r:id="rId2"/>
    <sheet name="3" sheetId="49" r:id="rId3"/>
    <sheet name="4" sheetId="36" r:id="rId4"/>
    <sheet name="5" sheetId="42" r:id="rId5"/>
    <sheet name="6" sheetId="43" r:id="rId6"/>
    <sheet name="7" sheetId="44" r:id="rId7"/>
    <sheet name="8" sheetId="48" r:id="rId8"/>
  </sheets>
  <externalReferences>
    <externalReference r:id="rId9"/>
  </externalReferences>
  <definedNames>
    <definedName name="AgencyCode" localSheetId="0">#REF!</definedName>
    <definedName name="AgencyCode" localSheetId="4">#REF!</definedName>
    <definedName name="AgencyCode">#REF!</definedName>
    <definedName name="AgencyName" localSheetId="0">#REF!</definedName>
    <definedName name="AgencyName" localSheetId="4">#REF!</definedName>
    <definedName name="AgencyName">#REF!</definedName>
    <definedName name="Functional1" localSheetId="0">#REF!</definedName>
    <definedName name="Functional1" localSheetId="4">#REF!</definedName>
    <definedName name="Functional1">#REF!</definedName>
    <definedName name="PANature" localSheetId="0">#REF!</definedName>
    <definedName name="PANature" localSheetId="4">#REF!</definedName>
    <definedName name="PANature">#REF!</definedName>
    <definedName name="PAType" localSheetId="0">#REF!</definedName>
    <definedName name="PAType" localSheetId="4">#REF!</definedName>
    <definedName name="PAType">#REF!</definedName>
    <definedName name="Performance2" localSheetId="0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4">#REF!</definedName>
    <definedName name="PerformanceType">#REF!</definedName>
    <definedName name="Z_13F83A3E_B6D8_42AC_B920_567484E5956F_.wvu.Cols" localSheetId="2" hidden="1">'3'!#REF!,'3'!#REF!</definedName>
    <definedName name="Z_13F83A3E_B6D8_42AC_B920_567484E5956F_.wvu.PrintArea" localSheetId="2" hidden="1">'3'!$A$5:$C$22</definedName>
    <definedName name="Z_15B1EF34_1112_4495_91A9_A2B9971866BB_.wvu.Cols" localSheetId="2" hidden="1">'3'!#REF!</definedName>
    <definedName name="Z_28FBE60C_4D80_4C3C_B7B6_E911F1BA74D6_.wvu.Cols" localSheetId="2" hidden="1">'3'!#REF!,'3'!#REF!,'3'!#REF!</definedName>
    <definedName name="Z_28FBE60C_4D80_4C3C_B7B6_E911F1BA74D6_.wvu.PrintArea" localSheetId="2" hidden="1">'3'!$A$5:$C$22</definedName>
    <definedName name="Z_28FBE60C_4D80_4C3C_B7B6_E911F1BA74D6_.wvu.PrintTitles" localSheetId="2" hidden="1">'3'!#REF!</definedName>
    <definedName name="Z_6E1D33A1_9AEB_4C8B_97E5_3DA8F987F057_.wvu.PrintArea" localSheetId="2" hidden="1">'3'!$A$5:$C$22</definedName>
    <definedName name="Z_6E1D33A1_9AEB_4C8B_97E5_3DA8F987F057_.wvu.Rows" localSheetId="2" hidden="1">'3'!#REF!</definedName>
    <definedName name="Z_7F2E6424_D063_4EBF_A186_A35F70A8524B_.wvu.PrintArea" localSheetId="2" hidden="1">'3'!$A$5:$C$22</definedName>
    <definedName name="Z_7F2E6424_D063_4EBF_A186_A35F70A8524B_.wvu.Rows" localSheetId="2" hidden="1">'3'!#REF!</definedName>
    <definedName name="Z_DE3A1748_A9E6_4267_90C4_BD50F66A61E4_.wvu.PrintArea" localSheetId="2" hidden="1">'3'!$A$5:$C$22</definedName>
    <definedName name="Z_DE3A1748_A9E6_4267_90C4_BD50F66A61E4_.wvu.Rows" localSheetId="2" hidden="1">'3'!#REF!</definedName>
    <definedName name="_xlnm.Print_Titles" localSheetId="0">'1'!$8:$9</definedName>
    <definedName name="_xlnm.Print_Titles" localSheetId="1">'2'!$6:$8</definedName>
    <definedName name="_xlnm.Print_Titles" localSheetId="2">'3'!$9:$10</definedName>
    <definedName name="_xlnm.Print_Titles" localSheetId="3">'4'!$8:$9</definedName>
    <definedName name="_xlnm.Print_Titles" localSheetId="4">'5'!$7:$8</definedName>
    <definedName name="_xlnm.Print_Area" localSheetId="2">'3'!$A$5:$C$22</definedName>
  </definedNames>
  <calcPr calcId="124519"/>
</workbook>
</file>

<file path=xl/calcChain.xml><?xml version="1.0" encoding="utf-8"?>
<calcChain xmlns="http://schemas.openxmlformats.org/spreadsheetml/2006/main">
  <c r="G37" i="36"/>
  <c r="G46"/>
  <c r="G48"/>
  <c r="F22" i="49"/>
  <c r="D23"/>
  <c r="D24"/>
  <c r="D13" i="42"/>
  <c r="D15"/>
  <c r="D17"/>
  <c r="D38"/>
  <c r="D28"/>
  <c r="D22"/>
  <c r="D20"/>
  <c r="D18"/>
  <c r="E15" i="37"/>
  <c r="F15"/>
  <c r="G15"/>
  <c r="H15"/>
  <c r="G20"/>
  <c r="G19" i="48" l="1"/>
  <c r="G18"/>
  <c r="G17"/>
  <c r="G16"/>
  <c r="G15"/>
  <c r="D50" i="42" l="1"/>
  <c r="D48" s="1"/>
  <c r="D46" i="37" l="1"/>
  <c r="F21" i="49" l="1"/>
  <c r="G45" i="36"/>
  <c r="G29" l="1"/>
  <c r="G28" s="1"/>
  <c r="G27" s="1"/>
  <c r="G26" s="1"/>
  <c r="G24" s="1"/>
  <c r="C18" i="44" l="1"/>
  <c r="E15" i="49"/>
  <c r="E14" l="1"/>
  <c r="E11" l="1"/>
  <c r="E13"/>
  <c r="G44" i="36" l="1"/>
  <c r="G43" s="1"/>
  <c r="G42" s="1"/>
  <c r="G40" s="1"/>
  <c r="G38" s="1"/>
  <c r="E26" i="45" s="1"/>
  <c r="C35" i="43" l="1"/>
  <c r="E20" i="45"/>
  <c r="E13" s="1"/>
  <c r="C18" i="43"/>
  <c r="C24" l="1"/>
  <c r="C34" i="44"/>
  <c r="G14" i="48"/>
  <c r="D11" i="42" l="1"/>
  <c r="D9" s="1"/>
  <c r="C24" i="44" l="1"/>
  <c r="C53" s="1"/>
  <c r="G18" i="37"/>
  <c r="G16"/>
  <c r="G36"/>
  <c r="D44"/>
  <c r="D45"/>
  <c r="D43"/>
  <c r="D42"/>
  <c r="G26" l="1"/>
  <c r="D34"/>
  <c r="D35"/>
  <c r="D24"/>
  <c r="D22"/>
  <c r="D23"/>
  <c r="D25"/>
  <c r="E16"/>
  <c r="F16"/>
  <c r="G13" l="1"/>
  <c r="F36" l="1"/>
  <c r="F26"/>
  <c r="F20"/>
  <c r="F18"/>
  <c r="F13" s="1"/>
  <c r="F11" l="1"/>
  <c r="G13" i="48" l="1"/>
  <c r="G12"/>
  <c r="G11" l="1"/>
  <c r="G10" l="1"/>
  <c r="G9" l="1"/>
  <c r="G8" s="1"/>
  <c r="H36" i="37"/>
  <c r="E36"/>
  <c r="H26"/>
  <c r="E26"/>
  <c r="H20"/>
  <c r="E20"/>
  <c r="H18"/>
  <c r="E18"/>
  <c r="E13" s="1"/>
  <c r="D38"/>
  <c r="D21"/>
  <c r="D19"/>
  <c r="D27"/>
  <c r="D28"/>
  <c r="D29"/>
  <c r="D30"/>
  <c r="D31"/>
  <c r="D32"/>
  <c r="D33"/>
  <c r="D37"/>
  <c r="D39"/>
  <c r="D40"/>
  <c r="D41"/>
  <c r="D20" l="1"/>
  <c r="D18"/>
  <c r="D26"/>
  <c r="D36"/>
  <c r="H16" l="1"/>
  <c r="H13" s="1"/>
  <c r="H11" l="1"/>
  <c r="E11"/>
  <c r="G11" l="1"/>
  <c r="D17"/>
  <c r="D16" l="1"/>
  <c r="D15" l="1"/>
  <c r="G36" i="36" l="1"/>
  <c r="G35" s="1"/>
  <c r="G34" s="1"/>
  <c r="G33" s="1"/>
  <c r="G31" s="1"/>
  <c r="G22" s="1"/>
  <c r="G20" s="1"/>
  <c r="H9" i="37" l="1"/>
  <c r="G9"/>
  <c r="E9"/>
  <c r="D13" l="1"/>
  <c r="D11" l="1"/>
  <c r="F9"/>
  <c r="D9" s="1"/>
  <c r="E12" i="45" l="1"/>
  <c r="E10" s="1"/>
  <c r="G18" i="36"/>
  <c r="G16" s="1"/>
  <c r="G14" s="1"/>
  <c r="G12" s="1"/>
  <c r="G10" s="1"/>
  <c r="D22" i="49" l="1"/>
  <c r="D21" l="1"/>
  <c r="F19"/>
  <c r="D19" l="1"/>
  <c r="F17"/>
  <c r="F15" s="1"/>
  <c r="D17" l="1"/>
  <c r="D15" l="1"/>
  <c r="F14"/>
  <c r="D14" l="1"/>
  <c r="F13"/>
  <c r="D13" s="1"/>
  <c r="F11"/>
  <c r="D11" s="1"/>
</calcChain>
</file>

<file path=xl/sharedStrings.xml><?xml version="1.0" encoding="utf-8"?>
<sst xmlns="http://schemas.openxmlformats.org/spreadsheetml/2006/main" count="407" uniqueCount="202">
  <si>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</si>
  <si>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</si>
  <si>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</si>
  <si>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</si>
  <si>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</si>
  <si>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</si>
  <si>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</si>
  <si>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</si>
  <si>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</si>
  <si>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</si>
  <si>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</si>
  <si>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</si>
  <si>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</si>
  <si>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</si>
  <si>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</si>
  <si>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</si>
  <si>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</si>
  <si>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</si>
  <si>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</si>
  <si>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</si>
  <si>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</si>
  <si>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</si>
  <si>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</si>
  <si>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</si>
  <si>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</si>
  <si>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</si>
  <si>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</si>
  <si>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</si>
  <si>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</si>
  <si>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</si>
  <si>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</si>
  <si>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</si>
  <si>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</si>
  <si>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</si>
  <si>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</si>
  <si>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</si>
  <si>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</si>
  <si>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</si>
  <si>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</si>
  <si>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</si>
  <si>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</si>
  <si>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 xml:space="preserve"> - Նախագծահետազոտական ծախսեր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</si>
  <si>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</si>
  <si>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</si>
  <si>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</si>
  <si>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</si>
  <si>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</si>
  <si>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</si>
  <si>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</si>
  <si>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</si>
  <si>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</si>
  <si>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</si>
  <si>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</si>
  <si>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</si>
  <si>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</si>
  <si>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</si>
  <si>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</si>
  <si>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</si>
  <si>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</si>
  <si>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</si>
  <si>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</si>
  <si>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</si>
  <si>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</si>
  <si>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</si>
  <si>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</si>
  <si>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</si>
  <si>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</si>
  <si>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</si>
  <si>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</si>
  <si>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</si>
  <si>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</si>
  <si>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</si>
  <si>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 xml:space="preserve">ՀՀ կառավարության  2020 թվականի </t>
  </si>
  <si>
    <t>Հավելված N6</t>
  </si>
  <si>
    <t>Հավելված N7</t>
  </si>
  <si>
    <t>Հավելված N3</t>
  </si>
  <si>
    <t>Հավելված N1</t>
  </si>
  <si>
    <t>ՀԱՅԱՍՏԱՆԻ ՀԱՆՐԱՊԵՏՈՒԹՅԱՆ ԿԱՌԱՎԱՐՈՒԹՅԱՆ 2019 ԹՎԱԿԱՆԻ ԴԵԿՏԵՄԲԵՐԻ 26-Ի N 1919-Ն ՈՐՈՇՄԱՆ  N 3 ԵՎ N 4 ՀԱՎԵԼՎԱԾՆԵՐՈՒՄ ԿԱՏԱՐՎՈՂ ՓՈՓՈԽՈՒԹՅՈՒՆՆԵՐԸ ԵՎ ԼՐԱՑՈՒՄՆԵՐԸ</t>
  </si>
  <si>
    <t>ՀԱՅԱՍՏԱՆԻ ՀԱՆՐԱՊԵՏՈՒԹՅԱՆ ԿԱՌԱՎԱՐՈՒԹՅԱՆ 2019 ԹՎԱԿԱՆԻ ԴԵԿՏԵՄԲԵՐԻ 26-Ի  N 1919-Ն ՈՐՈՇՄԱՆ N 5 ՀԱՎԵԼՎԱԾԻ N 2 ԱՂՅՈՒՍԱԿՈՒՄ ԿԱՏԱՐՎՈՂ ՓՈՓՈԽՈՒԹՅՈՒՆՆԵՐԸ ԵՎ ԼՐԱՑՈՒՄՆԵՐԸ</t>
  </si>
  <si>
    <t>ՀԱՅԱՍՏԱՆԻ ՀԱՆՐԱՊԵՏՈՒԹՅԱՆ ԿԱՌԱՎԱՐՈՒԹՅԱՆ 2019 ԹՎԱԿԱՆԻ ԴԵԿՏԵՄԲԵՐԻ 26-Ի N 1919-Ն ՈՐՈՇՄԱՆ N 9 ՀԱՎԵԼՎԱԾԻ N 9.8 ԱՂՅՈՒՍԱԿՈՒՄ ԿԱՏԱՐՎՈՂ ՓՈՓՈԽՈՒԹՅՈՒՆՆԵՐԸ ԵՎ ԼՐԱՑՈՒՄՆԵՐԸ</t>
  </si>
  <si>
    <t>ՀԱՅԱՍՏԱՆԻ ՀԱՆՐԱՊԵՏՈՒԹՅԱՆ ԿԱՌԱՎԱՐՈՒԹՅԱՆ 2019 ԹՎԱԿԱՆԻ ԴԵԿՏԵՄԲԵՐԻ 26-Ի N 1919-Ն ՈՐՈՇՄԱՆ N 9.1 ՀԱՎԵԼՎԱԾԻ NN 9.1.8 և  9.1.58 ԱՂՅՈՒՍԱԿՆԵՐՈՒՄ ԿԱՏԱՐՎՈՂ ՓՈՓՈԽՈՒԹՅՈՒՆՆԵՐԸ ԵՎ ԼՐԱՑՈՒՄՆԵՐԸ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</si>
  <si>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</si>
  <si>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</si>
  <si>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</si>
  <si>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</si>
  <si>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</si>
  <si>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</si>
  <si>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</si>
  <si>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</si>
  <si>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</si>
  <si>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</si>
  <si>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</si>
  <si>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</si>
  <si>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ՀՀ կառավարության  2020 թվականի</t>
  </si>
  <si>
    <t>ՀԱՅԱՍՏԱՆԻ ՀԱՆՐԱՊԵՏՈՒԹՅԱՆ ԿԱՌԱՎԱՐՈՒԹՅԱՆ 2019 ԹՎԱԿԱՆԻ ԴԵԿՏԵՄԲԵՐԻ 26-Ի N 1919-Ն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</si>
  <si>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</si>
  <si>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</si>
  <si>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</si>
  <si>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</si>
  <si>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</si>
  <si>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</si>
  <si>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</si>
  <si>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</si>
  <si>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</si>
  <si>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</si>
  <si>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</si>
  <si>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</si>
  <si>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>ԲՄ</t>
  </si>
  <si>
    <t>դրամ</t>
  </si>
  <si>
    <t xml:space="preserve"> ՄԱՍ III. ԾԱՌԱՅՈՒԹՅՈՒՆՆԵՐ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</si>
  <si>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</si>
  <si>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Մ-2, Երևան-Երասխ-Գորիս-Մեղրի-Իրանի սահման </t>
  </si>
  <si>
    <t>Մարզային նշանակության ավտոճանապարհներ, այդ թվում</t>
  </si>
  <si>
    <t>Հանրապետական նշանակության ավտոճանապարհներ, այդ թվում</t>
  </si>
  <si>
    <t>Աղյուսակ 1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</si>
  <si>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</si>
  <si>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</si>
  <si>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</si>
  <si>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</si>
  <si>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</si>
  <si>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 xml:space="preserve"> ԱՅԼ ՀԻՄՆԱԿԱՆ ՄԻՋՈՑՆԵՐ</t>
  </si>
  <si>
    <t>Մ-1, Երևան-Գյումրի-Վրաստանի սահման</t>
  </si>
  <si>
    <t>կմ 152+600-կմ 156+700 հատվածի հիմնանորոգում</t>
  </si>
  <si>
    <t>Մ-7, Մ-3-Սպիտակ-Գյումրի-Թուրքիայի սահման</t>
  </si>
  <si>
    <t>կմ48+000 - կմ52+000 հատվածի հիմնանորոգում</t>
  </si>
  <si>
    <t xml:space="preserve">Հ-21, /Հ-75/ - Հոռոմ-Արթիկ-Ալագյազ հանրապետական նշանակության ավտոճանապարհի կմ19+000 - կմ23+900 հատվածի հիմնանորոգում </t>
  </si>
  <si>
    <t>Հ-83, /Հ-21/ (Արթիկ)–Պեմզաշեն- /Մ-1/ հանրապետական նշանակության ավտոճանապարհի կմ0+000-կմ8+900 հատվածի հիմնանորոգում</t>
  </si>
  <si>
    <t>Հ-93, /Հ-75/ - Երերույքի տաճար  հանրապետական նշանակության ավտոճանապարհի  կմ 0+000-կմ 2+700 հատվածի հիմնանորոգում</t>
  </si>
  <si>
    <t>Տ-7-42, /Մ-7/ (Գյումրի) – Հացիկ – Կարմրաքար (Տ-7-45) ավտոճանապարհի կմ0+000-կմ 4+000 հատվածի հիմնանորոգում</t>
  </si>
  <si>
    <t>կմ 53+150 -կմ 65+350 հատվածի հիմնանորոգում</t>
  </si>
  <si>
    <t>կմ98+000 - կմ101+400 հատվածի հիմնանորոգում</t>
  </si>
  <si>
    <t>կմ196+000- կմ202+200հատվածի հիմնանորոգում</t>
  </si>
  <si>
    <t>կմ374+000 - կմ384+300 հատվածի հիմնանորոգում</t>
  </si>
  <si>
    <t>Հ-41, /Մ-2/ - Նորավանքի պատմական հուշարձան հանրապետական նշանակության ավտոճանապարհի կմ0+000-կմ8+100 հատվածի հիմնանորոգում</t>
  </si>
  <si>
    <t>Հ-49, /Մ-17/-Նռնաձոր-ԱՀ սահման հանրապետական նշանակության ավտոճանապարհի կմ0+000 - կմ8+600 հատվածի հիմնանորոգում</t>
  </si>
  <si>
    <t>Տ-8-86 Հ-49-Նռնաձոր կմ0+000-կմ2+200 հատվածի հիմնանորոգում</t>
  </si>
  <si>
    <t>Տ-1-24 /Մ-3/ Մելիքգյուղ ավտոճանապարհի կմ0+000-կմ6+000 հատվածի հիմնանորոգում</t>
  </si>
  <si>
    <t>Տ-7-48, Գյումրի (Տ-7-58) - Արևիկ – Այգեբաց - Վարդաքար - /Հ-21/ ավտոճանապարհի կմ10+900 - կմ16+200 հատվածի հիմնանորոգում</t>
  </si>
  <si>
    <t>Հ-32, /Մ-1/ (Գյումրի) - Կապս - Ամասիա - /Մ-1/ հանրապետական նշանակության ավտոճանապարհի կմ 20+900-կմ 22+700 և կմ 23+000-կմ 31+200 հատվածների հիմնանորոգում</t>
  </si>
  <si>
    <t>Հ-75, Մ-9-Իսահակյան-Գյումրի-Մ-7 հանրապետական նշանակության ավտոճանապարհի  կմ68+300 - կմ70+800 հատվածի հիմնանորոգում</t>
  </si>
  <si>
    <t>կմ108+400 - կմ126+100 հատվածի հիմնանորոգում</t>
  </si>
  <si>
    <t>Հ-5, /Հ-6/-Նոր Գեղի-Արգել-Արզական-Հրազդան հանրապետական նշանակության ավտոճանապարհի կմ 25+200 - կմ36+000 հատվածի հիմնանորոգում</t>
  </si>
  <si>
    <t>Հ-55, Հրազդանի տրանսպորտային հանգույց-Ծաղկաձորի մարզահամալիր հանրապետական նշանակության ավտոճանապարհի կմ0+00 - կմ10+500 հատվածի հիմնանորոգում</t>
  </si>
  <si>
    <t>Իջևան քաղաքի Սարիբեկ-Օհանյան փողոցի կմ0+000-կմ1+145 հատվածի հիմնանորոգում</t>
  </si>
  <si>
    <t>Հրազդան քաղաքի Տիգրան Մեծ փողոցի 290 գծ.մ  հատվածի հիմնանորոգում</t>
  </si>
  <si>
    <t xml:space="preserve">Հրազդան քաղաքի Ջրառատ թաղամասեր 2572 գծ.մ (դեպի Հրազդանի Ջեկ 1264 գծ.մ, 3-րդ փողոց 670 գծ.մ, Պուրակյան փողոց 638 գծ.մ ) հատվածների հիմնանորոգում </t>
  </si>
  <si>
    <t>71241200/515</t>
  </si>
  <si>
    <t>71241200/518</t>
  </si>
  <si>
    <t>71241200/521</t>
  </si>
  <si>
    <t>71241200/522</t>
  </si>
  <si>
    <t>71241200/523</t>
  </si>
  <si>
    <t xml:space="preserve"> 21011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</si>
  <si>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</si>
  <si>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Հատված Թալին-Լանջիկ 71+500 կմ-90+200 կմ կառուցման շինարարական աշխատանքներ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</si>
  <si>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</si>
  <si>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</si>
  <si>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- Շենքերի և շինությունների շինարարություն</t>
  </si>
  <si>
    <t xml:space="preserve">                                                                                                                               </t>
  </si>
  <si>
    <r>
      <t xml:space="preserve">     </t>
    </r>
    <r>
      <rPr>
        <b/>
        <sz val="9"/>
        <color theme="1"/>
        <rFont val="GHEA Grapalat"/>
        <family val="3"/>
      </rPr>
      <t xml:space="preserve"> </t>
    </r>
  </si>
  <si>
    <t>ՀՀ կառավարության 2020 թվականի</t>
  </si>
  <si>
    <t>________     N ____-Ն որոշման</t>
  </si>
  <si>
    <t>Բյուջետային գլխավոր կարգադրիչների, ծրագրերի և միջոցառումների անվանումները</t>
  </si>
  <si>
    <t>Տարի</t>
  </si>
  <si>
    <t xml:space="preserve"> Ընդամենը </t>
  </si>
  <si>
    <t xml:space="preserve"> այդ թվում </t>
  </si>
  <si>
    <t xml:space="preserve"> Վարկային միջոցներ </t>
  </si>
  <si>
    <t xml:space="preserve"> Համաֆինան_x000D_-
սավորում </t>
  </si>
  <si>
    <t>ԸՆԴԱՄԵՆԸ 
այդ թվում</t>
  </si>
  <si>
    <t xml:space="preserve"> - ԸՆԹԱՑԻԿ ԾԱԽՍԵՐ </t>
  </si>
  <si>
    <t>-</t>
  </si>
  <si>
    <t xml:space="preserve"> - ՈՉ ՖԻՆԱՆՍԱԿԱՆ ԱԿՏԻՎՆԵՐԻ ԳԾՈՎ ԾԱԽՍԵՐ </t>
  </si>
  <si>
    <t>ՀՀ  ՏԱՐԱԾՔԱՅԻՆ ԿԱՌԱՎԱՐՄԱՆ ԵՎ ԵՆԹԱԿԱՌՈՒՑՎԱԾՔՆԵՐԻ ՆԱԽԱՐԱՐՈՒԹՅՈՒՆ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</si>
  <si>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</si>
  <si>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</si>
  <si>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</si>
  <si>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Ճանապարհային ցանցի բարելավում</t>
  </si>
  <si>
    <t>- Շենքերի և շինությունների կապիտալ վերանորոգում</t>
  </si>
  <si>
    <t>Ասիական զարգացման բանկի աջակցությամբ իրականացվող Հյուսիս-հարավ միջանցքի զարգացման վարկային ծրագիր, Տրանշ 3</t>
  </si>
  <si>
    <t>«ՀԱՅԱՍՏԱՆԻ ՀԱՆՐԱՊԵՏՈՒԹՅԱՆ 2020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</si>
  <si>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N8</t>
  </si>
  <si>
    <t xml:space="preserve"> Մասնագիտացված միավոր </t>
  </si>
  <si>
    <t xml:space="preserve"> Միջոցառումն իրականացնողի անվանումը՛ </t>
  </si>
  <si>
    <t xml:space="preserve"> Կապալի պայմանագրերի քանակը </t>
  </si>
  <si>
    <t xml:space="preserve"> 21011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</si>
  <si>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</si>
  <si>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</si>
  <si>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>Հավելված N2</t>
  </si>
  <si>
    <t xml:space="preserve"> ՀՀ կառավարություն</t>
  </si>
  <si>
    <t>-Այլ մեքենաներ և սարքավորումներ</t>
  </si>
  <si>
    <t xml:space="preserve"> ՄԵՔԵՆԱՆԵՐ  ԵՎ  ՍԱՐՔԱՎՈՐՈՒՄՆԵՐ</t>
  </si>
  <si>
    <t xml:space="preserve"> - Այլ մեքենաներ և սարքավորումներ</t>
  </si>
  <si>
    <t>ՀՀ կառավարություն</t>
  </si>
  <si>
    <t>Աղյուսակ 2.</t>
  </si>
  <si>
    <t>ՀՀ ԿԱՌԱՎԱՐՈՒԹՅՈՒՆ</t>
  </si>
  <si>
    <t>Նախագծերի պատրաստման և ծախսերի գնահատման պայմանագրեր, հատ</t>
  </si>
  <si>
    <t>ՀԲՄ</t>
  </si>
  <si>
    <t>Հրազդան քաղաքի հարավային թաղամաս 1069 գծ.մ (Նոյեմբերյան փողոց 627 գծ.մ, Մյասնիկյան փողոց 442 գծ.մ ) հատվածների հիմնանորոգում</t>
  </si>
  <si>
    <t xml:space="preserve"> Հրազդան քաղաքի Վանատուր թաղամասի միջթաղամասային փողոցների 3384 գծ.մ (626 գծ.մ, 310 գծ.մ, 176 գծ.մ, 1235 գծ.մ, 950 գծ.մ և 87 գծ.մ ) հատվածների հիմնանորոգում</t>
  </si>
  <si>
    <t>Նախագծերի պատրաստման, ծախսերի գնահատում</t>
  </si>
  <si>
    <t>Ցուցանիշների փոփոխությունը (նվազեցումները նշված են փակագծերում)</t>
  </si>
  <si>
    <t>«ՀԱՅԱՍՏԱՆԻ  ՀԱՆՐԱՊԵՏՈՒԹՅԱՆ  2020 ԹՎԱԿԱՆԻ  ՊԵՏԱԿԱՆ ԲՅՈՒՋԵԻ ՄԱՍԻՆ» ՀԱՅԱՍՏԱՆԻ ՀԱՆՐԱՊԵՏՈՒԹՅԱՆ  ՕՐԵՆՔԻ N 1 ՀԱՎԵԼՎԱԾԻ N 4 ԱՂՅՈՒՍԱԿՈՒՄ ԵՎ ՀԱՅԱՍՏԱՆԻ ՀԱՆՐԱՊԵՏՈՒԹՅԱՆ ԿԱՌԱՎԱՐՈՒԹՅԱՆ 2019 ԹՎԱԿԱՆԻ ԴԵԿՏԵՄԲԵՐԻ 26-Ի N 1919-Ն ՈՐՈՇՄԱՆ N 5 ՀԱՎԵԼՎԱԾԻ N 3   ԱՂՅՈՒՍԱԿՈՒՄ ԿԱՏԱՐՎՈՂ ՓՈՓՈԽՈՒԹՅՈՒՆՆԵՐԸ</t>
  </si>
  <si>
    <t>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</si>
</sst>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>
  <numFmts count="14">
    <numFmt numFmtId="164" formatCode="_ * #,##0.00_)_€_ ;_ * \(#,##0.00\)_€_ ;_ * &quot;-&quot;??_)_€_ ;_ @_ "/>
    <numFmt numFmtId="165" formatCode="_(* #,##0.00_);_(* \(#,##0.00\);_(* &quot;-&quot;??_);_(@_)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#,##0.0_€_);\(#,##0.0_€\)"/>
    <numFmt numFmtId="171" formatCode="_(* #,##0_);_(* \(#,##0\);_(* &quot;-&quot;??_);_(@_)"/>
    <numFmt numFmtId="172" formatCode="_ * #,##0.0_)_€_ ;_ * \(#,##0.0\)_€_ ;_ * &quot;-&quot;?_)_€_ ;_ @_ "/>
    <numFmt numFmtId="173" formatCode="#,##0.00_);\(#,##0.00\)"/>
    <numFmt numFmtId="174" formatCode="_(* #,##0.0_);_(* \(#,##0.0\);_(* &quot;-&quot;?_);_(@_)"/>
    <numFmt numFmtId="175" formatCode="_-* #,##0.00_р_._-;\-* #,##0.00_р_._-;_-* &quot;-&quot;??_р_._-;_-@_-"/>
    <numFmt numFmtId="176" formatCode="_ * #,##0.00_)\ _ _ ;_ * \(#,##0.00\)\ _ _ ;_ * &quot;-&quot;??_)\ _ _ ;_ @_ "/>
    <numFmt numFmtId="177" formatCode="#,##0.0"/>
  </numFmts>
  <fonts count="93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0"/>
      <color indexed="8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3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10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0"/>
      <color rgb="FFFF0000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b/>
      <i/>
      <sz val="11"/>
      <name val="GHEA Grapalat"/>
      <family val="2"/>
    </font>
    <font>
      <b/>
      <sz val="9"/>
      <color theme="1"/>
      <name val="GHEA Grapalat"/>
      <family val="3"/>
    </font>
    <font>
      <b/>
      <sz val="11"/>
      <color theme="0"/>
      <name val="GHEA Grapalat"/>
      <family val="3"/>
    </font>
    <font>
      <sz val="11"/>
      <color theme="0"/>
      <name val="GHEA Grapalat"/>
      <family val="3"/>
    </font>
    <font>
      <i/>
      <sz val="11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name val="Times Armenian"/>
      <family val="1"/>
    </font>
    <font>
      <sz val="10"/>
      <color rgb="FF000000"/>
      <name val="Times New Roman"/>
      <family val="1"/>
    </font>
    <font>
      <b/>
      <i/>
      <sz val="10"/>
      <name val="GHEA Grapalat"/>
      <family val="3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b/>
      <sz val="10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9" fillId="0" borderId="0" applyFill="0" applyBorder="0" applyProtection="0">
      <alignment horizontal="right" vertical="top"/>
    </xf>
    <xf numFmtId="165" fontId="5" fillId="0" borderId="0" applyFont="0" applyFill="0" applyBorder="0" applyAlignment="0" applyProtection="0"/>
    <xf numFmtId="0" fontId="9" fillId="0" borderId="0">
      <alignment horizontal="left" vertical="top" wrapText="1"/>
    </xf>
    <xf numFmtId="0" fontId="17" fillId="0" borderId="0"/>
    <xf numFmtId="165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6" fontId="26" fillId="0" borderId="0" applyFill="0" applyBorder="0" applyProtection="0">
      <alignment horizontal="right" vertical="top"/>
    </xf>
    <xf numFmtId="0" fontId="28" fillId="0" borderId="0"/>
    <xf numFmtId="0" fontId="29" fillId="0" borderId="0"/>
    <xf numFmtId="164" fontId="28" fillId="0" borderId="0" applyFont="0" applyFill="0" applyBorder="0" applyAlignment="0" applyProtection="0"/>
    <xf numFmtId="0" fontId="5" fillId="0" borderId="0"/>
    <xf numFmtId="165" fontId="31" fillId="0" borderId="0" applyFont="0" applyFill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11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4" fillId="5" borderId="0" applyNumberFormat="0" applyBorder="0" applyAlignment="0" applyProtection="0"/>
    <xf numFmtId="0" fontId="35" fillId="8" borderId="19" applyNumberFormat="0" applyAlignment="0" applyProtection="0"/>
    <xf numFmtId="0" fontId="36" fillId="9" borderId="22" applyNumberFormat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16" applyNumberFormat="0" applyFill="0" applyAlignment="0" applyProtection="0"/>
    <xf numFmtId="0" fontId="40" fillId="0" borderId="17" applyNumberFormat="0" applyFill="0" applyAlignment="0" applyProtection="0"/>
    <xf numFmtId="0" fontId="41" fillId="0" borderId="18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9" applyNumberFormat="0" applyAlignment="0" applyProtection="0"/>
    <xf numFmtId="0" fontId="43" fillId="0" borderId="21" applyNumberFormat="0" applyFill="0" applyAlignment="0" applyProtection="0"/>
    <xf numFmtId="0" fontId="44" fillId="6" borderId="0" applyNumberFormat="0" applyBorder="0" applyAlignment="0" applyProtection="0"/>
    <xf numFmtId="0" fontId="45" fillId="0" borderId="0"/>
    <xf numFmtId="0" fontId="9" fillId="0" borderId="0">
      <alignment horizontal="left" vertical="top" wrapText="1"/>
    </xf>
    <xf numFmtId="0" fontId="3" fillId="0" borderId="0"/>
    <xf numFmtId="0" fontId="46" fillId="0" borderId="0"/>
    <xf numFmtId="0" fontId="32" fillId="10" borderId="23" applyNumberFormat="0" applyFont="0" applyAlignment="0" applyProtection="0"/>
    <xf numFmtId="0" fontId="28" fillId="10" borderId="23" applyNumberFormat="0" applyFont="0" applyAlignment="0" applyProtection="0"/>
    <xf numFmtId="0" fontId="47" fillId="8" borderId="20" applyNumberFormat="0" applyAlignment="0" applyProtection="0"/>
    <xf numFmtId="9" fontId="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/>
    <xf numFmtId="165" fontId="30" fillId="0" borderId="0" applyFont="0" applyFill="0" applyBorder="0" applyAlignment="0" applyProtection="0"/>
    <xf numFmtId="165" fontId="28" fillId="0" borderId="0" applyFont="0" applyFill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2" fillId="0" borderId="0"/>
    <xf numFmtId="0" fontId="17" fillId="0" borderId="0"/>
    <xf numFmtId="0" fontId="53" fillId="6" borderId="0" applyNumberFormat="0" applyBorder="0" applyAlignment="0" applyProtection="0"/>
    <xf numFmtId="0" fontId="30" fillId="0" borderId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46" fillId="37" borderId="0" applyNumberFormat="0" applyBorder="0" applyAlignment="0" applyProtection="0"/>
    <xf numFmtId="0" fontId="46" fillId="38" borderId="0" applyNumberFormat="0" applyBorder="0" applyAlignment="0" applyProtection="0"/>
    <xf numFmtId="0" fontId="46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39" borderId="0" applyNumberFormat="0" applyBorder="0" applyAlignment="0" applyProtection="0"/>
    <xf numFmtId="0" fontId="46" fillId="38" borderId="0" applyNumberFormat="0" applyBorder="0" applyAlignment="0" applyProtection="0"/>
    <xf numFmtId="0" fontId="46" fillId="44" borderId="0" applyNumberFormat="0" applyBorder="0" applyAlignment="0" applyProtection="0"/>
    <xf numFmtId="0" fontId="46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5" borderId="0" applyNumberFormat="0" applyBorder="0" applyAlignment="0" applyProtection="0"/>
    <xf numFmtId="0" fontId="54" fillId="39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1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51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52" borderId="0" applyNumberFormat="0" applyBorder="0" applyAlignment="0" applyProtection="0"/>
    <xf numFmtId="0" fontId="55" fillId="36" borderId="0" applyNumberFormat="0" applyBorder="0" applyAlignment="0" applyProtection="0"/>
    <xf numFmtId="0" fontId="56" fillId="53" borderId="25" applyNumberFormat="0" applyAlignment="0" applyProtection="0"/>
    <xf numFmtId="0" fontId="57" fillId="54" borderId="26" applyNumberFormat="0" applyAlignment="0" applyProtection="0"/>
    <xf numFmtId="165" fontId="17" fillId="0" borderId="0" applyFont="0" applyFill="0" applyBorder="0" applyAlignment="0" applyProtection="0"/>
    <xf numFmtId="165" fontId="2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7" borderId="0" applyNumberFormat="0" applyBorder="0" applyAlignment="0" applyProtection="0"/>
    <xf numFmtId="0" fontId="60" fillId="0" borderId="27" applyNumberFormat="0" applyFill="0" applyAlignment="0" applyProtection="0"/>
    <xf numFmtId="0" fontId="61" fillId="0" borderId="28" applyNumberFormat="0" applyFill="0" applyAlignment="0" applyProtection="0"/>
    <xf numFmtId="0" fontId="62" fillId="0" borderId="29" applyNumberFormat="0" applyFill="0" applyAlignment="0" applyProtection="0"/>
    <xf numFmtId="0" fontId="62" fillId="0" borderId="0" applyNumberFormat="0" applyFill="0" applyBorder="0" applyAlignment="0" applyProtection="0"/>
    <xf numFmtId="0" fontId="63" fillId="43" borderId="25" applyNumberFormat="0" applyAlignment="0" applyProtection="0"/>
    <xf numFmtId="0" fontId="64" fillId="0" borderId="30" applyNumberFormat="0" applyFill="0" applyAlignment="0" applyProtection="0"/>
    <xf numFmtId="0" fontId="65" fillId="55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28" fillId="0" borderId="0"/>
    <xf numFmtId="0" fontId="3" fillId="0" borderId="0"/>
    <xf numFmtId="0" fontId="3" fillId="0" borderId="0"/>
    <xf numFmtId="0" fontId="17" fillId="56" borderId="31" applyNumberFormat="0" applyFont="0" applyAlignment="0" applyProtection="0"/>
    <xf numFmtId="0" fontId="66" fillId="53" borderId="3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3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3" fillId="0" borderId="0"/>
    <xf numFmtId="0" fontId="28" fillId="0" borderId="0"/>
    <xf numFmtId="0" fontId="9" fillId="0" borderId="0">
      <alignment horizontal="left" vertical="top" wrapText="1"/>
    </xf>
    <xf numFmtId="0" fontId="30" fillId="0" borderId="0"/>
    <xf numFmtId="0" fontId="87" fillId="0" borderId="0"/>
    <xf numFmtId="0" fontId="88" fillId="0" borderId="0"/>
    <xf numFmtId="0" fontId="3" fillId="0" borderId="0"/>
    <xf numFmtId="0" fontId="3" fillId="0" borderId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165" fontId="1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0" fillId="0" borderId="0" applyFont="0" applyFill="0" applyBorder="0" applyAlignment="0" applyProtection="0"/>
    <xf numFmtId="175" fontId="3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90" fillId="0" borderId="0" applyFont="0" applyFill="0" applyBorder="0" applyAlignment="0" applyProtection="0"/>
    <xf numFmtId="165" fontId="9" fillId="0" borderId="0" applyFont="0" applyFill="0" applyBorder="0" applyAlignment="0" applyProtection="0">
      <alignment horizontal="left" vertical="top" wrapText="1"/>
    </xf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6" fontId="46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53" fillId="6" borderId="0" applyNumberFormat="0" applyBorder="0" applyAlignment="0" applyProtection="0"/>
    <xf numFmtId="0" fontId="53" fillId="6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9" fontId="17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91" fillId="0" borderId="0" applyNumberFormat="0" applyFill="0" applyBorder="0" applyAlignment="0" applyProtection="0"/>
  </cellStyleXfs>
  <cellXfs count="282">
    <xf numFmtId="0" fontId="0" fillId="0" borderId="0" xfId="0"/>
    <xf numFmtId="0" fontId="15" fillId="0" borderId="0" xfId="8" applyFont="1" applyAlignment="1">
      <alignment horizontal="left" vertical="center" wrapText="1"/>
    </xf>
    <xf numFmtId="0" fontId="11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13" fillId="0" borderId="0" xfId="9" applyFont="1" applyAlignment="1">
      <alignment vertical="center" wrapText="1"/>
    </xf>
    <xf numFmtId="49" fontId="8" fillId="0" borderId="0" xfId="9" applyNumberFormat="1" applyFont="1" applyFill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167" fontId="8" fillId="0" borderId="0" xfId="9" applyNumberFormat="1" applyFont="1" applyFill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49" fontId="12" fillId="0" borderId="1" xfId="9" applyNumberFormat="1" applyFont="1" applyFill="1" applyBorder="1" applyAlignment="1">
      <alignment horizontal="center" vertical="center" textRotation="90" wrapText="1"/>
    </xf>
    <xf numFmtId="0" fontId="12" fillId="0" borderId="1" xfId="9" applyNumberFormat="1" applyFont="1" applyFill="1" applyBorder="1" applyAlignment="1">
      <alignment horizontal="center" vertical="center" wrapText="1"/>
    </xf>
    <xf numFmtId="167" fontId="12" fillId="0" borderId="3" xfId="9" applyNumberFormat="1" applyFont="1" applyFill="1" applyBorder="1" applyAlignment="1">
      <alignment horizontal="center" vertical="center" wrapText="1"/>
    </xf>
    <xf numFmtId="0" fontId="13" fillId="0" borderId="0" xfId="9" applyFont="1" applyAlignment="1">
      <alignment horizontal="center" vertical="center" wrapText="1"/>
    </xf>
    <xf numFmtId="0" fontId="13" fillId="0" borderId="1" xfId="9" applyFont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 wrapText="1"/>
    </xf>
    <xf numFmtId="167" fontId="7" fillId="0" borderId="1" xfId="9" applyNumberFormat="1" applyFont="1" applyBorder="1" applyAlignment="1">
      <alignment horizontal="center" vertical="center" wrapText="1"/>
    </xf>
    <xf numFmtId="167" fontId="13" fillId="0" borderId="1" xfId="9" applyNumberFormat="1" applyFont="1" applyBorder="1" applyAlignment="1">
      <alignment horizontal="center" vertical="center" wrapText="1"/>
    </xf>
    <xf numFmtId="0" fontId="11" fillId="0" borderId="0" xfId="9" applyFont="1" applyAlignment="1">
      <alignment vertical="center" wrapText="1"/>
    </xf>
    <xf numFmtId="0" fontId="19" fillId="0" borderId="0" xfId="9" applyFont="1" applyAlignment="1">
      <alignment vertical="center" wrapText="1"/>
    </xf>
    <xf numFmtId="167" fontId="13" fillId="0" borderId="0" xfId="9" applyNumberFormat="1" applyFont="1" applyAlignment="1">
      <alignment vertical="center" wrapText="1"/>
    </xf>
    <xf numFmtId="0" fontId="12" fillId="0" borderId="1" xfId="9" applyNumberFormat="1" applyFont="1" applyFill="1" applyBorder="1" applyAlignment="1">
      <alignment horizontal="center" vertical="center" wrapText="1"/>
    </xf>
    <xf numFmtId="0" fontId="11" fillId="0" borderId="13" xfId="9" applyFont="1" applyBorder="1" applyAlignment="1">
      <alignment horizontal="center" vertical="center" wrapText="1"/>
    </xf>
    <xf numFmtId="0" fontId="11" fillId="0" borderId="13" xfId="9" applyFont="1" applyBorder="1" applyAlignment="1">
      <alignment horizontal="left" vertical="center" wrapText="1"/>
    </xf>
    <xf numFmtId="0" fontId="13" fillId="0" borderId="13" xfId="9" applyFont="1" applyBorder="1" applyAlignment="1">
      <alignment horizontal="center" vertical="center" wrapText="1"/>
    </xf>
    <xf numFmtId="0" fontId="19" fillId="0" borderId="0" xfId="8" applyFont="1" applyAlignment="1">
      <alignment horizontal="left" vertical="center" wrapText="1"/>
    </xf>
    <xf numFmtId="0" fontId="6" fillId="0" borderId="0" xfId="0" applyFont="1" applyAlignment="1">
      <alignment horizontal="left" vertical="center" indent="2"/>
    </xf>
    <xf numFmtId="0" fontId="10" fillId="0" borderId="0" xfId="9" applyFont="1" applyAlignment="1">
      <alignment horizontal="left" vertical="top" wrapText="1"/>
    </xf>
    <xf numFmtId="0" fontId="8" fillId="0" borderId="0" xfId="9" applyFont="1" applyAlignment="1">
      <alignment horizontal="right" vertical="top" wrapText="1"/>
    </xf>
    <xf numFmtId="0" fontId="17" fillId="0" borderId="0" xfId="9" applyAlignment="1">
      <alignment horizontal="left" vertical="top" wrapText="1"/>
    </xf>
    <xf numFmtId="0" fontId="8" fillId="0" borderId="0" xfId="9" applyFont="1" applyAlignment="1">
      <alignment horizontal="center" vertical="top" wrapText="1"/>
    </xf>
    <xf numFmtId="0" fontId="17" fillId="0" borderId="0" xfId="9" applyFont="1" applyAlignment="1">
      <alignment horizontal="left" vertical="top" wrapText="1"/>
    </xf>
    <xf numFmtId="168" fontId="11" fillId="0" borderId="13" xfId="7" applyNumberFormat="1" applyFont="1" applyBorder="1" applyAlignment="1">
      <alignment horizontal="left" vertical="center" wrapText="1"/>
    </xf>
    <xf numFmtId="0" fontId="24" fillId="0" borderId="13" xfId="8" applyFont="1" applyBorder="1" applyAlignment="1">
      <alignment horizontal="center" vertical="center" wrapText="1"/>
    </xf>
    <xf numFmtId="49" fontId="25" fillId="0" borderId="1" xfId="9" applyNumberFormat="1" applyFont="1" applyFill="1" applyBorder="1" applyAlignment="1">
      <alignment horizontal="center" vertical="center" textRotation="90" wrapText="1"/>
    </xf>
    <xf numFmtId="167" fontId="25" fillId="0" borderId="13" xfId="9" applyNumberFormat="1" applyFont="1" applyFill="1" applyBorder="1" applyAlignment="1">
      <alignment horizontal="center" vertical="center" wrapText="1"/>
    </xf>
    <xf numFmtId="167" fontId="25" fillId="0" borderId="1" xfId="9" applyNumberFormat="1" applyFont="1" applyFill="1" applyBorder="1" applyAlignment="1">
      <alignment horizontal="center" vertical="center" wrapText="1"/>
    </xf>
    <xf numFmtId="168" fontId="13" fillId="0" borderId="1" xfId="7" applyNumberFormat="1" applyFont="1" applyBorder="1" applyAlignment="1">
      <alignment horizontal="center" vertical="center" wrapText="1"/>
    </xf>
    <xf numFmtId="168" fontId="13" fillId="0" borderId="13" xfId="7" applyNumberFormat="1" applyFont="1" applyBorder="1" applyAlignment="1">
      <alignment horizontal="center" vertical="center" wrapText="1"/>
    </xf>
    <xf numFmtId="168" fontId="11" fillId="0" borderId="13" xfId="7" applyNumberFormat="1" applyFont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19" fillId="0" borderId="0" xfId="8" applyFont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3" fillId="0" borderId="0" xfId="8" applyFont="1" applyAlignment="1">
      <alignment horizontal="lef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0" xfId="8" applyFont="1" applyBorder="1" applyAlignment="1">
      <alignment vertical="center"/>
    </xf>
    <xf numFmtId="0" fontId="10" fillId="0" borderId="0" xfId="8" applyFont="1" applyBorder="1" applyAlignment="1">
      <alignment horizontal="center" vertical="center"/>
    </xf>
    <xf numFmtId="0" fontId="10" fillId="0" borderId="13" xfId="8" applyFont="1" applyBorder="1" applyAlignment="1">
      <alignment horizontal="center" vertical="center" wrapText="1"/>
    </xf>
    <xf numFmtId="0" fontId="13" fillId="0" borderId="0" xfId="8" applyFont="1" applyBorder="1" applyAlignment="1">
      <alignment horizontal="center" vertical="center"/>
    </xf>
    <xf numFmtId="0" fontId="13" fillId="0" borderId="13" xfId="8" applyFont="1" applyBorder="1" applyAlignment="1">
      <alignment horizontal="center" vertical="center" wrapText="1"/>
    </xf>
    <xf numFmtId="0" fontId="11" fillId="0" borderId="13" xfId="8" applyFont="1" applyBorder="1" applyAlignment="1">
      <alignment horizontal="left" vertical="center" wrapText="1"/>
    </xf>
    <xf numFmtId="168" fontId="11" fillId="0" borderId="13" xfId="7" applyNumberFormat="1" applyFont="1" applyBorder="1" applyAlignment="1">
      <alignment horizontal="right" vertical="center"/>
    </xf>
    <xf numFmtId="0" fontId="10" fillId="0" borderId="13" xfId="8" applyFont="1" applyBorder="1" applyAlignment="1">
      <alignment horizontal="left" vertical="center" wrapText="1" indent="2"/>
    </xf>
    <xf numFmtId="168" fontId="13" fillId="0" borderId="13" xfId="7" applyNumberFormat="1" applyFont="1" applyBorder="1" applyAlignment="1">
      <alignment horizontal="left" vertical="center" wrapText="1"/>
    </xf>
    <xf numFmtId="0" fontId="11" fillId="0" borderId="0" xfId="8" quotePrefix="1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166" fontId="11" fillId="0" borderId="13" xfId="13" applyNumberFormat="1" applyFont="1" applyBorder="1" applyAlignment="1">
      <alignment horizontal="right" vertical="top"/>
    </xf>
    <xf numFmtId="0" fontId="22" fillId="0" borderId="13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166" fontId="1" fillId="0" borderId="13" xfId="6" applyNumberFormat="1" applyFont="1" applyBorder="1" applyAlignment="1">
      <alignment horizontal="right" vertical="top"/>
    </xf>
    <xf numFmtId="0" fontId="13" fillId="0" borderId="0" xfId="8" applyFont="1" applyBorder="1" applyAlignment="1">
      <alignment vertical="center"/>
    </xf>
    <xf numFmtId="166" fontId="21" fillId="0" borderId="13" xfId="6" applyNumberFormat="1" applyFont="1" applyBorder="1" applyAlignment="1">
      <alignment horizontal="right" vertical="top"/>
    </xf>
    <xf numFmtId="0" fontId="11" fillId="0" borderId="0" xfId="8" applyFont="1" applyAlignment="1">
      <alignment vertical="center" wrapText="1"/>
    </xf>
    <xf numFmtId="0" fontId="8" fillId="0" borderId="0" xfId="8" applyFont="1" applyAlignment="1">
      <alignment vertical="center" wrapText="1"/>
    </xf>
    <xf numFmtId="0" fontId="13" fillId="0" borderId="0" xfId="8" applyFont="1" applyAlignment="1">
      <alignment vertical="center" wrapText="1"/>
    </xf>
    <xf numFmtId="0" fontId="8" fillId="0" borderId="0" xfId="8" applyFont="1" applyAlignment="1">
      <alignment horizontal="right" vertical="center"/>
    </xf>
    <xf numFmtId="0" fontId="13" fillId="0" borderId="0" xfId="8" applyFont="1" applyAlignment="1">
      <alignment horizontal="right" vertical="center"/>
    </xf>
    <xf numFmtId="0" fontId="23" fillId="0" borderId="0" xfId="8" applyFont="1" applyAlignment="1">
      <alignment vertical="center" wrapText="1"/>
    </xf>
    <xf numFmtId="0" fontId="23" fillId="0" borderId="0" xfId="8" applyFont="1" applyAlignment="1">
      <alignment vertical="center"/>
    </xf>
    <xf numFmtId="0" fontId="23" fillId="0" borderId="0" xfId="8" applyFont="1" applyAlignment="1">
      <alignment horizontal="right" vertical="center"/>
    </xf>
    <xf numFmtId="0" fontId="11" fillId="0" borderId="0" xfId="8" applyFont="1" applyAlignment="1">
      <alignment horizontal="left" vertical="top" wrapText="1"/>
    </xf>
    <xf numFmtId="0" fontId="20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horizontal="right" vertical="center" wrapText="1"/>
    </xf>
    <xf numFmtId="168" fontId="20" fillId="0" borderId="0" xfId="7" applyNumberFormat="1" applyFont="1" applyAlignment="1">
      <alignment vertical="center" wrapText="1"/>
    </xf>
    <xf numFmtId="0" fontId="11" fillId="0" borderId="34" xfId="9" applyFont="1" applyBorder="1" applyAlignment="1">
      <alignment horizontal="center" vertical="center" wrapText="1"/>
    </xf>
    <xf numFmtId="0" fontId="13" fillId="0" borderId="34" xfId="9" applyFont="1" applyBorder="1" applyAlignment="1">
      <alignment horizontal="center" vertical="center" wrapText="1"/>
    </xf>
    <xf numFmtId="0" fontId="14" fillId="0" borderId="34" xfId="119" applyNumberFormat="1" applyFont="1" applyFill="1" applyBorder="1" applyAlignment="1">
      <alignment horizontal="center" vertical="center" wrapText="1"/>
    </xf>
    <xf numFmtId="0" fontId="14" fillId="0" borderId="34" xfId="119" applyNumberFormat="1" applyFont="1" applyFill="1" applyBorder="1" applyAlignment="1">
      <alignment horizontal="left" vertical="center" wrapText="1"/>
    </xf>
    <xf numFmtId="164" fontId="13" fillId="0" borderId="0" xfId="9" applyNumberFormat="1" applyFont="1" applyAlignment="1">
      <alignment vertical="center" wrapText="1"/>
    </xf>
    <xf numFmtId="0" fontId="21" fillId="0" borderId="34" xfId="119" applyNumberFormat="1" applyFont="1" applyFill="1" applyBorder="1" applyAlignment="1">
      <alignment horizontal="center" vertical="center" wrapText="1"/>
    </xf>
    <xf numFmtId="168" fontId="13" fillId="0" borderId="34" xfId="7" applyNumberFormat="1" applyFont="1" applyBorder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167" fontId="7" fillId="0" borderId="34" xfId="9" applyNumberFormat="1" applyFont="1" applyFill="1" applyBorder="1" applyAlignment="1">
      <alignment horizontal="center" vertical="center" wrapText="1"/>
    </xf>
    <xf numFmtId="167" fontId="13" fillId="0" borderId="34" xfId="9" applyNumberFormat="1" applyFont="1" applyFill="1" applyBorder="1" applyAlignment="1">
      <alignment horizontal="center" vertical="center" wrapText="1"/>
    </xf>
    <xf numFmtId="168" fontId="11" fillId="0" borderId="34" xfId="7" applyNumberFormat="1" applyFont="1" applyFill="1" applyBorder="1" applyAlignment="1">
      <alignment horizontal="center" vertical="center" wrapText="1"/>
    </xf>
    <xf numFmtId="168" fontId="19" fillId="0" borderId="34" xfId="7" applyNumberFormat="1" applyFont="1" applyFill="1" applyBorder="1" applyAlignment="1">
      <alignment vertical="center" wrapText="1"/>
    </xf>
    <xf numFmtId="168" fontId="11" fillId="0" borderId="34" xfId="7" applyNumberFormat="1" applyFont="1" applyFill="1" applyBorder="1" applyAlignment="1">
      <alignment vertical="center" wrapText="1"/>
    </xf>
    <xf numFmtId="0" fontId="8" fillId="0" borderId="13" xfId="9" applyFont="1" applyBorder="1" applyAlignment="1">
      <alignment horizontal="left" vertical="top" wrapText="1"/>
    </xf>
    <xf numFmtId="0" fontId="10" fillId="0" borderId="13" xfId="9" applyFont="1" applyBorder="1" applyAlignment="1">
      <alignment horizontal="center" vertical="top" wrapText="1"/>
    </xf>
    <xf numFmtId="0" fontId="13" fillId="0" borderId="0" xfId="9" applyFont="1" applyFill="1" applyAlignment="1">
      <alignment horizontal="center" vertical="center" wrapText="1"/>
    </xf>
    <xf numFmtId="0" fontId="23" fillId="0" borderId="0" xfId="8" applyFont="1" applyFill="1" applyAlignment="1">
      <alignment vertical="center"/>
    </xf>
    <xf numFmtId="0" fontId="23" fillId="0" borderId="0" xfId="8" applyFont="1" applyFill="1" applyAlignment="1">
      <alignment horizontal="right" vertical="center"/>
    </xf>
    <xf numFmtId="0" fontId="13" fillId="0" borderId="1" xfId="9" applyFont="1" applyFill="1" applyBorder="1" applyAlignment="1">
      <alignment horizontal="center" vertical="center" wrapText="1"/>
    </xf>
    <xf numFmtId="0" fontId="18" fillId="0" borderId="1" xfId="9" applyFont="1" applyFill="1" applyBorder="1" applyAlignment="1">
      <alignment horizontal="center" vertical="center" wrapText="1"/>
    </xf>
    <xf numFmtId="0" fontId="18" fillId="0" borderId="34" xfId="9" applyFont="1" applyFill="1" applyBorder="1" applyAlignment="1">
      <alignment horizontal="center" vertical="center" wrapText="1"/>
    </xf>
    <xf numFmtId="0" fontId="10" fillId="0" borderId="34" xfId="9" applyFont="1" applyFill="1" applyBorder="1" applyAlignment="1">
      <alignment horizontal="center" vertical="center" wrapText="1"/>
    </xf>
    <xf numFmtId="0" fontId="11" fillId="0" borderId="13" xfId="9" applyFont="1" applyFill="1" applyBorder="1" applyAlignment="1">
      <alignment horizontal="center" vertical="center" wrapText="1"/>
    </xf>
    <xf numFmtId="0" fontId="11" fillId="0" borderId="34" xfId="9" applyFont="1" applyFill="1" applyBorder="1" applyAlignment="1">
      <alignment horizontal="left" vertical="center" wrapText="1"/>
    </xf>
    <xf numFmtId="0" fontId="19" fillId="0" borderId="13" xfId="9" applyFont="1" applyFill="1" applyBorder="1" applyAlignment="1">
      <alignment horizontal="center" vertical="center" wrapText="1"/>
    </xf>
    <xf numFmtId="0" fontId="73" fillId="0" borderId="34" xfId="9" applyFont="1" applyFill="1" applyBorder="1" applyAlignment="1">
      <alignment horizontal="left" vertical="center" wrapText="1"/>
    </xf>
    <xf numFmtId="0" fontId="19" fillId="0" borderId="13" xfId="9" applyFont="1" applyFill="1" applyBorder="1" applyAlignment="1">
      <alignment vertical="center" wrapText="1"/>
    </xf>
    <xf numFmtId="0" fontId="11" fillId="0" borderId="34" xfId="9" applyFont="1" applyFill="1" applyBorder="1" applyAlignment="1">
      <alignment horizontal="center" vertical="center" wrapText="1"/>
    </xf>
    <xf numFmtId="0" fontId="11" fillId="0" borderId="13" xfId="9" applyFont="1" applyFill="1" applyBorder="1" applyAlignment="1">
      <alignment vertical="center" wrapText="1"/>
    </xf>
    <xf numFmtId="0" fontId="13" fillId="0" borderId="34" xfId="9" applyFont="1" applyFill="1" applyBorder="1" applyAlignment="1">
      <alignment horizontal="center" vertical="center" wrapText="1"/>
    </xf>
    <xf numFmtId="0" fontId="13" fillId="0" borderId="34" xfId="9" applyFont="1" applyFill="1" applyBorder="1" applyAlignment="1">
      <alignment vertical="center" wrapText="1"/>
    </xf>
    <xf numFmtId="0" fontId="8" fillId="0" borderId="0" xfId="9" applyFont="1" applyAlignment="1">
      <alignment horizontal="left" vertical="center" wrapText="1"/>
    </xf>
    <xf numFmtId="0" fontId="8" fillId="0" borderId="0" xfId="9" applyFont="1" applyBorder="1" applyAlignment="1">
      <alignment vertical="top" wrapText="1"/>
    </xf>
    <xf numFmtId="0" fontId="8" fillId="0" borderId="0" xfId="9" applyFont="1" applyBorder="1" applyAlignment="1">
      <alignment vertical="top"/>
    </xf>
    <xf numFmtId="0" fontId="8" fillId="0" borderId="13" xfId="9" applyFont="1" applyBorder="1" applyAlignment="1">
      <alignment vertical="top" wrapText="1"/>
    </xf>
    <xf numFmtId="0" fontId="73" fillId="0" borderId="13" xfId="9" applyFont="1" applyBorder="1" applyAlignment="1">
      <alignment horizontal="left" vertical="top" wrapText="1"/>
    </xf>
    <xf numFmtId="0" fontId="73" fillId="0" borderId="13" xfId="9" applyFont="1" applyBorder="1" applyAlignment="1">
      <alignment vertical="top" wrapText="1"/>
    </xf>
    <xf numFmtId="0" fontId="73" fillId="0" borderId="0" xfId="9" applyFont="1" applyBorder="1" applyAlignment="1">
      <alignment vertical="top" wrapText="1"/>
    </xf>
    <xf numFmtId="0" fontId="10" fillId="0" borderId="13" xfId="9" applyFont="1" applyBorder="1" applyAlignment="1">
      <alignment horizontal="left" vertical="top" wrapText="1"/>
    </xf>
    <xf numFmtId="0" fontId="73" fillId="0" borderId="13" xfId="9" applyFont="1" applyBorder="1" applyAlignment="1">
      <alignment horizontal="right" vertical="top" wrapText="1"/>
    </xf>
    <xf numFmtId="168" fontId="10" fillId="0" borderId="13" xfId="12" applyNumberFormat="1" applyFont="1" applyFill="1" applyBorder="1" applyAlignment="1">
      <alignment horizontal="center" vertical="center"/>
    </xf>
    <xf numFmtId="168" fontId="6" fillId="0" borderId="13" xfId="12" applyNumberFormat="1" applyFont="1" applyFill="1" applyBorder="1" applyAlignment="1">
      <alignment horizontal="center" vertical="center"/>
    </xf>
    <xf numFmtId="0" fontId="77" fillId="0" borderId="13" xfId="9" applyFont="1" applyBorder="1" applyAlignment="1">
      <alignment horizontal="left" vertical="top" wrapText="1"/>
    </xf>
    <xf numFmtId="170" fontId="10" fillId="0" borderId="13" xfId="9" applyNumberFormat="1" applyFont="1" applyBorder="1" applyAlignment="1">
      <alignment horizontal="right" vertical="top" wrapText="1"/>
    </xf>
    <xf numFmtId="167" fontId="10" fillId="0" borderId="13" xfId="12" applyNumberFormat="1" applyFont="1" applyBorder="1" applyAlignment="1">
      <alignment horizontal="right" vertical="center" wrapText="1"/>
    </xf>
    <xf numFmtId="0" fontId="10" fillId="0" borderId="13" xfId="9" applyFont="1" applyBorder="1" applyAlignment="1">
      <alignment horizontal="right" vertical="top" wrapText="1"/>
    </xf>
    <xf numFmtId="168" fontId="73" fillId="0" borderId="13" xfId="7" applyNumberFormat="1" applyFont="1" applyBorder="1" applyAlignment="1">
      <alignment horizontal="center" vertical="top" wrapText="1"/>
    </xf>
    <xf numFmtId="0" fontId="78" fillId="0" borderId="13" xfId="8" applyFont="1" applyBorder="1" applyAlignment="1">
      <alignment horizontal="center" vertical="center" wrapText="1"/>
    </xf>
    <xf numFmtId="0" fontId="79" fillId="0" borderId="13" xfId="8" applyFont="1" applyBorder="1" applyAlignment="1">
      <alignment horizontal="left" vertical="center" wrapText="1"/>
    </xf>
    <xf numFmtId="168" fontId="79" fillId="0" borderId="13" xfId="7" applyNumberFormat="1" applyFont="1" applyBorder="1" applyAlignment="1">
      <alignment horizontal="right" vertical="center"/>
    </xf>
    <xf numFmtId="0" fontId="78" fillId="0" borderId="13" xfId="8" applyFont="1" applyBorder="1" applyAlignment="1">
      <alignment horizontal="left" vertical="center" wrapText="1" indent="2"/>
    </xf>
    <xf numFmtId="168" fontId="78" fillId="0" borderId="13" xfId="7" applyNumberFormat="1" applyFont="1" applyBorder="1" applyAlignment="1">
      <alignment horizontal="left" vertical="center" wrapText="1"/>
    </xf>
    <xf numFmtId="0" fontId="79" fillId="0" borderId="13" xfId="8" quotePrefix="1" applyFont="1" applyBorder="1" applyAlignment="1">
      <alignment horizontal="center" vertical="center" wrapText="1"/>
    </xf>
    <xf numFmtId="0" fontId="79" fillId="0" borderId="13" xfId="8" applyFont="1" applyBorder="1" applyAlignment="1">
      <alignment horizontal="center" vertical="center" wrapText="1"/>
    </xf>
    <xf numFmtId="166" fontId="78" fillId="0" borderId="13" xfId="6" applyNumberFormat="1" applyFont="1" applyBorder="1" applyAlignment="1">
      <alignment horizontal="right" vertical="center"/>
    </xf>
    <xf numFmtId="166" fontId="79" fillId="0" borderId="13" xfId="6" applyNumberFormat="1" applyFont="1" applyBorder="1" applyAlignment="1">
      <alignment horizontal="right" vertical="center"/>
    </xf>
    <xf numFmtId="0" fontId="80" fillId="0" borderId="13" xfId="8" applyFont="1" applyBorder="1" applyAlignment="1">
      <alignment horizontal="center" vertical="center" wrapText="1"/>
    </xf>
    <xf numFmtId="0" fontId="80" fillId="0" borderId="13" xfId="8" applyFont="1" applyBorder="1" applyAlignment="1">
      <alignment horizontal="left" vertical="center" wrapText="1"/>
    </xf>
    <xf numFmtId="166" fontId="80" fillId="0" borderId="13" xfId="6" applyNumberFormat="1" applyFont="1" applyBorder="1" applyAlignment="1">
      <alignment horizontal="right" vertical="center"/>
    </xf>
    <xf numFmtId="172" fontId="11" fillId="0" borderId="0" xfId="9" applyNumberFormat="1" applyFont="1" applyAlignment="1">
      <alignment vertical="center" wrapText="1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vertical="center" wrapText="1"/>
    </xf>
    <xf numFmtId="168" fontId="20" fillId="0" borderId="0" xfId="7" applyNumberFormat="1" applyFont="1" applyFill="1" applyAlignment="1">
      <alignment vertical="center" wrapText="1"/>
    </xf>
    <xf numFmtId="168" fontId="74" fillId="0" borderId="13" xfId="7" applyNumberFormat="1" applyFont="1" applyFill="1" applyBorder="1" applyAlignment="1">
      <alignment horizontal="center" vertical="center" wrapText="1"/>
    </xf>
    <xf numFmtId="168" fontId="7" fillId="0" borderId="13" xfId="7" applyNumberFormat="1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right" vertical="center" wrapText="1"/>
    </xf>
    <xf numFmtId="0" fontId="76" fillId="0" borderId="13" xfId="0" applyFont="1" applyFill="1" applyBorder="1" applyAlignment="1">
      <alignment horizontal="center" vertical="center" wrapText="1"/>
    </xf>
    <xf numFmtId="168" fontId="20" fillId="0" borderId="13" xfId="7" applyNumberFormat="1" applyFont="1" applyFill="1" applyBorder="1" applyAlignment="1">
      <alignment horizontal="center" vertical="center" wrapText="1"/>
    </xf>
    <xf numFmtId="0" fontId="76" fillId="0" borderId="13" xfId="0" applyFont="1" applyFill="1" applyBorder="1" applyAlignment="1">
      <alignment horizontal="right" vertical="center" wrapText="1"/>
    </xf>
    <xf numFmtId="0" fontId="76" fillId="0" borderId="13" xfId="0" applyFont="1" applyFill="1" applyBorder="1" applyAlignment="1">
      <alignment horizontal="left" vertical="center" wrapText="1"/>
    </xf>
    <xf numFmtId="0" fontId="76" fillId="0" borderId="13" xfId="0" applyFont="1" applyFill="1" applyBorder="1" applyAlignment="1">
      <alignment vertical="center" wrapText="1"/>
    </xf>
    <xf numFmtId="171" fontId="20" fillId="0" borderId="13" xfId="7" applyNumberFormat="1" applyFont="1" applyFill="1" applyBorder="1" applyAlignment="1">
      <alignment horizontal="center" vertical="center" wrapText="1"/>
    </xf>
    <xf numFmtId="168" fontId="20" fillId="0" borderId="13" xfId="7" applyNumberFormat="1" applyFont="1" applyFill="1" applyBorder="1" applyAlignment="1">
      <alignment vertical="center" wrapText="1"/>
    </xf>
    <xf numFmtId="0" fontId="10" fillId="0" borderId="15" xfId="8" applyFont="1" applyBorder="1" applyAlignment="1">
      <alignment horizontal="right" wrapText="1"/>
    </xf>
    <xf numFmtId="0" fontId="10" fillId="0" borderId="13" xfId="8" applyFont="1" applyBorder="1" applyAlignment="1">
      <alignment horizontal="center" vertical="center" wrapText="1"/>
    </xf>
    <xf numFmtId="0" fontId="24" fillId="0" borderId="15" xfId="8" applyFont="1" applyBorder="1" applyAlignment="1">
      <alignment horizontal="right" wrapText="1"/>
    </xf>
    <xf numFmtId="0" fontId="24" fillId="0" borderId="11" xfId="8" applyFont="1" applyBorder="1" applyAlignment="1">
      <alignment horizontal="center" vertical="center" wrapText="1"/>
    </xf>
    <xf numFmtId="167" fontId="25" fillId="0" borderId="11" xfId="9" applyNumberFormat="1" applyFont="1" applyFill="1" applyBorder="1" applyAlignment="1">
      <alignment horizontal="center" vertical="center" wrapText="1"/>
    </xf>
    <xf numFmtId="2" fontId="8" fillId="3" borderId="0" xfId="9" applyNumberFormat="1" applyFont="1" applyFill="1" applyAlignment="1">
      <alignment horizontal="right" vertical="center" wrapText="1"/>
    </xf>
    <xf numFmtId="0" fontId="10" fillId="0" borderId="11" xfId="9" applyFont="1" applyBorder="1" applyAlignment="1">
      <alignment horizontal="center" vertical="top" wrapText="1"/>
    </xf>
    <xf numFmtId="0" fontId="10" fillId="0" borderId="0" xfId="9" applyFont="1" applyFill="1" applyAlignment="1">
      <alignment vertical="center" wrapText="1"/>
    </xf>
    <xf numFmtId="168" fontId="11" fillId="0" borderId="34" xfId="7" applyNumberFormat="1" applyFont="1" applyBorder="1" applyAlignment="1">
      <alignment horizontal="center" vertical="center" wrapText="1"/>
    </xf>
    <xf numFmtId="0" fontId="76" fillId="0" borderId="13" xfId="0" applyFont="1" applyFill="1" applyBorder="1" applyAlignment="1">
      <alignment vertical="center" wrapText="1"/>
    </xf>
    <xf numFmtId="0" fontId="73" fillId="0" borderId="13" xfId="9" applyFont="1" applyBorder="1" applyAlignment="1">
      <alignment horizontal="left" vertical="top" wrapText="1"/>
    </xf>
    <xf numFmtId="0" fontId="10" fillId="0" borderId="13" xfId="9" applyFont="1" applyBorder="1" applyAlignment="1">
      <alignment horizontal="left" vertical="top" wrapText="1"/>
    </xf>
    <xf numFmtId="0" fontId="10" fillId="0" borderId="13" xfId="9" applyFont="1" applyBorder="1" applyAlignment="1">
      <alignment horizontal="center" vertical="top" wrapText="1"/>
    </xf>
    <xf numFmtId="173" fontId="10" fillId="0" borderId="13" xfId="9" applyNumberFormat="1" applyFont="1" applyBorder="1" applyAlignment="1">
      <alignment horizontal="right" vertical="top" wrapText="1"/>
    </xf>
    <xf numFmtId="0" fontId="24" fillId="0" borderId="13" xfId="8" applyFont="1" applyBorder="1" applyAlignment="1">
      <alignment horizontal="left" vertical="center" wrapText="1" indent="2"/>
    </xf>
    <xf numFmtId="0" fontId="6" fillId="0" borderId="0" xfId="138" applyFont="1" applyFill="1" applyAlignment="1"/>
    <xf numFmtId="0" fontId="6" fillId="0" borderId="0" xfId="138" applyFont="1" applyFill="1"/>
    <xf numFmtId="0" fontId="22" fillId="0" borderId="0" xfId="138" applyFont="1" applyFill="1" applyAlignment="1">
      <alignment vertical="center"/>
    </xf>
    <xf numFmtId="0" fontId="9" fillId="0" borderId="0" xfId="139">
      <alignment horizontal="left" vertical="top" wrapText="1"/>
    </xf>
    <xf numFmtId="0" fontId="9" fillId="0" borderId="0" xfId="139" applyFont="1" applyAlignment="1">
      <alignment horizontal="left" vertical="top" wrapText="1"/>
    </xf>
    <xf numFmtId="174" fontId="21" fillId="0" borderId="0" xfId="140" applyNumberFormat="1" applyFont="1" applyFill="1" applyBorder="1" applyAlignment="1">
      <alignment vertical="center" wrapText="1"/>
    </xf>
    <xf numFmtId="174" fontId="82" fillId="0" borderId="0" xfId="140" applyNumberFormat="1" applyFont="1" applyFill="1" applyBorder="1" applyAlignment="1">
      <alignment horizontal="center" vertical="center" wrapText="1"/>
    </xf>
    <xf numFmtId="174" fontId="83" fillId="0" borderId="0" xfId="140" applyNumberFormat="1" applyFont="1" applyFill="1" applyBorder="1" applyAlignment="1">
      <alignment vertical="center" wrapText="1"/>
    </xf>
    <xf numFmtId="174" fontId="21" fillId="0" borderId="0" xfId="140" applyNumberFormat="1" applyFont="1" applyFill="1" applyBorder="1"/>
    <xf numFmtId="174" fontId="10" fillId="0" borderId="34" xfId="140" applyNumberFormat="1" applyFont="1" applyFill="1" applyBorder="1" applyAlignment="1">
      <alignment vertical="center" wrapText="1"/>
    </xf>
    <xf numFmtId="174" fontId="10" fillId="0" borderId="34" xfId="67" applyNumberFormat="1" applyFont="1" applyFill="1" applyBorder="1" applyAlignment="1">
      <alignment horizontal="center" vertical="center" wrapText="1"/>
    </xf>
    <xf numFmtId="174" fontId="21" fillId="0" borderId="34" xfId="140" applyNumberFormat="1" applyFont="1" applyFill="1" applyBorder="1" applyAlignment="1">
      <alignment vertical="center" wrapText="1"/>
    </xf>
    <xf numFmtId="174" fontId="84" fillId="0" borderId="34" xfId="74" applyNumberFormat="1" applyFont="1" applyFill="1" applyBorder="1" applyAlignment="1">
      <alignment horizontal="center" vertical="center" wrapText="1"/>
    </xf>
    <xf numFmtId="174" fontId="14" fillId="3" borderId="34" xfId="67" applyNumberFormat="1" applyFont="1" applyFill="1" applyBorder="1" applyAlignment="1">
      <alignment vertical="center" wrapText="1"/>
    </xf>
    <xf numFmtId="0" fontId="85" fillId="0" borderId="38" xfId="138" applyFont="1" applyFill="1" applyBorder="1" applyAlignment="1">
      <alignment horizontal="left" vertical="center" wrapText="1"/>
    </xf>
    <xf numFmtId="0" fontId="21" fillId="0" borderId="34" xfId="138" applyFont="1" applyFill="1" applyBorder="1" applyAlignment="1">
      <alignment horizontal="center" vertical="center" wrapText="1"/>
    </xf>
    <xf numFmtId="49" fontId="85" fillId="0" borderId="34" xfId="138" applyNumberFormat="1" applyFont="1" applyFill="1" applyBorder="1" applyAlignment="1">
      <alignment vertical="center" wrapText="1"/>
    </xf>
    <xf numFmtId="167" fontId="85" fillId="3" borderId="34" xfId="138" applyNumberFormat="1" applyFont="1" applyFill="1" applyBorder="1" applyAlignment="1">
      <alignment horizontal="center" vertical="center" shrinkToFit="1"/>
    </xf>
    <xf numFmtId="174" fontId="21" fillId="3" borderId="34" xfId="67" applyNumberFormat="1" applyFont="1" applyFill="1" applyBorder="1" applyAlignment="1">
      <alignment horizontal="center" vertical="center" wrapText="1"/>
    </xf>
    <xf numFmtId="0" fontId="86" fillId="0" borderId="0" xfId="138" applyFont="1" applyFill="1" applyBorder="1" applyAlignment="1">
      <alignment horizontal="left" vertical="center"/>
    </xf>
    <xf numFmtId="167" fontId="85" fillId="3" borderId="34" xfId="138" applyNumberFormat="1" applyFont="1" applyFill="1" applyBorder="1" applyAlignment="1">
      <alignment vertical="center" shrinkToFit="1"/>
    </xf>
    <xf numFmtId="174" fontId="21" fillId="3" borderId="34" xfId="67" applyNumberFormat="1" applyFont="1" applyFill="1" applyBorder="1" applyAlignment="1">
      <alignment vertical="center" wrapText="1"/>
    </xf>
    <xf numFmtId="174" fontId="14" fillId="0" borderId="34" xfId="141" applyNumberFormat="1" applyFont="1" applyFill="1" applyBorder="1" applyAlignment="1">
      <alignment vertical="center" wrapText="1"/>
    </xf>
    <xf numFmtId="49" fontId="14" fillId="0" borderId="34" xfId="140" applyNumberFormat="1" applyFont="1" applyFill="1" applyBorder="1" applyAlignment="1" applyProtection="1">
      <alignment horizontal="center" vertical="top" wrapText="1"/>
      <protection locked="0"/>
    </xf>
    <xf numFmtId="174" fontId="21" fillId="0" borderId="34" xfId="140" applyNumberFormat="1" applyFont="1" applyFill="1" applyBorder="1" applyAlignment="1">
      <alignment horizontal="center"/>
    </xf>
    <xf numFmtId="174" fontId="14" fillId="0" borderId="34" xfId="140" applyNumberFormat="1" applyFont="1" applyFill="1" applyBorder="1" applyAlignment="1">
      <alignment vertical="center" wrapText="1"/>
    </xf>
    <xf numFmtId="174" fontId="14" fillId="0" borderId="34" xfId="67" applyNumberFormat="1" applyFont="1" applyFill="1" applyBorder="1" applyAlignment="1">
      <alignment vertical="center" wrapText="1"/>
    </xf>
    <xf numFmtId="49" fontId="14" fillId="0" borderId="34" xfId="140" applyNumberFormat="1" applyFont="1" applyFill="1" applyBorder="1" applyAlignment="1" applyProtection="1">
      <alignment vertical="top" wrapText="1"/>
      <protection locked="0"/>
    </xf>
    <xf numFmtId="49" fontId="14" fillId="0" borderId="34" xfId="140" applyNumberFormat="1" applyFont="1" applyFill="1" applyBorder="1" applyAlignment="1" applyProtection="1">
      <alignment horizontal="center" vertical="center" wrapText="1"/>
      <protection locked="0"/>
    </xf>
    <xf numFmtId="174" fontId="21" fillId="0" borderId="34" xfId="141" applyNumberFormat="1" applyFont="1" applyFill="1" applyBorder="1" applyAlignment="1">
      <alignment vertical="center" wrapText="1"/>
    </xf>
    <xf numFmtId="174" fontId="21" fillId="0" borderId="34" xfId="140" applyNumberFormat="1" applyFont="1" applyFill="1" applyBorder="1" applyAlignment="1">
      <alignment vertical="center"/>
    </xf>
    <xf numFmtId="49" fontId="8" fillId="0" borderId="34" xfId="142" applyNumberFormat="1" applyFont="1" applyFill="1" applyBorder="1" applyAlignment="1">
      <alignment horizontal="left" vertical="center" wrapText="1"/>
    </xf>
    <xf numFmtId="0" fontId="11" fillId="0" borderId="34" xfId="142" applyFont="1" applyFill="1" applyBorder="1" applyAlignment="1">
      <alignment horizontal="center" vertical="center" wrapText="1"/>
    </xf>
    <xf numFmtId="49" fontId="10" fillId="0" borderId="34" xfId="142" applyNumberFormat="1" applyFont="1" applyFill="1" applyBorder="1" applyAlignment="1">
      <alignment horizontal="left" vertical="center" wrapText="1"/>
    </xf>
    <xf numFmtId="49" fontId="89" fillId="0" borderId="34" xfId="142" applyNumberFormat="1" applyFont="1" applyFill="1" applyBorder="1" applyAlignment="1">
      <alignment horizontal="left" vertical="center" wrapText="1"/>
    </xf>
    <xf numFmtId="174" fontId="14" fillId="0" borderId="34" xfId="140" applyNumberFormat="1" applyFont="1" applyFill="1" applyBorder="1" applyAlignment="1">
      <alignment vertical="center"/>
    </xf>
    <xf numFmtId="49" fontId="10" fillId="0" borderId="34" xfId="142" quotePrefix="1" applyNumberFormat="1" applyFont="1" applyFill="1" applyBorder="1" applyAlignment="1">
      <alignment horizontal="left" vertical="center" wrapText="1"/>
    </xf>
    <xf numFmtId="166" fontId="78" fillId="0" borderId="34" xfId="6" applyNumberFormat="1" applyFont="1" applyFill="1" applyBorder="1" applyAlignment="1">
      <alignment vertical="center"/>
    </xf>
    <xf numFmtId="0" fontId="92" fillId="0" borderId="0" xfId="138" applyFont="1" applyFill="1" applyAlignment="1"/>
    <xf numFmtId="0" fontId="92" fillId="0" borderId="0" xfId="138" applyFont="1" applyFill="1" applyAlignment="1">
      <alignment horizontal="right" vertical="center"/>
    </xf>
    <xf numFmtId="0" fontId="10" fillId="0" borderId="34" xfId="9" applyFont="1" applyBorder="1" applyAlignment="1">
      <alignment horizontal="left" vertical="top" wrapText="1"/>
    </xf>
    <xf numFmtId="0" fontId="73" fillId="0" borderId="34" xfId="9" applyFont="1" applyBorder="1" applyAlignment="1">
      <alignment horizontal="left" vertical="top" wrapText="1"/>
    </xf>
    <xf numFmtId="0" fontId="10" fillId="0" borderId="13" xfId="9" applyFont="1" applyBorder="1" applyAlignment="1">
      <alignment horizontal="center" vertical="top" wrapText="1"/>
    </xf>
    <xf numFmtId="0" fontId="10" fillId="0" borderId="13" xfId="9" applyFont="1" applyBorder="1" applyAlignment="1">
      <alignment horizontal="left" vertical="top" wrapText="1"/>
    </xf>
    <xf numFmtId="0" fontId="73" fillId="0" borderId="13" xfId="9" applyFont="1" applyBorder="1" applyAlignment="1">
      <alignment horizontal="left" vertical="top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left" vertical="center" wrapText="1"/>
    </xf>
    <xf numFmtId="177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167" fontId="11" fillId="3" borderId="13" xfId="0" applyNumberFormat="1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168" fontId="11" fillId="0" borderId="13" xfId="7" applyNumberFormat="1" applyFont="1" applyFill="1" applyBorder="1" applyAlignment="1">
      <alignment horizontal="left" vertical="center" wrapText="1"/>
    </xf>
    <xf numFmtId="0" fontId="73" fillId="0" borderId="13" xfId="9" applyFont="1" applyBorder="1" applyAlignment="1">
      <alignment horizontal="left" vertical="center" wrapText="1"/>
    </xf>
    <xf numFmtId="0" fontId="19" fillId="0" borderId="13" xfId="9" applyFont="1" applyBorder="1" applyAlignment="1">
      <alignment horizontal="center" vertical="center" wrapText="1"/>
    </xf>
    <xf numFmtId="168" fontId="19" fillId="0" borderId="13" xfId="7" applyNumberFormat="1" applyFont="1" applyBorder="1" applyAlignment="1">
      <alignment vertical="center" wrapText="1"/>
    </xf>
    <xf numFmtId="171" fontId="6" fillId="0" borderId="13" xfId="12" applyNumberFormat="1" applyFont="1" applyFill="1" applyBorder="1" applyAlignment="1">
      <alignment horizontal="center" vertical="center"/>
    </xf>
    <xf numFmtId="0" fontId="76" fillId="0" borderId="13" xfId="0" applyFont="1" applyFill="1" applyBorder="1" applyAlignment="1">
      <alignment vertical="center" wrapText="1"/>
    </xf>
    <xf numFmtId="0" fontId="10" fillId="0" borderId="13" xfId="9" applyFont="1" applyBorder="1" applyAlignment="1">
      <alignment horizontal="center" vertical="top" wrapText="1"/>
    </xf>
    <xf numFmtId="0" fontId="22" fillId="0" borderId="9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top" wrapText="1"/>
    </xf>
    <xf numFmtId="0" fontId="11" fillId="0" borderId="0" xfId="8" applyFont="1" applyAlignment="1">
      <alignment horizontal="center" vertical="center" wrapText="1"/>
    </xf>
    <xf numFmtId="0" fontId="10" fillId="0" borderId="13" xfId="8" applyFont="1" applyBorder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167" fontId="10" fillId="0" borderId="5" xfId="9" applyNumberFormat="1" applyFont="1" applyFill="1" applyBorder="1" applyAlignment="1">
      <alignment horizontal="right" vertical="center" wrapText="1"/>
    </xf>
    <xf numFmtId="0" fontId="25" fillId="0" borderId="8" xfId="9" applyNumberFormat="1" applyFont="1" applyFill="1" applyBorder="1" applyAlignment="1">
      <alignment horizontal="center" vertical="center" wrapText="1"/>
    </xf>
    <xf numFmtId="0" fontId="25" fillId="0" borderId="2" xfId="9" applyNumberFormat="1" applyFont="1" applyFill="1" applyBorder="1" applyAlignment="1">
      <alignment horizontal="center" vertical="center" wrapText="1"/>
    </xf>
    <xf numFmtId="0" fontId="25" fillId="0" borderId="3" xfId="9" applyNumberFormat="1" applyFont="1" applyFill="1" applyBorder="1" applyAlignment="1">
      <alignment horizontal="center" vertical="center" wrapText="1"/>
    </xf>
    <xf numFmtId="167" fontId="25" fillId="0" borderId="8" xfId="9" applyNumberFormat="1" applyFont="1" applyFill="1" applyBorder="1" applyAlignment="1">
      <alignment horizontal="center" vertical="center" wrapText="1"/>
    </xf>
    <xf numFmtId="167" fontId="25" fillId="0" borderId="3" xfId="9" applyNumberFormat="1" applyFont="1" applyFill="1" applyBorder="1" applyAlignment="1">
      <alignment horizontal="center" vertical="center" wrapText="1"/>
    </xf>
    <xf numFmtId="167" fontId="25" fillId="0" borderId="4" xfId="9" applyNumberFormat="1" applyFont="1" applyFill="1" applyBorder="1" applyAlignment="1">
      <alignment horizontal="center" vertical="center" wrapText="1"/>
    </xf>
    <xf numFmtId="167" fontId="25" fillId="0" borderId="6" xfId="9" applyNumberFormat="1" applyFont="1" applyFill="1" applyBorder="1" applyAlignment="1">
      <alignment horizontal="center" vertical="center" wrapText="1"/>
    </xf>
    <xf numFmtId="167" fontId="25" fillId="0" borderId="7" xfId="9" applyNumberFormat="1" applyFont="1" applyFill="1" applyBorder="1" applyAlignment="1">
      <alignment horizontal="center" vertical="center" wrapText="1"/>
    </xf>
    <xf numFmtId="49" fontId="25" fillId="0" borderId="1" xfId="9" applyNumberFormat="1" applyFont="1" applyFill="1" applyBorder="1" applyAlignment="1">
      <alignment horizontal="center" vertical="center" wrapText="1"/>
    </xf>
    <xf numFmtId="49" fontId="21" fillId="0" borderId="34" xfId="140" applyNumberFormat="1" applyFont="1" applyFill="1" applyBorder="1" applyAlignment="1">
      <alignment horizontal="center"/>
    </xf>
    <xf numFmtId="0" fontId="11" fillId="0" borderId="0" xfId="140" applyNumberFormat="1" applyFont="1" applyFill="1" applyBorder="1" applyAlignment="1">
      <alignment horizontal="center" vertical="center" wrapText="1"/>
    </xf>
    <xf numFmtId="174" fontId="10" fillId="0" borderId="34" xfId="140" applyNumberFormat="1" applyFont="1" applyFill="1" applyBorder="1" applyAlignment="1">
      <alignment horizontal="center" vertical="center" wrapText="1"/>
    </xf>
    <xf numFmtId="174" fontId="10" fillId="0" borderId="34" xfId="74" applyNumberFormat="1" applyFont="1" applyFill="1" applyBorder="1" applyAlignment="1">
      <alignment horizontal="center" vertical="center" wrapText="1"/>
    </xf>
    <xf numFmtId="174" fontId="10" fillId="0" borderId="35" xfId="140" applyNumberFormat="1" applyFont="1" applyFill="1" applyBorder="1" applyAlignment="1">
      <alignment horizontal="center" vertical="center" wrapText="1"/>
    </xf>
    <xf numFmtId="174" fontId="10" fillId="0" borderId="36" xfId="140" applyNumberFormat="1" applyFont="1" applyFill="1" applyBorder="1" applyAlignment="1">
      <alignment horizontal="center" vertical="center" wrapText="1"/>
    </xf>
    <xf numFmtId="174" fontId="10" fillId="0" borderId="37" xfId="140" applyNumberFormat="1" applyFont="1" applyFill="1" applyBorder="1" applyAlignment="1">
      <alignment horizontal="center" vertical="center" wrapText="1"/>
    </xf>
    <xf numFmtId="174" fontId="10" fillId="0" borderId="34" xfId="67" applyNumberFormat="1" applyFont="1" applyFill="1" applyBorder="1" applyAlignment="1">
      <alignment horizontal="center" vertical="center" wrapText="1"/>
    </xf>
    <xf numFmtId="0" fontId="78" fillId="0" borderId="9" xfId="8" applyFont="1" applyBorder="1" applyAlignment="1">
      <alignment horizontal="center" vertical="center" wrapText="1"/>
    </xf>
    <xf numFmtId="0" fontId="78" fillId="0" borderId="10" xfId="8" applyFont="1" applyBorder="1" applyAlignment="1">
      <alignment horizontal="center" vertical="center" wrapText="1"/>
    </xf>
    <xf numFmtId="0" fontId="78" fillId="0" borderId="11" xfId="8" applyFont="1" applyBorder="1" applyAlignment="1">
      <alignment horizontal="center" vertical="center" wrapText="1"/>
    </xf>
    <xf numFmtId="0" fontId="15" fillId="0" borderId="0" xfId="8" applyFont="1" applyAlignment="1">
      <alignment horizontal="right" vertical="center" wrapText="1"/>
    </xf>
    <xf numFmtId="0" fontId="24" fillId="0" borderId="9" xfId="8" applyFont="1" applyBorder="1" applyAlignment="1">
      <alignment horizontal="center" vertical="center" wrapText="1"/>
    </xf>
    <xf numFmtId="0" fontId="24" fillId="0" borderId="10" xfId="8" applyFont="1" applyBorder="1" applyAlignment="1">
      <alignment horizontal="center" vertical="center" wrapText="1"/>
    </xf>
    <xf numFmtId="0" fontId="24" fillId="0" borderId="11" xfId="8" applyFont="1" applyBorder="1" applyAlignment="1">
      <alignment horizontal="center" vertical="center" wrapText="1"/>
    </xf>
    <xf numFmtId="0" fontId="24" fillId="0" borderId="12" xfId="8" applyFont="1" applyBorder="1" applyAlignment="1">
      <alignment horizontal="center" vertical="center" wrapText="1"/>
    </xf>
    <xf numFmtId="0" fontId="24" fillId="0" borderId="14" xfId="8" applyFont="1" applyBorder="1" applyAlignment="1">
      <alignment horizontal="center" vertical="center" wrapText="1"/>
    </xf>
    <xf numFmtId="0" fontId="16" fillId="0" borderId="0" xfId="8" applyFont="1" applyFill="1" applyAlignment="1">
      <alignment horizontal="right" vertical="center" wrapText="1"/>
    </xf>
    <xf numFmtId="0" fontId="16" fillId="0" borderId="0" xfId="8" applyFont="1" applyFill="1" applyAlignment="1">
      <alignment horizontal="center" vertical="center" wrapText="1"/>
    </xf>
    <xf numFmtId="0" fontId="10" fillId="0" borderId="13" xfId="9" applyFont="1" applyBorder="1" applyAlignment="1">
      <alignment horizontal="center" vertical="top" wrapText="1"/>
    </xf>
    <xf numFmtId="0" fontId="73" fillId="0" borderId="9" xfId="9" applyFont="1" applyBorder="1" applyAlignment="1">
      <alignment horizontal="left" vertical="top" wrapText="1"/>
    </xf>
    <xf numFmtId="0" fontId="73" fillId="0" borderId="11" xfId="9" applyFont="1" applyBorder="1" applyAlignment="1">
      <alignment horizontal="left" vertical="top" wrapText="1"/>
    </xf>
    <xf numFmtId="0" fontId="10" fillId="0" borderId="13" xfId="9" applyFont="1" applyBorder="1" applyAlignment="1">
      <alignment horizontal="left" vertical="top" wrapText="1"/>
    </xf>
    <xf numFmtId="0" fontId="14" fillId="0" borderId="0" xfId="9" applyFont="1" applyAlignment="1">
      <alignment horizontal="center" vertical="top" wrapText="1"/>
    </xf>
    <xf numFmtId="0" fontId="11" fillId="0" borderId="0" xfId="9" applyFont="1" applyBorder="1" applyAlignment="1">
      <alignment horizontal="center" vertical="top" wrapText="1"/>
    </xf>
    <xf numFmtId="0" fontId="8" fillId="0" borderId="0" xfId="9" applyFont="1" applyBorder="1" applyAlignment="1">
      <alignment horizontal="left" vertical="top" wrapText="1"/>
    </xf>
    <xf numFmtId="0" fontId="73" fillId="0" borderId="13" xfId="9" applyFont="1" applyBorder="1" applyAlignment="1">
      <alignment horizontal="left" vertical="top" wrapText="1"/>
    </xf>
    <xf numFmtId="0" fontId="11" fillId="0" borderId="0" xfId="9" applyFont="1" applyBorder="1" applyAlignment="1">
      <alignment horizontal="center" vertical="top"/>
    </xf>
    <xf numFmtId="0" fontId="10" fillId="0" borderId="12" xfId="9" applyFont="1" applyBorder="1" applyAlignment="1">
      <alignment horizontal="center" vertical="top" wrapText="1"/>
    </xf>
    <xf numFmtId="0" fontId="10" fillId="0" borderId="2" xfId="9" applyFont="1" applyBorder="1" applyAlignment="1">
      <alignment horizontal="center" vertical="top" wrapText="1"/>
    </xf>
    <xf numFmtId="0" fontId="10" fillId="0" borderId="14" xfId="9" applyFont="1" applyBorder="1" applyAlignment="1">
      <alignment horizontal="center" vertical="top" wrapText="1"/>
    </xf>
    <xf numFmtId="0" fontId="11" fillId="0" borderId="0" xfId="9" applyFont="1" applyAlignment="1">
      <alignment horizontal="center" vertical="top" wrapText="1"/>
    </xf>
    <xf numFmtId="0" fontId="8" fillId="0" borderId="0" xfId="8" applyFont="1" applyFill="1" applyAlignment="1">
      <alignment horizontal="right" vertical="top" wrapText="1"/>
    </xf>
    <xf numFmtId="0" fontId="7" fillId="0" borderId="0" xfId="0" applyFont="1" applyFill="1" applyAlignment="1">
      <alignment horizontal="center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center" vertical="center" wrapText="1"/>
    </xf>
    <xf numFmtId="168" fontId="6" fillId="0" borderId="13" xfId="7" applyNumberFormat="1" applyFont="1" applyFill="1" applyBorder="1" applyAlignment="1">
      <alignment horizontal="center" vertical="center" wrapText="1"/>
    </xf>
    <xf numFmtId="168" fontId="74" fillId="0" borderId="13" xfId="7" applyNumberFormat="1" applyFont="1" applyFill="1" applyBorder="1" applyAlignment="1">
      <alignment horizontal="center" vertical="center" wrapText="1"/>
    </xf>
    <xf numFmtId="0" fontId="75" fillId="0" borderId="13" xfId="0" applyFont="1" applyFill="1" applyBorder="1" applyAlignment="1">
      <alignment vertical="center" wrapText="1"/>
    </xf>
    <xf numFmtId="0" fontId="76" fillId="0" borderId="13" xfId="0" applyFont="1" applyFill="1" applyBorder="1" applyAlignment="1">
      <alignment vertical="center" wrapText="1"/>
    </xf>
    <xf numFmtId="0" fontId="76" fillId="0" borderId="9" xfId="0" applyFont="1" applyFill="1" applyBorder="1" applyAlignment="1">
      <alignment vertical="center" wrapText="1"/>
    </xf>
    <xf numFmtId="0" fontId="76" fillId="0" borderId="10" xfId="0" applyFont="1" applyFill="1" applyBorder="1" applyAlignment="1">
      <alignment vertical="center" wrapText="1"/>
    </xf>
    <xf numFmtId="0" fontId="76" fillId="0" borderId="11" xfId="0" applyFont="1" applyFill="1" applyBorder="1" applyAlignment="1">
      <alignment vertical="center" wrapText="1"/>
    </xf>
  </cellXfs>
  <cellStyles count="384">
    <cellStyle name="_artabyuje" xfId="143"/>
    <cellStyle name="_artabyuje_3.Havelvacner_N1_12 23.01.2018" xfId="144"/>
    <cellStyle name="20% - Accent1 2" xfId="19"/>
    <cellStyle name="20% - Accent1 2 2" xfId="82"/>
    <cellStyle name="20% - Accent1 2 2 2" xfId="145"/>
    <cellStyle name="20% - Accent1 2 2 2 2" xfId="146"/>
    <cellStyle name="20% - Accent1 2 2 2 3" xfId="147"/>
    <cellStyle name="20% - Accent1 2 2 3" xfId="148"/>
    <cellStyle name="20% - Accent1 2 2 4" xfId="149"/>
    <cellStyle name="20% - Accent1 2 3" xfId="150"/>
    <cellStyle name="20% - Accent1 2 3 2" xfId="151"/>
    <cellStyle name="20% - Accent1 2 3 3" xfId="152"/>
    <cellStyle name="20% - Accent1 2 4" xfId="153"/>
    <cellStyle name="20% - Accent1 2 4 2" xfId="154"/>
    <cellStyle name="20% - Accent1 2 4 3" xfId="155"/>
    <cellStyle name="20% - Accent1 2 5" xfId="156"/>
    <cellStyle name="20% - Accent1 2 6" xfId="157"/>
    <cellStyle name="20% - Accent2 2" xfId="20"/>
    <cellStyle name="20% - Accent2 2 2" xfId="83"/>
    <cellStyle name="20% - Accent2 2 2 2" xfId="158"/>
    <cellStyle name="20% - Accent2 2 2 2 2" xfId="159"/>
    <cellStyle name="20% - Accent2 2 2 2 3" xfId="160"/>
    <cellStyle name="20% - Accent2 2 2 3" xfId="161"/>
    <cellStyle name="20% - Accent2 2 2 4" xfId="162"/>
    <cellStyle name="20% - Accent2 2 3" xfId="163"/>
    <cellStyle name="20% - Accent2 2 3 2" xfId="164"/>
    <cellStyle name="20% - Accent2 2 3 3" xfId="165"/>
    <cellStyle name="20% - Accent2 2 4" xfId="166"/>
    <cellStyle name="20% - Accent2 2 4 2" xfId="167"/>
    <cellStyle name="20% - Accent2 2 4 3" xfId="168"/>
    <cellStyle name="20% - Accent2 2 5" xfId="169"/>
    <cellStyle name="20% - Accent2 2 6" xfId="170"/>
    <cellStyle name="20% - Accent3 2" xfId="21"/>
    <cellStyle name="20% - Accent3 2 2" xfId="84"/>
    <cellStyle name="20% - Accent3 2 2 2" xfId="171"/>
    <cellStyle name="20% - Accent3 2 2 2 2" xfId="172"/>
    <cellStyle name="20% - Accent3 2 2 2 3" xfId="173"/>
    <cellStyle name="20% - Accent3 2 2 3" xfId="174"/>
    <cellStyle name="20% - Accent3 2 2 4" xfId="175"/>
    <cellStyle name="20% - Accent3 2 3" xfId="176"/>
    <cellStyle name="20% - Accent3 2 3 2" xfId="177"/>
    <cellStyle name="20% - Accent3 2 3 3" xfId="178"/>
    <cellStyle name="20% - Accent3 2 4" xfId="179"/>
    <cellStyle name="20% - Accent3 2 4 2" xfId="180"/>
    <cellStyle name="20% - Accent3 2 4 3" xfId="181"/>
    <cellStyle name="20% - Accent3 2 5" xfId="182"/>
    <cellStyle name="20% - Accent3 2 6" xfId="183"/>
    <cellStyle name="20% - Accent4 2" xfId="22"/>
    <cellStyle name="20% - Accent4 2 2" xfId="85"/>
    <cellStyle name="20% - Accent4 2 2 2" xfId="184"/>
    <cellStyle name="20% - Accent4 2 2 2 2" xfId="185"/>
    <cellStyle name="20% - Accent4 2 2 2 3" xfId="186"/>
    <cellStyle name="20% - Accent4 2 2 3" xfId="187"/>
    <cellStyle name="20% - Accent4 2 2 4" xfId="188"/>
    <cellStyle name="20% - Accent4 2 3" xfId="189"/>
    <cellStyle name="20% - Accent4 2 3 2" xfId="190"/>
    <cellStyle name="20% - Accent4 2 3 3" xfId="191"/>
    <cellStyle name="20% - Accent4 2 4" xfId="192"/>
    <cellStyle name="20% - Accent4 2 4 2" xfId="193"/>
    <cellStyle name="20% - Accent4 2 4 3" xfId="194"/>
    <cellStyle name="20% - Accent4 2 5" xfId="195"/>
    <cellStyle name="20% - Accent4 2 6" xfId="196"/>
    <cellStyle name="20% - Accent5 2" xfId="23"/>
    <cellStyle name="20% - Accent5 2 2" xfId="86"/>
    <cellStyle name="20% - Accent5 2 2 2" xfId="197"/>
    <cellStyle name="20% - Accent5 2 2 2 2" xfId="198"/>
    <cellStyle name="20% - Accent5 2 2 2 3" xfId="199"/>
    <cellStyle name="20% - Accent5 2 2 3" xfId="200"/>
    <cellStyle name="20% - Accent5 2 2 4" xfId="201"/>
    <cellStyle name="20% - Accent5 2 3" xfId="202"/>
    <cellStyle name="20% - Accent5 2 3 2" xfId="203"/>
    <cellStyle name="20% - Accent5 2 3 3" xfId="204"/>
    <cellStyle name="20% - Accent5 2 4" xfId="205"/>
    <cellStyle name="20% - Accent5 2 4 2" xfId="206"/>
    <cellStyle name="20% - Accent5 2 4 3" xfId="207"/>
    <cellStyle name="20% - Accent5 2 5" xfId="208"/>
    <cellStyle name="20% - Accent5 2 6" xfId="209"/>
    <cellStyle name="20% - Accent6 2" xfId="24"/>
    <cellStyle name="20% - Accent6 2 2" xfId="87"/>
    <cellStyle name="20% - Accent6 2 2 2" xfId="210"/>
    <cellStyle name="20% - Accent6 2 2 2 2" xfId="211"/>
    <cellStyle name="20% - Accent6 2 2 2 3" xfId="212"/>
    <cellStyle name="20% - Accent6 2 2 3" xfId="213"/>
    <cellStyle name="20% - Accent6 2 2 4" xfId="214"/>
    <cellStyle name="20% - Accent6 2 3" xfId="215"/>
    <cellStyle name="20% - Accent6 2 3 2" xfId="216"/>
    <cellStyle name="20% - Accent6 2 3 3" xfId="217"/>
    <cellStyle name="20% - Accent6 2 4" xfId="218"/>
    <cellStyle name="20% - Accent6 2 4 2" xfId="219"/>
    <cellStyle name="20% - Accent6 2 4 3" xfId="220"/>
    <cellStyle name="20% - Accent6 2 5" xfId="221"/>
    <cellStyle name="20% - Accent6 2 6" xfId="222"/>
    <cellStyle name="40% - Accent1 2" xfId="25"/>
    <cellStyle name="40% - Accent1 2 2" xfId="88"/>
    <cellStyle name="40% - Accent1 2 2 2" xfId="223"/>
    <cellStyle name="40% - Accent1 2 2 2 2" xfId="224"/>
    <cellStyle name="40% - Accent1 2 2 2 3" xfId="225"/>
    <cellStyle name="40% - Accent1 2 2 3" xfId="226"/>
    <cellStyle name="40% - Accent1 2 2 4" xfId="227"/>
    <cellStyle name="40% - Accent1 2 3" xfId="228"/>
    <cellStyle name="40% - Accent1 2 3 2" xfId="229"/>
    <cellStyle name="40% - Accent1 2 3 3" xfId="230"/>
    <cellStyle name="40% - Accent1 2 4" xfId="231"/>
    <cellStyle name="40% - Accent1 2 4 2" xfId="232"/>
    <cellStyle name="40% - Accent1 2 4 3" xfId="233"/>
    <cellStyle name="40% - Accent1 2 5" xfId="234"/>
    <cellStyle name="40% - Accent1 2 6" xfId="235"/>
    <cellStyle name="40% - Accent2 2" xfId="26"/>
    <cellStyle name="40% - Accent2 2 2" xfId="89"/>
    <cellStyle name="40% - Accent2 2 2 2" xfId="236"/>
    <cellStyle name="40% - Accent2 2 2 2 2" xfId="237"/>
    <cellStyle name="40% - Accent2 2 2 2 3" xfId="238"/>
    <cellStyle name="40% - Accent2 2 2 3" xfId="239"/>
    <cellStyle name="40% - Accent2 2 2 4" xfId="240"/>
    <cellStyle name="40% - Accent2 2 3" xfId="241"/>
    <cellStyle name="40% - Accent2 2 3 2" xfId="242"/>
    <cellStyle name="40% - Accent2 2 3 3" xfId="243"/>
    <cellStyle name="40% - Accent2 2 4" xfId="244"/>
    <cellStyle name="40% - Accent2 2 4 2" xfId="245"/>
    <cellStyle name="40% - Accent2 2 4 3" xfId="246"/>
    <cellStyle name="40% - Accent2 2 5" xfId="247"/>
    <cellStyle name="40% - Accent2 2 6" xfId="248"/>
    <cellStyle name="40% - Accent3 2" xfId="27"/>
    <cellStyle name="40% - Accent3 2 2" xfId="90"/>
    <cellStyle name="40% - Accent3 2 2 2" xfId="249"/>
    <cellStyle name="40% - Accent3 2 2 2 2" xfId="250"/>
    <cellStyle name="40% - Accent3 2 2 2 3" xfId="251"/>
    <cellStyle name="40% - Accent3 2 2 3" xfId="252"/>
    <cellStyle name="40% - Accent3 2 2 4" xfId="253"/>
    <cellStyle name="40% - Accent3 2 3" xfId="254"/>
    <cellStyle name="40% - Accent3 2 3 2" xfId="255"/>
    <cellStyle name="40% - Accent3 2 3 3" xfId="256"/>
    <cellStyle name="40% - Accent3 2 4" xfId="257"/>
    <cellStyle name="40% - Accent3 2 4 2" xfId="258"/>
    <cellStyle name="40% - Accent3 2 4 3" xfId="259"/>
    <cellStyle name="40% - Accent3 2 5" xfId="260"/>
    <cellStyle name="40% - Accent3 2 6" xfId="261"/>
    <cellStyle name="40% - Accent4 2" xfId="28"/>
    <cellStyle name="40% - Accent4 2 2" xfId="91"/>
    <cellStyle name="40% - Accent4 2 2 2" xfId="262"/>
    <cellStyle name="40% - Accent4 2 2 2 2" xfId="263"/>
    <cellStyle name="40% - Accent4 2 2 2 3" xfId="264"/>
    <cellStyle name="40% - Accent4 2 2 3" xfId="265"/>
    <cellStyle name="40% - Accent4 2 2 4" xfId="266"/>
    <cellStyle name="40% - Accent4 2 3" xfId="267"/>
    <cellStyle name="40% - Accent4 2 3 2" xfId="268"/>
    <cellStyle name="40% - Accent4 2 3 3" xfId="269"/>
    <cellStyle name="40% - Accent4 2 4" xfId="270"/>
    <cellStyle name="40% - Accent4 2 4 2" xfId="271"/>
    <cellStyle name="40% - Accent4 2 4 3" xfId="272"/>
    <cellStyle name="40% - Accent4 2 5" xfId="273"/>
    <cellStyle name="40% - Accent4 2 6" xfId="274"/>
    <cellStyle name="40% - Accent5 2" xfId="29"/>
    <cellStyle name="40% - Accent5 2 2" xfId="92"/>
    <cellStyle name="40% - Accent5 2 2 2" xfId="275"/>
    <cellStyle name="40% - Accent5 2 2 2 2" xfId="276"/>
    <cellStyle name="40% - Accent5 2 2 2 3" xfId="277"/>
    <cellStyle name="40% - Accent5 2 2 3" xfId="278"/>
    <cellStyle name="40% - Accent5 2 2 4" xfId="279"/>
    <cellStyle name="40% - Accent5 2 3" xfId="280"/>
    <cellStyle name="40% - Accent5 2 3 2" xfId="281"/>
    <cellStyle name="40% - Accent5 2 3 3" xfId="282"/>
    <cellStyle name="40% - Accent5 2 4" xfId="283"/>
    <cellStyle name="40% - Accent5 2 4 2" xfId="284"/>
    <cellStyle name="40% - Accent5 2 4 3" xfId="285"/>
    <cellStyle name="40% - Accent5 2 5" xfId="286"/>
    <cellStyle name="40% - Accent5 2 6" xfId="287"/>
    <cellStyle name="40% - Accent6 2" xfId="30"/>
    <cellStyle name="40% - Accent6 2 2" xfId="93"/>
    <cellStyle name="40% - Accent6 2 2 2" xfId="288"/>
    <cellStyle name="40% - Accent6 2 2 2 2" xfId="289"/>
    <cellStyle name="40% - Accent6 2 2 2 3" xfId="290"/>
    <cellStyle name="40% - Accent6 2 2 3" xfId="291"/>
    <cellStyle name="40% - Accent6 2 2 4" xfId="292"/>
    <cellStyle name="40% - Accent6 2 3" xfId="293"/>
    <cellStyle name="40% - Accent6 2 3 2" xfId="294"/>
    <cellStyle name="40% - Accent6 2 3 3" xfId="295"/>
    <cellStyle name="40% - Accent6 2 4" xfId="296"/>
    <cellStyle name="40% - Accent6 2 4 2" xfId="297"/>
    <cellStyle name="40% - Accent6 2 4 3" xfId="298"/>
    <cellStyle name="40% - Accent6 2 5" xfId="299"/>
    <cellStyle name="40% - Accent6 2 6" xfId="300"/>
    <cellStyle name="60% - Accent1 2" xfId="31"/>
    <cellStyle name="60% - Accent1 2 2" xfId="94"/>
    <cellStyle name="60% - Accent2 2" xfId="32"/>
    <cellStyle name="60% - Accent2 2 2" xfId="95"/>
    <cellStyle name="60% - Accent3 2" xfId="33"/>
    <cellStyle name="60% - Accent3 2 2" xfId="96"/>
    <cellStyle name="60% - Accent4 2" xfId="34"/>
    <cellStyle name="60% - Accent4 2 2" xfId="97"/>
    <cellStyle name="60% - Accent5 2" xfId="35"/>
    <cellStyle name="60% - Accent5 2 2" xfId="98"/>
    <cellStyle name="60% - Accent6 2" xfId="36"/>
    <cellStyle name="60% - Accent6 2 2" xfId="99"/>
    <cellStyle name="Accent1 2" xfId="37"/>
    <cellStyle name="Accent1 2 2" xfId="100"/>
    <cellStyle name="Accent2 2" xfId="38"/>
    <cellStyle name="Accent2 2 2" xfId="101"/>
    <cellStyle name="Accent3 2" xfId="39"/>
    <cellStyle name="Accent3 2 2" xfId="102"/>
    <cellStyle name="Accent4 2" xfId="40"/>
    <cellStyle name="Accent4 2 2" xfId="103"/>
    <cellStyle name="Accent5 2" xfId="41"/>
    <cellStyle name="Accent5 2 2" xfId="104"/>
    <cellStyle name="Accent6 2" xfId="42"/>
    <cellStyle name="Accent6 2 2" xfId="105"/>
    <cellStyle name="Bad 2" xfId="43"/>
    <cellStyle name="Bad 2 2" xfId="106"/>
    <cellStyle name="Calculation 2" xfId="44"/>
    <cellStyle name="Calculation 2 2" xfId="107"/>
    <cellStyle name="Check Cell 2" xfId="45"/>
    <cellStyle name="Check Cell 2 2" xfId="108"/>
    <cellStyle name="Comma 2" xfId="10"/>
    <cellStyle name="Comma 2 2" xfId="74"/>
    <cellStyle name="Comma 2 2 2" xfId="109"/>
    <cellStyle name="Comma 2 2 2 2" xfId="301"/>
    <cellStyle name="Comma 2 3" xfId="77"/>
    <cellStyle name="Comma 2 3 2" xfId="302"/>
    <cellStyle name="Comma 2 4" xfId="70"/>
    <cellStyle name="Comma 2 5" xfId="18"/>
    <cellStyle name="Comma 3" xfId="12"/>
    <cellStyle name="Comma 3 2" xfId="110"/>
    <cellStyle name="Comma 3 2 2" xfId="303"/>
    <cellStyle name="Comma 3 2 2 2" xfId="304"/>
    <cellStyle name="Comma 3 3" xfId="73"/>
    <cellStyle name="Comma 4" xfId="76"/>
    <cellStyle name="Comma 4 2" xfId="305"/>
    <cellStyle name="Comma 4 2 2" xfId="306"/>
    <cellStyle name="Comma 4 3" xfId="307"/>
    <cellStyle name="Comma 4 3 2" xfId="308"/>
    <cellStyle name="Comma 5" xfId="68"/>
    <cellStyle name="Comma 5 2" xfId="309"/>
    <cellStyle name="Comma 5 2 2" xfId="310"/>
    <cellStyle name="Comma 6" xfId="16"/>
    <cellStyle name="Comma 6 2" xfId="311"/>
    <cellStyle name="Comma 6 3" xfId="312"/>
    <cellStyle name="Comma 6 3 2" xfId="313"/>
    <cellStyle name="Comma 6 3 2 2" xfId="314"/>
    <cellStyle name="Comma 6 3 2 3" xfId="315"/>
    <cellStyle name="Comma 6 3 3" xfId="316"/>
    <cellStyle name="Comma 6 3 4" xfId="317"/>
    <cellStyle name="Comma 6 4" xfId="318"/>
    <cellStyle name="Comma 6 4 2" xfId="319"/>
    <cellStyle name="Comma 6 4 2 2" xfId="320"/>
    <cellStyle name="Comma 6 4 2 3" xfId="321"/>
    <cellStyle name="Comma 6 4 3" xfId="322"/>
    <cellStyle name="Comma 6 4 4" xfId="323"/>
    <cellStyle name="Comma 6 5" xfId="324"/>
    <cellStyle name="Comma 6 5 2" xfId="325"/>
    <cellStyle name="Comma 6 5 3" xfId="326"/>
    <cellStyle name="Comma 6 6" xfId="327"/>
    <cellStyle name="Comma 6 6 2" xfId="328"/>
    <cellStyle name="Comma 6 6 3" xfId="329"/>
    <cellStyle name="Comma 6 7" xfId="330"/>
    <cellStyle name="Comma 6 8" xfId="331"/>
    <cellStyle name="Comma 7" xfId="332"/>
    <cellStyle name="Comma 8" xfId="333"/>
    <cellStyle name="Comma 8 2" xfId="334"/>
    <cellStyle name="Comma 9" xfId="335"/>
    <cellStyle name="Comma 9 2" xfId="336"/>
    <cellStyle name="Explanatory Text 2" xfId="46"/>
    <cellStyle name="Explanatory Text 2 2" xfId="111"/>
    <cellStyle name="Good 2" xfId="47"/>
    <cellStyle name="Good 2 2" xfId="112"/>
    <cellStyle name="Heading 1 2" xfId="48"/>
    <cellStyle name="Heading 1 2 2" xfId="113"/>
    <cellStyle name="Heading 2 2" xfId="49"/>
    <cellStyle name="Heading 2 2 2" xfId="114"/>
    <cellStyle name="Heading 3 2" xfId="50"/>
    <cellStyle name="Heading 3 2 2" xfId="115"/>
    <cellStyle name="Heading 4 2" xfId="51"/>
    <cellStyle name="Heading 4 2 2" xfId="116"/>
    <cellStyle name="Input 2" xfId="52"/>
    <cellStyle name="Input 2 2" xfId="117"/>
    <cellStyle name="Linked Cell 2" xfId="53"/>
    <cellStyle name="Linked Cell 2 2" xfId="118"/>
    <cellStyle name="Neutral 2" xfId="54"/>
    <cellStyle name="Neutral 2 2" xfId="80"/>
    <cellStyle name="Neutral 2 3" xfId="337"/>
    <cellStyle name="Neutral 3" xfId="119"/>
    <cellStyle name="Neutral 4" xfId="338"/>
    <cellStyle name="Normal 10" xfId="4"/>
    <cellStyle name="Normal 10 2" xfId="339"/>
    <cellStyle name="Normal 10 2 2" xfId="340"/>
    <cellStyle name="Normal 10 2 2 2" xfId="341"/>
    <cellStyle name="Normal 10 2 2 3" xfId="342"/>
    <cellStyle name="Normal 10 2 3" xfId="343"/>
    <cellStyle name="Normal 10 2 4" xfId="344"/>
    <cellStyle name="Normal 10 3" xfId="345"/>
    <cellStyle name="Normal 10 3 2" xfId="346"/>
    <cellStyle name="Normal 10 3 3" xfId="347"/>
    <cellStyle name="Normal 10 4" xfId="348"/>
    <cellStyle name="Normal 10 4 2" xfId="349"/>
    <cellStyle name="Normal 10 4 3" xfId="350"/>
    <cellStyle name="Normal 10 5" xfId="351"/>
    <cellStyle name="Normal 10 6" xfId="352"/>
    <cellStyle name="Normal 11" xfId="353"/>
    <cellStyle name="Normal 11 2" xfId="354"/>
    <cellStyle name="Normal 12" xfId="355"/>
    <cellStyle name="Normal 12 2" xfId="356"/>
    <cellStyle name="Normal 2" xfId="1"/>
    <cellStyle name="Normal 2 2" xfId="55"/>
    <cellStyle name="Normal 2 2 2" xfId="137"/>
    <cellStyle name="Normal 2 2 3" xfId="120"/>
    <cellStyle name="Normal 2 3" xfId="121"/>
    <cellStyle name="Normal 2 4" xfId="69"/>
    <cellStyle name="Normal 2 5" xfId="17"/>
    <cellStyle name="Normal 2_3.Havelvacner_N1_12 23.01.2018" xfId="357"/>
    <cellStyle name="Normal 3" xfId="3"/>
    <cellStyle name="Normal 3 2" xfId="56"/>
    <cellStyle name="Normal 3 2 2" xfId="122"/>
    <cellStyle name="Normal 3 2 3" xfId="78"/>
    <cellStyle name="Normal 3 3" xfId="72"/>
    <cellStyle name="Normal 3_HavelvacN2axjusakN3" xfId="81"/>
    <cellStyle name="Normal 4" xfId="5"/>
    <cellStyle name="Normal 4 2" xfId="79"/>
    <cellStyle name="Normal 4 2 2" xfId="358"/>
    <cellStyle name="Normal 4 3" xfId="75"/>
    <cellStyle name="Normal 5" xfId="9"/>
    <cellStyle name="Normal 5 2" xfId="57"/>
    <cellStyle name="Normal 5 2 2" xfId="123"/>
    <cellStyle name="Normal 5 3" xfId="359"/>
    <cellStyle name="Normal 5 3 2" xfId="360"/>
    <cellStyle name="Normal 5 3 2 2" xfId="361"/>
    <cellStyle name="Normal 5 3 2 3" xfId="362"/>
    <cellStyle name="Normal 5 3 3" xfId="363"/>
    <cellStyle name="Normal 5 3 4" xfId="364"/>
    <cellStyle name="Normal 5 4" xfId="365"/>
    <cellStyle name="Normal 5 4 2" xfId="366"/>
    <cellStyle name="Normal 5 4 2 2" xfId="367"/>
    <cellStyle name="Normal 5 4 2 3" xfId="368"/>
    <cellStyle name="Normal 5 4 3" xfId="369"/>
    <cellStyle name="Normal 5 4 4" xfId="370"/>
    <cellStyle name="Normal 5 5" xfId="371"/>
    <cellStyle name="Normal 5 5 2" xfId="372"/>
    <cellStyle name="Normal 5 5 3" xfId="373"/>
    <cellStyle name="Normal 5 6" xfId="374"/>
    <cellStyle name="Normal 5 6 2" xfId="375"/>
    <cellStyle name="Normal 5 6 3" xfId="376"/>
    <cellStyle name="Normal 5 7" xfId="377"/>
    <cellStyle name="Normal 5 8" xfId="378"/>
    <cellStyle name="Normal 5 9" xfId="379"/>
    <cellStyle name="Normal 6" xfId="124"/>
    <cellStyle name="Normal 7" xfId="125"/>
    <cellStyle name="Normal 8" xfId="8"/>
    <cellStyle name="Normal 8 2" xfId="136"/>
    <cellStyle name="Normal 9" xfId="14"/>
    <cellStyle name="Normal 9 3_հավ1-3" xfId="58"/>
    <cellStyle name="Normal_Book2" xfId="141"/>
    <cellStyle name="Note 2" xfId="59"/>
    <cellStyle name="Note 2 2" xfId="126"/>
    <cellStyle name="Note 3" xfId="60"/>
    <cellStyle name="Output 2" xfId="61"/>
    <cellStyle name="Output 2 2" xfId="127"/>
    <cellStyle name="Percent 2" xfId="2"/>
    <cellStyle name="Percent 2 2" xfId="71"/>
    <cellStyle name="Percent 2 2 2" xfId="380"/>
    <cellStyle name="Percent 2 3" xfId="62"/>
    <cellStyle name="Percent 3" xfId="11"/>
    <cellStyle name="Percent 3 2" xfId="381"/>
    <cellStyle name="RowLevel_1_N6+artabyuje" xfId="382"/>
    <cellStyle name="SN_241" xfId="6"/>
    <cellStyle name="SN_b" xfId="13"/>
    <cellStyle name="Style 1" xfId="128"/>
    <cellStyle name="Style 1 2" xfId="129"/>
    <cellStyle name="Style 1_verchnakan_ax21-25_2018" xfId="130"/>
    <cellStyle name="Title 2" xfId="63"/>
    <cellStyle name="Title 2 2" xfId="131"/>
    <cellStyle name="Total 2" xfId="64"/>
    <cellStyle name="Total 2 2" xfId="132"/>
    <cellStyle name="Warning Text 2" xfId="65"/>
    <cellStyle name="Warning Text 2 2" xfId="133"/>
    <cellStyle name="Название 2" xfId="383"/>
    <cellStyle name="Обычный" xfId="0" builtinId="0"/>
    <cellStyle name="Обычный 2" xfId="15"/>
    <cellStyle name="Обычный 2 2" xfId="135"/>
    <cellStyle name="Обычный 2 3" xfId="134"/>
    <cellStyle name="Обычный 3" xfId="138"/>
    <cellStyle name="Обычный 4" xfId="139"/>
    <cellStyle name="Обычный 5" xfId="140"/>
    <cellStyle name="Обычный 6" xfId="142"/>
    <cellStyle name="Стиль 1" xfId="66"/>
    <cellStyle name="Финансовый" xfId="7" builtinId="3"/>
    <cellStyle name="Финансовый 2" xfId="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.aperyan/Downloads/3havelvacner1_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/>
      <sheetData sheetId="1"/>
      <sheetData sheetId="2"/>
      <sheetData sheetId="3"/>
      <sheetData sheetId="4">
        <row r="22">
          <cell r="E22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topLeftCell="A22" workbookViewId="0">
      <selection activeCell="D35" sqref="D35"/>
    </sheetView>
  </sheetViews>
  <sheetFormatPr defaultRowHeight="17.25"/>
  <cols>
    <col min="1" max="1" width="7.5703125" style="44" bestFit="1" customWidth="1"/>
    <col min="2" max="2" width="10" style="44" customWidth="1"/>
    <col min="3" max="3" width="10.85546875" style="44" customWidth="1"/>
    <col min="4" max="4" width="77.28515625" style="43" customWidth="1"/>
    <col min="5" max="5" width="23" style="43" customWidth="1"/>
    <col min="6" max="6" width="18" style="43" customWidth="1"/>
    <col min="7" max="16384" width="9.140625" style="43"/>
  </cols>
  <sheetData>
    <row r="1" spans="1:7" ht="14.25" customHeight="1">
      <c r="B1" s="64"/>
      <c r="C1" s="64"/>
      <c r="D1" s="64"/>
      <c r="E1" s="66" t="s">
        <v>76</v>
      </c>
    </row>
    <row r="2" spans="1:7" ht="15" customHeight="1">
      <c r="B2" s="64"/>
      <c r="C2" s="64"/>
      <c r="D2" s="64"/>
      <c r="E2" s="66" t="s">
        <v>72</v>
      </c>
    </row>
    <row r="3" spans="1:7" ht="17.25" customHeight="1">
      <c r="B3" s="64"/>
      <c r="C3" s="64"/>
      <c r="D3" s="64"/>
      <c r="E3" s="66" t="s">
        <v>0</v>
      </c>
    </row>
    <row r="4" spans="1:7">
      <c r="B4" s="65"/>
      <c r="C4" s="65"/>
      <c r="D4" s="65"/>
      <c r="E4" s="67"/>
    </row>
    <row r="5" spans="1:7" s="2" customFormat="1" ht="76.5" customHeight="1">
      <c r="A5" s="63"/>
      <c r="B5" s="226" t="s">
        <v>119</v>
      </c>
      <c r="C5" s="226"/>
      <c r="D5" s="226"/>
      <c r="E5" s="226"/>
      <c r="G5" s="43"/>
    </row>
    <row r="6" spans="1:7" s="2" customFormat="1">
      <c r="A6" s="40"/>
      <c r="B6" s="40"/>
      <c r="C6" s="40"/>
      <c r="D6" s="40"/>
      <c r="E6" s="40"/>
    </row>
    <row r="7" spans="1:7" ht="17.25" customHeight="1">
      <c r="E7" s="149" t="s">
        <v>26</v>
      </c>
      <c r="G7" s="2"/>
    </row>
    <row r="8" spans="1:7" ht="86.25" customHeight="1">
      <c r="A8" s="45"/>
      <c r="B8" s="227" t="s">
        <v>1</v>
      </c>
      <c r="C8" s="227"/>
      <c r="D8" s="227" t="s">
        <v>25</v>
      </c>
      <c r="E8" s="150" t="s">
        <v>44</v>
      </c>
    </row>
    <row r="9" spans="1:7" ht="28.5" customHeight="1">
      <c r="A9" s="46"/>
      <c r="B9" s="47" t="s">
        <v>3</v>
      </c>
      <c r="C9" s="47" t="s">
        <v>21</v>
      </c>
      <c r="D9" s="227"/>
      <c r="E9" s="47" t="s">
        <v>2</v>
      </c>
    </row>
    <row r="10" spans="1:7">
      <c r="A10" s="48"/>
      <c r="B10" s="49"/>
      <c r="C10" s="49"/>
      <c r="D10" s="50" t="s">
        <v>5</v>
      </c>
      <c r="E10" s="51">
        <f t="shared" ref="E10" si="0">+E12</f>
        <v>0</v>
      </c>
    </row>
    <row r="11" spans="1:7">
      <c r="A11" s="48"/>
      <c r="B11" s="49"/>
      <c r="C11" s="49"/>
      <c r="D11" s="52" t="s">
        <v>4</v>
      </c>
      <c r="E11" s="53"/>
    </row>
    <row r="12" spans="1:7" ht="34.5" customHeight="1">
      <c r="A12" s="54"/>
      <c r="B12" s="55"/>
      <c r="C12" s="55"/>
      <c r="D12" s="56" t="s">
        <v>81</v>
      </c>
      <c r="E12" s="57">
        <f t="shared" ref="E12" si="1">+E13</f>
        <v>0</v>
      </c>
    </row>
    <row r="13" spans="1:7">
      <c r="A13" s="48"/>
      <c r="B13" s="58" t="s">
        <v>51</v>
      </c>
      <c r="C13" s="58"/>
      <c r="D13" s="59" t="s">
        <v>82</v>
      </c>
      <c r="E13" s="60">
        <f>+E20+E26</f>
        <v>0</v>
      </c>
    </row>
    <row r="14" spans="1:7">
      <c r="A14" s="48"/>
      <c r="B14" s="58"/>
      <c r="C14" s="58"/>
      <c r="D14" s="58" t="s">
        <v>52</v>
      </c>
      <c r="E14" s="58"/>
    </row>
    <row r="15" spans="1:7">
      <c r="A15" s="48"/>
      <c r="B15" s="58"/>
      <c r="C15" s="58"/>
      <c r="D15" s="59" t="s">
        <v>83</v>
      </c>
      <c r="E15" s="58"/>
    </row>
    <row r="16" spans="1:7" ht="33">
      <c r="A16" s="48"/>
      <c r="B16" s="58"/>
      <c r="C16" s="58"/>
      <c r="D16" s="58" t="s">
        <v>84</v>
      </c>
      <c r="E16" s="58"/>
    </row>
    <row r="17" spans="1:7">
      <c r="A17" s="48"/>
      <c r="B17" s="58"/>
      <c r="C17" s="58"/>
      <c r="D17" s="59" t="s">
        <v>85</v>
      </c>
      <c r="E17" s="58"/>
    </row>
    <row r="18" spans="1:7" ht="49.5">
      <c r="A18" s="61"/>
      <c r="B18" s="58"/>
      <c r="C18" s="58"/>
      <c r="D18" s="58" t="s">
        <v>86</v>
      </c>
      <c r="E18" s="58"/>
    </row>
    <row r="19" spans="1:7" ht="17.25" customHeight="1">
      <c r="A19" s="48"/>
      <c r="B19" s="223" t="s">
        <v>87</v>
      </c>
      <c r="C19" s="224"/>
      <c r="D19" s="224"/>
      <c r="E19" s="225"/>
    </row>
    <row r="20" spans="1:7">
      <c r="A20" s="48"/>
      <c r="B20" s="58"/>
      <c r="C20" s="58" t="s">
        <v>53</v>
      </c>
      <c r="D20" s="59" t="s">
        <v>88</v>
      </c>
      <c r="E20" s="62">
        <f>-E26</f>
        <v>199505.7</v>
      </c>
    </row>
    <row r="21" spans="1:7">
      <c r="A21" s="48"/>
      <c r="B21" s="58"/>
      <c r="C21" s="58"/>
      <c r="D21" s="58" t="s">
        <v>54</v>
      </c>
      <c r="E21" s="58"/>
    </row>
    <row r="22" spans="1:7">
      <c r="A22" s="48"/>
      <c r="B22" s="58"/>
      <c r="C22" s="58"/>
      <c r="D22" s="59" t="s">
        <v>89</v>
      </c>
      <c r="E22" s="58"/>
    </row>
    <row r="23" spans="1:7" ht="49.5">
      <c r="A23" s="48"/>
      <c r="B23" s="58"/>
      <c r="C23" s="58"/>
      <c r="D23" s="58" t="s">
        <v>110</v>
      </c>
      <c r="E23" s="58"/>
    </row>
    <row r="24" spans="1:7" s="25" customFormat="1" ht="18" customHeight="1">
      <c r="A24" s="41"/>
      <c r="B24" s="58"/>
      <c r="C24" s="58"/>
      <c r="D24" s="59" t="s">
        <v>90</v>
      </c>
      <c r="E24" s="58"/>
      <c r="G24" s="43"/>
    </row>
    <row r="25" spans="1:7" s="26" customFormat="1" ht="37.5" customHeight="1">
      <c r="A25" s="42"/>
      <c r="B25" s="58"/>
      <c r="C25" s="58"/>
      <c r="D25" s="58" t="s">
        <v>91</v>
      </c>
      <c r="E25" s="58"/>
      <c r="G25" s="25"/>
    </row>
    <row r="26" spans="1:7">
      <c r="A26" s="48"/>
      <c r="B26" s="58"/>
      <c r="C26" s="58" t="s">
        <v>151</v>
      </c>
      <c r="D26" s="59" t="s">
        <v>88</v>
      </c>
      <c r="E26" s="62">
        <f>+'4'!G38</f>
        <v>-199505.7</v>
      </c>
    </row>
    <row r="27" spans="1:7" ht="33">
      <c r="A27" s="48"/>
      <c r="B27" s="58"/>
      <c r="C27" s="58"/>
      <c r="D27" s="58" t="s">
        <v>152</v>
      </c>
      <c r="E27" s="58"/>
    </row>
    <row r="28" spans="1:7">
      <c r="A28" s="48"/>
      <c r="B28" s="58"/>
      <c r="C28" s="58"/>
      <c r="D28" s="59" t="s">
        <v>89</v>
      </c>
      <c r="E28" s="58"/>
    </row>
    <row r="29" spans="1:7" ht="33">
      <c r="A29" s="48"/>
      <c r="B29" s="58"/>
      <c r="C29" s="58"/>
      <c r="D29" s="58" t="s">
        <v>153</v>
      </c>
      <c r="E29" s="58"/>
    </row>
    <row r="30" spans="1:7" s="25" customFormat="1">
      <c r="A30" s="41"/>
      <c r="B30" s="58"/>
      <c r="C30" s="58"/>
      <c r="D30" s="59" t="s">
        <v>90</v>
      </c>
      <c r="E30" s="58"/>
      <c r="G30" s="43"/>
    </row>
    <row r="31" spans="1:7" s="26" customFormat="1" ht="33">
      <c r="A31" s="42"/>
      <c r="B31" s="58"/>
      <c r="C31" s="58"/>
      <c r="D31" s="58" t="s">
        <v>91</v>
      </c>
      <c r="E31" s="58"/>
      <c r="G31" s="25"/>
    </row>
  </sheetData>
  <mergeCells count="4">
    <mergeCell ref="B19:E19"/>
    <mergeCell ref="B5:E5"/>
    <mergeCell ref="B8:C8"/>
    <mergeCell ref="D8:D9"/>
  </mergeCells>
  <pageMargins left="0.19685039370078741" right="0.19685039370078741" top="0.31496062992125984" bottom="0.35433070866141736" header="0.15748031496062992" footer="0.15748031496062992"/>
  <pageSetup paperSize="9" scale="68" orientation="landscape" verticalDpi="4294967294" r:id="rId1"/>
  <ignoredErrors>
    <ignoredError sqref="B13:D17 B24:D25 B23:C23 B19:D22 B18:C18 E14:E17 E24:E25 E23 E19 E18 E22 C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K46"/>
  <sheetViews>
    <sheetView topLeftCell="A44" workbookViewId="0">
      <selection activeCell="G56" sqref="G56"/>
    </sheetView>
  </sheetViews>
  <sheetFormatPr defaultRowHeight="17.25"/>
  <cols>
    <col min="1" max="1" width="7.42578125" style="13" customWidth="1"/>
    <col min="2" max="2" width="8.7109375" style="13" customWidth="1"/>
    <col min="3" max="3" width="56.5703125" style="5" customWidth="1"/>
    <col min="4" max="4" width="14.7109375" style="20" bestFit="1" customWidth="1"/>
    <col min="5" max="5" width="16.85546875" style="20" customWidth="1"/>
    <col min="6" max="6" width="16.42578125" style="20" bestFit="1" customWidth="1"/>
    <col min="7" max="8" width="16.85546875" style="20" customWidth="1"/>
    <col min="9" max="12" width="11" style="5" customWidth="1"/>
    <col min="13" max="16384" width="9.140625" style="5"/>
  </cols>
  <sheetData>
    <row r="1" spans="1:11" ht="16.5" customHeight="1">
      <c r="B1" s="68"/>
      <c r="C1" s="68"/>
      <c r="D1" s="68"/>
      <c r="E1" s="68"/>
      <c r="F1" s="68"/>
      <c r="G1" s="68"/>
      <c r="H1" s="70" t="s">
        <v>186</v>
      </c>
    </row>
    <row r="2" spans="1:11" ht="16.5" customHeight="1">
      <c r="B2" s="68"/>
      <c r="C2" s="68"/>
      <c r="D2" s="68"/>
      <c r="E2" s="68"/>
      <c r="F2" s="68"/>
      <c r="G2" s="68"/>
      <c r="H2" s="70" t="s">
        <v>72</v>
      </c>
    </row>
    <row r="3" spans="1:11" ht="16.5" customHeight="1">
      <c r="B3" s="68"/>
      <c r="C3" s="68"/>
      <c r="D3" s="68"/>
      <c r="E3" s="68"/>
      <c r="F3" s="68"/>
      <c r="G3" s="68"/>
      <c r="H3" s="70" t="s">
        <v>0</v>
      </c>
    </row>
    <row r="4" spans="1:11" ht="52.5" customHeight="1">
      <c r="A4" s="228" t="s">
        <v>178</v>
      </c>
      <c r="B4" s="228"/>
      <c r="C4" s="228"/>
      <c r="D4" s="228"/>
      <c r="E4" s="228"/>
      <c r="F4" s="228"/>
      <c r="G4" s="228"/>
      <c r="H4" s="228"/>
    </row>
    <row r="5" spans="1:11">
      <c r="A5" s="6"/>
      <c r="B5" s="6"/>
      <c r="C5" s="7"/>
      <c r="D5" s="8"/>
      <c r="E5" s="8"/>
      <c r="F5" s="8"/>
      <c r="G5" s="229" t="s">
        <v>26</v>
      </c>
      <c r="H5" s="229"/>
    </row>
    <row r="6" spans="1:11" s="9" customFormat="1" ht="31.5" customHeight="1">
      <c r="A6" s="238" t="s">
        <v>27</v>
      </c>
      <c r="B6" s="238"/>
      <c r="C6" s="230" t="s">
        <v>28</v>
      </c>
      <c r="D6" s="235" t="s">
        <v>44</v>
      </c>
      <c r="E6" s="236"/>
      <c r="F6" s="236"/>
      <c r="G6" s="236"/>
      <c r="H6" s="237"/>
    </row>
    <row r="7" spans="1:11" s="9" customFormat="1" ht="13.5">
      <c r="A7" s="238"/>
      <c r="B7" s="238"/>
      <c r="C7" s="231"/>
      <c r="D7" s="233" t="s">
        <v>29</v>
      </c>
      <c r="E7" s="235" t="s">
        <v>10</v>
      </c>
      <c r="F7" s="236"/>
      <c r="G7" s="236"/>
      <c r="H7" s="237"/>
    </row>
    <row r="8" spans="1:11" s="9" customFormat="1" ht="81">
      <c r="A8" s="34" t="s">
        <v>30</v>
      </c>
      <c r="B8" s="34" t="s">
        <v>31</v>
      </c>
      <c r="C8" s="232"/>
      <c r="D8" s="234"/>
      <c r="E8" s="36" t="s">
        <v>32</v>
      </c>
      <c r="F8" s="36" t="s">
        <v>33</v>
      </c>
      <c r="G8" s="36" t="s">
        <v>34</v>
      </c>
      <c r="H8" s="36" t="s">
        <v>35</v>
      </c>
    </row>
    <row r="9" spans="1:11" s="13" customFormat="1" ht="30.75" customHeight="1">
      <c r="A9" s="10"/>
      <c r="B9" s="10"/>
      <c r="C9" s="11" t="s">
        <v>36</v>
      </c>
      <c r="D9" s="12">
        <f>+E9+F9+G9+H9</f>
        <v>199505.7</v>
      </c>
      <c r="E9" s="12">
        <f t="shared" ref="E9:H9" si="0">E11</f>
        <v>0</v>
      </c>
      <c r="F9" s="12">
        <f t="shared" si="0"/>
        <v>-44004.3</v>
      </c>
      <c r="G9" s="12">
        <f t="shared" si="0"/>
        <v>243510</v>
      </c>
      <c r="H9" s="12">
        <f t="shared" si="0"/>
        <v>0</v>
      </c>
    </row>
    <row r="10" spans="1:11">
      <c r="A10" s="10"/>
      <c r="B10" s="10"/>
      <c r="C10" s="11" t="s">
        <v>37</v>
      </c>
      <c r="D10" s="12"/>
      <c r="E10" s="12"/>
      <c r="F10" s="12"/>
      <c r="G10" s="12"/>
      <c r="H10" s="12"/>
    </row>
    <row r="11" spans="1:11" s="13" customFormat="1" ht="51.75">
      <c r="A11" s="14"/>
      <c r="B11" s="15"/>
      <c r="C11" s="15" t="s">
        <v>42</v>
      </c>
      <c r="D11" s="16">
        <f>+E11+F11+G11+H11</f>
        <v>199505.7</v>
      </c>
      <c r="E11" s="16">
        <f t="shared" ref="E11:G11" si="1">+E13</f>
        <v>0</v>
      </c>
      <c r="F11" s="16">
        <f t="shared" si="1"/>
        <v>-44004.3</v>
      </c>
      <c r="G11" s="16">
        <f t="shared" si="1"/>
        <v>243510</v>
      </c>
      <c r="H11" s="16">
        <f>+H13</f>
        <v>0</v>
      </c>
    </row>
    <row r="12" spans="1:11" s="13" customFormat="1">
      <c r="A12" s="14"/>
      <c r="B12" s="14"/>
      <c r="C12" s="14" t="s">
        <v>38</v>
      </c>
      <c r="D12" s="17"/>
      <c r="E12" s="17"/>
      <c r="F12" s="17"/>
      <c r="G12" s="17"/>
      <c r="H12" s="17"/>
    </row>
    <row r="13" spans="1:11" s="18" customFormat="1" ht="34.5">
      <c r="A13" s="22">
        <v>1049</v>
      </c>
      <c r="B13" s="22">
        <v>21001</v>
      </c>
      <c r="C13" s="23" t="s">
        <v>43</v>
      </c>
      <c r="D13" s="32">
        <f>+E13+F13+G13+H13</f>
        <v>199505.7</v>
      </c>
      <c r="E13" s="32">
        <f>+E15+E26+E36+E46</f>
        <v>0</v>
      </c>
      <c r="F13" s="32">
        <f>+F15+F26+F36+F46</f>
        <v>-44004.3</v>
      </c>
      <c r="G13" s="32">
        <f>+G15+G26+G36+G46</f>
        <v>243510</v>
      </c>
      <c r="H13" s="32">
        <f>+H15+H26+H36+H46</f>
        <v>0</v>
      </c>
    </row>
    <row r="14" spans="1:11">
      <c r="A14" s="24"/>
      <c r="B14" s="24"/>
      <c r="C14" s="14" t="s">
        <v>38</v>
      </c>
      <c r="D14" s="37"/>
      <c r="E14" s="37"/>
      <c r="F14" s="37"/>
      <c r="G14" s="37"/>
      <c r="H14" s="37"/>
    </row>
    <row r="15" spans="1:11" s="18" customFormat="1" ht="34.5">
      <c r="A15" s="76"/>
      <c r="B15" s="103">
        <v>1</v>
      </c>
      <c r="C15" s="103" t="s">
        <v>71</v>
      </c>
      <c r="D15" s="39">
        <f>+E15+F15+G15+H15</f>
        <v>91349</v>
      </c>
      <c r="E15" s="39">
        <f t="shared" ref="E15:G15" si="2">+E16+E18+E20</f>
        <v>0</v>
      </c>
      <c r="F15" s="39">
        <f t="shared" si="2"/>
        <v>0</v>
      </c>
      <c r="G15" s="39">
        <f t="shared" si="2"/>
        <v>91349</v>
      </c>
      <c r="H15" s="39">
        <f>+H16+H18+H20</f>
        <v>0</v>
      </c>
      <c r="K15" s="135"/>
    </row>
    <row r="16" spans="1:11" s="18" customFormat="1">
      <c r="A16" s="76"/>
      <c r="B16" s="103"/>
      <c r="C16" s="79" t="s">
        <v>121</v>
      </c>
      <c r="D16" s="39">
        <f t="shared" ref="D16:D44" si="3">+E16+F16+G16+H16</f>
        <v>5319.8</v>
      </c>
      <c r="E16" s="39">
        <f t="shared" ref="E16:H16" si="4">SUM(E17:E17)</f>
        <v>0</v>
      </c>
      <c r="F16" s="39">
        <f t="shared" si="4"/>
        <v>0</v>
      </c>
      <c r="G16" s="39">
        <f>+G17</f>
        <v>5319.8</v>
      </c>
      <c r="H16" s="39">
        <f t="shared" si="4"/>
        <v>0</v>
      </c>
      <c r="K16" s="135"/>
    </row>
    <row r="17" spans="1:11">
      <c r="A17" s="77"/>
      <c r="B17" s="105"/>
      <c r="C17" s="81" t="s">
        <v>122</v>
      </c>
      <c r="D17" s="38">
        <f t="shared" si="3"/>
        <v>5319.8</v>
      </c>
      <c r="E17" s="38"/>
      <c r="F17" s="38"/>
      <c r="G17" s="38">
        <v>5319.8</v>
      </c>
      <c r="H17" s="38"/>
      <c r="K17" s="135"/>
    </row>
    <row r="18" spans="1:11" s="18" customFormat="1">
      <c r="A18" s="76"/>
      <c r="B18" s="103"/>
      <c r="C18" s="79" t="s">
        <v>123</v>
      </c>
      <c r="D18" s="39">
        <f t="shared" si="3"/>
        <v>5190</v>
      </c>
      <c r="E18" s="157">
        <f>SUM(E19:E19)</f>
        <v>0</v>
      </c>
      <c r="F18" s="157">
        <f>SUM(F19:F19)</f>
        <v>0</v>
      </c>
      <c r="G18" s="157">
        <f>+G19</f>
        <v>5190</v>
      </c>
      <c r="H18" s="157">
        <f>SUM(H19:H19)</f>
        <v>0</v>
      </c>
      <c r="K18" s="135"/>
    </row>
    <row r="19" spans="1:11">
      <c r="A19" s="77"/>
      <c r="B19" s="105"/>
      <c r="C19" s="81" t="s">
        <v>124</v>
      </c>
      <c r="D19" s="38">
        <f t="shared" si="3"/>
        <v>5190</v>
      </c>
      <c r="E19" s="82"/>
      <c r="F19" s="82"/>
      <c r="G19" s="82">
        <v>5190</v>
      </c>
      <c r="H19" s="82"/>
      <c r="K19" s="135"/>
    </row>
    <row r="20" spans="1:11" s="18" customFormat="1">
      <c r="A20" s="76"/>
      <c r="B20" s="103"/>
      <c r="C20" s="79" t="s">
        <v>111</v>
      </c>
      <c r="D20" s="39">
        <f t="shared" si="3"/>
        <v>80839.199999999997</v>
      </c>
      <c r="E20" s="157">
        <f>SUM(E21:E25)</f>
        <v>0</v>
      </c>
      <c r="F20" s="157">
        <f>SUM(F21:F25)</f>
        <v>0</v>
      </c>
      <c r="G20" s="157">
        <f>+G21+G22+G23+G24+G25</f>
        <v>80839.199999999997</v>
      </c>
      <c r="H20" s="157">
        <f>SUM(H21:H25)</f>
        <v>0</v>
      </c>
      <c r="K20" s="135"/>
    </row>
    <row r="21" spans="1:11">
      <c r="A21" s="77"/>
      <c r="B21" s="105"/>
      <c r="C21" s="81" t="s">
        <v>129</v>
      </c>
      <c r="D21" s="38">
        <f t="shared" si="3"/>
        <v>20096.8</v>
      </c>
      <c r="E21" s="82"/>
      <c r="F21" s="82"/>
      <c r="G21" s="82">
        <v>20096.8</v>
      </c>
      <c r="H21" s="82"/>
      <c r="K21" s="135"/>
    </row>
    <row r="22" spans="1:11">
      <c r="A22" s="77"/>
      <c r="B22" s="105"/>
      <c r="C22" s="81" t="s">
        <v>130</v>
      </c>
      <c r="D22" s="38">
        <f t="shared" si="3"/>
        <v>5600.8</v>
      </c>
      <c r="E22" s="82"/>
      <c r="F22" s="82"/>
      <c r="G22" s="82">
        <v>5600.8</v>
      </c>
      <c r="H22" s="82"/>
      <c r="K22" s="135"/>
    </row>
    <row r="23" spans="1:11">
      <c r="A23" s="77"/>
      <c r="B23" s="105"/>
      <c r="C23" s="81" t="s">
        <v>140</v>
      </c>
      <c r="D23" s="38">
        <f t="shared" si="3"/>
        <v>27961.5</v>
      </c>
      <c r="E23" s="82"/>
      <c r="F23" s="82"/>
      <c r="G23" s="82">
        <v>27961.5</v>
      </c>
      <c r="H23" s="82"/>
      <c r="K23" s="135"/>
    </row>
    <row r="24" spans="1:11">
      <c r="A24" s="77"/>
      <c r="B24" s="105"/>
      <c r="C24" s="81" t="s">
        <v>131</v>
      </c>
      <c r="D24" s="38">
        <f t="shared" si="3"/>
        <v>10213.1</v>
      </c>
      <c r="E24" s="82"/>
      <c r="F24" s="82"/>
      <c r="G24" s="82">
        <v>10213.1</v>
      </c>
      <c r="H24" s="82"/>
      <c r="K24" s="135"/>
    </row>
    <row r="25" spans="1:11">
      <c r="A25" s="77"/>
      <c r="B25" s="105"/>
      <c r="C25" s="81" t="s">
        <v>132</v>
      </c>
      <c r="D25" s="38">
        <f t="shared" si="3"/>
        <v>16967</v>
      </c>
      <c r="E25" s="82"/>
      <c r="F25" s="82"/>
      <c r="G25" s="82">
        <v>16967</v>
      </c>
      <c r="H25" s="82"/>
      <c r="K25" s="135"/>
    </row>
    <row r="26" spans="1:11" s="18" customFormat="1" ht="33">
      <c r="A26" s="76"/>
      <c r="B26" s="78">
        <v>2</v>
      </c>
      <c r="C26" s="78" t="s">
        <v>113</v>
      </c>
      <c r="D26" s="39">
        <f t="shared" si="3"/>
        <v>98272.8</v>
      </c>
      <c r="E26" s="157">
        <f>SUM(E27:E33)</f>
        <v>0</v>
      </c>
      <c r="F26" s="157">
        <f>SUM(F27:F33)</f>
        <v>0</v>
      </c>
      <c r="G26" s="157">
        <f>SUM(G27:G35)</f>
        <v>98272.8</v>
      </c>
      <c r="H26" s="157">
        <f>SUM(H27:H33)</f>
        <v>0</v>
      </c>
      <c r="K26" s="135"/>
    </row>
    <row r="27" spans="1:11" ht="49.5">
      <c r="A27" s="77"/>
      <c r="B27" s="105"/>
      <c r="C27" s="81" t="s">
        <v>125</v>
      </c>
      <c r="D27" s="38">
        <f t="shared" si="3"/>
        <v>6357.8</v>
      </c>
      <c r="E27" s="82"/>
      <c r="F27" s="82"/>
      <c r="G27" s="82">
        <v>6357.8</v>
      </c>
      <c r="H27" s="82"/>
      <c r="K27" s="135"/>
    </row>
    <row r="28" spans="1:11" ht="49.5">
      <c r="A28" s="77"/>
      <c r="B28" s="105"/>
      <c r="C28" s="81" t="s">
        <v>126</v>
      </c>
      <c r="D28" s="38">
        <f t="shared" si="3"/>
        <v>11547.9</v>
      </c>
      <c r="E28" s="82"/>
      <c r="F28" s="82"/>
      <c r="G28" s="82">
        <v>11547.9</v>
      </c>
      <c r="H28" s="82"/>
      <c r="K28" s="135"/>
    </row>
    <row r="29" spans="1:11" ht="49.5">
      <c r="A29" s="77"/>
      <c r="B29" s="105"/>
      <c r="C29" s="81" t="s">
        <v>127</v>
      </c>
      <c r="D29" s="38">
        <f t="shared" si="3"/>
        <v>2866.3</v>
      </c>
      <c r="E29" s="82"/>
      <c r="F29" s="82"/>
      <c r="G29" s="82">
        <v>2866.3</v>
      </c>
      <c r="H29" s="82"/>
      <c r="K29" s="135"/>
    </row>
    <row r="30" spans="1:11" ht="49.5">
      <c r="A30" s="77"/>
      <c r="B30" s="105"/>
      <c r="C30" s="81" t="s">
        <v>133</v>
      </c>
      <c r="D30" s="38">
        <f t="shared" si="3"/>
        <v>13343</v>
      </c>
      <c r="E30" s="82"/>
      <c r="F30" s="82"/>
      <c r="G30" s="82">
        <v>13343</v>
      </c>
      <c r="H30" s="82"/>
      <c r="K30" s="135"/>
    </row>
    <row r="31" spans="1:11" ht="49.5">
      <c r="A31" s="77"/>
      <c r="B31" s="105"/>
      <c r="C31" s="81" t="s">
        <v>134</v>
      </c>
      <c r="D31" s="38">
        <f t="shared" si="3"/>
        <v>14166.6</v>
      </c>
      <c r="E31" s="82"/>
      <c r="F31" s="82"/>
      <c r="G31" s="82">
        <v>14166.6</v>
      </c>
      <c r="H31" s="82"/>
      <c r="K31" s="135"/>
    </row>
    <row r="32" spans="1:11" ht="66">
      <c r="A32" s="77"/>
      <c r="B32" s="105"/>
      <c r="C32" s="81" t="s">
        <v>138</v>
      </c>
      <c r="D32" s="38">
        <f t="shared" si="3"/>
        <v>14481</v>
      </c>
      <c r="E32" s="82"/>
      <c r="F32" s="82"/>
      <c r="G32" s="82">
        <v>14481</v>
      </c>
      <c r="H32" s="82"/>
      <c r="K32" s="135"/>
    </row>
    <row r="33" spans="1:11" ht="49.5">
      <c r="A33" s="77"/>
      <c r="B33" s="105"/>
      <c r="C33" s="81" t="s">
        <v>139</v>
      </c>
      <c r="D33" s="38">
        <f t="shared" si="3"/>
        <v>3620.3</v>
      </c>
      <c r="E33" s="82"/>
      <c r="F33" s="82"/>
      <c r="G33" s="82">
        <v>3620.3</v>
      </c>
      <c r="H33" s="82"/>
      <c r="K33" s="135"/>
    </row>
    <row r="34" spans="1:11" ht="49.5">
      <c r="A34" s="77"/>
      <c r="B34" s="105"/>
      <c r="C34" s="81" t="s">
        <v>141</v>
      </c>
      <c r="D34" s="38">
        <f t="shared" ref="D34" si="5">+E34+F34+G34+H34</f>
        <v>14573.1</v>
      </c>
      <c r="E34" s="82"/>
      <c r="F34" s="82"/>
      <c r="G34" s="82">
        <v>14573.1</v>
      </c>
      <c r="H34" s="82"/>
      <c r="K34" s="135"/>
    </row>
    <row r="35" spans="1:11" ht="66">
      <c r="A35" s="77"/>
      <c r="B35" s="105"/>
      <c r="C35" s="81" t="s">
        <v>142</v>
      </c>
      <c r="D35" s="38">
        <f t="shared" si="3"/>
        <v>17316.8</v>
      </c>
      <c r="E35" s="82"/>
      <c r="F35" s="82"/>
      <c r="G35" s="82">
        <v>17316.8</v>
      </c>
      <c r="H35" s="82"/>
      <c r="K35" s="135"/>
    </row>
    <row r="36" spans="1:11" s="18" customFormat="1" ht="33">
      <c r="A36" s="76"/>
      <c r="B36" s="103">
        <v>3</v>
      </c>
      <c r="C36" s="78" t="s">
        <v>112</v>
      </c>
      <c r="D36" s="39">
        <f t="shared" si="3"/>
        <v>53888.2</v>
      </c>
      <c r="E36" s="157">
        <f>SUM(E37:E41)</f>
        <v>0</v>
      </c>
      <c r="F36" s="157">
        <f>SUM(F37:F41)</f>
        <v>0</v>
      </c>
      <c r="G36" s="157">
        <f>SUM(G37:G45)</f>
        <v>53888.2</v>
      </c>
      <c r="H36" s="157">
        <f>SUM(H37:H41)</f>
        <v>0</v>
      </c>
      <c r="K36" s="135"/>
    </row>
    <row r="37" spans="1:11" ht="49.5">
      <c r="A37" s="77"/>
      <c r="B37" s="105"/>
      <c r="C37" s="81" t="s">
        <v>128</v>
      </c>
      <c r="D37" s="38">
        <f t="shared" si="3"/>
        <v>4718.2</v>
      </c>
      <c r="E37" s="82"/>
      <c r="F37" s="82"/>
      <c r="G37" s="82">
        <v>4718.2</v>
      </c>
      <c r="H37" s="82"/>
      <c r="K37" s="135"/>
    </row>
    <row r="38" spans="1:11" ht="33">
      <c r="A38" s="77"/>
      <c r="B38" s="105"/>
      <c r="C38" s="81" t="s">
        <v>135</v>
      </c>
      <c r="D38" s="38">
        <f t="shared" si="3"/>
        <v>3294.6</v>
      </c>
      <c r="E38" s="82"/>
      <c r="F38" s="82"/>
      <c r="G38" s="82">
        <v>3294.6</v>
      </c>
      <c r="H38" s="82"/>
      <c r="K38" s="135"/>
    </row>
    <row r="39" spans="1:11" ht="33">
      <c r="A39" s="77"/>
      <c r="B39" s="105"/>
      <c r="C39" s="81" t="s">
        <v>136</v>
      </c>
      <c r="D39" s="38">
        <f t="shared" si="3"/>
        <v>7188.1</v>
      </c>
      <c r="E39" s="82"/>
      <c r="F39" s="82"/>
      <c r="G39" s="82">
        <v>7188.1</v>
      </c>
      <c r="H39" s="82"/>
      <c r="K39" s="135"/>
    </row>
    <row r="40" spans="1:11" ht="49.5">
      <c r="A40" s="77"/>
      <c r="B40" s="105"/>
      <c r="C40" s="81" t="s">
        <v>137</v>
      </c>
      <c r="D40" s="38">
        <f t="shared" si="3"/>
        <v>6977.2</v>
      </c>
      <c r="E40" s="82"/>
      <c r="F40" s="82"/>
      <c r="G40" s="82">
        <v>6977.2</v>
      </c>
      <c r="H40" s="82"/>
      <c r="K40" s="135"/>
    </row>
    <row r="41" spans="1:11" ht="33">
      <c r="A41" s="77"/>
      <c r="B41" s="105"/>
      <c r="C41" s="81" t="s">
        <v>143</v>
      </c>
      <c r="D41" s="38">
        <f t="shared" si="3"/>
        <v>4291.7</v>
      </c>
      <c r="E41" s="82"/>
      <c r="F41" s="82"/>
      <c r="G41" s="82">
        <v>4291.7</v>
      </c>
      <c r="H41" s="82"/>
      <c r="K41" s="135"/>
    </row>
    <row r="42" spans="1:11" ht="49.5">
      <c r="A42" s="77"/>
      <c r="B42" s="105"/>
      <c r="C42" s="81" t="s">
        <v>196</v>
      </c>
      <c r="D42" s="38">
        <f>+E42+F42+G42+H42</f>
        <v>4006.9</v>
      </c>
      <c r="E42" s="82"/>
      <c r="F42" s="82"/>
      <c r="G42" s="82">
        <v>4006.9</v>
      </c>
      <c r="H42" s="82"/>
      <c r="K42" s="135"/>
    </row>
    <row r="43" spans="1:11" ht="66">
      <c r="A43" s="77"/>
      <c r="B43" s="105"/>
      <c r="C43" s="81" t="s">
        <v>145</v>
      </c>
      <c r="D43" s="38">
        <f>+E43+F43+G43+H43</f>
        <v>9640.5</v>
      </c>
      <c r="E43" s="82"/>
      <c r="F43" s="82"/>
      <c r="G43" s="82">
        <v>9640.5</v>
      </c>
      <c r="H43" s="82"/>
      <c r="K43" s="135"/>
    </row>
    <row r="44" spans="1:11" ht="66">
      <c r="A44" s="77"/>
      <c r="B44" s="105"/>
      <c r="C44" s="81" t="s">
        <v>197</v>
      </c>
      <c r="D44" s="38">
        <f t="shared" si="3"/>
        <v>12684</v>
      </c>
      <c r="E44" s="82"/>
      <c r="F44" s="82"/>
      <c r="G44" s="82">
        <v>12684</v>
      </c>
      <c r="H44" s="82"/>
      <c r="K44" s="135"/>
    </row>
    <row r="45" spans="1:11" ht="33">
      <c r="A45" s="77"/>
      <c r="B45" s="105"/>
      <c r="C45" s="81" t="s">
        <v>144</v>
      </c>
      <c r="D45" s="38">
        <f t="shared" ref="D45" si="6">+E45+F45+G45+H45</f>
        <v>1087</v>
      </c>
      <c r="E45" s="82"/>
      <c r="F45" s="82"/>
      <c r="G45" s="82">
        <v>1087</v>
      </c>
      <c r="H45" s="82"/>
      <c r="K45" s="135"/>
    </row>
    <row r="46" spans="1:11" s="212" customFormat="1" ht="39" customHeight="1">
      <c r="A46" s="209"/>
      <c r="B46" s="209"/>
      <c r="C46" s="210" t="s">
        <v>43</v>
      </c>
      <c r="D46" s="213">
        <f>SUM(E46:H46)</f>
        <v>-44004.3</v>
      </c>
      <c r="E46" s="213">
        <v>0</v>
      </c>
      <c r="F46" s="213">
        <v>-44004.3</v>
      </c>
      <c r="G46" s="213">
        <v>0</v>
      </c>
      <c r="H46" s="213">
        <v>0</v>
      </c>
      <c r="I46" s="211"/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4"/>
  <sheetViews>
    <sheetView topLeftCell="A5" zoomScaleSheetLayoutView="85" workbookViewId="0">
      <selection activeCell="C13" sqref="C13"/>
    </sheetView>
  </sheetViews>
  <sheetFormatPr defaultRowHeight="16.5"/>
  <cols>
    <col min="1" max="1" width="11.140625" style="172" customWidth="1"/>
    <col min="2" max="2" width="15.28515625" style="172" customWidth="1"/>
    <col min="3" max="3" width="77" style="172" customWidth="1"/>
    <col min="4" max="4" width="14" style="172" bestFit="1" customWidth="1"/>
    <col min="5" max="5" width="12.85546875" style="172" customWidth="1"/>
    <col min="6" max="6" width="15" style="172" customWidth="1"/>
    <col min="7" max="7" width="29.140625" style="172" customWidth="1"/>
    <col min="8" max="8" width="15.85546875" style="172" customWidth="1"/>
    <col min="9" max="9" width="11.42578125" style="172" customWidth="1"/>
    <col min="10" max="10" width="9.140625" style="172"/>
    <col min="11" max="11" width="14.42578125" style="172" bestFit="1" customWidth="1"/>
    <col min="12" max="16384" width="9.140625" style="172"/>
  </cols>
  <sheetData>
    <row r="1" spans="1:6" s="165" customFormat="1" ht="13.5" customHeight="1">
      <c r="A1" s="164" t="s">
        <v>157</v>
      </c>
      <c r="B1" s="164"/>
      <c r="C1" s="164"/>
      <c r="D1" s="164"/>
      <c r="E1" s="202" t="s">
        <v>75</v>
      </c>
    </row>
    <row r="2" spans="1:6" s="165" customFormat="1" ht="18.75" customHeight="1">
      <c r="A2" s="166" t="s">
        <v>158</v>
      </c>
      <c r="B2" s="166"/>
      <c r="C2" s="166"/>
      <c r="D2" s="166"/>
      <c r="E2" s="203" t="s">
        <v>159</v>
      </c>
    </row>
    <row r="3" spans="1:6" s="165" customFormat="1" ht="15" customHeight="1">
      <c r="A3" s="166"/>
      <c r="B3" s="166"/>
      <c r="C3" s="166"/>
      <c r="D3" s="166"/>
      <c r="E3" s="203" t="s">
        <v>160</v>
      </c>
    </row>
    <row r="4" spans="1:6" s="167" customFormat="1" ht="12.75">
      <c r="C4" s="168"/>
    </row>
    <row r="5" spans="1:6" s="169" customFormat="1" ht="71.25" customHeight="1">
      <c r="A5" s="240" t="s">
        <v>200</v>
      </c>
      <c r="B5" s="240"/>
      <c r="C5" s="240"/>
      <c r="D5" s="240"/>
      <c r="E5" s="240"/>
      <c r="F5" s="240"/>
    </row>
    <row r="6" spans="1:6" s="171" customFormat="1" ht="21.75" customHeight="1">
      <c r="A6" s="170"/>
      <c r="B6" s="170"/>
      <c r="C6" s="170"/>
    </row>
    <row r="7" spans="1:6" s="171" customFormat="1" ht="49.5" customHeight="1">
      <c r="A7" s="241" t="s">
        <v>27</v>
      </c>
      <c r="B7" s="241"/>
      <c r="C7" s="242" t="s">
        <v>161</v>
      </c>
      <c r="D7" s="243" t="s">
        <v>199</v>
      </c>
      <c r="E7" s="243"/>
      <c r="F7" s="244"/>
    </row>
    <row r="8" spans="1:6" s="171" customFormat="1" ht="21.75" customHeight="1">
      <c r="A8" s="241"/>
      <c r="B8" s="241"/>
      <c r="C8" s="242"/>
      <c r="D8" s="245" t="s">
        <v>162</v>
      </c>
      <c r="E8" s="243"/>
      <c r="F8" s="244"/>
    </row>
    <row r="9" spans="1:6">
      <c r="A9" s="241"/>
      <c r="B9" s="241"/>
      <c r="C9" s="242"/>
      <c r="D9" s="246" t="s">
        <v>163</v>
      </c>
      <c r="E9" s="246" t="s">
        <v>164</v>
      </c>
      <c r="F9" s="246"/>
    </row>
    <row r="10" spans="1:6" s="169" customFormat="1" ht="27">
      <c r="A10" s="173" t="s">
        <v>30</v>
      </c>
      <c r="B10" s="173" t="s">
        <v>31</v>
      </c>
      <c r="C10" s="242"/>
      <c r="D10" s="246"/>
      <c r="E10" s="174" t="s">
        <v>165</v>
      </c>
      <c r="F10" s="174" t="s">
        <v>166</v>
      </c>
    </row>
    <row r="11" spans="1:6" s="169" customFormat="1" ht="36.75" customHeight="1">
      <c r="A11" s="175"/>
      <c r="B11" s="175"/>
      <c r="C11" s="176" t="s">
        <v>167</v>
      </c>
      <c r="D11" s="177">
        <f>E11+F11</f>
        <v>-199505.7</v>
      </c>
      <c r="E11" s="177">
        <f>E14</f>
        <v>0</v>
      </c>
      <c r="F11" s="177">
        <f>F14</f>
        <v>-199505.7</v>
      </c>
    </row>
    <row r="12" spans="1:6" s="183" customFormat="1">
      <c r="A12" s="178"/>
      <c r="B12" s="179"/>
      <c r="C12" s="180" t="s">
        <v>168</v>
      </c>
      <c r="D12" s="181" t="s">
        <v>169</v>
      </c>
      <c r="E12" s="182" t="s">
        <v>169</v>
      </c>
      <c r="F12" s="181" t="s">
        <v>169</v>
      </c>
    </row>
    <row r="13" spans="1:6" s="183" customFormat="1">
      <c r="A13" s="178"/>
      <c r="B13" s="179"/>
      <c r="C13" s="180" t="s">
        <v>170</v>
      </c>
      <c r="D13" s="184">
        <f>E13+F13</f>
        <v>-199505.7</v>
      </c>
      <c r="E13" s="185">
        <f>E14</f>
        <v>0</v>
      </c>
      <c r="F13" s="184">
        <f>F14</f>
        <v>-199505.7</v>
      </c>
    </row>
    <row r="14" spans="1:6" ht="33">
      <c r="A14" s="239"/>
      <c r="B14" s="239"/>
      <c r="C14" s="186" t="s">
        <v>171</v>
      </c>
      <c r="D14" s="177">
        <f>E14+F14</f>
        <v>-199505.7</v>
      </c>
      <c r="E14" s="177">
        <f>E15</f>
        <v>0</v>
      </c>
      <c r="F14" s="177">
        <f>F15</f>
        <v>-199505.7</v>
      </c>
    </row>
    <row r="15" spans="1:6">
      <c r="A15" s="187">
        <v>1049</v>
      </c>
      <c r="B15" s="188"/>
      <c r="C15" s="189" t="s">
        <v>175</v>
      </c>
      <c r="D15" s="190">
        <f>E15+F15</f>
        <v>-199505.7</v>
      </c>
      <c r="E15" s="190">
        <f>SUM('[1]5'!E22:E22)</f>
        <v>0</v>
      </c>
      <c r="F15" s="190">
        <f>+F17</f>
        <v>-199505.7</v>
      </c>
    </row>
    <row r="16" spans="1:6" ht="20.25" customHeight="1">
      <c r="A16" s="191"/>
      <c r="B16" s="192"/>
      <c r="C16" s="193" t="s">
        <v>38</v>
      </c>
      <c r="D16" s="194"/>
      <c r="E16" s="194"/>
      <c r="F16" s="194"/>
    </row>
    <row r="17" spans="1:6" ht="28.5">
      <c r="A17" s="191"/>
      <c r="B17" s="192">
        <v>21011</v>
      </c>
      <c r="C17" s="195" t="s">
        <v>177</v>
      </c>
      <c r="D17" s="194">
        <f>F17</f>
        <v>-199505.7</v>
      </c>
      <c r="E17" s="194"/>
      <c r="F17" s="194">
        <f>+F19</f>
        <v>-199505.7</v>
      </c>
    </row>
    <row r="18" spans="1:6" ht="17.25">
      <c r="A18" s="191"/>
      <c r="B18" s="196"/>
      <c r="C18" s="197" t="s">
        <v>23</v>
      </c>
      <c r="D18" s="194"/>
      <c r="E18" s="194"/>
      <c r="F18" s="194"/>
    </row>
    <row r="19" spans="1:6" ht="17.25">
      <c r="A19" s="191"/>
      <c r="B19" s="196"/>
      <c r="C19" s="198" t="s">
        <v>45</v>
      </c>
      <c r="D19" s="199">
        <f>F19</f>
        <v>-199505.7</v>
      </c>
      <c r="E19" s="199"/>
      <c r="F19" s="199">
        <f>F21</f>
        <v>-199505.7</v>
      </c>
    </row>
    <row r="20" spans="1:6" ht="17.25">
      <c r="A20" s="191"/>
      <c r="B20" s="196"/>
      <c r="C20" s="197" t="s">
        <v>172</v>
      </c>
      <c r="D20" s="194"/>
      <c r="E20" s="194"/>
      <c r="F20" s="194"/>
    </row>
    <row r="21" spans="1:6" ht="17.25">
      <c r="A21" s="191"/>
      <c r="B21" s="196"/>
      <c r="C21" s="197" t="s">
        <v>173</v>
      </c>
      <c r="D21" s="194">
        <f>F21</f>
        <v>-199505.7</v>
      </c>
      <c r="E21" s="194"/>
      <c r="F21" s="194">
        <f>+F22+F23+F24</f>
        <v>-199505.7</v>
      </c>
    </row>
    <row r="22" spans="1:6" ht="17.25">
      <c r="A22" s="191"/>
      <c r="B22" s="196"/>
      <c r="C22" s="200" t="s">
        <v>174</v>
      </c>
      <c r="D22" s="194">
        <f>F22</f>
        <v>-199505.7</v>
      </c>
      <c r="E22" s="194"/>
      <c r="F22" s="201">
        <f>-'5'!D13</f>
        <v>-199505.7</v>
      </c>
    </row>
    <row r="23" spans="1:6" ht="17.25" hidden="1">
      <c r="A23" s="191"/>
      <c r="B23" s="196"/>
      <c r="C23" s="197" t="s">
        <v>176</v>
      </c>
      <c r="D23" s="194">
        <f>F23</f>
        <v>0</v>
      </c>
      <c r="E23" s="194"/>
      <c r="F23" s="194"/>
    </row>
    <row r="24" spans="1:6" ht="17.25" hidden="1">
      <c r="A24" s="191"/>
      <c r="B24" s="196"/>
      <c r="C24" s="200" t="s">
        <v>188</v>
      </c>
      <c r="D24" s="194">
        <f>F24</f>
        <v>0</v>
      </c>
      <c r="E24" s="194"/>
      <c r="F24" s="201"/>
    </row>
  </sheetData>
  <mergeCells count="8">
    <mergeCell ref="A14:B14"/>
    <mergeCell ref="A5:F5"/>
    <mergeCell ref="A7:B9"/>
    <mergeCell ref="C7:C10"/>
    <mergeCell ref="D7:F7"/>
    <mergeCell ref="D8:F8"/>
    <mergeCell ref="D9:D10"/>
    <mergeCell ref="E9:F9"/>
  </mergeCells>
  <printOptions horizontalCentered="1"/>
  <pageMargins left="0" right="0" top="0" bottom="0" header="0" footer="0"/>
  <pageSetup paperSize="9" scale="65" firstPageNumber="254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49"/>
  <sheetViews>
    <sheetView topLeftCell="A25" workbookViewId="0">
      <selection activeCell="F25" sqref="F25"/>
    </sheetView>
  </sheetViews>
  <sheetFormatPr defaultRowHeight="17.25"/>
  <cols>
    <col min="1" max="1" width="7.5703125" style="3" bestFit="1" customWidth="1"/>
    <col min="2" max="2" width="7" style="3" bestFit="1" customWidth="1"/>
    <col min="3" max="3" width="5.5703125" style="3" bestFit="1" customWidth="1"/>
    <col min="4" max="4" width="8.7109375" style="3" bestFit="1" customWidth="1"/>
    <col min="5" max="5" width="8.42578125" style="3" bestFit="1" customWidth="1"/>
    <col min="6" max="6" width="76.140625" style="1" customWidth="1"/>
    <col min="7" max="7" width="21.28515625" style="1" customWidth="1"/>
    <col min="8" max="8" width="11.42578125" style="1" bestFit="1" customWidth="1"/>
    <col min="9" max="9" width="12" style="1" bestFit="1" customWidth="1"/>
    <col min="10" max="16384" width="9.140625" style="1"/>
  </cols>
  <sheetData>
    <row r="1" spans="1:7" ht="14.25" customHeight="1">
      <c r="B1" s="69"/>
      <c r="C1" s="69"/>
      <c r="D1" s="69"/>
      <c r="E1" s="69"/>
      <c r="F1" s="69"/>
      <c r="G1" s="70" t="s">
        <v>56</v>
      </c>
    </row>
    <row r="2" spans="1:7" ht="15" customHeight="1">
      <c r="B2" s="69"/>
      <c r="C2" s="69"/>
      <c r="D2" s="69"/>
      <c r="E2" s="69"/>
      <c r="F2" s="69"/>
      <c r="G2" s="70" t="s">
        <v>72</v>
      </c>
    </row>
    <row r="3" spans="1:7" ht="17.25" customHeight="1">
      <c r="B3" s="69"/>
      <c r="C3" s="69"/>
      <c r="D3" s="69"/>
      <c r="E3" s="69"/>
      <c r="F3" s="69"/>
      <c r="G3" s="70" t="s">
        <v>0</v>
      </c>
    </row>
    <row r="4" spans="1:7">
      <c r="A4" s="250"/>
      <c r="B4" s="250"/>
      <c r="C4" s="250"/>
      <c r="D4" s="250"/>
      <c r="E4" s="250"/>
      <c r="F4" s="250"/>
      <c r="G4" s="250"/>
    </row>
    <row r="5" spans="1:7" s="2" customFormat="1" ht="46.5" customHeight="1">
      <c r="A5" s="226" t="s">
        <v>77</v>
      </c>
      <c r="B5" s="226"/>
      <c r="C5" s="226"/>
      <c r="D5" s="226"/>
      <c r="E5" s="226"/>
      <c r="F5" s="226"/>
      <c r="G5" s="226"/>
    </row>
    <row r="6" spans="1:7" s="2" customFormat="1">
      <c r="A6" s="4"/>
      <c r="B6" s="4"/>
      <c r="C6" s="4"/>
      <c r="D6" s="4"/>
      <c r="E6" s="4"/>
      <c r="F6" s="4"/>
      <c r="G6" s="4"/>
    </row>
    <row r="7" spans="1:7" ht="17.25" customHeight="1">
      <c r="G7" s="151" t="s">
        <v>26</v>
      </c>
    </row>
    <row r="8" spans="1:7" ht="84" customHeight="1">
      <c r="A8" s="251" t="s">
        <v>6</v>
      </c>
      <c r="B8" s="252"/>
      <c r="C8" s="253"/>
      <c r="D8" s="251" t="s">
        <v>1</v>
      </c>
      <c r="E8" s="253"/>
      <c r="F8" s="254" t="s">
        <v>25</v>
      </c>
      <c r="G8" s="152" t="s">
        <v>44</v>
      </c>
    </row>
    <row r="9" spans="1:7" ht="28.5" customHeight="1">
      <c r="A9" s="33" t="s">
        <v>7</v>
      </c>
      <c r="B9" s="33" t="s">
        <v>8</v>
      </c>
      <c r="C9" s="33" t="s">
        <v>9</v>
      </c>
      <c r="D9" s="33" t="s">
        <v>3</v>
      </c>
      <c r="E9" s="33" t="s">
        <v>21</v>
      </c>
      <c r="F9" s="255"/>
      <c r="G9" s="33" t="s">
        <v>2</v>
      </c>
    </row>
    <row r="10" spans="1:7">
      <c r="A10" s="123"/>
      <c r="B10" s="123"/>
      <c r="C10" s="123"/>
      <c r="D10" s="123"/>
      <c r="E10" s="123"/>
      <c r="F10" s="124" t="s">
        <v>5</v>
      </c>
      <c r="G10" s="125">
        <f t="shared" ref="G10" si="0">G12</f>
        <v>0</v>
      </c>
    </row>
    <row r="11" spans="1:7" ht="18" customHeight="1">
      <c r="A11" s="123"/>
      <c r="B11" s="123"/>
      <c r="C11" s="123"/>
      <c r="D11" s="123"/>
      <c r="E11" s="123"/>
      <c r="F11" s="163" t="s">
        <v>4</v>
      </c>
      <c r="G11" s="127"/>
    </row>
    <row r="12" spans="1:7">
      <c r="A12" s="128" t="s">
        <v>46</v>
      </c>
      <c r="B12" s="123"/>
      <c r="C12" s="123"/>
      <c r="D12" s="123"/>
      <c r="E12" s="123"/>
      <c r="F12" s="124" t="s">
        <v>47</v>
      </c>
      <c r="G12" s="125">
        <f t="shared" ref="G12" si="1">G14</f>
        <v>0</v>
      </c>
    </row>
    <row r="13" spans="1:7">
      <c r="A13" s="123"/>
      <c r="B13" s="123"/>
      <c r="C13" s="123"/>
      <c r="D13" s="123"/>
      <c r="E13" s="123"/>
      <c r="F13" s="163" t="s">
        <v>4</v>
      </c>
      <c r="G13" s="127"/>
    </row>
    <row r="14" spans="1:7">
      <c r="A14" s="123"/>
      <c r="B14" s="129" t="s">
        <v>48</v>
      </c>
      <c r="C14" s="123"/>
      <c r="D14" s="123"/>
      <c r="E14" s="123"/>
      <c r="F14" s="124" t="s">
        <v>49</v>
      </c>
      <c r="G14" s="125">
        <f t="shared" ref="G14" si="2">G16</f>
        <v>0</v>
      </c>
    </row>
    <row r="15" spans="1:7">
      <c r="A15" s="123"/>
      <c r="B15" s="123"/>
      <c r="C15" s="123"/>
      <c r="D15" s="123"/>
      <c r="E15" s="123"/>
      <c r="F15" s="163" t="s">
        <v>4</v>
      </c>
      <c r="G15" s="127"/>
    </row>
    <row r="16" spans="1:7">
      <c r="A16" s="123"/>
      <c r="B16" s="123"/>
      <c r="C16" s="128" t="s">
        <v>22</v>
      </c>
      <c r="D16" s="123"/>
      <c r="E16" s="123"/>
      <c r="F16" s="124" t="s">
        <v>50</v>
      </c>
      <c r="G16" s="125">
        <f t="shared" ref="G16" si="3">G18</f>
        <v>0</v>
      </c>
    </row>
    <row r="17" spans="1:7">
      <c r="A17" s="123"/>
      <c r="B17" s="123"/>
      <c r="C17" s="123"/>
      <c r="D17" s="123"/>
      <c r="E17" s="123"/>
      <c r="F17" s="163" t="s">
        <v>4</v>
      </c>
      <c r="G17" s="127"/>
    </row>
    <row r="18" spans="1:7" ht="42.75" customHeight="1">
      <c r="A18" s="247"/>
      <c r="B18" s="248"/>
      <c r="C18" s="248"/>
      <c r="D18" s="248"/>
      <c r="E18" s="249"/>
      <c r="F18" s="124" t="s">
        <v>42</v>
      </c>
      <c r="G18" s="125">
        <f t="shared" ref="G18" si="4">G20</f>
        <v>0</v>
      </c>
    </row>
    <row r="19" spans="1:7">
      <c r="A19" s="123"/>
      <c r="B19" s="123"/>
      <c r="C19" s="123"/>
      <c r="D19" s="123"/>
      <c r="E19" s="123"/>
      <c r="F19" s="163" t="s">
        <v>4</v>
      </c>
      <c r="G19" s="127"/>
    </row>
    <row r="20" spans="1:7" s="2" customFormat="1">
      <c r="A20" s="129"/>
      <c r="B20" s="129"/>
      <c r="C20" s="129"/>
      <c r="D20" s="129" t="s">
        <v>51</v>
      </c>
      <c r="E20" s="129"/>
      <c r="F20" s="124" t="s">
        <v>52</v>
      </c>
      <c r="G20" s="125">
        <f>+G22+G38</f>
        <v>0</v>
      </c>
    </row>
    <row r="21" spans="1:7">
      <c r="A21" s="123"/>
      <c r="B21" s="123"/>
      <c r="C21" s="123"/>
      <c r="D21" s="123"/>
      <c r="E21" s="123"/>
      <c r="F21" s="163" t="s">
        <v>4</v>
      </c>
      <c r="G21" s="130"/>
    </row>
    <row r="22" spans="1:7" s="2" customFormat="1">
      <c r="A22" s="129"/>
      <c r="B22" s="129"/>
      <c r="C22" s="129"/>
      <c r="D22" s="129"/>
      <c r="E22" s="129" t="s">
        <v>53</v>
      </c>
      <c r="F22" s="124" t="s">
        <v>54</v>
      </c>
      <c r="G22" s="131">
        <f>+G24+G31</f>
        <v>199505.7</v>
      </c>
    </row>
    <row r="23" spans="1:7">
      <c r="A23" s="123"/>
      <c r="B23" s="123"/>
      <c r="C23" s="123"/>
      <c r="D23" s="123"/>
      <c r="E23" s="123"/>
      <c r="F23" s="163" t="s">
        <v>23</v>
      </c>
      <c r="G23" s="130"/>
    </row>
    <row r="24" spans="1:7">
      <c r="A24" s="123"/>
      <c r="B24" s="123"/>
      <c r="C24" s="123"/>
      <c r="D24" s="123"/>
      <c r="E24" s="123"/>
      <c r="F24" s="133" t="s">
        <v>187</v>
      </c>
      <c r="G24" s="130">
        <f t="shared" ref="G24" si="5">+G26</f>
        <v>-44004.3</v>
      </c>
    </row>
    <row r="25" spans="1:7" ht="27">
      <c r="A25" s="123"/>
      <c r="B25" s="123"/>
      <c r="C25" s="123"/>
      <c r="D25" s="123"/>
      <c r="E25" s="123"/>
      <c r="F25" s="163" t="s">
        <v>155</v>
      </c>
      <c r="G25" s="130"/>
    </row>
    <row r="26" spans="1:7">
      <c r="A26" s="123"/>
      <c r="B26" s="123"/>
      <c r="C26" s="123"/>
      <c r="D26" s="123"/>
      <c r="E26" s="123"/>
      <c r="F26" s="126" t="s">
        <v>5</v>
      </c>
      <c r="G26" s="130">
        <f t="shared" ref="G26:G29" si="6">+G27</f>
        <v>-44004.3</v>
      </c>
    </row>
    <row r="27" spans="1:7">
      <c r="A27" s="123"/>
      <c r="B27" s="123"/>
      <c r="C27" s="123"/>
      <c r="D27" s="123"/>
      <c r="E27" s="123"/>
      <c r="F27" s="126" t="s">
        <v>115</v>
      </c>
      <c r="G27" s="130">
        <f t="shared" si="6"/>
        <v>-44004.3</v>
      </c>
    </row>
    <row r="28" spans="1:7">
      <c r="A28" s="123"/>
      <c r="B28" s="123"/>
      <c r="C28" s="123"/>
      <c r="D28" s="123"/>
      <c r="E28" s="123"/>
      <c r="F28" s="126" t="s">
        <v>116</v>
      </c>
      <c r="G28" s="130">
        <f t="shared" si="6"/>
        <v>-44004.3</v>
      </c>
    </row>
    <row r="29" spans="1:7">
      <c r="A29" s="123"/>
      <c r="B29" s="123"/>
      <c r="C29" s="123"/>
      <c r="D29" s="123"/>
      <c r="E29" s="123"/>
      <c r="F29" s="126" t="s">
        <v>117</v>
      </c>
      <c r="G29" s="130">
        <f t="shared" si="6"/>
        <v>-44004.3</v>
      </c>
    </row>
    <row r="30" spans="1:7">
      <c r="A30" s="123"/>
      <c r="B30" s="123"/>
      <c r="C30" s="123"/>
      <c r="D30" s="123"/>
      <c r="E30" s="123"/>
      <c r="F30" s="126" t="s">
        <v>55</v>
      </c>
      <c r="G30" s="130">
        <v>-44004.3</v>
      </c>
    </row>
    <row r="31" spans="1:7" s="25" customFormat="1" ht="33">
      <c r="A31" s="132"/>
      <c r="B31" s="132"/>
      <c r="C31" s="132"/>
      <c r="D31" s="132"/>
      <c r="E31" s="132"/>
      <c r="F31" s="133" t="s">
        <v>45</v>
      </c>
      <c r="G31" s="134">
        <f t="shared" ref="G31" si="7">+G33</f>
        <v>243510</v>
      </c>
    </row>
    <row r="32" spans="1:7" ht="15" customHeight="1">
      <c r="A32" s="123"/>
      <c r="B32" s="123"/>
      <c r="C32" s="123"/>
      <c r="D32" s="123"/>
      <c r="E32" s="123"/>
      <c r="F32" s="163" t="s">
        <v>24</v>
      </c>
      <c r="G32" s="130"/>
    </row>
    <row r="33" spans="1:8" ht="20.25" customHeight="1">
      <c r="A33" s="123"/>
      <c r="B33" s="123"/>
      <c r="C33" s="123"/>
      <c r="D33" s="123"/>
      <c r="E33" s="123"/>
      <c r="F33" s="126" t="s">
        <v>5</v>
      </c>
      <c r="G33" s="130">
        <f t="shared" ref="G33:G34" si="8">+G34</f>
        <v>243510</v>
      </c>
    </row>
    <row r="34" spans="1:8" ht="20.25" customHeight="1">
      <c r="A34" s="123"/>
      <c r="B34" s="123"/>
      <c r="C34" s="123"/>
      <c r="D34" s="123"/>
      <c r="E34" s="123"/>
      <c r="F34" s="126" t="s">
        <v>115</v>
      </c>
      <c r="G34" s="130">
        <f t="shared" si="8"/>
        <v>243510</v>
      </c>
    </row>
    <row r="35" spans="1:8" ht="20.25" customHeight="1">
      <c r="A35" s="123"/>
      <c r="B35" s="123"/>
      <c r="C35" s="123"/>
      <c r="D35" s="123"/>
      <c r="E35" s="123"/>
      <c r="F35" s="126" t="s">
        <v>116</v>
      </c>
      <c r="G35" s="130">
        <f t="shared" ref="G35" si="9">+G36</f>
        <v>243510</v>
      </c>
    </row>
    <row r="36" spans="1:8" ht="20.25" customHeight="1">
      <c r="A36" s="123"/>
      <c r="B36" s="123"/>
      <c r="C36" s="123"/>
      <c r="D36" s="123"/>
      <c r="E36" s="123"/>
      <c r="F36" s="126" t="s">
        <v>120</v>
      </c>
      <c r="G36" s="130">
        <f t="shared" ref="G36" si="10">+G37</f>
        <v>243510</v>
      </c>
    </row>
    <row r="37" spans="1:8" ht="20.25" customHeight="1">
      <c r="A37" s="123"/>
      <c r="B37" s="123"/>
      <c r="C37" s="123"/>
      <c r="D37" s="123"/>
      <c r="E37" s="123"/>
      <c r="F37" s="126" t="s">
        <v>41</v>
      </c>
      <c r="G37" s="130">
        <f>+'5'!D15</f>
        <v>243510</v>
      </c>
    </row>
    <row r="38" spans="1:8" s="2" customFormat="1" ht="33">
      <c r="A38" s="129"/>
      <c r="B38" s="129"/>
      <c r="C38" s="129"/>
      <c r="D38" s="129"/>
      <c r="E38" s="129" t="s">
        <v>151</v>
      </c>
      <c r="F38" s="124" t="s">
        <v>152</v>
      </c>
      <c r="G38" s="131">
        <f>+G40</f>
        <v>-199505.7</v>
      </c>
      <c r="H38" s="1"/>
    </row>
    <row r="39" spans="1:8">
      <c r="A39" s="123"/>
      <c r="B39" s="123"/>
      <c r="C39" s="123"/>
      <c r="D39" s="123"/>
      <c r="E39" s="123"/>
      <c r="F39" s="163" t="s">
        <v>154</v>
      </c>
      <c r="G39" s="130"/>
    </row>
    <row r="40" spans="1:8" s="25" customFormat="1" ht="33">
      <c r="A40" s="132"/>
      <c r="B40" s="132"/>
      <c r="C40" s="132"/>
      <c r="D40" s="132"/>
      <c r="E40" s="132"/>
      <c r="F40" s="133" t="s">
        <v>81</v>
      </c>
      <c r="G40" s="134">
        <f>+G42</f>
        <v>-199505.7</v>
      </c>
      <c r="H40" s="1"/>
    </row>
    <row r="41" spans="1:8" ht="27">
      <c r="A41" s="123"/>
      <c r="B41" s="123"/>
      <c r="C41" s="123"/>
      <c r="D41" s="123"/>
      <c r="E41" s="123"/>
      <c r="F41" s="163" t="s">
        <v>155</v>
      </c>
      <c r="G41" s="130"/>
    </row>
    <row r="42" spans="1:8">
      <c r="A42" s="123"/>
      <c r="B42" s="123"/>
      <c r="C42" s="123"/>
      <c r="D42" s="123"/>
      <c r="E42" s="123"/>
      <c r="F42" s="126" t="s">
        <v>5</v>
      </c>
      <c r="G42" s="130">
        <f>+G43</f>
        <v>-199505.7</v>
      </c>
    </row>
    <row r="43" spans="1:8">
      <c r="A43" s="123"/>
      <c r="B43" s="123"/>
      <c r="C43" s="123"/>
      <c r="D43" s="123"/>
      <c r="E43" s="123"/>
      <c r="F43" s="126" t="s">
        <v>115</v>
      </c>
      <c r="G43" s="130">
        <f>+G44</f>
        <v>-199505.7</v>
      </c>
    </row>
    <row r="44" spans="1:8">
      <c r="A44" s="123"/>
      <c r="B44" s="123"/>
      <c r="C44" s="123"/>
      <c r="D44" s="123"/>
      <c r="E44" s="123"/>
      <c r="F44" s="126" t="s">
        <v>116</v>
      </c>
      <c r="G44" s="130">
        <f>+G45</f>
        <v>-199505.7</v>
      </c>
    </row>
    <row r="45" spans="1:8">
      <c r="A45" s="123"/>
      <c r="B45" s="123"/>
      <c r="C45" s="123"/>
      <c r="D45" s="123"/>
      <c r="E45" s="123"/>
      <c r="F45" s="126" t="s">
        <v>117</v>
      </c>
      <c r="G45" s="130">
        <f>+G46+G47+G48</f>
        <v>-199505.7</v>
      </c>
    </row>
    <row r="46" spans="1:8">
      <c r="A46" s="123"/>
      <c r="B46" s="123"/>
      <c r="C46" s="123"/>
      <c r="D46" s="123"/>
      <c r="E46" s="123"/>
      <c r="F46" s="126" t="s">
        <v>156</v>
      </c>
      <c r="G46" s="130">
        <f>+'3'!F22</f>
        <v>-199505.7</v>
      </c>
    </row>
    <row r="47" spans="1:8" hidden="1">
      <c r="A47" s="123"/>
      <c r="B47" s="123"/>
      <c r="C47" s="123"/>
      <c r="D47" s="123"/>
      <c r="E47" s="123"/>
      <c r="F47" s="126" t="s">
        <v>55</v>
      </c>
      <c r="G47" s="130"/>
    </row>
    <row r="48" spans="1:8" hidden="1">
      <c r="A48" s="123"/>
      <c r="B48" s="123"/>
      <c r="C48" s="123"/>
      <c r="D48" s="123"/>
      <c r="E48" s="123"/>
      <c r="F48" s="126" t="s">
        <v>189</v>
      </c>
      <c r="G48" s="130">
        <f>+G49</f>
        <v>0</v>
      </c>
    </row>
    <row r="49" spans="1:7" hidden="1">
      <c r="A49" s="123"/>
      <c r="B49" s="123"/>
      <c r="C49" s="123"/>
      <c r="D49" s="123"/>
      <c r="E49" s="123"/>
      <c r="F49" s="126" t="s">
        <v>190</v>
      </c>
      <c r="G49" s="130"/>
    </row>
  </sheetData>
  <mergeCells count="6">
    <mergeCell ref="A18:E18"/>
    <mergeCell ref="A4:G4"/>
    <mergeCell ref="A5:G5"/>
    <mergeCell ref="A8:C8"/>
    <mergeCell ref="D8:E8"/>
    <mergeCell ref="F8:F9"/>
  </mergeCells>
  <pageMargins left="0.2" right="0.2" top="0.33" bottom="0.64" header="0.17" footer="0.17"/>
  <pageSetup paperSize="9" scale="84" orientation="landscape" verticalDpi="4294967294" r:id="rId1"/>
  <ignoredErrors>
    <ignoredError sqref="A12:F23 A38:D38 A31:F32 A33:E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F52"/>
  <sheetViews>
    <sheetView topLeftCell="A47" workbookViewId="0">
      <selection activeCell="D62" sqref="D62"/>
    </sheetView>
  </sheetViews>
  <sheetFormatPr defaultRowHeight="17.25"/>
  <cols>
    <col min="1" max="1" width="11.42578125" style="13" customWidth="1"/>
    <col min="2" max="2" width="12" style="13" customWidth="1"/>
    <col min="3" max="3" width="63.42578125" style="5" customWidth="1"/>
    <col min="4" max="4" width="29.85546875" style="5" customWidth="1"/>
    <col min="5" max="16384" width="9.140625" style="5"/>
  </cols>
  <sheetData>
    <row r="1" spans="1:4" ht="17.25" customHeight="1">
      <c r="A1" s="91"/>
      <c r="B1" s="92"/>
      <c r="C1" s="92"/>
      <c r="D1" s="93" t="s">
        <v>68</v>
      </c>
    </row>
    <row r="2" spans="1:4" ht="17.25" customHeight="1">
      <c r="A2" s="91"/>
      <c r="B2" s="92"/>
      <c r="C2" s="92"/>
      <c r="D2" s="93" t="s">
        <v>72</v>
      </c>
    </row>
    <row r="3" spans="1:4" ht="17.25" customHeight="1">
      <c r="A3" s="91"/>
      <c r="B3" s="92"/>
      <c r="C3" s="92"/>
      <c r="D3" s="93" t="s">
        <v>0</v>
      </c>
    </row>
    <row r="4" spans="1:4">
      <c r="A4" s="256"/>
      <c r="B4" s="256"/>
      <c r="C4" s="256"/>
      <c r="D4" s="256"/>
    </row>
    <row r="5" spans="1:4" ht="48" customHeight="1">
      <c r="A5" s="257" t="s">
        <v>78</v>
      </c>
      <c r="B5" s="257"/>
      <c r="C5" s="257"/>
      <c r="D5" s="257"/>
    </row>
    <row r="6" spans="1:4">
      <c r="A6" s="6"/>
      <c r="B6" s="6"/>
      <c r="C6" s="83"/>
      <c r="D6" s="156" t="s">
        <v>26</v>
      </c>
    </row>
    <row r="7" spans="1:4" s="9" customFormat="1" ht="63.75" customHeight="1">
      <c r="A7" s="238" t="s">
        <v>27</v>
      </c>
      <c r="B7" s="238"/>
      <c r="C7" s="230" t="s">
        <v>28</v>
      </c>
      <c r="D7" s="153" t="s">
        <v>44</v>
      </c>
    </row>
    <row r="8" spans="1:4" s="9" customFormat="1" ht="60">
      <c r="A8" s="34" t="s">
        <v>30</v>
      </c>
      <c r="B8" s="34" t="s">
        <v>31</v>
      </c>
      <c r="C8" s="232"/>
      <c r="D8" s="35" t="s">
        <v>2</v>
      </c>
    </row>
    <row r="9" spans="1:4" s="13" customFormat="1">
      <c r="A9" s="10"/>
      <c r="B9" s="10"/>
      <c r="C9" s="21" t="s">
        <v>36</v>
      </c>
      <c r="D9" s="12">
        <f>+D11</f>
        <v>199505.7</v>
      </c>
    </row>
    <row r="10" spans="1:4">
      <c r="A10" s="10"/>
      <c r="B10" s="10"/>
      <c r="C10" s="21" t="s">
        <v>37</v>
      </c>
      <c r="D10" s="12"/>
    </row>
    <row r="11" spans="1:4" s="13" customFormat="1" ht="34.5">
      <c r="A11" s="94"/>
      <c r="B11" s="95"/>
      <c r="C11" s="96" t="s">
        <v>42</v>
      </c>
      <c r="D11" s="84">
        <f>+D13</f>
        <v>199505.7</v>
      </c>
    </row>
    <row r="12" spans="1:4" s="13" customFormat="1">
      <c r="A12" s="94"/>
      <c r="B12" s="94"/>
      <c r="C12" s="97" t="s">
        <v>38</v>
      </c>
      <c r="D12" s="85"/>
    </row>
    <row r="13" spans="1:4" s="18" customFormat="1" ht="34.5">
      <c r="A13" s="98">
        <v>1049</v>
      </c>
      <c r="B13" s="98">
        <v>21001</v>
      </c>
      <c r="C13" s="99" t="s">
        <v>43</v>
      </c>
      <c r="D13" s="86">
        <f>+D15+D48</f>
        <v>199505.7</v>
      </c>
    </row>
    <row r="14" spans="1:4" s="19" customFormat="1">
      <c r="A14" s="100"/>
      <c r="B14" s="100"/>
      <c r="C14" s="101" t="s">
        <v>23</v>
      </c>
      <c r="D14" s="87"/>
    </row>
    <row r="15" spans="1:4" s="19" customFormat="1" ht="34.5">
      <c r="A15" s="102"/>
      <c r="B15" s="102"/>
      <c r="C15" s="103" t="s">
        <v>45</v>
      </c>
      <c r="D15" s="87">
        <f>+D17+D38+D28</f>
        <v>243510</v>
      </c>
    </row>
    <row r="16" spans="1:4" s="18" customFormat="1">
      <c r="A16" s="104"/>
      <c r="B16" s="104"/>
      <c r="C16" s="101" t="s">
        <v>39</v>
      </c>
      <c r="D16" s="88"/>
    </row>
    <row r="17" spans="1:4" s="18" customFormat="1" ht="34.5">
      <c r="A17" s="103"/>
      <c r="B17" s="103">
        <v>1</v>
      </c>
      <c r="C17" s="103" t="s">
        <v>71</v>
      </c>
      <c r="D17" s="39">
        <f>+D18+D20+D22</f>
        <v>91349</v>
      </c>
    </row>
    <row r="18" spans="1:4">
      <c r="A18" s="105"/>
      <c r="B18" s="103"/>
      <c r="C18" s="79" t="s">
        <v>121</v>
      </c>
      <c r="D18" s="39">
        <f>+D19</f>
        <v>5319.8</v>
      </c>
    </row>
    <row r="19" spans="1:4">
      <c r="A19" s="105"/>
      <c r="B19" s="105"/>
      <c r="C19" s="81" t="s">
        <v>122</v>
      </c>
      <c r="D19" s="38">
        <v>5319.8</v>
      </c>
    </row>
    <row r="20" spans="1:4">
      <c r="A20" s="105"/>
      <c r="B20" s="103"/>
      <c r="C20" s="79" t="s">
        <v>123</v>
      </c>
      <c r="D20" s="157">
        <f>+D21</f>
        <v>5190</v>
      </c>
    </row>
    <row r="21" spans="1:4">
      <c r="A21" s="105"/>
      <c r="B21" s="105"/>
      <c r="C21" s="81" t="s">
        <v>124</v>
      </c>
      <c r="D21" s="82">
        <v>5190</v>
      </c>
    </row>
    <row r="22" spans="1:4">
      <c r="A22" s="105"/>
      <c r="B22" s="103"/>
      <c r="C22" s="79" t="s">
        <v>111</v>
      </c>
      <c r="D22" s="157">
        <f>+D23+D24+D25+D26+D27</f>
        <v>80839.199999999997</v>
      </c>
    </row>
    <row r="23" spans="1:4">
      <c r="A23" s="105"/>
      <c r="B23" s="105"/>
      <c r="C23" s="81" t="s">
        <v>129</v>
      </c>
      <c r="D23" s="82">
        <v>20096.8</v>
      </c>
    </row>
    <row r="24" spans="1:4">
      <c r="A24" s="105"/>
      <c r="B24" s="105"/>
      <c r="C24" s="81" t="s">
        <v>130</v>
      </c>
      <c r="D24" s="82">
        <v>5600.8</v>
      </c>
    </row>
    <row r="25" spans="1:4">
      <c r="A25" s="106"/>
      <c r="B25" s="105"/>
      <c r="C25" s="81" t="s">
        <v>140</v>
      </c>
      <c r="D25" s="82">
        <v>27961.5</v>
      </c>
    </row>
    <row r="26" spans="1:4">
      <c r="A26" s="106"/>
      <c r="B26" s="105"/>
      <c r="C26" s="81" t="s">
        <v>131</v>
      </c>
      <c r="D26" s="82">
        <v>10213.1</v>
      </c>
    </row>
    <row r="27" spans="1:4">
      <c r="A27" s="105"/>
      <c r="B27" s="105"/>
      <c r="C27" s="81" t="s">
        <v>132</v>
      </c>
      <c r="D27" s="82">
        <v>16967</v>
      </c>
    </row>
    <row r="28" spans="1:4" ht="33">
      <c r="A28" s="105"/>
      <c r="B28" s="78">
        <v>2</v>
      </c>
      <c r="C28" s="78" t="s">
        <v>113</v>
      </c>
      <c r="D28" s="157">
        <f>SUM(D29:D37)</f>
        <v>98272.8</v>
      </c>
    </row>
    <row r="29" spans="1:4" ht="49.5">
      <c r="A29" s="105"/>
      <c r="B29" s="105"/>
      <c r="C29" s="81" t="s">
        <v>125</v>
      </c>
      <c r="D29" s="82">
        <v>6357.8</v>
      </c>
    </row>
    <row r="30" spans="1:4" ht="49.5">
      <c r="A30" s="105"/>
      <c r="B30" s="105"/>
      <c r="C30" s="81" t="s">
        <v>126</v>
      </c>
      <c r="D30" s="82">
        <v>11547.9</v>
      </c>
    </row>
    <row r="31" spans="1:4" ht="49.5">
      <c r="A31" s="105"/>
      <c r="B31" s="105"/>
      <c r="C31" s="81" t="s">
        <v>127</v>
      </c>
      <c r="D31" s="82">
        <v>2866.3</v>
      </c>
    </row>
    <row r="32" spans="1:4" ht="49.5">
      <c r="A32" s="105"/>
      <c r="B32" s="105"/>
      <c r="C32" s="81" t="s">
        <v>133</v>
      </c>
      <c r="D32" s="82">
        <v>13343</v>
      </c>
    </row>
    <row r="33" spans="1:6" ht="49.5">
      <c r="A33" s="105"/>
      <c r="B33" s="105"/>
      <c r="C33" s="81" t="s">
        <v>134</v>
      </c>
      <c r="D33" s="82">
        <v>14166.6</v>
      </c>
    </row>
    <row r="34" spans="1:6" ht="66">
      <c r="A34" s="105"/>
      <c r="B34" s="105"/>
      <c r="C34" s="81" t="s">
        <v>138</v>
      </c>
      <c r="D34" s="82">
        <v>14481</v>
      </c>
    </row>
    <row r="35" spans="1:6" ht="49.5">
      <c r="A35" s="105"/>
      <c r="B35" s="105"/>
      <c r="C35" s="81" t="s">
        <v>139</v>
      </c>
      <c r="D35" s="82">
        <v>3620.3</v>
      </c>
    </row>
    <row r="36" spans="1:6" ht="49.5">
      <c r="A36" s="105"/>
      <c r="B36" s="105"/>
      <c r="C36" s="81" t="s">
        <v>141</v>
      </c>
      <c r="D36" s="82">
        <v>14573.1</v>
      </c>
    </row>
    <row r="37" spans="1:6" ht="66">
      <c r="A37" s="105"/>
      <c r="B37" s="105"/>
      <c r="C37" s="81" t="s">
        <v>142</v>
      </c>
      <c r="D37" s="82">
        <v>17316.8</v>
      </c>
    </row>
    <row r="38" spans="1:6" ht="33">
      <c r="A38" s="105"/>
      <c r="B38" s="103">
        <v>3</v>
      </c>
      <c r="C38" s="78" t="s">
        <v>112</v>
      </c>
      <c r="D38" s="157">
        <f>SUM(D39:D47)</f>
        <v>53888.2</v>
      </c>
    </row>
    <row r="39" spans="1:6" ht="49.5">
      <c r="A39" s="105"/>
      <c r="B39" s="105"/>
      <c r="C39" s="81" t="s">
        <v>128</v>
      </c>
      <c r="D39" s="82">
        <v>4718.2</v>
      </c>
    </row>
    <row r="40" spans="1:6" ht="33">
      <c r="A40" s="105"/>
      <c r="B40" s="105"/>
      <c r="C40" s="81" t="s">
        <v>135</v>
      </c>
      <c r="D40" s="82">
        <v>3294.6</v>
      </c>
    </row>
    <row r="41" spans="1:6" ht="33">
      <c r="A41" s="105"/>
      <c r="B41" s="105"/>
      <c r="C41" s="81" t="s">
        <v>136</v>
      </c>
      <c r="D41" s="82">
        <v>7188.1</v>
      </c>
    </row>
    <row r="42" spans="1:6" ht="49.5">
      <c r="A42" s="105"/>
      <c r="B42" s="105"/>
      <c r="C42" s="81" t="s">
        <v>137</v>
      </c>
      <c r="D42" s="82">
        <v>6977.2</v>
      </c>
    </row>
    <row r="43" spans="1:6" ht="33">
      <c r="A43" s="105"/>
      <c r="B43" s="105"/>
      <c r="C43" s="81" t="s">
        <v>143</v>
      </c>
      <c r="D43" s="82">
        <v>4291.7</v>
      </c>
    </row>
    <row r="44" spans="1:6" ht="49.5">
      <c r="A44" s="105"/>
      <c r="B44" s="105"/>
      <c r="C44" s="81" t="s">
        <v>196</v>
      </c>
      <c r="D44" s="82">
        <v>4006.9</v>
      </c>
    </row>
    <row r="45" spans="1:6" ht="49.5">
      <c r="A45" s="105"/>
      <c r="B45" s="105"/>
      <c r="C45" s="81" t="s">
        <v>145</v>
      </c>
      <c r="D45" s="82">
        <v>9640.5</v>
      </c>
    </row>
    <row r="46" spans="1:6" ht="66">
      <c r="A46" s="105"/>
      <c r="B46" s="105"/>
      <c r="C46" s="81" t="s">
        <v>197</v>
      </c>
      <c r="D46" s="82">
        <v>12684</v>
      </c>
    </row>
    <row r="47" spans="1:6" ht="33">
      <c r="A47" s="105"/>
      <c r="B47" s="105"/>
      <c r="C47" s="81" t="s">
        <v>144</v>
      </c>
      <c r="D47" s="82">
        <v>1087</v>
      </c>
    </row>
    <row r="48" spans="1:6" s="18" customFormat="1" ht="34.5">
      <c r="A48" s="22"/>
      <c r="B48" s="214"/>
      <c r="C48" s="215" t="s">
        <v>43</v>
      </c>
      <c r="D48" s="216">
        <f>+D50</f>
        <v>-44004.3</v>
      </c>
      <c r="E48" s="5"/>
      <c r="F48" s="5"/>
    </row>
    <row r="49" spans="1:6">
      <c r="A49" s="24"/>
      <c r="B49" s="24"/>
      <c r="C49" s="217" t="s">
        <v>23</v>
      </c>
      <c r="D49" s="38"/>
    </row>
    <row r="50" spans="1:6" s="19" customFormat="1">
      <c r="A50" s="218"/>
      <c r="B50" s="218"/>
      <c r="C50" s="215" t="s">
        <v>191</v>
      </c>
      <c r="D50" s="219">
        <f>+'4'!G30</f>
        <v>-44004.3</v>
      </c>
      <c r="E50" s="5"/>
      <c r="F50" s="5"/>
    </row>
    <row r="52" spans="1:6">
      <c r="D52" s="80"/>
    </row>
  </sheetData>
  <mergeCells count="4">
    <mergeCell ref="A7:B7"/>
    <mergeCell ref="C7:C8"/>
    <mergeCell ref="A4:D4"/>
    <mergeCell ref="A5:D5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  <ignoredErrors>
    <ignoredError sqref="D10 D12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5"/>
  <sheetViews>
    <sheetView topLeftCell="A21" zoomScaleSheetLayoutView="100" workbookViewId="0">
      <selection activeCell="C27" sqref="C27"/>
    </sheetView>
  </sheetViews>
  <sheetFormatPr defaultRowHeight="13.5"/>
  <cols>
    <col min="1" max="1" width="28.5703125" style="27" customWidth="1"/>
    <col min="2" max="2" width="68" style="27" customWidth="1"/>
    <col min="3" max="3" width="30.140625" style="27" customWidth="1"/>
    <col min="4" max="16384" width="9.140625" style="27"/>
  </cols>
  <sheetData>
    <row r="1" spans="1:3" ht="14.25">
      <c r="C1" s="28" t="s">
        <v>73</v>
      </c>
    </row>
    <row r="2" spans="1:3" s="5" customFormat="1" ht="17.25" customHeight="1">
      <c r="A2" s="91"/>
      <c r="B2" s="92"/>
      <c r="C2" s="93" t="s">
        <v>72</v>
      </c>
    </row>
    <row r="3" spans="1:3" s="5" customFormat="1" ht="17.25" customHeight="1">
      <c r="A3" s="91"/>
      <c r="B3" s="92"/>
      <c r="C3" s="93" t="s">
        <v>0</v>
      </c>
    </row>
    <row r="4" spans="1:3" ht="14.25">
      <c r="C4" s="154"/>
    </row>
    <row r="5" spans="1:3" ht="60" customHeight="1">
      <c r="A5" s="262" t="s">
        <v>79</v>
      </c>
      <c r="B5" s="262"/>
      <c r="C5" s="262"/>
    </row>
    <row r="6" spans="1:3" ht="14.25">
      <c r="C6" s="107" t="s">
        <v>114</v>
      </c>
    </row>
    <row r="7" spans="1:3" ht="24" customHeight="1">
      <c r="A7" s="263" t="s">
        <v>42</v>
      </c>
      <c r="B7" s="263"/>
      <c r="C7" s="263"/>
    </row>
    <row r="8" spans="1:3" ht="14.25">
      <c r="A8" s="264" t="s">
        <v>40</v>
      </c>
      <c r="B8" s="264"/>
      <c r="C8" s="264"/>
    </row>
    <row r="9" spans="1:3" ht="14.25">
      <c r="A9" s="89" t="s">
        <v>11</v>
      </c>
      <c r="B9" s="110" t="s">
        <v>12</v>
      </c>
      <c r="C9" s="108"/>
    </row>
    <row r="10" spans="1:3">
      <c r="A10" s="111" t="s">
        <v>57</v>
      </c>
      <c r="B10" s="112" t="s">
        <v>58</v>
      </c>
      <c r="C10" s="113"/>
    </row>
    <row r="11" spans="1:3" ht="14.25">
      <c r="A11" s="264" t="s">
        <v>13</v>
      </c>
      <c r="B11" s="264"/>
      <c r="C11" s="264"/>
    </row>
    <row r="12" spans="1:3" ht="74.25" customHeight="1">
      <c r="A12" s="114" t="s">
        <v>14</v>
      </c>
      <c r="B12" s="111" t="s">
        <v>57</v>
      </c>
      <c r="C12" s="222" t="s">
        <v>201</v>
      </c>
    </row>
    <row r="13" spans="1:3" ht="30" customHeight="1">
      <c r="A13" s="114" t="s">
        <v>15</v>
      </c>
      <c r="B13" s="111" t="s">
        <v>60</v>
      </c>
      <c r="C13" s="90" t="s">
        <v>2</v>
      </c>
    </row>
    <row r="14" spans="1:3">
      <c r="A14" s="114" t="s">
        <v>16</v>
      </c>
      <c r="B14" s="111" t="s">
        <v>61</v>
      </c>
      <c r="C14" s="114"/>
    </row>
    <row r="15" spans="1:3" ht="54">
      <c r="A15" s="114" t="s">
        <v>17</v>
      </c>
      <c r="B15" s="111" t="s">
        <v>92</v>
      </c>
      <c r="C15" s="114"/>
    </row>
    <row r="16" spans="1:3" ht="27">
      <c r="A16" s="114" t="s">
        <v>18</v>
      </c>
      <c r="B16" s="111" t="s">
        <v>62</v>
      </c>
      <c r="C16" s="114"/>
    </row>
    <row r="17" spans="1:3">
      <c r="A17" s="258" t="s">
        <v>19</v>
      </c>
      <c r="B17" s="258"/>
      <c r="C17" s="118"/>
    </row>
    <row r="18" spans="1:3">
      <c r="A18" s="265" t="s">
        <v>63</v>
      </c>
      <c r="B18" s="265"/>
      <c r="C18" s="119">
        <f>+C19+C20+C21</f>
        <v>0</v>
      </c>
    </row>
    <row r="19" spans="1:3">
      <c r="A19" s="265" t="s">
        <v>64</v>
      </c>
      <c r="B19" s="265"/>
      <c r="C19" s="120"/>
    </row>
    <row r="20" spans="1:3">
      <c r="A20" s="265" t="s">
        <v>65</v>
      </c>
      <c r="B20" s="265"/>
      <c r="C20" s="121"/>
    </row>
    <row r="21" spans="1:3">
      <c r="A21" s="265" t="s">
        <v>66</v>
      </c>
      <c r="B21" s="265"/>
      <c r="C21" s="162"/>
    </row>
    <row r="22" spans="1:3">
      <c r="A22" s="265" t="s">
        <v>67</v>
      </c>
      <c r="B22" s="265"/>
      <c r="C22" s="115"/>
    </row>
    <row r="23" spans="1:3" s="29" customFormat="1" ht="15.75" customHeight="1">
      <c r="A23" s="259" t="s">
        <v>194</v>
      </c>
      <c r="B23" s="260"/>
      <c r="C23" s="220">
        <v>4</v>
      </c>
    </row>
    <row r="24" spans="1:3">
      <c r="A24" s="261" t="s">
        <v>20</v>
      </c>
      <c r="B24" s="261"/>
      <c r="C24" s="122">
        <f>-C35</f>
        <v>199505.7</v>
      </c>
    </row>
    <row r="27" spans="1:3" ht="40.5">
      <c r="A27" s="160" t="s">
        <v>14</v>
      </c>
      <c r="B27" s="159" t="s">
        <v>57</v>
      </c>
      <c r="C27" s="155" t="s">
        <v>199</v>
      </c>
    </row>
    <row r="28" spans="1:3">
      <c r="A28" s="160" t="s">
        <v>15</v>
      </c>
      <c r="B28" s="159" t="s">
        <v>183</v>
      </c>
      <c r="C28" s="161" t="s">
        <v>2</v>
      </c>
    </row>
    <row r="29" spans="1:3" ht="27">
      <c r="A29" s="160" t="s">
        <v>16</v>
      </c>
      <c r="B29" s="159" t="s">
        <v>184</v>
      </c>
      <c r="C29" s="160"/>
    </row>
    <row r="30" spans="1:3" ht="27">
      <c r="A30" s="160" t="s">
        <v>17</v>
      </c>
      <c r="B30" s="159" t="s">
        <v>185</v>
      </c>
      <c r="C30" s="160"/>
    </row>
    <row r="31" spans="1:3" ht="27">
      <c r="A31" s="204" t="s">
        <v>18</v>
      </c>
      <c r="B31" s="205" t="s">
        <v>62</v>
      </c>
      <c r="C31" s="204"/>
    </row>
    <row r="32" spans="1:3" ht="27">
      <c r="A32" s="160" t="s">
        <v>181</v>
      </c>
      <c r="B32" s="159" t="s">
        <v>180</v>
      </c>
      <c r="C32" s="160"/>
    </row>
    <row r="33" spans="1:3">
      <c r="A33" s="258" t="s">
        <v>19</v>
      </c>
      <c r="B33" s="258"/>
      <c r="C33" s="118"/>
    </row>
    <row r="34" spans="1:3">
      <c r="A34" s="259" t="s">
        <v>182</v>
      </c>
      <c r="B34" s="260"/>
      <c r="C34" s="119"/>
    </row>
    <row r="35" spans="1:3">
      <c r="A35" s="261" t="s">
        <v>20</v>
      </c>
      <c r="B35" s="261"/>
      <c r="C35" s="122">
        <f>+'1'!E26</f>
        <v>-199505.7</v>
      </c>
    </row>
  </sheetData>
  <mergeCells count="15">
    <mergeCell ref="A33:B33"/>
    <mergeCell ref="A34:B34"/>
    <mergeCell ref="A35:B35"/>
    <mergeCell ref="A5:C5"/>
    <mergeCell ref="A7:C7"/>
    <mergeCell ref="A8:C8"/>
    <mergeCell ref="A21:B21"/>
    <mergeCell ref="A22:B22"/>
    <mergeCell ref="A24:B24"/>
    <mergeCell ref="A11:C11"/>
    <mergeCell ref="A17:B17"/>
    <mergeCell ref="A18:B18"/>
    <mergeCell ref="A19:B19"/>
    <mergeCell ref="A20:B20"/>
    <mergeCell ref="A23:B2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12:B13 A10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53"/>
  <sheetViews>
    <sheetView topLeftCell="A40" zoomScaleSheetLayoutView="85" workbookViewId="0">
      <selection activeCell="C42" sqref="C42"/>
    </sheetView>
  </sheetViews>
  <sheetFormatPr defaultColWidth="8.28515625" defaultRowHeight="12.75"/>
  <cols>
    <col min="1" max="1" width="28.5703125" style="29" customWidth="1"/>
    <col min="2" max="2" width="64.28515625" style="29" customWidth="1"/>
    <col min="3" max="3" width="31.85546875" style="31" customWidth="1"/>
    <col min="4" max="16384" width="8.28515625" style="29"/>
  </cols>
  <sheetData>
    <row r="1" spans="1:3" ht="14.25">
      <c r="C1" s="28" t="s">
        <v>74</v>
      </c>
    </row>
    <row r="2" spans="1:3" s="5" customFormat="1" ht="17.25" customHeight="1">
      <c r="A2" s="91"/>
      <c r="B2" s="92"/>
      <c r="C2" s="93" t="s">
        <v>72</v>
      </c>
    </row>
    <row r="3" spans="1:3" s="5" customFormat="1" ht="17.25" customHeight="1">
      <c r="A3" s="91"/>
      <c r="B3" s="92"/>
      <c r="C3" s="93" t="s">
        <v>0</v>
      </c>
    </row>
    <row r="5" spans="1:3" ht="60" customHeight="1">
      <c r="A5" s="270" t="s">
        <v>80</v>
      </c>
      <c r="B5" s="270"/>
      <c r="C5" s="270"/>
    </row>
    <row r="6" spans="1:3" ht="21.75" customHeight="1">
      <c r="A6" s="30"/>
      <c r="B6" s="30"/>
      <c r="C6" s="30" t="s">
        <v>69</v>
      </c>
    </row>
    <row r="7" spans="1:3" ht="20.45" customHeight="1">
      <c r="A7" s="266" t="s">
        <v>42</v>
      </c>
      <c r="B7" s="266"/>
      <c r="C7" s="266"/>
    </row>
    <row r="8" spans="1:3" ht="21.75" customHeight="1">
      <c r="A8" s="109" t="s">
        <v>70</v>
      </c>
      <c r="B8" s="108"/>
      <c r="C8" s="108"/>
    </row>
    <row r="9" spans="1:3" ht="14.25">
      <c r="A9" s="89" t="s">
        <v>11</v>
      </c>
      <c r="B9" s="110" t="s">
        <v>12</v>
      </c>
      <c r="C9" s="108"/>
    </row>
    <row r="10" spans="1:3" ht="18.75" customHeight="1">
      <c r="A10" s="111" t="s">
        <v>57</v>
      </c>
      <c r="B10" s="112" t="s">
        <v>58</v>
      </c>
      <c r="C10" s="113"/>
    </row>
    <row r="11" spans="1:3" ht="14.25">
      <c r="A11" s="108" t="s">
        <v>13</v>
      </c>
      <c r="B11" s="108"/>
      <c r="C11" s="108"/>
    </row>
    <row r="12" spans="1:3" ht="78.75" customHeight="1">
      <c r="A12" s="114" t="s">
        <v>14</v>
      </c>
      <c r="B12" s="111" t="s">
        <v>57</v>
      </c>
      <c r="C12" s="222" t="s">
        <v>201</v>
      </c>
    </row>
    <row r="13" spans="1:3" ht="13.5">
      <c r="A13" s="114" t="s">
        <v>15</v>
      </c>
      <c r="B13" s="111" t="s">
        <v>60</v>
      </c>
      <c r="C13" s="90" t="s">
        <v>2</v>
      </c>
    </row>
    <row r="14" spans="1:3" ht="21.75" customHeight="1">
      <c r="A14" s="114" t="s">
        <v>16</v>
      </c>
      <c r="B14" s="111" t="s">
        <v>61</v>
      </c>
      <c r="C14" s="267"/>
    </row>
    <row r="15" spans="1:3" ht="40.5">
      <c r="A15" s="114" t="s">
        <v>17</v>
      </c>
      <c r="B15" s="111" t="s">
        <v>118</v>
      </c>
      <c r="C15" s="268"/>
    </row>
    <row r="16" spans="1:3" ht="27">
      <c r="A16" s="114" t="s">
        <v>18</v>
      </c>
      <c r="B16" s="111" t="s">
        <v>62</v>
      </c>
      <c r="C16" s="269"/>
    </row>
    <row r="17" spans="1:3" ht="13.5">
      <c r="A17" s="258" t="s">
        <v>19</v>
      </c>
      <c r="B17" s="258"/>
      <c r="C17" s="114"/>
    </row>
    <row r="18" spans="1:3" ht="15.75" customHeight="1">
      <c r="A18" s="265" t="s">
        <v>63</v>
      </c>
      <c r="B18" s="265"/>
      <c r="C18" s="116">
        <f>+C19+C20+C21</f>
        <v>0</v>
      </c>
    </row>
    <row r="19" spans="1:3" ht="15.75" customHeight="1">
      <c r="A19" s="265" t="s">
        <v>64</v>
      </c>
      <c r="B19" s="265"/>
      <c r="C19" s="117"/>
    </row>
    <row r="20" spans="1:3" ht="15.75" customHeight="1">
      <c r="A20" s="265" t="s">
        <v>65</v>
      </c>
      <c r="B20" s="265"/>
      <c r="C20" s="117"/>
    </row>
    <row r="21" spans="1:3" ht="15.75" customHeight="1">
      <c r="A21" s="265" t="s">
        <v>66</v>
      </c>
      <c r="B21" s="265"/>
      <c r="C21" s="117"/>
    </row>
    <row r="22" spans="1:3" ht="15.75" customHeight="1">
      <c r="A22" s="265" t="s">
        <v>67</v>
      </c>
      <c r="B22" s="265"/>
      <c r="C22" s="117"/>
    </row>
    <row r="23" spans="1:3" ht="15.75" customHeight="1">
      <c r="A23" s="259" t="s">
        <v>194</v>
      </c>
      <c r="B23" s="260"/>
      <c r="C23" s="220">
        <v>4</v>
      </c>
    </row>
    <row r="24" spans="1:3" ht="21" customHeight="1">
      <c r="A24" s="261" t="s">
        <v>20</v>
      </c>
      <c r="B24" s="261"/>
      <c r="C24" s="117">
        <f>+'4'!G37</f>
        <v>243510</v>
      </c>
    </row>
    <row r="26" spans="1:3" ht="40.5">
      <c r="A26" s="160" t="s">
        <v>14</v>
      </c>
      <c r="B26" s="159" t="s">
        <v>57</v>
      </c>
      <c r="C26" s="155" t="s">
        <v>199</v>
      </c>
    </row>
    <row r="27" spans="1:3" ht="13.5">
      <c r="A27" s="160" t="s">
        <v>15</v>
      </c>
      <c r="B27" s="159" t="s">
        <v>183</v>
      </c>
      <c r="C27" s="161" t="s">
        <v>2</v>
      </c>
    </row>
    <row r="28" spans="1:3" ht="27">
      <c r="A28" s="160" t="s">
        <v>16</v>
      </c>
      <c r="B28" s="159" t="s">
        <v>184</v>
      </c>
      <c r="C28" s="160"/>
    </row>
    <row r="29" spans="1:3" ht="27">
      <c r="A29" s="160" t="s">
        <v>17</v>
      </c>
      <c r="B29" s="159" t="s">
        <v>185</v>
      </c>
      <c r="C29" s="160"/>
    </row>
    <row r="30" spans="1:3" ht="27">
      <c r="A30" s="204" t="s">
        <v>18</v>
      </c>
      <c r="B30" s="205" t="s">
        <v>62</v>
      </c>
      <c r="C30" s="204"/>
    </row>
    <row r="31" spans="1:3" ht="27">
      <c r="A31" s="160" t="s">
        <v>181</v>
      </c>
      <c r="B31" s="159" t="s">
        <v>180</v>
      </c>
      <c r="C31" s="160"/>
    </row>
    <row r="32" spans="1:3" ht="13.5">
      <c r="A32" s="258" t="s">
        <v>19</v>
      </c>
      <c r="B32" s="258"/>
      <c r="C32" s="118"/>
    </row>
    <row r="33" spans="1:3" ht="13.5">
      <c r="A33" s="259" t="s">
        <v>182</v>
      </c>
      <c r="B33" s="260"/>
      <c r="C33" s="119"/>
    </row>
    <row r="34" spans="1:3" ht="13.5">
      <c r="A34" s="261" t="s">
        <v>20</v>
      </c>
      <c r="B34" s="261"/>
      <c r="C34" s="122">
        <f>+'6'!C35</f>
        <v>-199505.7</v>
      </c>
    </row>
    <row r="35" spans="1:3" ht="13.5">
      <c r="A35" s="27"/>
      <c r="B35" s="27"/>
      <c r="C35" s="27"/>
    </row>
    <row r="36" spans="1:3" ht="21.75" customHeight="1">
      <c r="A36" s="30"/>
      <c r="B36" s="30"/>
      <c r="C36" s="30" t="s">
        <v>192</v>
      </c>
    </row>
    <row r="37" spans="1:3" ht="20.45" customHeight="1">
      <c r="A37" s="266" t="s">
        <v>193</v>
      </c>
      <c r="B37" s="266"/>
      <c r="C37" s="266"/>
    </row>
    <row r="38" spans="1:3" ht="21.75" customHeight="1">
      <c r="A38" s="109" t="s">
        <v>70</v>
      </c>
      <c r="B38" s="108"/>
      <c r="C38" s="108"/>
    </row>
    <row r="39" spans="1:3" ht="14.25">
      <c r="A39" s="89" t="s">
        <v>11</v>
      </c>
      <c r="B39" s="110" t="s">
        <v>12</v>
      </c>
      <c r="C39" s="108"/>
    </row>
    <row r="40" spans="1:3" ht="18.75" customHeight="1">
      <c r="A40" s="208" t="s">
        <v>57</v>
      </c>
      <c r="B40" s="112" t="s">
        <v>58</v>
      </c>
      <c r="C40" s="113"/>
    </row>
    <row r="41" spans="1:3" ht="14.25">
      <c r="A41" s="108" t="s">
        <v>13</v>
      </c>
      <c r="B41" s="108"/>
      <c r="C41" s="108"/>
    </row>
    <row r="42" spans="1:3" ht="52.5" customHeight="1">
      <c r="A42" s="207" t="s">
        <v>14</v>
      </c>
      <c r="B42" s="208" t="s">
        <v>57</v>
      </c>
      <c r="C42" s="155" t="s">
        <v>199</v>
      </c>
    </row>
    <row r="43" spans="1:3" ht="13.5">
      <c r="A43" s="207" t="s">
        <v>15</v>
      </c>
      <c r="B43" s="208" t="s">
        <v>60</v>
      </c>
      <c r="C43" s="206" t="s">
        <v>2</v>
      </c>
    </row>
    <row r="44" spans="1:3" ht="21.75" customHeight="1">
      <c r="A44" s="207" t="s">
        <v>16</v>
      </c>
      <c r="B44" s="208" t="s">
        <v>61</v>
      </c>
      <c r="C44" s="267"/>
    </row>
    <row r="45" spans="1:3" ht="40.5">
      <c r="A45" s="207" t="s">
        <v>17</v>
      </c>
      <c r="B45" s="208" t="s">
        <v>118</v>
      </c>
      <c r="C45" s="268"/>
    </row>
    <row r="46" spans="1:3" ht="27">
      <c r="A46" s="207" t="s">
        <v>18</v>
      </c>
      <c r="B46" s="208" t="s">
        <v>62</v>
      </c>
      <c r="C46" s="269"/>
    </row>
    <row r="47" spans="1:3" ht="13.5">
      <c r="A47" s="258" t="s">
        <v>19</v>
      </c>
      <c r="B47" s="258"/>
      <c r="C47" s="207"/>
    </row>
    <row r="48" spans="1:3" ht="13.5">
      <c r="A48" s="265" t="s">
        <v>63</v>
      </c>
      <c r="B48" s="265"/>
      <c r="C48" s="116"/>
    </row>
    <row r="49" spans="1:3" ht="13.5">
      <c r="A49" s="265" t="s">
        <v>64</v>
      </c>
      <c r="B49" s="265"/>
      <c r="C49" s="117"/>
    </row>
    <row r="50" spans="1:3" ht="13.5">
      <c r="A50" s="265" t="s">
        <v>65</v>
      </c>
      <c r="B50" s="265"/>
      <c r="C50" s="117"/>
    </row>
    <row r="51" spans="1:3" ht="13.5">
      <c r="A51" s="265" t="s">
        <v>66</v>
      </c>
      <c r="B51" s="265"/>
      <c r="C51" s="117"/>
    </row>
    <row r="52" spans="1:3" ht="13.5">
      <c r="A52" s="265" t="s">
        <v>67</v>
      </c>
      <c r="B52" s="265"/>
      <c r="C52" s="117"/>
    </row>
    <row r="53" spans="1:3" ht="21" customHeight="1">
      <c r="A53" s="261" t="s">
        <v>20</v>
      </c>
      <c r="B53" s="261"/>
      <c r="C53" s="117">
        <f>-C34-C24</f>
        <v>-44004.299999999988</v>
      </c>
    </row>
  </sheetData>
  <mergeCells count="23">
    <mergeCell ref="A5:C5"/>
    <mergeCell ref="A7:C7"/>
    <mergeCell ref="A24:B24"/>
    <mergeCell ref="A20:B20"/>
    <mergeCell ref="A17:B17"/>
    <mergeCell ref="A18:B18"/>
    <mergeCell ref="A19:B19"/>
    <mergeCell ref="C14:C16"/>
    <mergeCell ref="A23:B23"/>
    <mergeCell ref="A32:B32"/>
    <mergeCell ref="A33:B33"/>
    <mergeCell ref="A34:B34"/>
    <mergeCell ref="A21:B21"/>
    <mergeCell ref="A22:B22"/>
    <mergeCell ref="A50:B50"/>
    <mergeCell ref="A51:B51"/>
    <mergeCell ref="A52:B52"/>
    <mergeCell ref="A53:B53"/>
    <mergeCell ref="A37:C37"/>
    <mergeCell ref="C44:C46"/>
    <mergeCell ref="A47:B47"/>
    <mergeCell ref="A48:B48"/>
    <mergeCell ref="A49:B49"/>
  </mergeCells>
  <pageMargins left="0.54" right="0.41" top="0.33" bottom="0.33" header="0.31496062992125984" footer="0.31496062992125984"/>
  <pageSetup paperSize="9" scale="62" orientation="portrait" r:id="rId1"/>
  <ignoredErrors>
    <ignoredError sqref="B12:B13 B26:B27 B42:B4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sqref="A1:G1"/>
    </sheetView>
  </sheetViews>
  <sheetFormatPr defaultRowHeight="17.25"/>
  <cols>
    <col min="1" max="1" width="15.28515625" style="74" customWidth="1"/>
    <col min="2" max="2" width="55.42578125" style="72" bestFit="1" customWidth="1"/>
    <col min="3" max="3" width="11.5703125" style="72" bestFit="1" customWidth="1"/>
    <col min="4" max="4" width="10.28515625" style="72" bestFit="1" customWidth="1"/>
    <col min="5" max="5" width="19.7109375" style="75" customWidth="1"/>
    <col min="6" max="6" width="10.85546875" style="75" customWidth="1"/>
    <col min="7" max="7" width="16.85546875" style="75" customWidth="1"/>
    <col min="8" max="8" width="10.85546875" style="72" customWidth="1"/>
    <col min="9" max="9" width="13.5703125" style="72" bestFit="1" customWidth="1"/>
    <col min="10" max="10" width="19.7109375" style="72" bestFit="1" customWidth="1"/>
    <col min="11" max="11" width="10.85546875" style="72" customWidth="1"/>
    <col min="12" max="16384" width="9.140625" style="72"/>
  </cols>
  <sheetData>
    <row r="1" spans="1:7" s="71" customFormat="1" ht="17.25" customHeight="1">
      <c r="A1" s="271" t="s">
        <v>179</v>
      </c>
      <c r="B1" s="271"/>
      <c r="C1" s="271"/>
      <c r="D1" s="271"/>
      <c r="E1" s="271"/>
      <c r="F1" s="271"/>
      <c r="G1" s="271"/>
    </row>
    <row r="2" spans="1:7" s="71" customFormat="1" ht="17.25" customHeight="1">
      <c r="A2" s="271" t="s">
        <v>93</v>
      </c>
      <c r="B2" s="271"/>
      <c r="C2" s="271"/>
      <c r="D2" s="271"/>
      <c r="E2" s="271"/>
      <c r="F2" s="271"/>
      <c r="G2" s="271"/>
    </row>
    <row r="3" spans="1:7" s="71" customFormat="1" ht="17.25" customHeight="1">
      <c r="A3" s="271" t="s">
        <v>0</v>
      </c>
      <c r="B3" s="271"/>
      <c r="C3" s="271"/>
      <c r="D3" s="271"/>
      <c r="E3" s="271"/>
      <c r="F3" s="271"/>
      <c r="G3" s="271"/>
    </row>
    <row r="4" spans="1:7">
      <c r="A4" s="136"/>
      <c r="B4" s="137"/>
      <c r="C4" s="137"/>
      <c r="D4" s="137"/>
      <c r="E4" s="138"/>
      <c r="F4" s="138"/>
      <c r="G4" s="138"/>
    </row>
    <row r="5" spans="1:7" ht="55.5" customHeight="1">
      <c r="A5" s="272" t="s">
        <v>94</v>
      </c>
      <c r="B5" s="272"/>
      <c r="C5" s="272"/>
      <c r="D5" s="272"/>
      <c r="E5" s="272"/>
      <c r="F5" s="272"/>
      <c r="G5" s="272"/>
    </row>
    <row r="6" spans="1:7" ht="66" customHeight="1">
      <c r="A6" s="273" t="s">
        <v>95</v>
      </c>
      <c r="B6" s="274" t="s">
        <v>96</v>
      </c>
      <c r="C6" s="274" t="s">
        <v>97</v>
      </c>
      <c r="D6" s="274" t="s">
        <v>98</v>
      </c>
      <c r="E6" s="275" t="s">
        <v>99</v>
      </c>
      <c r="F6" s="276" t="s">
        <v>59</v>
      </c>
      <c r="G6" s="276"/>
    </row>
    <row r="7" spans="1:7" ht="31.5" customHeight="1">
      <c r="A7" s="273"/>
      <c r="B7" s="274"/>
      <c r="C7" s="274"/>
      <c r="D7" s="274"/>
      <c r="E7" s="275"/>
      <c r="F7" s="139" t="s">
        <v>100</v>
      </c>
      <c r="G7" s="139" t="s">
        <v>101</v>
      </c>
    </row>
    <row r="8" spans="1:7" s="73" customFormat="1" ht="22.5" customHeight="1">
      <c r="A8" s="277" t="s">
        <v>45</v>
      </c>
      <c r="B8" s="277"/>
      <c r="C8" s="277"/>
      <c r="D8" s="277"/>
      <c r="E8" s="277"/>
      <c r="F8" s="277"/>
      <c r="G8" s="140">
        <f>+G9</f>
        <v>243510</v>
      </c>
    </row>
    <row r="9" spans="1:7" ht="29.25" customHeight="1">
      <c r="A9" s="141" t="s">
        <v>102</v>
      </c>
      <c r="B9" s="142" t="s">
        <v>103</v>
      </c>
      <c r="C9" s="142" t="s">
        <v>104</v>
      </c>
      <c r="D9" s="278" t="s">
        <v>50</v>
      </c>
      <c r="E9" s="278"/>
      <c r="F9" s="278"/>
      <c r="G9" s="143">
        <f>+G10</f>
        <v>243510</v>
      </c>
    </row>
    <row r="10" spans="1:7" ht="24" customHeight="1">
      <c r="A10" s="144" t="s">
        <v>105</v>
      </c>
      <c r="B10" s="278" t="s">
        <v>43</v>
      </c>
      <c r="C10" s="278"/>
      <c r="D10" s="278"/>
      <c r="E10" s="278"/>
      <c r="F10" s="278"/>
      <c r="G10" s="143">
        <f>+G11+G14</f>
        <v>243510</v>
      </c>
    </row>
    <row r="11" spans="1:7" ht="17.25" hidden="1" customHeight="1">
      <c r="A11" s="278" t="s">
        <v>106</v>
      </c>
      <c r="B11" s="278"/>
      <c r="C11" s="278"/>
      <c r="D11" s="278"/>
      <c r="E11" s="278"/>
      <c r="F11" s="278"/>
      <c r="G11" s="143">
        <f>+G13+G12</f>
        <v>0</v>
      </c>
    </row>
    <row r="12" spans="1:7" ht="17.25" hidden="1" customHeight="1">
      <c r="A12" s="145"/>
      <c r="B12" s="146"/>
      <c r="C12" s="146" t="s">
        <v>107</v>
      </c>
      <c r="D12" s="146" t="s">
        <v>108</v>
      </c>
      <c r="E12" s="147"/>
      <c r="F12" s="147"/>
      <c r="G12" s="143">
        <f t="shared" ref="G12:G13" si="0">+F12*E12/1000</f>
        <v>0</v>
      </c>
    </row>
    <row r="13" spans="1:7" hidden="1">
      <c r="A13" s="145"/>
      <c r="B13" s="146"/>
      <c r="C13" s="146" t="s">
        <v>107</v>
      </c>
      <c r="D13" s="146" t="s">
        <v>108</v>
      </c>
      <c r="E13" s="147"/>
      <c r="F13" s="147"/>
      <c r="G13" s="143">
        <f t="shared" si="0"/>
        <v>0</v>
      </c>
    </row>
    <row r="14" spans="1:7">
      <c r="A14" s="279" t="s">
        <v>109</v>
      </c>
      <c r="B14" s="280"/>
      <c r="C14" s="280"/>
      <c r="D14" s="280"/>
      <c r="E14" s="280"/>
      <c r="F14" s="281"/>
      <c r="G14" s="143">
        <f>SUM(G15:G19)</f>
        <v>243510</v>
      </c>
    </row>
    <row r="15" spans="1:7" ht="33.75" customHeight="1">
      <c r="A15" s="145" t="s">
        <v>146</v>
      </c>
      <c r="B15" s="221" t="s">
        <v>198</v>
      </c>
      <c r="C15" s="146" t="s">
        <v>195</v>
      </c>
      <c r="D15" s="146" t="s">
        <v>108</v>
      </c>
      <c r="E15" s="148">
        <v>53040000</v>
      </c>
      <c r="F15" s="147">
        <v>1</v>
      </c>
      <c r="G15" s="143">
        <f t="shared" ref="G15:G19" si="1">+F15*E15/1000</f>
        <v>53040</v>
      </c>
    </row>
    <row r="16" spans="1:7" ht="33.75" customHeight="1">
      <c r="A16" s="145" t="s">
        <v>147</v>
      </c>
      <c r="B16" s="221" t="s">
        <v>198</v>
      </c>
      <c r="C16" s="158" t="s">
        <v>195</v>
      </c>
      <c r="D16" s="158" t="s">
        <v>108</v>
      </c>
      <c r="E16" s="148">
        <v>63600000</v>
      </c>
      <c r="F16" s="147">
        <v>1</v>
      </c>
      <c r="G16" s="143">
        <f t="shared" si="1"/>
        <v>63600</v>
      </c>
    </row>
    <row r="17" spans="1:7" ht="33.75" customHeight="1">
      <c r="A17" s="145" t="s">
        <v>148</v>
      </c>
      <c r="B17" s="158" t="s">
        <v>198</v>
      </c>
      <c r="C17" s="158" t="s">
        <v>195</v>
      </c>
      <c r="D17" s="158" t="s">
        <v>108</v>
      </c>
      <c r="E17" s="148">
        <v>36000000</v>
      </c>
      <c r="F17" s="147">
        <v>1</v>
      </c>
      <c r="G17" s="143">
        <f t="shared" si="1"/>
        <v>36000</v>
      </c>
    </row>
    <row r="18" spans="1:7" ht="33.75" customHeight="1">
      <c r="A18" s="145" t="s">
        <v>149</v>
      </c>
      <c r="B18" s="221" t="s">
        <v>198</v>
      </c>
      <c r="C18" s="158" t="s">
        <v>195</v>
      </c>
      <c r="D18" s="158" t="s">
        <v>108</v>
      </c>
      <c r="E18" s="148">
        <v>46230000</v>
      </c>
      <c r="F18" s="147">
        <v>1</v>
      </c>
      <c r="G18" s="143">
        <f t="shared" si="1"/>
        <v>46230</v>
      </c>
    </row>
    <row r="19" spans="1:7" ht="33.75" customHeight="1">
      <c r="A19" s="145" t="s">
        <v>150</v>
      </c>
      <c r="B19" s="221" t="s">
        <v>198</v>
      </c>
      <c r="C19" s="158" t="s">
        <v>195</v>
      </c>
      <c r="D19" s="158" t="s">
        <v>108</v>
      </c>
      <c r="E19" s="148">
        <v>44640000</v>
      </c>
      <c r="F19" s="147">
        <v>1</v>
      </c>
      <c r="G19" s="143">
        <f t="shared" si="1"/>
        <v>44640</v>
      </c>
    </row>
  </sheetData>
  <mergeCells count="15">
    <mergeCell ref="A8:F8"/>
    <mergeCell ref="D9:F9"/>
    <mergeCell ref="B10:F10"/>
    <mergeCell ref="A11:F11"/>
    <mergeCell ref="A14:F14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4294967295" verticalDpi="4294967295" r:id="rId1"/>
  <ignoredErrors>
    <ignoredError sqref="A14:G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'1'!Заголовки_для_печати</vt:lpstr>
      <vt:lpstr>'2'!Заголовки_для_печати</vt:lpstr>
      <vt:lpstr>'3'!Заголовки_для_печати</vt:lpstr>
      <vt:lpstr>'4'!Заголовки_для_печати</vt:lpstr>
      <vt:lpstr>'5'!Заголовки_для_печати</vt:lpstr>
      <vt:lpstr>'3'!Область_печати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Home</cp:lastModifiedBy>
  <cp:lastPrinted>2020-06-22T08:15:40Z</cp:lastPrinted>
  <dcterms:created xsi:type="dcterms:W3CDTF">2020-01-16T08:04:10Z</dcterms:created>
  <dcterms:modified xsi:type="dcterms:W3CDTF">2020-11-26T14:43:55Z</dcterms:modified>
</cp:coreProperties>
</file>