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Վ աշխատակազմ - 1.9 մլրդ - ԶԿ-3188\"/>
    </mc:Choice>
  </mc:AlternateContent>
  <bookViews>
    <workbookView xWindow="0" yWindow="0" windowWidth="28800" windowHeight="11295" firstSheet="5" activeTab="10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26" r:id="rId6"/>
    <sheet name="Հավելված 2" sheetId="16" r:id="rId7"/>
    <sheet name="Հավելված 3" sheetId="10" r:id="rId8"/>
    <sheet name="N 2.2 " sheetId="19" state="hidden" r:id="rId9"/>
    <sheet name="Հավելված 4.1" sheetId="14" r:id="rId10"/>
    <sheet name="Հավելված 4.2" sheetId="27" r:id="rId11"/>
    <sheet name="N 3.2" sheetId="15" state="hidden" r:id="rId12"/>
  </sheets>
  <definedNames>
    <definedName name="_xlnm.Print_Area" localSheetId="8">'N 2.2 '!$A$1:$M$55</definedName>
    <definedName name="_xlnm.Print_Area" localSheetId="11">'N 3.2'!$A$1:$E$90</definedName>
    <definedName name="_xlnm.Print_Area" localSheetId="5">'Հավելված 1'!$A$1:$D$31</definedName>
    <definedName name="_xlnm.Print_Area" localSheetId="6">'Հավելված 2'!$A$1:$G$37</definedName>
    <definedName name="_xlnm.Print_Area" localSheetId="7">'Հավելված 3'!$A$1:$F$26</definedName>
    <definedName name="_xlnm.Print_Titles" localSheetId="8">'N 2.2 '!$6:$8</definedName>
    <definedName name="_xlnm.Print_Titles" localSheetId="6">'Հավելված 2'!$7:$9</definedName>
    <definedName name="_xlnm.Print_Titles" localSheetId="7">'Հավելված 3'!$7:$10</definedName>
  </definedNames>
  <calcPr calcId="162913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</workbook>
</file>

<file path=xl/calcChain.xml><?xml version="1.0" encoding="utf-8"?>
<calcChain xmlns="http://schemas.openxmlformats.org/spreadsheetml/2006/main">
  <c r="D11" i="26" l="1"/>
  <c r="G22" i="16"/>
  <c r="G27" i="16"/>
  <c r="G26" i="16" s="1"/>
  <c r="G25" i="16" s="1"/>
  <c r="G24" i="16" s="1"/>
  <c r="D11" i="10"/>
  <c r="F11" i="10"/>
  <c r="E11" i="10"/>
  <c r="D13" i="10"/>
  <c r="F13" i="10"/>
  <c r="E13" i="10"/>
  <c r="F19" i="10" l="1"/>
  <c r="E19" i="10"/>
  <c r="D20" i="10" l="1"/>
  <c r="E15" i="10"/>
  <c r="E25" i="10"/>
  <c r="E21" i="10" s="1"/>
  <c r="E23" i="10" s="1"/>
  <c r="F25" i="10"/>
  <c r="F21" i="10" s="1"/>
  <c r="F23" i="10" s="1"/>
  <c r="D26" i="10"/>
  <c r="G37" i="16" s="1"/>
  <c r="E33" i="15"/>
  <c r="E38" i="15"/>
  <c r="E59" i="15"/>
  <c r="E66" i="15"/>
  <c r="F15" i="19"/>
  <c r="F14" i="19" s="1"/>
  <c r="G15" i="19"/>
  <c r="G14" i="19" s="1"/>
  <c r="H15" i="19"/>
  <c r="I15" i="19"/>
  <c r="I14" i="19" s="1"/>
  <c r="J15" i="19"/>
  <c r="J14" i="19" s="1"/>
  <c r="L15" i="19"/>
  <c r="L14" i="19"/>
  <c r="L13" i="19" s="1"/>
  <c r="M15" i="19"/>
  <c r="M14" i="19" s="1"/>
  <c r="K14" i="19" s="1"/>
  <c r="E16" i="19"/>
  <c r="H16" i="19"/>
  <c r="K16" i="19"/>
  <c r="F20" i="19"/>
  <c r="F19" i="19" s="1"/>
  <c r="G20" i="19"/>
  <c r="E20" i="19" s="1"/>
  <c r="I20" i="19"/>
  <c r="I19" i="19" s="1"/>
  <c r="J20" i="19"/>
  <c r="J19" i="19" s="1"/>
  <c r="L20" i="19"/>
  <c r="L19" i="19" s="1"/>
  <c r="K19" i="19" s="1"/>
  <c r="M20" i="19"/>
  <c r="M19" i="19" s="1"/>
  <c r="E21" i="19"/>
  <c r="H21" i="19"/>
  <c r="K21" i="19"/>
  <c r="E43" i="15" s="1"/>
  <c r="I22" i="19"/>
  <c r="F23" i="19"/>
  <c r="F22" i="19" s="1"/>
  <c r="G23" i="19"/>
  <c r="G22" i="19" s="1"/>
  <c r="I23" i="19"/>
  <c r="H23" i="19" s="1"/>
  <c r="J23" i="19"/>
  <c r="J22" i="19" s="1"/>
  <c r="L23" i="19"/>
  <c r="M23" i="19"/>
  <c r="M22" i="19" s="1"/>
  <c r="N23" i="19"/>
  <c r="E24" i="19"/>
  <c r="H24" i="19"/>
  <c r="K24" i="19"/>
  <c r="E73" i="15" s="1"/>
  <c r="G28" i="19"/>
  <c r="G27" i="19" s="1"/>
  <c r="G25" i="19" s="1"/>
  <c r="G26" i="19" s="1"/>
  <c r="F29" i="19"/>
  <c r="F28" i="19" s="1"/>
  <c r="F27" i="19" s="1"/>
  <c r="F47" i="19"/>
  <c r="I29" i="19"/>
  <c r="H29" i="19" s="1"/>
  <c r="H47" i="19" s="1"/>
  <c r="I28" i="19"/>
  <c r="H28" i="19" s="1"/>
  <c r="J29" i="19"/>
  <c r="J28" i="19"/>
  <c r="J27" i="19" s="1"/>
  <c r="L29" i="19"/>
  <c r="M29" i="19"/>
  <c r="M28" i="19" s="1"/>
  <c r="M27" i="19" s="1"/>
  <c r="P30" i="19"/>
  <c r="F31" i="19"/>
  <c r="E31" i="19" s="1"/>
  <c r="G31" i="19"/>
  <c r="G30" i="19"/>
  <c r="E32" i="19"/>
  <c r="I32" i="19"/>
  <c r="I31" i="19" s="1"/>
  <c r="J32" i="19"/>
  <c r="J31" i="19" s="1"/>
  <c r="J30" i="19" s="1"/>
  <c r="J25" i="19" s="1"/>
  <c r="J26" i="19" s="1"/>
  <c r="L32" i="19"/>
  <c r="L31" i="19"/>
  <c r="M32" i="19"/>
  <c r="M31" i="19"/>
  <c r="M30" i="19" s="1"/>
  <c r="M25" i="19" s="1"/>
  <c r="M26" i="19" s="1"/>
  <c r="O33" i="19"/>
  <c r="P22" i="19" s="1"/>
  <c r="F37" i="19"/>
  <c r="G37" i="19"/>
  <c r="I37" i="19"/>
  <c r="I36" i="19" s="1"/>
  <c r="J37" i="19"/>
  <c r="J36" i="19" s="1"/>
  <c r="J35" i="19" s="1"/>
  <c r="J33" i="19" s="1"/>
  <c r="J34" i="19" s="1"/>
  <c r="L37" i="19"/>
  <c r="L36" i="19" s="1"/>
  <c r="M37" i="19"/>
  <c r="M36" i="19" s="1"/>
  <c r="M35" i="19" s="1"/>
  <c r="M33" i="19" s="1"/>
  <c r="M34" i="19" s="1"/>
  <c r="E38" i="19"/>
  <c r="H38" i="19"/>
  <c r="K38" i="19"/>
  <c r="F42" i="19"/>
  <c r="F41" i="19" s="1"/>
  <c r="F40" i="19" s="1"/>
  <c r="G42" i="19"/>
  <c r="G41" i="19" s="1"/>
  <c r="G40" i="19" s="1"/>
  <c r="G39" i="19" s="1"/>
  <c r="I42" i="19"/>
  <c r="I41" i="19" s="1"/>
  <c r="I40" i="19" s="1"/>
  <c r="I39" i="19" s="1"/>
  <c r="J42" i="19"/>
  <c r="J41" i="19" s="1"/>
  <c r="J40" i="19" s="1"/>
  <c r="J39" i="19" s="1"/>
  <c r="L42" i="19"/>
  <c r="L41" i="19"/>
  <c r="L40" i="19" s="1"/>
  <c r="L39" i="19" s="1"/>
  <c r="M42" i="19"/>
  <c r="M41" i="19" s="1"/>
  <c r="M40" i="19" s="1"/>
  <c r="M39" i="19" s="1"/>
  <c r="E43" i="19"/>
  <c r="E42" i="19" s="1"/>
  <c r="E41" i="19" s="1"/>
  <c r="H43" i="19"/>
  <c r="H42" i="19" s="1"/>
  <c r="H41" i="19" s="1"/>
  <c r="H40" i="19" s="1"/>
  <c r="K43" i="19"/>
  <c r="K42" i="19" s="1"/>
  <c r="K41" i="19" s="1"/>
  <c r="K40" i="19" s="1"/>
  <c r="G47" i="19"/>
  <c r="M47" i="19"/>
  <c r="B13" i="20"/>
  <c r="C13" i="20"/>
  <c r="C29" i="20"/>
  <c r="B29" i="20"/>
  <c r="E13" i="21"/>
  <c r="E11" i="21" s="1"/>
  <c r="F13" i="21"/>
  <c r="E23" i="21"/>
  <c r="F23" i="21"/>
  <c r="E25" i="21"/>
  <c r="F25" i="21"/>
  <c r="E29" i="21"/>
  <c r="E27" i="21" s="1"/>
  <c r="F29" i="21"/>
  <c r="F27" i="21" s="1"/>
  <c r="E34" i="21"/>
  <c r="E32" i="21" s="1"/>
  <c r="F34" i="21"/>
  <c r="E38" i="21"/>
  <c r="E36" i="21" s="1"/>
  <c r="F38" i="21"/>
  <c r="F36" i="21" s="1"/>
  <c r="E42" i="21"/>
  <c r="E40" i="21" s="1"/>
  <c r="F42" i="21"/>
  <c r="F40" i="21" s="1"/>
  <c r="E46" i="21"/>
  <c r="E44" i="21" s="1"/>
  <c r="F46" i="21"/>
  <c r="F44" i="21" s="1"/>
  <c r="B10" i="23"/>
  <c r="B8" i="23" s="1"/>
  <c r="C10" i="23"/>
  <c r="C8" i="23"/>
  <c r="D10" i="23"/>
  <c r="D8" i="23" s="1"/>
  <c r="B16" i="23"/>
  <c r="B14" i="23" s="1"/>
  <c r="C16" i="23"/>
  <c r="C14" i="23" s="1"/>
  <c r="C6" i="23" s="1"/>
  <c r="D16" i="23"/>
  <c r="D14" i="23" s="1"/>
  <c r="G36" i="19"/>
  <c r="G35" i="19" s="1"/>
  <c r="G33" i="19" s="1"/>
  <c r="G34" i="19" s="1"/>
  <c r="H20" i="19"/>
  <c r="J47" i="19"/>
  <c r="G31" i="16" l="1"/>
  <c r="G29" i="16" s="1"/>
  <c r="G36" i="16"/>
  <c r="G35" i="16" s="1"/>
  <c r="G34" i="16" s="1"/>
  <c r="G33" i="16" s="1"/>
  <c r="H19" i="19"/>
  <c r="E28" i="19"/>
  <c r="I47" i="19"/>
  <c r="K23" i="19"/>
  <c r="F20" i="21"/>
  <c r="C33" i="20"/>
  <c r="C16" i="20"/>
  <c r="C11" i="20" s="1"/>
  <c r="K39" i="19"/>
  <c r="E37" i="19"/>
  <c r="N31" i="19"/>
  <c r="K29" i="19"/>
  <c r="E27" i="19"/>
  <c r="E23" i="19"/>
  <c r="P33" i="19"/>
  <c r="B26" i="20"/>
  <c r="K31" i="19"/>
  <c r="K15" i="19"/>
  <c r="I27" i="19"/>
  <c r="H27" i="19" s="1"/>
  <c r="K37" i="19"/>
  <c r="K32" i="19"/>
  <c r="E80" i="15" s="1"/>
  <c r="E29" i="19"/>
  <c r="E47" i="19" s="1"/>
  <c r="B9" i="22"/>
  <c r="F17" i="21"/>
  <c r="C26" i="20"/>
  <c r="C24" i="20" s="1"/>
  <c r="C22" i="20" s="1"/>
  <c r="C20" i="20" s="1"/>
  <c r="C9" i="20" s="1"/>
  <c r="C9" i="22"/>
  <c r="E20" i="21"/>
  <c r="E17" i="21"/>
  <c r="E15" i="21" s="1"/>
  <c r="E9" i="21" s="1"/>
  <c r="E17" i="10"/>
  <c r="E12" i="10"/>
  <c r="B33" i="20"/>
  <c r="B24" i="20" s="1"/>
  <c r="B22" i="20" s="1"/>
  <c r="B20" i="20" s="1"/>
  <c r="B16" i="20"/>
  <c r="B11" i="20" s="1"/>
  <c r="B9" i="20" s="1"/>
  <c r="D25" i="10"/>
  <c r="D21" i="10" s="1"/>
  <c r="I13" i="19"/>
  <c r="G17" i="19"/>
  <c r="G18" i="19" s="1"/>
  <c r="D6" i="23"/>
  <c r="I35" i="19"/>
  <c r="H36" i="19"/>
  <c r="H31" i="19"/>
  <c r="I30" i="19"/>
  <c r="M11" i="19"/>
  <c r="M17" i="19"/>
  <c r="M18" i="19" s="1"/>
  <c r="E19" i="19"/>
  <c r="M13" i="19"/>
  <c r="M12" i="19" s="1"/>
  <c r="M10" i="19"/>
  <c r="G13" i="19"/>
  <c r="G12" i="19" s="1"/>
  <c r="H39" i="19"/>
  <c r="G11" i="19"/>
  <c r="E40" i="19"/>
  <c r="E39" i="19" s="1"/>
  <c r="F39" i="19"/>
  <c r="H22" i="19"/>
  <c r="L12" i="19"/>
  <c r="F13" i="19"/>
  <c r="E14" i="19"/>
  <c r="F10" i="19"/>
  <c r="E22" i="19"/>
  <c r="F9" i="21"/>
  <c r="J11" i="19"/>
  <c r="J17" i="19"/>
  <c r="J18" i="19" s="1"/>
  <c r="F17" i="19"/>
  <c r="J10" i="19"/>
  <c r="J9" i="19" s="1"/>
  <c r="H14" i="19"/>
  <c r="B6" i="23"/>
  <c r="L35" i="19"/>
  <c r="K36" i="19"/>
  <c r="I17" i="19"/>
  <c r="F36" i="19"/>
  <c r="H32" i="19"/>
  <c r="L28" i="19"/>
  <c r="L22" i="19"/>
  <c r="K20" i="19"/>
  <c r="G19" i="19"/>
  <c r="G10" i="19" s="1"/>
  <c r="J13" i="19"/>
  <c r="J12" i="19" s="1"/>
  <c r="L47" i="19"/>
  <c r="H37" i="19"/>
  <c r="F30" i="19"/>
  <c r="E15" i="19"/>
  <c r="F15" i="10"/>
  <c r="L30" i="19"/>
  <c r="D26" i="26" l="1"/>
  <c r="C35" i="27"/>
  <c r="I10" i="19"/>
  <c r="E48" i="15"/>
  <c r="K47" i="19"/>
  <c r="G9" i="19"/>
  <c r="M9" i="19"/>
  <c r="D23" i="10"/>
  <c r="C35" i="14"/>
  <c r="D19" i="10"/>
  <c r="L17" i="19"/>
  <c r="L11" i="19"/>
  <c r="K11" i="19" s="1"/>
  <c r="K22" i="19"/>
  <c r="K12" i="19"/>
  <c r="E21" i="15" s="1"/>
  <c r="E14" i="15" s="1"/>
  <c r="F18" i="19"/>
  <c r="E18" i="19" s="1"/>
  <c r="E17" i="19"/>
  <c r="K13" i="19"/>
  <c r="I33" i="19"/>
  <c r="H35" i="19"/>
  <c r="I11" i="19"/>
  <c r="H11" i="19" s="1"/>
  <c r="F25" i="19"/>
  <c r="E30" i="19"/>
  <c r="F35" i="19"/>
  <c r="E36" i="19"/>
  <c r="E10" i="19"/>
  <c r="H30" i="19"/>
  <c r="I25" i="19"/>
  <c r="H10" i="19"/>
  <c r="F17" i="10"/>
  <c r="D17" i="10" s="1"/>
  <c r="F12" i="10"/>
  <c r="L27" i="19"/>
  <c r="L25" i="19" s="1"/>
  <c r="K28" i="19"/>
  <c r="K30" i="19"/>
  <c r="H17" i="19"/>
  <c r="I18" i="19"/>
  <c r="H18" i="19" s="1"/>
  <c r="K35" i="19"/>
  <c r="L33" i="19"/>
  <c r="F12" i="19"/>
  <c r="E12" i="19" s="1"/>
  <c r="E13" i="19"/>
  <c r="I12" i="19"/>
  <c r="H12" i="19" s="1"/>
  <c r="H13" i="19"/>
  <c r="D15" i="10" l="1"/>
  <c r="C25" i="14" s="1"/>
  <c r="G20" i="16"/>
  <c r="K25" i="19"/>
  <c r="L26" i="19"/>
  <c r="K26" i="19" s="1"/>
  <c r="I26" i="19"/>
  <c r="H26" i="19" s="1"/>
  <c r="H25" i="19"/>
  <c r="K17" i="19"/>
  <c r="L18" i="19"/>
  <c r="K18" i="19" s="1"/>
  <c r="F33" i="19"/>
  <c r="E35" i="19"/>
  <c r="F11" i="19"/>
  <c r="E25" i="19"/>
  <c r="F26" i="19"/>
  <c r="E26" i="19" s="1"/>
  <c r="H33" i="19"/>
  <c r="I34" i="19"/>
  <c r="H34" i="19" s="1"/>
  <c r="L34" i="19"/>
  <c r="K34" i="19" s="1"/>
  <c r="K33" i="19"/>
  <c r="E88" i="15" s="1"/>
  <c r="I9" i="19"/>
  <c r="H9" i="19" s="1"/>
  <c r="K27" i="19"/>
  <c r="L10" i="19"/>
  <c r="G16" i="16" l="1"/>
  <c r="G14" i="16" s="1"/>
  <c r="G12" i="16" s="1"/>
  <c r="G10" i="16" s="1"/>
  <c r="G18" i="16"/>
  <c r="D12" i="10"/>
  <c r="C25" i="27"/>
  <c r="D20" i="26"/>
  <c r="D12" i="26" s="1"/>
  <c r="E93" i="15"/>
  <c r="E27" i="15"/>
  <c r="L9" i="19"/>
  <c r="K9" i="19" s="1"/>
  <c r="K10" i="19"/>
  <c r="E11" i="19"/>
  <c r="F9" i="19"/>
  <c r="E9" i="19" s="1"/>
  <c r="E33" i="19"/>
  <c r="F34" i="19"/>
  <c r="E34" i="19" s="1"/>
</calcChain>
</file>

<file path=xl/sharedStrings.xml><?xml version="1.0" encoding="utf-8"?>
<sst xmlns="http://schemas.openxmlformats.org/spreadsheetml/2006/main" count="536" uniqueCount="288">
  <si>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</si>
  <si>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</si>
  <si>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</si>
  <si>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</si>
  <si>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</si>
  <si>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</si>
  <si>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</si>
  <si>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</si>
  <si>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</si>
  <si>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</si>
  <si>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</si>
  <si>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</si>
  <si>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</si>
  <si>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</si>
  <si>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</si>
  <si>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</si>
  <si>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</si>
  <si>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</si>
  <si>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</si>
  <si>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</si>
  <si>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</si>
  <si>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</si>
  <si>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</si>
  <si>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</si>
  <si>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</si>
  <si>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</si>
  <si>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</si>
  <si>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>Աղյուսակ N 1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</si>
  <si>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</si>
  <si>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</si>
  <si>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</si>
  <si>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</si>
  <si>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</si>
  <si>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</si>
  <si>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</si>
  <si>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</si>
  <si>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</si>
  <si>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</si>
  <si>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</si>
  <si>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</si>
  <si>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</si>
  <si>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</si>
  <si>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</si>
  <si>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</si>
  <si>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</si>
  <si>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</si>
  <si>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</si>
  <si>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</si>
  <si>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</si>
  <si>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</si>
  <si>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</si>
  <si>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</si>
  <si>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</si>
  <si>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</si>
  <si>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</si>
  <si>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</si>
  <si>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</si>
  <si>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</si>
  <si>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</si>
  <si>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</si>
  <si>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</si>
  <si>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</si>
  <si>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</si>
  <si>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</si>
  <si>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</si>
  <si>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</si>
  <si>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</si>
  <si>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</si>
  <si>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</si>
  <si>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</si>
  <si>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</si>
  <si>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</si>
  <si>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</si>
  <si>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</si>
  <si>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</si>
  <si>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</si>
  <si>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</si>
  <si>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</si>
  <si>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</si>
  <si>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</si>
  <si>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</si>
  <si>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</si>
  <si>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</si>
  <si>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</si>
  <si>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</si>
  <si>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</si>
  <si>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</si>
  <si>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</si>
  <si>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</si>
  <si>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</si>
  <si>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</si>
  <si>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</si>
  <si>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</si>
  <si>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</si>
  <si>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</si>
  <si>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</si>
  <si>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</si>
  <si>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</si>
  <si>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</si>
  <si>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</si>
  <si>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</si>
  <si>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</si>
  <si>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</si>
  <si>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</si>
  <si>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</si>
  <si>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</si>
  <si>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</si>
  <si>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</si>
  <si>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</si>
  <si>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</si>
  <si>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</si>
  <si>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</si>
  <si>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</si>
  <si>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</si>
  <si>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</si>
  <si>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</si>
  <si>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</si>
  <si>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</si>
  <si>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</si>
  <si>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</si>
  <si>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</si>
  <si>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</si>
  <si>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</si>
  <si>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</si>
  <si>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</si>
  <si>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</si>
  <si>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</si>
  <si>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</si>
  <si>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</si>
  <si>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</si>
  <si>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</si>
  <si>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</si>
  <si>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</si>
  <si>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</si>
  <si>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</si>
  <si>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</si>
  <si>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</si>
  <si>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</si>
  <si>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</si>
  <si>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</si>
  <si>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</si>
  <si>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</si>
  <si>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</si>
  <si>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</si>
  <si>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</si>
  <si>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</si>
  <si>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</si>
  <si>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</si>
  <si>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</si>
  <si>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</si>
  <si>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</si>
  <si>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</si>
  <si>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</si>
  <si>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</si>
  <si>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</si>
  <si>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</si>
  <si>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</si>
  <si>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</si>
  <si>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</si>
  <si>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</si>
  <si>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</si>
  <si>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</si>
  <si>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</si>
  <si>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</si>
  <si>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</si>
  <si>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</si>
  <si>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</si>
  <si>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</si>
  <si>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</si>
  <si>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</si>
  <si>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</si>
  <si>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</si>
  <si>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</si>
  <si>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</si>
  <si>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</si>
  <si>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</si>
  <si>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</si>
  <si>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</si>
  <si>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</si>
  <si>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</si>
  <si>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</si>
  <si>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</si>
  <si>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</si>
  <si>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</si>
  <si>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</si>
  <si>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</si>
  <si>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</si>
  <si>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</si>
  <si>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</si>
  <si>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</si>
  <si>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</si>
  <si>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</si>
  <si>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</si>
  <si>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</si>
  <si>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</si>
  <si>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</si>
  <si>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</si>
  <si>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</si>
  <si>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</si>
  <si>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</si>
  <si>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</si>
  <si>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</si>
  <si>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Ծրագիր</t>
  </si>
  <si>
    <t>Միջոցառում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</si>
  <si>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</si>
  <si>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</si>
  <si>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</si>
  <si>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</si>
  <si>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</si>
  <si>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</si>
  <si>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</si>
  <si>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</si>
  <si>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</si>
  <si>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</si>
  <si>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</si>
  <si>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</si>
  <si>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Տարի </t>
  </si>
  <si>
    <t xml:space="preserve"> Ծառայությունների մատուցում </t>
  </si>
  <si>
    <t xml:space="preserve"> ՄԱՍ 2. ՊԵՏԱԿԱՆ ՄԱՐՄՆԻ ԳԾՈՎ ԱՐԴՅՈՒՆՔԱՅԻՆ (ԿԱՏԱՐՈՂԱԿԱՆ) ՑՈՒՑԱՆԻՇՆԵՐԸ </t>
  </si>
  <si>
    <t>Հավելված 3</t>
  </si>
  <si>
    <t>______________ ի    ___Ն որոշման</t>
  </si>
  <si>
    <t>Ծրագրի դասիչը</t>
  </si>
  <si>
    <t>Ծրագրի անվանումը</t>
  </si>
  <si>
    <t>Ծրագրի միջոցառումները</t>
  </si>
  <si>
    <t>Հավելված 4</t>
  </si>
  <si>
    <t>Հավելված 1</t>
  </si>
  <si>
    <t>Հավելված 2</t>
  </si>
  <si>
    <t>հազար դրամներով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</si>
  <si>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</si>
  <si>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</si>
  <si>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</si>
  <si>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</si>
  <si>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</si>
  <si>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</si>
  <si>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</si>
  <si>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</si>
  <si>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</si>
  <si>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</si>
  <si>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Միջոցառման նկարագրությունը`</t>
  </si>
  <si>
    <t>Միջոցառման տեսակը</t>
  </si>
  <si>
    <t>Ծառայությունների մատուցում</t>
  </si>
  <si>
    <t>Միջոցառման անվանումը՝</t>
  </si>
  <si>
    <t xml:space="preserve"> Միջոցառման տեսակը՝</t>
  </si>
  <si>
    <t>Բյուջետային հատկացումների գլխավոր կարգադրիչների, ծրագրերի, միջոցառումների և
միջոցառումները կատարող պետական մարմինների անվանումները</t>
  </si>
  <si>
    <t xml:space="preserve"> ՄԱՍ 1. ՊԵՏԱԿԱՆ ՄԱՐՄՆԻ ԳԾՈՎ ԱՐԴՅՈՒՆՔԱՅԻՆ (ԿԱՏԱՐՈՂԱԿԱՆ) ՑՈՒՑԱՆԻՇՆԵՐԸ </t>
  </si>
  <si>
    <t xml:space="preserve">ՀՀ կառավարության  2020թվականի </t>
  </si>
  <si>
    <t xml:space="preserve">ՀՀ կառավարության  2020 թվականի </t>
  </si>
  <si>
    <t xml:space="preserve"> «ՀԱՅԱUՏԱՆԻ ՀԱՆՐԱՊԵՏՈՒԹՅԱՆ 2020 ԹՎԱԿԱՆԻ ՊԵՏԱԿԱՆ ԲՅՈՒՋԵԻ ՄԱUԻՆ» ՀԱՅԱUՏԱՆԻ ՀԱՆՐԱՊԵՏՈՒԹՅԱՆ OՐԵՆՔԻ N 1 ՀԱՎԵԼՎԱԾԻ N 4 ԱՂՅՈՒՍԱԿՈՒՄ ԵՎ ՀՀ ԿԱՌԱՎԱՐՈՒԹՅԱՆ 2019 ԹՎԱԿԱՆԻ ԴԵԿՏԵՄԲԵՐԻ 26-Ի N 1919-Ն ՈՐՈՇՄԱՆ N5 ՀԱՎԵԼՎԱԾԻ N 3 ԱՂՅՈՒՍԱԿԻ ՑՈՒՑԱՆԻՇՆԵՐՈՒՄ ԿԱՏԱՐՎՈՂ ՓՈՓՈԽՈՒԹՅՈՒՆՆԵՐԸ</t>
  </si>
  <si>
    <t xml:space="preserve"> այդ թվում` բյուջետային ծախսերի տնտեսագիտական դասակարգման հոդվածներ</t>
  </si>
  <si>
    <t xml:space="preserve">Ցուցանիշների փոփոխություններ (ավելացումները նշված են դրական նշանով, իսկ նվազեցումները` փակագծերում) </t>
  </si>
  <si>
    <t>«ՀԱՅԱUՏԱՆԻ ՀԱՆՐԱՊԵՏՈՒԹՅԱՆ 2020 ԹՎԱԿԱՆԻ ՊԵՏԱԿԱՆ ԲՅՈՒՋԵԻ ՄԱUԻՆ» ՀԱՅԱUՏԱՆԻ ՀԱՆՐԱՊԵՏՈՒԹՅԱՆ OՐԵՆՔԻ  N1 ՀԱՎԵԼՎԱԾԻ N2 ԱՂՅՈՒՍԱԿՈՒՄ ԿԱՏԱՐՎՈՂ ՎԵՐԱԲԱՇԽՈՒՄԸ ԵՎ ՀԱՅԱՍՏԱՆԻ ՀԱՆՐԱՊԵՏՈՒԹՅԱՆ ԿԱՌԱՎԱՐՈՒԹՅԱՆ 2019 ԹՎԱԿԱՆԻ ԴԵԿՏԵՄԲԵՐԻ 26-Ի ԹԻՎ 1919-Ն ՈՐՈՇՄԱՆ N5 ՀԱՎԵԼՎԱԾԻ N1 ԱՂՅՈՒՍԱԿՈՒՄ ԿԱՏԱՐՎՈՂ ՓՈՓՈԽՈՒԹՅՈՒՆՆԵՐԸ</t>
  </si>
  <si>
    <t xml:space="preserve"> ՀԱՅԱՍՏԱՆԻ ՀԱՆՐԱՊԵՏՈՒԹՅԱՆ ԿԱՌԱՎԱՐՈՒԹՅԱՆ 2019 ԹՎԱԿԱՆԻ ԴԵԿՏԵՄԲԵՐԻ 26-Ի ԹԻՎ 1919-Ն ՈՐՈՇՄԱՆ NN 3 ԵՎ 4  ՀԱՎԵԼՎԱԾՆԵՐՈՒՄ ԿԱՏԱՐՎՈՂ ՓՈՓՈԽՈՒԹՅՈՒՆՆԵՐԸ</t>
  </si>
  <si>
    <t xml:space="preserve">ՀՀ վարչապետի լիազորությունների իրականացման ապահովում </t>
  </si>
  <si>
    <t>Համաշխարհային μանկի աջակցությամμ իրականացվող առևտրի և
ենթակառուցվածքների զարգացման ծրագիր</t>
  </si>
  <si>
    <t>Համաշխարհային բանկի աջակցությամբ իրականացվող առևտրի և ենթակառուցվածքների զարգացման ծրագիր</t>
  </si>
  <si>
    <t xml:space="preserve">Պետական մարմինների կողմից օգտագործվող ոչ ֆինանսական ակտիվների հետ գործառնություններ
</t>
  </si>
  <si>
    <t>Պետական մարմինների կողմից օգտագործվող ոչ ֆինանսական ակտիվների հետ գործառնություններ</t>
  </si>
  <si>
    <t>ՀՀ ՎԱՐՉԱՊԵՏԻ ԱՇԽԱՏԱԿԱԶՄ
այդ թվում`</t>
  </si>
  <si>
    <t>ՀՀ ՎԱՐՉԱՊԵՏԻ ԱՇԽԱՏԱԿԱԶՄ</t>
  </si>
  <si>
    <t>31003</t>
  </si>
  <si>
    <t>Համաշխարհային բանկի աջակցությամբ իրականացվող առևտրի և ենթակառուցվածքների_x000D_ զարգացման ծրագրի շրջանակներում շենքերի և շինությունների շինարարություն և հիմնանորոգում</t>
  </si>
  <si>
    <t>ՀՀ Վարչապետի լիազորությունների իրականացման ապահովում</t>
  </si>
  <si>
    <t>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</t>
  </si>
  <si>
    <t xml:space="preserve"> Տրամադրված դրամաշնորհների քանակ, հատ </t>
  </si>
  <si>
    <t xml:space="preserve"> Կայացած քլաստերային զարգացման և հետազոտությունների ու հմտությունների զարգացման ՊՄԳ-ների թիվ, հատ 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</si>
  <si>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</si>
  <si>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</si>
  <si>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</si>
  <si>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</si>
  <si>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</si>
  <si>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Ընդհանուր բնույթի հանրային ծառայություններ (այլ դասերին չպատկանող)</t>
  </si>
  <si>
    <t xml:space="preserve"> Համաշխարհային բանկի աջակցությամբ իրականացվող առևտրի և ենթակառուցվածքների զարգացման ծրագիր</t>
  </si>
  <si>
    <t xml:space="preserve"> ՀՀ կառավարության և վարչապետի որոշումների ու հանձնարարականների կատարման վերահսկողության ապահովում</t>
  </si>
  <si>
    <t>Աջակցել կառավարության, վարչապետի և փոխվարչապետերի գործունեությանը</t>
  </si>
  <si>
    <t>ՀՀ վարչապետի աշխատակազմ</t>
  </si>
  <si>
    <t>ՀԱՅԱՍՏԱՆԻ ՀԱՆՐԱՊԵՏՈՒԹՅԱՆ ԿԱՌԱՎԱՐՈՒԹՅԱՆ 2019 ԹՎԱԿԱՆԻ ԴԵԿՏԵՄԲԵՐԻ 26-Ի ԹԻՎ 1919-Ն ՈՐՈՇՄԱՆ N9 ՀԱՎԵԼՎԱԾԻ  9.3 ԱՂՅՈՒՍԱԿՈՒՄ ԿԱՏԱՐՎՈՂ ՓՈՓՈԽՈՒԹՅՈՒՆՆԵՐԸ</t>
  </si>
  <si>
    <t>ՀԱՅԱՍՏԱՆԻ ՀԱՆՐԱՊԵՏՈՒԹՅԱՆ ԿԱՌԱՎԱՐՈՒԹՅԱՆ 2019 ԹՎԱԿԱՆԻ ԴԵԿՏԵՄԲԵՐԻ 26-Ի ԹԻՎ 1919-Ն ՈՐՈՇՄԱՆ N9.1 ՀԱՎԵԼՎԱԾԻ  9.1.3 ԱՂՅՈՒՍԱԿՈՒՄ ԿԱՏԱՐՎՈՂ ՓՈՓՈԽՈՒԹՅՈՒՆՆԵՐԸ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</si>
  <si>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հիմնանորոգում_x000D_
_x000D_
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</si>
  <si>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</si>
  <si>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</si>
  <si>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</si>
  <si>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</si>
  <si>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>ԸՆԴԱՄԵՆԸ 
այդ թվում</t>
  </si>
  <si>
    <t>- Սուբսիդիաներ ոչ պետական  ոչ ֆինանսական կազմակերպություններին</t>
  </si>
  <si>
    <t xml:space="preserve"> ԸՆԴԱՄԵՆԸ</t>
  </si>
  <si>
    <t xml:space="preserve">Ցուցանիշների փոփոխություններ (ավելացումները նշված են դրական նշանով) </t>
  </si>
  <si>
    <t xml:space="preserve">Ցուցանիշների փոփոխություններ (նվազեցումները նշվան են փակագծերում) </t>
  </si>
  <si>
    <t xml:space="preserve">Ցուցանիշների փոփոխություններ (նվազեցումները նշավ են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</si>
</sst>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(* #,##0.00_);_(* \(#,##0.00\);_(* &quot;-&quot;??_);_(@_)"/>
    <numFmt numFmtId="165" formatCode="_-* #,##0.00_-;\-* #,##0.00_-;_-* &quot;-&quot;??_-;_-@_-"/>
    <numFmt numFmtId="166" formatCode="_-* #,##0.00\ _դ_ր_._-;\-* #,##0.00\ _դ_ր_._-;_-* &quot;-&quot;??\ _դ_ր_._-;_-@_-"/>
    <numFmt numFmtId="167" formatCode="_(&quot; &quot;* #,##0_);_(&quot; &quot;* \(#,##0\);_(&quot; &quot;* &quot;-&quot;_);_(@_)"/>
    <numFmt numFmtId="168" formatCode="_(* #,##0.0_);_(* \(#,##0.0\);_(* &quot;-&quot;??_);_(@_)"/>
    <numFmt numFmtId="169" formatCode="_(* #,##0.0_);_(* \(#,##0.0\);_(* &quot;-&quot;?_);_(@_)"/>
    <numFmt numFmtId="170" formatCode="_(* #,##0.00_);_(* \(#,##0.00\);_(* &quot;-&quot;?_);_(@_)"/>
    <numFmt numFmtId="171" formatCode="#,##0.0_);\(#,##0.0\)"/>
    <numFmt numFmtId="172" formatCode="_-* #,##0.0_р_._-;\-* #,##0.0_р_._-;_-* &quot;-&quot;??_р_._-;_-@_-"/>
    <numFmt numFmtId="173" formatCode="#,##0.0"/>
    <numFmt numFmtId="174" formatCode="_(* #,##0.000_);_(* \(#,##0.000\);_(* &quot;-&quot;??_);_(@_)"/>
    <numFmt numFmtId="175" formatCode="_(* #,##0.000_);_(* \(#,##0.000\);_(* &quot;-&quot;?_);_(@_)"/>
    <numFmt numFmtId="176" formatCode="_ * #,##0.00_)_ _ ;_ * \(#,##0.00\)_ _ ;_ * &quot;-&quot;??_)_ _ ;_ @_ "/>
    <numFmt numFmtId="177" formatCode="_-* #,##0.0\ _դ_ր_._-;\-* #,##0.0\ _դ_ր_._-;_-* &quot;-&quot;??\ _դ_ր_._-;_-@_-"/>
    <numFmt numFmtId="178" formatCode="_-* #,##0.0_р_._-;\-* #,##0.0_р_._-;_-* &quot;-&quot;?_р_._-;_-@_-"/>
    <numFmt numFmtId="179" formatCode="_(* #,##0.0000_);_(* \(#,##0.0000\);_(* &quot;-&quot;??_);_(@_)"/>
    <numFmt numFmtId="180" formatCode="##,##0.0;\(##,##0.0\);\-"/>
    <numFmt numFmtId="181" formatCode="_(* #,##0_);_(* \(#,##0\);_(* &quot;-&quot;??_);_(@_)"/>
  </numFmts>
  <fonts count="49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u/>
      <sz val="11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0"/>
      <name val="Times Armenian"/>
      <family val="1"/>
    </font>
    <font>
      <b/>
      <i/>
      <sz val="10"/>
      <name val="GHEA Grapalat"/>
      <family val="3"/>
    </font>
    <font>
      <b/>
      <sz val="13"/>
      <name val="GHEA Grapalat"/>
      <family val="3"/>
    </font>
    <font>
      <sz val="13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sz val="10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1"/>
      <color theme="1"/>
      <name val="GHEA Grapalat"/>
      <family val="3"/>
    </font>
    <font>
      <b/>
      <sz val="13"/>
      <color rgb="FF000000"/>
      <name val="GHEA Grapalat"/>
      <family val="3"/>
    </font>
    <font>
      <sz val="13"/>
      <color rgb="FF000000"/>
      <name val="GHEA Grapalat"/>
      <family val="3"/>
    </font>
    <font>
      <b/>
      <sz val="11"/>
      <color theme="1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32" fillId="0" borderId="0" applyFont="0" applyFill="0" applyBorder="0" applyAlignment="0" applyProtection="0"/>
    <xf numFmtId="166" fontId="37" fillId="0" borderId="0" applyFont="0" applyFill="0" applyBorder="0" applyAlignment="0" applyProtection="0"/>
    <xf numFmtId="164" fontId="20" fillId="0" borderId="0" applyFont="0" applyFill="0" applyBorder="0" applyAlignment="0" applyProtection="0"/>
    <xf numFmtId="176" fontId="27" fillId="0" borderId="0" applyFont="0" applyFill="0" applyBorder="0" applyAlignment="0" applyProtection="0"/>
    <xf numFmtId="0" fontId="38" fillId="2" borderId="0" applyNumberFormat="0" applyBorder="0" applyAlignment="0" applyProtection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37" fillId="0" borderId="0"/>
    <xf numFmtId="0" fontId="15" fillId="0" borderId="0"/>
    <xf numFmtId="0" fontId="2" fillId="0" borderId="0"/>
    <xf numFmtId="0" fontId="27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180" fontId="30" fillId="0" borderId="0" applyFill="0" applyBorder="0" applyProtection="0">
      <alignment horizontal="right" vertical="top"/>
    </xf>
    <xf numFmtId="180" fontId="31" fillId="0" borderId="0" applyFill="0" applyBorder="0" applyProtection="0">
      <alignment horizontal="right" vertical="top"/>
    </xf>
  </cellStyleXfs>
  <cellXfs count="516">
    <xf numFmtId="0" fontId="0" fillId="0" borderId="0" xfId="0"/>
    <xf numFmtId="169" fontId="3" fillId="0" borderId="0" xfId="0" applyNumberFormat="1" applyFont="1" applyFill="1" applyBorder="1"/>
    <xf numFmtId="169" fontId="3" fillId="0" borderId="1" xfId="1" applyNumberFormat="1" applyFont="1" applyFill="1" applyBorder="1" applyAlignment="1">
      <alignment horizontal="center" vertical="center" wrapText="1"/>
    </xf>
    <xf numFmtId="169" fontId="3" fillId="0" borderId="2" xfId="1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Border="1" applyAlignment="1">
      <alignment vertical="center" wrapText="1"/>
    </xf>
    <xf numFmtId="169" fontId="3" fillId="0" borderId="0" xfId="15" applyNumberFormat="1" applyFont="1" applyFill="1" applyBorder="1" applyAlignment="1">
      <alignment horizontal="right" vertical="center" wrapText="1"/>
    </xf>
    <xf numFmtId="169" fontId="6" fillId="0" borderId="3" xfId="15" applyNumberFormat="1" applyFont="1" applyFill="1" applyBorder="1" applyAlignment="1">
      <alignment vertical="center" wrapText="1"/>
    </xf>
    <xf numFmtId="169" fontId="6" fillId="0" borderId="4" xfId="15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9" fontId="4" fillId="0" borderId="6" xfId="1" applyNumberFormat="1" applyFont="1" applyFill="1" applyBorder="1" applyAlignment="1">
      <alignment horizontal="center" vertical="center" wrapText="1"/>
    </xf>
    <xf numFmtId="169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70" fontId="3" fillId="0" borderId="0" xfId="0" applyNumberFormat="1" applyFont="1" applyFill="1" applyAlignment="1">
      <alignment vertical="center" wrapText="1"/>
    </xf>
    <xf numFmtId="169" fontId="4" fillId="0" borderId="9" xfId="1" applyNumberFormat="1" applyFont="1" applyFill="1" applyBorder="1" applyAlignment="1">
      <alignment horizontal="center" vertical="center" wrapText="1"/>
    </xf>
    <xf numFmtId="169" fontId="5" fillId="0" borderId="10" xfId="15" applyNumberFormat="1" applyFont="1" applyFill="1" applyBorder="1" applyAlignment="1">
      <alignment vertical="center" wrapText="1"/>
    </xf>
    <xf numFmtId="169" fontId="4" fillId="0" borderId="11" xfId="1" applyNumberFormat="1" applyFont="1" applyFill="1" applyBorder="1" applyAlignment="1">
      <alignment horizontal="center" vertical="center" wrapText="1"/>
    </xf>
    <xf numFmtId="169" fontId="4" fillId="0" borderId="12" xfId="1" applyNumberFormat="1" applyFont="1" applyFill="1" applyBorder="1" applyAlignment="1">
      <alignment horizontal="center" vertical="center" wrapText="1"/>
    </xf>
    <xf numFmtId="169" fontId="5" fillId="0" borderId="4" xfId="15" quotePrefix="1" applyNumberFormat="1" applyFont="1" applyFill="1" applyBorder="1" applyAlignment="1">
      <alignment vertical="center" wrapText="1"/>
    </xf>
    <xf numFmtId="169" fontId="5" fillId="0" borderId="13" xfId="15" quotePrefix="1" applyNumberFormat="1" applyFont="1" applyFill="1" applyBorder="1" applyAlignment="1">
      <alignment vertical="center" wrapText="1"/>
    </xf>
    <xf numFmtId="49" fontId="6" fillId="0" borderId="13" xfId="15" applyNumberFormat="1" applyFont="1" applyFill="1" applyBorder="1" applyAlignment="1">
      <alignment horizontal="left" vertical="center" wrapText="1"/>
    </xf>
    <xf numFmtId="49" fontId="6" fillId="0" borderId="14" xfId="15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164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0" xfId="0" applyNumberFormat="1" applyFont="1" applyFill="1" applyBorder="1"/>
    <xf numFmtId="169" fontId="3" fillId="0" borderId="0" xfId="19" applyNumberFormat="1" applyFont="1" applyFill="1" applyBorder="1"/>
    <xf numFmtId="169" fontId="9" fillId="0" borderId="17" xfId="0" applyNumberFormat="1" applyFont="1" applyFill="1" applyBorder="1" applyAlignment="1">
      <alignment horizontal="right"/>
    </xf>
    <xf numFmtId="169" fontId="4" fillId="0" borderId="18" xfId="2" applyNumberFormat="1" applyFont="1" applyFill="1" applyBorder="1" applyAlignment="1">
      <alignment horizontal="center" vertical="center" wrapText="1"/>
    </xf>
    <xf numFmtId="169" fontId="5" fillId="0" borderId="19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168" fontId="4" fillId="0" borderId="16" xfId="2" applyNumberFormat="1" applyFont="1" applyFill="1" applyBorder="1" applyAlignment="1">
      <alignment horizontal="center" vertical="center" wrapText="1"/>
    </xf>
    <xf numFmtId="168" fontId="4" fillId="0" borderId="5" xfId="2" applyNumberFormat="1" applyFont="1" applyFill="1" applyBorder="1" applyAlignment="1">
      <alignment horizontal="center" vertical="center" wrapText="1"/>
    </xf>
    <xf numFmtId="168" fontId="4" fillId="0" borderId="20" xfId="2" applyNumberFormat="1" applyFont="1" applyFill="1" applyBorder="1" applyAlignment="1">
      <alignment horizontal="center" vertical="center" wrapText="1"/>
    </xf>
    <xf numFmtId="168" fontId="3" fillId="0" borderId="1" xfId="2" applyNumberFormat="1" applyFont="1" applyFill="1" applyBorder="1" applyAlignment="1">
      <alignment horizontal="center" vertical="center" wrapText="1"/>
    </xf>
    <xf numFmtId="168" fontId="3" fillId="0" borderId="21" xfId="2" applyNumberFormat="1" applyFont="1" applyFill="1" applyBorder="1" applyAlignment="1">
      <alignment horizontal="center" vertical="center" wrapText="1"/>
    </xf>
    <xf numFmtId="168" fontId="3" fillId="0" borderId="18" xfId="2" applyNumberFormat="1" applyFont="1" applyFill="1" applyBorder="1" applyAlignment="1">
      <alignment horizontal="center" vertical="center" wrapText="1"/>
    </xf>
    <xf numFmtId="169" fontId="6" fillId="0" borderId="4" xfId="15" applyNumberFormat="1" applyFont="1" applyFill="1" applyBorder="1" applyAlignment="1">
      <alignment vertical="center" wrapText="1"/>
    </xf>
    <xf numFmtId="168" fontId="3" fillId="0" borderId="2" xfId="2" applyNumberFormat="1" applyFont="1" applyFill="1" applyBorder="1" applyAlignment="1">
      <alignment horizontal="center" vertical="center" wrapText="1"/>
    </xf>
    <xf numFmtId="168" fontId="3" fillId="0" borderId="15" xfId="2" applyNumberFormat="1" applyFont="1" applyFill="1" applyBorder="1" applyAlignment="1"/>
    <xf numFmtId="168" fontId="3" fillId="0" borderId="22" xfId="2" applyNumberFormat="1" applyFont="1" applyFill="1" applyBorder="1" applyAlignment="1">
      <alignment vertical="center" wrapText="1"/>
    </xf>
    <xf numFmtId="168" fontId="3" fillId="0" borderId="23" xfId="2" applyNumberFormat="1" applyFont="1" applyFill="1" applyBorder="1" applyAlignment="1">
      <alignment horizontal="center" vertical="center" wrapText="1"/>
    </xf>
    <xf numFmtId="168" fontId="3" fillId="0" borderId="24" xfId="2" applyNumberFormat="1" applyFont="1" applyFill="1" applyBorder="1" applyAlignment="1"/>
    <xf numFmtId="168" fontId="3" fillId="0" borderId="25" xfId="2" applyNumberFormat="1" applyFont="1" applyFill="1" applyBorder="1" applyAlignment="1"/>
    <xf numFmtId="168" fontId="3" fillId="0" borderId="15" xfId="2" applyNumberFormat="1" applyFont="1" applyFill="1" applyBorder="1" applyAlignment="1">
      <alignment vertical="center"/>
    </xf>
    <xf numFmtId="168" fontId="3" fillId="0" borderId="26" xfId="2" applyNumberFormat="1" applyFont="1" applyFill="1" applyBorder="1" applyAlignment="1">
      <alignment horizontal="center" vertical="center" wrapText="1"/>
    </xf>
    <xf numFmtId="0" fontId="10" fillId="0" borderId="0" xfId="18" applyFont="1" applyFill="1" applyAlignment="1">
      <alignment vertical="top" wrapText="1"/>
    </xf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71" fontId="3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69" fontId="4" fillId="0" borderId="6" xfId="1" applyNumberFormat="1" applyFont="1" applyFill="1" applyBorder="1" applyAlignment="1">
      <alignment horizontal="center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9" fontId="3" fillId="0" borderId="28" xfId="2" applyNumberFormat="1" applyFont="1" applyFill="1" applyBorder="1" applyAlignment="1">
      <alignment horizontal="center" vertical="center" wrapText="1"/>
    </xf>
    <xf numFmtId="49" fontId="6" fillId="0" borderId="3" xfId="15" applyNumberFormat="1" applyFont="1" applyFill="1" applyBorder="1" applyAlignment="1">
      <alignment horizontal="left" vertical="center" wrapText="1"/>
    </xf>
    <xf numFmtId="168" fontId="3" fillId="0" borderId="7" xfId="2" applyNumberFormat="1" applyFont="1" applyFill="1" applyBorder="1" applyAlignment="1">
      <alignment vertical="center"/>
    </xf>
    <xf numFmtId="168" fontId="4" fillId="0" borderId="1" xfId="1" applyNumberFormat="1" applyFont="1" applyFill="1" applyBorder="1" applyAlignment="1">
      <alignment horizontal="center" vertical="center" wrapText="1"/>
    </xf>
    <xf numFmtId="168" fontId="4" fillId="0" borderId="28" xfId="1" applyNumberFormat="1" applyFont="1" applyFill="1" applyBorder="1" applyAlignment="1">
      <alignment horizontal="center" vertical="center" wrapText="1"/>
    </xf>
    <xf numFmtId="168" fontId="4" fillId="0" borderId="18" xfId="1" applyNumberFormat="1" applyFont="1" applyFill="1" applyBorder="1" applyAlignment="1">
      <alignment horizontal="center" vertical="center" wrapText="1"/>
    </xf>
    <xf numFmtId="168" fontId="12" fillId="0" borderId="29" xfId="1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171" fontId="4" fillId="0" borderId="15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164" fontId="3" fillId="0" borderId="0" xfId="1" applyFont="1" applyFill="1" applyAlignment="1">
      <alignment vertical="center"/>
    </xf>
    <xf numFmtId="169" fontId="9" fillId="0" borderId="0" xfId="0" applyNumberFormat="1" applyFont="1" applyFill="1" applyBorder="1" applyAlignment="1">
      <alignment horizontal="right"/>
    </xf>
    <xf numFmtId="169" fontId="3" fillId="0" borderId="18" xfId="2" applyNumberFormat="1" applyFont="1" applyFill="1" applyBorder="1" applyAlignment="1">
      <alignment horizontal="center" vertical="center" wrapText="1"/>
    </xf>
    <xf numFmtId="169" fontId="6" fillId="0" borderId="14" xfId="15" applyNumberFormat="1" applyFont="1" applyFill="1" applyBorder="1" applyAlignment="1">
      <alignment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9" fontId="6" fillId="0" borderId="15" xfId="15" applyNumberFormat="1" applyFont="1" applyFill="1" applyBorder="1" applyAlignment="1">
      <alignment vertical="center" wrapText="1"/>
    </xf>
    <xf numFmtId="173" fontId="4" fillId="0" borderId="15" xfId="2" applyNumberFormat="1" applyFont="1" applyFill="1" applyBorder="1" applyAlignment="1">
      <alignment horizontal="center" vertical="center" wrapText="1"/>
    </xf>
    <xf numFmtId="49" fontId="6" fillId="0" borderId="15" xfId="15" applyNumberFormat="1" applyFont="1" applyFill="1" applyBorder="1" applyAlignment="1">
      <alignment horizontal="left" vertical="center" wrapText="1"/>
    </xf>
    <xf numFmtId="173" fontId="3" fillId="0" borderId="15" xfId="2" applyNumberFormat="1" applyFont="1" applyFill="1" applyBorder="1" applyAlignment="1">
      <alignment horizontal="center" vertical="center" wrapText="1"/>
    </xf>
    <xf numFmtId="0" fontId="3" fillId="0" borderId="15" xfId="8" applyFont="1" applyFill="1" applyBorder="1" applyAlignment="1">
      <alignment vertical="center" wrapText="1"/>
    </xf>
    <xf numFmtId="169" fontId="4" fillId="3" borderId="28" xfId="2" applyNumberFormat="1" applyFont="1" applyFill="1" applyBorder="1" applyAlignment="1">
      <alignment horizontal="center" vertical="center" wrapText="1"/>
    </xf>
    <xf numFmtId="169" fontId="4" fillId="3" borderId="18" xfId="2" applyNumberFormat="1" applyFont="1" applyFill="1" applyBorder="1" applyAlignment="1">
      <alignment horizontal="center" vertical="center" wrapText="1"/>
    </xf>
    <xf numFmtId="169" fontId="3" fillId="3" borderId="2" xfId="1" applyNumberFormat="1" applyFont="1" applyFill="1" applyBorder="1" applyAlignment="1">
      <alignment horizontal="center" vertical="center" wrapText="1"/>
    </xf>
    <xf numFmtId="169" fontId="4" fillId="3" borderId="30" xfId="2" applyNumberFormat="1" applyFont="1" applyFill="1" applyBorder="1" applyAlignment="1">
      <alignment horizontal="center" vertical="center" wrapText="1"/>
    </xf>
    <xf numFmtId="168" fontId="3" fillId="3" borderId="7" xfId="2" applyNumberFormat="1" applyFont="1" applyFill="1" applyBorder="1" applyAlignment="1">
      <alignment vertical="center"/>
    </xf>
    <xf numFmtId="168" fontId="3" fillId="3" borderId="26" xfId="2" applyNumberFormat="1" applyFont="1" applyFill="1" applyBorder="1" applyAlignment="1">
      <alignment horizontal="center" vertical="center" wrapText="1"/>
    </xf>
    <xf numFmtId="168" fontId="3" fillId="3" borderId="15" xfId="2" applyNumberFormat="1" applyFont="1" applyFill="1" applyBorder="1" applyAlignment="1"/>
    <xf numFmtId="168" fontId="3" fillId="3" borderId="21" xfId="2" applyNumberFormat="1" applyFont="1" applyFill="1" applyBorder="1" applyAlignment="1"/>
    <xf numFmtId="168" fontId="3" fillId="3" borderId="2" xfId="2" applyNumberFormat="1" applyFont="1" applyFill="1" applyBorder="1" applyAlignment="1">
      <alignment horizontal="center" vertical="center" wrapText="1"/>
    </xf>
    <xf numFmtId="168" fontId="3" fillId="3" borderId="31" xfId="2" applyNumberFormat="1" applyFont="1" applyFill="1" applyBorder="1" applyAlignment="1"/>
    <xf numFmtId="168" fontId="3" fillId="3" borderId="21" xfId="2" applyNumberFormat="1" applyFont="1" applyFill="1" applyBorder="1" applyAlignment="1">
      <alignment vertical="center"/>
    </xf>
    <xf numFmtId="168" fontId="3" fillId="3" borderId="18" xfId="2" applyNumberFormat="1" applyFont="1" applyFill="1" applyBorder="1" applyAlignment="1">
      <alignment vertical="center" wrapText="1"/>
    </xf>
    <xf numFmtId="168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2" xfId="0" applyFont="1" applyFill="1" applyBorder="1" applyAlignment="1">
      <alignment vertical="center" wrapText="1"/>
    </xf>
    <xf numFmtId="0" fontId="3" fillId="0" borderId="32" xfId="0" applyFont="1" applyFill="1" applyBorder="1" applyAlignment="1">
      <alignment vertical="center"/>
    </xf>
    <xf numFmtId="0" fontId="3" fillId="0" borderId="32" xfId="0" applyFont="1" applyFill="1" applyBorder="1" applyAlignment="1">
      <alignment horizontal="justify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left" vertical="center" wrapText="1"/>
    </xf>
    <xf numFmtId="0" fontId="21" fillId="0" borderId="32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justify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vertical="center" wrapText="1"/>
    </xf>
    <xf numFmtId="0" fontId="18" fillId="4" borderId="21" xfId="0" applyFont="1" applyFill="1" applyBorder="1" applyAlignment="1">
      <alignment horizontal="center" vertical="center" wrapText="1"/>
    </xf>
    <xf numFmtId="173" fontId="3" fillId="4" borderId="21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3" fontId="3" fillId="4" borderId="15" xfId="0" applyNumberFormat="1" applyFont="1" applyFill="1" applyBorder="1" applyAlignment="1">
      <alignment horizontal="justify" vertical="center" wrapText="1"/>
    </xf>
    <xf numFmtId="0" fontId="4" fillId="0" borderId="32" xfId="0" applyFont="1" applyFill="1" applyBorder="1" applyAlignment="1">
      <alignment horizontal="center" vertical="center"/>
    </xf>
    <xf numFmtId="0" fontId="3" fillId="0" borderId="24" xfId="8" applyNumberFormat="1" applyFont="1" applyFill="1" applyBorder="1" applyAlignment="1">
      <alignment vertical="center" wrapText="1"/>
    </xf>
    <xf numFmtId="173" fontId="3" fillId="4" borderId="15" xfId="0" applyNumberFormat="1" applyFont="1" applyFill="1" applyBorder="1" applyAlignment="1">
      <alignment vertical="center"/>
    </xf>
    <xf numFmtId="0" fontId="3" fillId="0" borderId="21" xfId="8" applyNumberFormat="1" applyFont="1" applyFill="1" applyBorder="1" applyAlignment="1">
      <alignment vertical="center" wrapText="1"/>
    </xf>
    <xf numFmtId="0" fontId="21" fillId="0" borderId="21" xfId="8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6" fontId="3" fillId="0" borderId="0" xfId="0" applyNumberFormat="1" applyFont="1" applyFill="1"/>
    <xf numFmtId="0" fontId="25" fillId="0" borderId="15" xfId="0" applyFont="1" applyFill="1" applyBorder="1" applyAlignment="1">
      <alignment horizontal="center" vertical="center" wrapText="1"/>
    </xf>
    <xf numFmtId="172" fontId="3" fillId="0" borderId="15" xfId="1" applyNumberFormat="1" applyFont="1" applyFill="1" applyBorder="1" applyAlignment="1">
      <alignment horizontal="center" wrapText="1"/>
    </xf>
    <xf numFmtId="166" fontId="3" fillId="0" borderId="0" xfId="0" applyNumberFormat="1" applyFont="1" applyFill="1"/>
    <xf numFmtId="176" fontId="3" fillId="0" borderId="0" xfId="0" applyNumberFormat="1" applyFont="1" applyFill="1" applyBorder="1"/>
    <xf numFmtId="177" fontId="3" fillId="0" borderId="0" xfId="0" applyNumberFormat="1" applyFont="1" applyFill="1" applyBorder="1"/>
    <xf numFmtId="172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8" fontId="3" fillId="0" borderId="15" xfId="13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2" fontId="3" fillId="0" borderId="15" xfId="1" applyNumberFormat="1" applyFont="1" applyFill="1" applyBorder="1" applyAlignment="1"/>
    <xf numFmtId="172" fontId="3" fillId="0" borderId="15" xfId="1" applyNumberFormat="1" applyFont="1" applyFill="1" applyBorder="1" applyAlignment="1">
      <alignment horizontal="center"/>
    </xf>
    <xf numFmtId="168" fontId="3" fillId="0" borderId="15" xfId="13" applyNumberFormat="1" applyFont="1" applyFill="1" applyBorder="1" applyAlignment="1">
      <alignment horizontal="center" vertical="center" wrapText="1"/>
    </xf>
    <xf numFmtId="172" fontId="3" fillId="0" borderId="0" xfId="1" applyNumberFormat="1" applyFont="1" applyFill="1" applyBorder="1" applyAlignment="1">
      <alignment wrapText="1"/>
    </xf>
    <xf numFmtId="0" fontId="39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5" fillId="0" borderId="21" xfId="0" applyFont="1" applyFill="1" applyBorder="1" applyAlignment="1">
      <alignment horizontal="center" vertical="center" wrapText="1"/>
    </xf>
    <xf numFmtId="172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3" applyNumberFormat="1" applyFont="1" applyFill="1" applyBorder="1" applyAlignment="1">
      <alignment vertical="center" wrapText="1"/>
    </xf>
    <xf numFmtId="49" fontId="3" fillId="0" borderId="15" xfId="18" applyNumberFormat="1" applyFont="1" applyFill="1" applyBorder="1" applyAlignment="1">
      <alignment horizontal="center" vertical="center" wrapText="1"/>
    </xf>
    <xf numFmtId="49" fontId="3" fillId="0" borderId="15" xfId="18" applyNumberFormat="1" applyFont="1" applyFill="1" applyBorder="1" applyAlignment="1">
      <alignment vertical="center" wrapText="1"/>
    </xf>
    <xf numFmtId="0" fontId="3" fillId="0" borderId="15" xfId="18" applyFont="1" applyFill="1" applyBorder="1" applyAlignment="1">
      <alignment vertical="center" wrapText="1"/>
    </xf>
    <xf numFmtId="0" fontId="3" fillId="0" borderId="0" xfId="18" applyFont="1" applyFill="1" applyBorder="1" applyAlignment="1">
      <alignment vertical="top"/>
    </xf>
    <xf numFmtId="0" fontId="22" fillId="0" borderId="15" xfId="13" applyFont="1" applyFill="1" applyBorder="1" applyAlignment="1">
      <alignment vertical="center"/>
    </xf>
    <xf numFmtId="168" fontId="3" fillId="0" borderId="15" xfId="18" applyNumberFormat="1" applyFont="1" applyFill="1" applyBorder="1" applyAlignment="1">
      <alignment horizontal="center" vertical="center" wrapText="1"/>
    </xf>
    <xf numFmtId="0" fontId="24" fillId="0" borderId="0" xfId="13" applyFont="1" applyFill="1"/>
    <xf numFmtId="0" fontId="24" fillId="0" borderId="0" xfId="13" applyFont="1" applyFill="1" applyAlignment="1">
      <alignment wrapText="1"/>
    </xf>
    <xf numFmtId="0" fontId="3" fillId="0" borderId="15" xfId="13" applyFont="1" applyFill="1" applyBorder="1" applyAlignment="1">
      <alignment vertical="center" wrapText="1"/>
    </xf>
    <xf numFmtId="0" fontId="3" fillId="0" borderId="15" xfId="18" applyFont="1" applyFill="1" applyBorder="1" applyAlignment="1">
      <alignment vertical="center"/>
    </xf>
    <xf numFmtId="168" fontId="26" fillId="0" borderId="15" xfId="18" applyNumberFormat="1" applyFont="1" applyFill="1" applyBorder="1" applyAlignment="1">
      <alignment horizontal="center" vertical="center" wrapText="1"/>
    </xf>
    <xf numFmtId="0" fontId="3" fillId="0" borderId="21" xfId="13" applyFont="1" applyFill="1" applyBorder="1" applyAlignment="1">
      <alignment vertical="center" wrapText="1"/>
    </xf>
    <xf numFmtId="168" fontId="3" fillId="0" borderId="21" xfId="18" applyNumberFormat="1" applyFont="1" applyFill="1" applyBorder="1" applyAlignment="1">
      <alignment horizontal="center" vertical="center" wrapText="1"/>
    </xf>
    <xf numFmtId="0" fontId="3" fillId="0" borderId="15" xfId="18" applyFont="1" applyFill="1" applyBorder="1" applyAlignment="1">
      <alignment horizontal="center" vertical="center"/>
    </xf>
    <xf numFmtId="49" fontId="3" fillId="0" borderId="15" xfId="18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3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3" fontId="3" fillId="0" borderId="15" xfId="0" applyNumberFormat="1" applyFont="1" applyBorder="1" applyAlignment="1">
      <alignment horizontal="center"/>
    </xf>
    <xf numFmtId="173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6" applyNumberFormat="1" applyFont="1" applyFill="1" applyBorder="1" applyAlignment="1">
      <alignment horizontal="center" vertical="center" wrapText="1"/>
    </xf>
    <xf numFmtId="0" fontId="17" fillId="0" borderId="0" xfId="16" applyFont="1" applyFill="1" applyBorder="1" applyAlignment="1">
      <alignment vertical="center" wrapText="1"/>
    </xf>
    <xf numFmtId="173" fontId="17" fillId="0" borderId="0" xfId="16" applyNumberFormat="1" applyFont="1" applyFill="1" applyBorder="1" applyAlignment="1">
      <alignment vertical="center" wrapText="1"/>
    </xf>
    <xf numFmtId="173" fontId="17" fillId="0" borderId="0" xfId="16" applyNumberFormat="1" applyFont="1" applyFill="1" applyAlignment="1">
      <alignment vertical="center" wrapText="1"/>
    </xf>
    <xf numFmtId="4" fontId="17" fillId="0" borderId="0" xfId="16" applyNumberFormat="1" applyFont="1" applyFill="1" applyAlignment="1">
      <alignment vertical="center" wrapText="1"/>
    </xf>
    <xf numFmtId="0" fontId="17" fillId="0" borderId="0" xfId="16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3" fontId="3" fillId="0" borderId="0" xfId="17" applyNumberFormat="1" applyFont="1" applyFill="1" applyBorder="1" applyAlignment="1">
      <alignment vertical="center" wrapText="1"/>
    </xf>
    <xf numFmtId="173" fontId="3" fillId="0" borderId="0" xfId="17" applyNumberFormat="1" applyFont="1" applyFill="1" applyAlignment="1">
      <alignment vertical="center" wrapText="1"/>
    </xf>
    <xf numFmtId="4" fontId="3" fillId="0" borderId="0" xfId="17" applyNumberFormat="1" applyFont="1" applyFill="1" applyAlignment="1">
      <alignment vertical="center" wrapText="1"/>
    </xf>
    <xf numFmtId="0" fontId="3" fillId="0" borderId="0" xfId="17" applyFont="1" applyFill="1" applyAlignment="1">
      <alignment horizontal="center" vertical="center" wrapText="1"/>
    </xf>
    <xf numFmtId="0" fontId="3" fillId="0" borderId="0" xfId="0" applyFont="1" applyBorder="1" applyAlignment="1"/>
    <xf numFmtId="0" fontId="28" fillId="0" borderId="0" xfId="0" applyFont="1" applyBorder="1" applyAlignment="1">
      <alignment vertical="center"/>
    </xf>
    <xf numFmtId="173" fontId="3" fillId="0" borderId="0" xfId="0" applyNumberFormat="1" applyFont="1" applyFill="1" applyBorder="1" applyAlignment="1">
      <alignment vertical="center"/>
    </xf>
    <xf numFmtId="173" fontId="3" fillId="0" borderId="0" xfId="0" applyNumberFormat="1" applyFont="1" applyBorder="1" applyAlignment="1">
      <alignment vertical="center"/>
    </xf>
    <xf numFmtId="173" fontId="3" fillId="0" borderId="0" xfId="0" applyNumberFormat="1" applyFont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Border="1" applyAlignment="1">
      <alignment vertical="center"/>
    </xf>
    <xf numFmtId="172" fontId="3" fillId="0" borderId="0" xfId="1" applyNumberFormat="1" applyFont="1" applyFill="1" applyBorder="1" applyAlignment="1">
      <alignment vertical="center"/>
    </xf>
    <xf numFmtId="178" fontId="28" fillId="0" borderId="0" xfId="0" applyNumberFormat="1" applyFont="1" applyBorder="1" applyAlignment="1">
      <alignment vertical="center"/>
    </xf>
    <xf numFmtId="168" fontId="29" fillId="0" borderId="0" xfId="1" applyNumberFormat="1" applyFont="1" applyBorder="1" applyAlignment="1">
      <alignment horizontal="right"/>
    </xf>
    <xf numFmtId="176" fontId="3" fillId="0" borderId="0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2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2" fontId="3" fillId="0" borderId="21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6" fontId="3" fillId="0" borderId="0" xfId="0" applyNumberFormat="1" applyFont="1"/>
    <xf numFmtId="0" fontId="39" fillId="0" borderId="0" xfId="0" applyFont="1" applyFill="1"/>
    <xf numFmtId="0" fontId="39" fillId="0" borderId="0" xfId="0" applyFont="1" applyFill="1" applyBorder="1"/>
    <xf numFmtId="0" fontId="39" fillId="0" borderId="0" xfId="0" applyFont="1" applyFill="1" applyAlignment="1">
      <alignment wrapText="1"/>
    </xf>
    <xf numFmtId="0" fontId="39" fillId="0" borderId="0" xfId="0" applyFont="1" applyAlignment="1">
      <alignment vertical="center"/>
    </xf>
    <xf numFmtId="0" fontId="39" fillId="0" borderId="0" xfId="0" applyFont="1"/>
    <xf numFmtId="0" fontId="39" fillId="0" borderId="0" xfId="0" applyFont="1" applyAlignment="1">
      <alignment horizontal="right"/>
    </xf>
    <xf numFmtId="0" fontId="40" fillId="0" borderId="0" xfId="0" applyFont="1" applyFill="1" applyAlignment="1">
      <alignment horizontal="right"/>
    </xf>
    <xf numFmtId="164" fontId="3" fillId="0" borderId="0" xfId="0" applyNumberFormat="1" applyFont="1" applyFill="1" applyBorder="1"/>
    <xf numFmtId="175" fontId="3" fillId="0" borderId="0" xfId="0" applyNumberFormat="1" applyFont="1" applyFill="1" applyBorder="1"/>
    <xf numFmtId="164" fontId="3" fillId="0" borderId="0" xfId="1" applyFont="1" applyFill="1" applyBorder="1"/>
    <xf numFmtId="179" fontId="3" fillId="0" borderId="0" xfId="0" applyNumberFormat="1" applyFont="1" applyFill="1" applyBorder="1"/>
    <xf numFmtId="49" fontId="4" fillId="5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9" fontId="5" fillId="5" borderId="19" xfId="0" applyNumberFormat="1" applyFont="1" applyFill="1" applyBorder="1" applyAlignment="1">
      <alignment vertical="center" wrapText="1"/>
    </xf>
    <xf numFmtId="168" fontId="4" fillId="5" borderId="16" xfId="2" applyNumberFormat="1" applyFont="1" applyFill="1" applyBorder="1" applyAlignment="1">
      <alignment horizontal="center" vertical="center" wrapText="1"/>
    </xf>
    <xf numFmtId="168" fontId="4" fillId="5" borderId="5" xfId="2" applyNumberFormat="1" applyFont="1" applyFill="1" applyBorder="1" applyAlignment="1">
      <alignment horizontal="center" vertical="center" wrapText="1"/>
    </xf>
    <xf numFmtId="168" fontId="4" fillId="5" borderId="20" xfId="2" applyNumberFormat="1" applyFont="1" applyFill="1" applyBorder="1" applyAlignment="1">
      <alignment horizontal="center" vertical="center" wrapText="1"/>
    </xf>
    <xf numFmtId="169" fontId="4" fillId="6" borderId="28" xfId="2" applyNumberFormat="1" applyFont="1" applyFill="1" applyBorder="1" applyAlignment="1">
      <alignment horizontal="center" vertical="center" wrapText="1"/>
    </xf>
    <xf numFmtId="169" fontId="4" fillId="6" borderId="18" xfId="2" applyNumberFormat="1" applyFont="1" applyFill="1" applyBorder="1" applyAlignment="1">
      <alignment horizontal="center" vertical="center" wrapText="1"/>
    </xf>
    <xf numFmtId="169" fontId="4" fillId="6" borderId="34" xfId="2" applyNumberFormat="1" applyFont="1" applyFill="1" applyBorder="1" applyAlignment="1">
      <alignment horizontal="center" vertical="center" wrapText="1"/>
    </xf>
    <xf numFmtId="169" fontId="5" fillId="0" borderId="35" xfId="0" applyNumberFormat="1" applyFont="1" applyFill="1" applyBorder="1" applyAlignment="1">
      <alignment vertical="center" wrapText="1"/>
    </xf>
    <xf numFmtId="173" fontId="4" fillId="0" borderId="35" xfId="4" applyNumberFormat="1" applyFont="1" applyFill="1" applyBorder="1" applyAlignment="1">
      <alignment horizontal="center" vertical="center" wrapText="1"/>
    </xf>
    <xf numFmtId="49" fontId="6" fillId="0" borderId="6" xfId="15" applyNumberFormat="1" applyFont="1" applyFill="1" applyBorder="1" applyAlignment="1">
      <alignment horizontal="left" vertical="center" wrapText="1"/>
    </xf>
    <xf numFmtId="173" fontId="6" fillId="0" borderId="6" xfId="15" applyNumberFormat="1" applyFont="1" applyFill="1" applyBorder="1" applyAlignment="1">
      <alignment horizontal="center" vertical="center" wrapText="1"/>
    </xf>
    <xf numFmtId="173" fontId="3" fillId="0" borderId="6" xfId="4" applyNumberFormat="1" applyFont="1" applyFill="1" applyBorder="1" applyAlignment="1">
      <alignment horizontal="center" vertical="center" wrapText="1"/>
    </xf>
    <xf numFmtId="173" fontId="3" fillId="0" borderId="6" xfId="2" applyNumberFormat="1" applyFont="1" applyFill="1" applyBorder="1" applyAlignment="1">
      <alignment horizontal="center" vertical="center" wrapText="1"/>
    </xf>
    <xf numFmtId="171" fontId="3" fillId="0" borderId="0" xfId="0" applyNumberFormat="1" applyFont="1" applyFill="1" applyAlignment="1">
      <alignment vertical="center"/>
    </xf>
    <xf numFmtId="169" fontId="3" fillId="0" borderId="0" xfId="0" applyNumberFormat="1" applyFont="1" applyFill="1" applyBorder="1" applyAlignment="1">
      <alignment horizontal="right" wrapText="1"/>
    </xf>
    <xf numFmtId="169" fontId="4" fillId="0" borderId="15" xfId="1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41" fillId="0" borderId="0" xfId="0" applyFont="1" applyFill="1"/>
    <xf numFmtId="0" fontId="4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 wrapText="1"/>
    </xf>
    <xf numFmtId="0" fontId="26" fillId="0" borderId="15" xfId="0" applyFont="1" applyFill="1" applyBorder="1" applyAlignment="1">
      <alignment horizontal="left" vertical="top" wrapText="1"/>
    </xf>
    <xf numFmtId="0" fontId="3" fillId="0" borderId="36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42" fillId="0" borderId="15" xfId="0" applyNumberFormat="1" applyFont="1" applyFill="1" applyBorder="1" applyAlignment="1">
      <alignment horizontal="center" vertical="center" shrinkToFit="1"/>
    </xf>
    <xf numFmtId="171" fontId="42" fillId="0" borderId="15" xfId="0" applyNumberFormat="1" applyFont="1" applyFill="1" applyBorder="1" applyAlignment="1">
      <alignment horizontal="right" vertical="center" shrinkToFit="1"/>
    </xf>
    <xf numFmtId="0" fontId="43" fillId="0" borderId="0" xfId="0" applyFont="1" applyFill="1" applyBorder="1" applyAlignment="1">
      <alignment horizontal="left" vertical="center"/>
    </xf>
    <xf numFmtId="0" fontId="43" fillId="0" borderId="15" xfId="0" applyFont="1" applyFill="1" applyBorder="1" applyAlignment="1">
      <alignment horizontal="center" vertical="center" wrapText="1"/>
    </xf>
    <xf numFmtId="171" fontId="43" fillId="0" borderId="15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45" fillId="0" borderId="0" xfId="0" applyFont="1" applyFill="1" applyAlignment="1">
      <alignment horizontal="center"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45" fillId="0" borderId="0" xfId="0" applyFont="1" applyFill="1" applyAlignment="1">
      <alignment horizontal="right" vertical="center"/>
    </xf>
    <xf numFmtId="0" fontId="45" fillId="0" borderId="0" xfId="0" applyFont="1" applyFill="1" applyAlignment="1">
      <alignment horizontal="right"/>
    </xf>
    <xf numFmtId="168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right" wrapText="1"/>
    </xf>
    <xf numFmtId="49" fontId="14" fillId="0" borderId="15" xfId="0" applyNumberFormat="1" applyFont="1" applyFill="1" applyBorder="1" applyAlignment="1">
      <alignment horizontal="center" vertical="center" textRotation="90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/>
    <xf numFmtId="0" fontId="18" fillId="0" borderId="15" xfId="0" applyFont="1" applyFill="1" applyBorder="1" applyAlignment="1"/>
    <xf numFmtId="168" fontId="18" fillId="0" borderId="0" xfId="0" applyNumberFormat="1" applyFont="1" applyFill="1"/>
    <xf numFmtId="172" fontId="18" fillId="0" borderId="0" xfId="1" applyNumberFormat="1" applyFont="1" applyFill="1"/>
    <xf numFmtId="0" fontId="18" fillId="0" borderId="0" xfId="0" applyFont="1" applyFill="1"/>
    <xf numFmtId="49" fontId="14" fillId="0" borderId="2" xfId="0" applyNumberFormat="1" applyFont="1" applyFill="1" applyBorder="1" applyAlignment="1">
      <alignment horizontal="center" vertical="center"/>
    </xf>
    <xf numFmtId="172" fontId="14" fillId="0" borderId="0" xfId="1" applyNumberFormat="1" applyFont="1" applyFill="1"/>
    <xf numFmtId="49" fontId="18" fillId="0" borderId="2" xfId="0" applyNumberFormat="1" applyFont="1" applyFill="1" applyBorder="1" applyAlignment="1">
      <alignment horizontal="center" vertical="center"/>
    </xf>
    <xf numFmtId="49" fontId="18" fillId="0" borderId="15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/>
    <xf numFmtId="49" fontId="14" fillId="0" borderId="15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/>
    <xf numFmtId="49" fontId="14" fillId="0" borderId="2" xfId="0" applyNumberFormat="1" applyFont="1" applyFill="1" applyBorder="1"/>
    <xf numFmtId="0" fontId="14" fillId="0" borderId="15" xfId="0" applyFont="1" applyFill="1" applyBorder="1"/>
    <xf numFmtId="174" fontId="14" fillId="0" borderId="0" xfId="0" applyNumberFormat="1" applyFont="1" applyFill="1"/>
    <xf numFmtId="49" fontId="18" fillId="0" borderId="2" xfId="18" applyNumberFormat="1" applyFont="1" applyFill="1" applyBorder="1" applyAlignment="1">
      <alignment vertical="top" wrapText="1"/>
    </xf>
    <xf numFmtId="49" fontId="18" fillId="0" borderId="15" xfId="18" applyNumberFormat="1" applyFont="1" applyFill="1" applyBorder="1" applyAlignment="1">
      <alignment vertical="top" wrapText="1"/>
    </xf>
    <xf numFmtId="49" fontId="14" fillId="0" borderId="2" xfId="18" applyNumberFormat="1" applyFont="1" applyFill="1" applyBorder="1" applyAlignment="1">
      <alignment vertical="top" wrapText="1"/>
    </xf>
    <xf numFmtId="49" fontId="14" fillId="0" borderId="15" xfId="18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left" vertical="center" wrapText="1"/>
    </xf>
    <xf numFmtId="164" fontId="14" fillId="0" borderId="0" xfId="1" applyFont="1" applyFill="1" applyBorder="1" applyAlignment="1">
      <alignment horizontal="left" vertical="center" wrapText="1"/>
    </xf>
    <xf numFmtId="168" fontId="14" fillId="0" borderId="0" xfId="1" applyNumberFormat="1" applyFont="1" applyFill="1" applyBorder="1" applyAlignment="1">
      <alignment vertical="center"/>
    </xf>
    <xf numFmtId="164" fontId="14" fillId="0" borderId="0" xfId="0" applyNumberFormat="1" applyFont="1" applyFill="1" applyAlignment="1">
      <alignment wrapText="1"/>
    </xf>
    <xf numFmtId="168" fontId="14" fillId="0" borderId="0" xfId="0" applyNumberFormat="1" applyFont="1" applyFill="1" applyBorder="1"/>
    <xf numFmtId="49" fontId="14" fillId="0" borderId="29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4" fillId="0" borderId="15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justify"/>
    </xf>
    <xf numFmtId="0" fontId="4" fillId="0" borderId="0" xfId="0" applyFont="1" applyFill="1" applyAlignment="1">
      <alignment vertical="top" wrapText="1"/>
    </xf>
    <xf numFmtId="0" fontId="26" fillId="0" borderId="3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right" vertical="top" wrapText="1"/>
    </xf>
    <xf numFmtId="168" fontId="26" fillId="0" borderId="7" xfId="1" applyNumberFormat="1" applyFont="1" applyFill="1" applyBorder="1" applyAlignment="1">
      <alignment horizontal="righ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vertical="top" wrapText="1"/>
    </xf>
    <xf numFmtId="0" fontId="3" fillId="0" borderId="17" xfId="0" applyFont="1" applyFill="1" applyBorder="1"/>
    <xf numFmtId="0" fontId="13" fillId="0" borderId="15" xfId="0" applyFont="1" applyFill="1" applyBorder="1" applyAlignment="1">
      <alignment horizontal="left" vertical="center" wrapText="1"/>
    </xf>
    <xf numFmtId="168" fontId="13" fillId="0" borderId="36" xfId="1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/>
    <xf numFmtId="0" fontId="10" fillId="0" borderId="15" xfId="0" applyFont="1" applyFill="1" applyBorder="1" applyAlignment="1">
      <alignment vertical="center" wrapText="1"/>
    </xf>
    <xf numFmtId="165" fontId="10" fillId="0" borderId="36" xfId="0" applyNumberFormat="1" applyFont="1" applyFill="1" applyBorder="1" applyAlignment="1">
      <alignment vertical="center" wrapText="1"/>
    </xf>
    <xf numFmtId="0" fontId="13" fillId="0" borderId="15" xfId="0" applyFont="1" applyFill="1" applyBorder="1" applyAlignment="1">
      <alignment horizontal="center" vertical="center"/>
    </xf>
    <xf numFmtId="168" fontId="13" fillId="0" borderId="36" xfId="1" applyNumberFormat="1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168" fontId="10" fillId="0" borderId="36" xfId="1" applyNumberFormat="1" applyFont="1" applyFill="1" applyBorder="1" applyAlignment="1">
      <alignment horizontal="left" vertical="center" wrapText="1"/>
    </xf>
    <xf numFmtId="168" fontId="13" fillId="0" borderId="36" xfId="1" applyNumberFormat="1" applyFont="1" applyFill="1" applyBorder="1" applyAlignment="1">
      <alignment vertical="center"/>
    </xf>
    <xf numFmtId="168" fontId="13" fillId="0" borderId="36" xfId="1" applyNumberFormat="1" applyFont="1" applyFill="1" applyBorder="1" applyAlignment="1">
      <alignment horizontal="left" vertical="center" wrapText="1"/>
    </xf>
    <xf numFmtId="0" fontId="13" fillId="0" borderId="15" xfId="0" applyFont="1" applyFill="1" applyBorder="1"/>
    <xf numFmtId="49" fontId="13" fillId="0" borderId="15" xfId="18" applyNumberFormat="1" applyFont="1" applyFill="1" applyBorder="1" applyAlignment="1">
      <alignment vertical="top" wrapText="1"/>
    </xf>
    <xf numFmtId="0" fontId="13" fillId="0" borderId="6" xfId="0" applyFont="1" applyFill="1" applyBorder="1" applyAlignment="1">
      <alignment horizontal="center" vertical="center"/>
    </xf>
    <xf numFmtId="168" fontId="35" fillId="0" borderId="36" xfId="1" applyNumberFormat="1" applyFont="1" applyFill="1" applyBorder="1" applyAlignment="1">
      <alignment vertical="center"/>
    </xf>
    <xf numFmtId="168" fontId="35" fillId="0" borderId="36" xfId="0" applyNumberFormat="1" applyFont="1" applyFill="1" applyBorder="1" applyAlignment="1">
      <alignment vertical="center" wrapText="1"/>
    </xf>
    <xf numFmtId="168" fontId="34" fillId="0" borderId="36" xfId="1" applyNumberFormat="1" applyFont="1" applyFill="1" applyBorder="1" applyAlignment="1">
      <alignment vertical="center" wrapText="1"/>
    </xf>
    <xf numFmtId="168" fontId="35" fillId="0" borderId="36" xfId="1" applyNumberFormat="1" applyFont="1" applyFill="1" applyBorder="1" applyAlignment="1">
      <alignment horizontal="left" vertical="center" wrapText="1"/>
    </xf>
    <xf numFmtId="168" fontId="35" fillId="0" borderId="7" xfId="1" applyNumberFormat="1" applyFont="1" applyFill="1" applyBorder="1" applyAlignment="1">
      <alignment vertical="center" wrapText="1"/>
    </xf>
    <xf numFmtId="180" fontId="13" fillId="0" borderId="36" xfId="21" applyNumberFormat="1" applyFont="1" applyFill="1" applyBorder="1" applyAlignment="1">
      <alignment horizontal="right" vertical="top"/>
    </xf>
    <xf numFmtId="0" fontId="13" fillId="0" borderId="36" xfId="0" applyFont="1" applyFill="1" applyBorder="1" applyAlignment="1">
      <alignment horizontal="left" vertical="top" wrapText="1"/>
    </xf>
    <xf numFmtId="171" fontId="46" fillId="0" borderId="15" xfId="0" applyNumberFormat="1" applyFont="1" applyFill="1" applyBorder="1" applyAlignment="1">
      <alignment horizontal="right" vertical="center" shrinkToFit="1"/>
    </xf>
    <xf numFmtId="171" fontId="47" fillId="0" borderId="15" xfId="0" applyNumberFormat="1" applyFont="1" applyFill="1" applyBorder="1" applyAlignment="1">
      <alignment horizontal="left" vertical="center" wrapText="1"/>
    </xf>
    <xf numFmtId="171" fontId="47" fillId="0" borderId="15" xfId="0" applyNumberFormat="1" applyFont="1" applyFill="1" applyBorder="1" applyAlignment="1">
      <alignment horizontal="right" vertical="center" shrinkToFit="1"/>
    </xf>
    <xf numFmtId="0" fontId="26" fillId="0" borderId="39" xfId="0" applyFont="1" applyFill="1" applyBorder="1" applyAlignment="1">
      <alignment horizontal="left" vertical="center" wrapText="1"/>
    </xf>
    <xf numFmtId="0" fontId="10" fillId="0" borderId="39" xfId="0" applyFont="1" applyFill="1" applyBorder="1" applyAlignment="1"/>
    <xf numFmtId="0" fontId="13" fillId="0" borderId="39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vertical="top"/>
    </xf>
    <xf numFmtId="1" fontId="42" fillId="0" borderId="42" xfId="0" applyNumberFormat="1" applyFont="1" applyFill="1" applyBorder="1" applyAlignment="1">
      <alignment vertical="top" shrinkToFit="1"/>
    </xf>
    <xf numFmtId="0" fontId="14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49" fontId="10" fillId="0" borderId="21" xfId="15" applyNumberFormat="1" applyFont="1" applyFill="1" applyBorder="1" applyAlignment="1">
      <alignment horizontal="left" vertical="center" wrapText="1"/>
    </xf>
    <xf numFmtId="0" fontId="13" fillId="0" borderId="15" xfId="0" quotePrefix="1" applyFont="1" applyFill="1" applyBorder="1" applyAlignment="1">
      <alignment horizontal="left" vertical="center" wrapText="1"/>
    </xf>
    <xf numFmtId="49" fontId="18" fillId="0" borderId="15" xfId="0" applyNumberFormat="1" applyFont="1" applyFill="1" applyBorder="1" applyAlignment="1">
      <alignment horizontal="center" vertical="center" wrapText="1"/>
    </xf>
    <xf numFmtId="167" fontId="42" fillId="0" borderId="15" xfId="0" applyNumberFormat="1" applyFont="1" applyFill="1" applyBorder="1" applyAlignment="1">
      <alignment horizontal="right" vertical="center" shrinkToFit="1"/>
    </xf>
    <xf numFmtId="168" fontId="26" fillId="0" borderId="0" xfId="1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13" fillId="3" borderId="15" xfId="0" applyFont="1" applyFill="1" applyBorder="1" applyAlignment="1">
      <alignment horizontal="left" vertical="center" wrapText="1"/>
    </xf>
    <xf numFmtId="0" fontId="13" fillId="3" borderId="15" xfId="0" applyNumberFormat="1" applyFont="1" applyFill="1" applyBorder="1" applyAlignment="1">
      <alignment horizontal="left" vertical="center" wrapText="1"/>
    </xf>
    <xf numFmtId="0" fontId="10" fillId="0" borderId="39" xfId="0" applyFont="1" applyFill="1" applyBorder="1" applyAlignment="1">
      <alignment vertical="center"/>
    </xf>
    <xf numFmtId="0" fontId="36" fillId="0" borderId="15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vertical="center" wrapText="1"/>
    </xf>
    <xf numFmtId="49" fontId="14" fillId="0" borderId="23" xfId="18" applyNumberFormat="1" applyFont="1" applyFill="1" applyBorder="1" applyAlignment="1">
      <alignment vertical="top" wrapText="1"/>
    </xf>
    <xf numFmtId="49" fontId="14" fillId="0" borderId="24" xfId="18" applyNumberFormat="1" applyFont="1" applyFill="1" applyBorder="1" applyAlignment="1">
      <alignment vertical="top" wrapText="1"/>
    </xf>
    <xf numFmtId="0" fontId="10" fillId="0" borderId="61" xfId="0" applyFont="1" applyFill="1" applyBorder="1" applyAlignment="1">
      <alignment vertical="top"/>
    </xf>
    <xf numFmtId="49" fontId="13" fillId="0" borderId="24" xfId="18" applyNumberFormat="1" applyFont="1" applyFill="1" applyBorder="1" applyAlignment="1">
      <alignment vertical="top" wrapText="1"/>
    </xf>
    <xf numFmtId="168" fontId="35" fillId="0" borderId="25" xfId="1" applyNumberFormat="1" applyFont="1" applyFill="1" applyBorder="1" applyAlignment="1">
      <alignment horizontal="left" vertical="center" wrapText="1"/>
    </xf>
    <xf numFmtId="0" fontId="41" fillId="0" borderId="0" xfId="0" applyFont="1" applyFill="1" applyAlignment="1">
      <alignment horizontal="center"/>
    </xf>
    <xf numFmtId="0" fontId="26" fillId="3" borderId="15" xfId="0" applyFont="1" applyFill="1" applyBorder="1" applyAlignment="1">
      <alignment horizontal="left" vertical="center" wrapText="1"/>
    </xf>
    <xf numFmtId="0" fontId="3" fillId="3" borderId="60" xfId="0" applyFont="1" applyFill="1" applyBorder="1" applyAlignment="1">
      <alignment horizontal="center" vertical="center" wrapText="1"/>
    </xf>
    <xf numFmtId="0" fontId="26" fillId="3" borderId="25" xfId="0" applyFont="1" applyFill="1" applyBorder="1" applyAlignment="1">
      <alignment horizontal="right" vertical="top" wrapText="1"/>
    </xf>
    <xf numFmtId="168" fontId="36" fillId="3" borderId="7" xfId="1" applyNumberFormat="1" applyFont="1" applyFill="1" applyBorder="1" applyAlignment="1">
      <alignment horizontal="right" vertical="top" wrapText="1"/>
    </xf>
    <xf numFmtId="0" fontId="13" fillId="0" borderId="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left" vertical="center" wrapText="1"/>
    </xf>
    <xf numFmtId="169" fontId="3" fillId="0" borderId="15" xfId="0" applyNumberFormat="1" applyFont="1" applyFill="1" applyBorder="1" applyAlignment="1">
      <alignment horizontal="center"/>
    </xf>
    <xf numFmtId="169" fontId="3" fillId="0" borderId="15" xfId="0" applyNumberFormat="1" applyFont="1" applyFill="1" applyBorder="1" applyAlignment="1"/>
    <xf numFmtId="0" fontId="44" fillId="0" borderId="15" xfId="0" applyFont="1" applyFill="1" applyBorder="1" applyAlignment="1">
      <alignment horizontal="left" vertical="center" wrapText="1"/>
    </xf>
    <xf numFmtId="168" fontId="4" fillId="0" borderId="15" xfId="1" applyNumberFormat="1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left" vertical="center" wrapText="1"/>
    </xf>
    <xf numFmtId="169" fontId="33" fillId="0" borderId="15" xfId="2" applyNumberFormat="1" applyFont="1" applyFill="1" applyBorder="1" applyAlignment="1">
      <alignment horizontal="left" vertical="center" wrapText="1"/>
    </xf>
    <xf numFmtId="49" fontId="33" fillId="0" borderId="15" xfId="0" applyNumberFormat="1" applyFont="1" applyFill="1" applyBorder="1" applyAlignment="1">
      <alignment horizontal="left" vertical="center" wrapText="1"/>
    </xf>
    <xf numFmtId="49" fontId="3" fillId="0" borderId="15" xfId="0" quotePrefix="1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top" textRotation="90" wrapText="1"/>
    </xf>
    <xf numFmtId="0" fontId="13" fillId="0" borderId="15" xfId="0" applyFont="1" applyFill="1" applyBorder="1" applyAlignment="1">
      <alignment horizontal="center" vertical="top" textRotation="90" wrapText="1"/>
    </xf>
    <xf numFmtId="0" fontId="13" fillId="0" borderId="3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/>
    </xf>
    <xf numFmtId="0" fontId="10" fillId="0" borderId="15" xfId="0" applyFont="1" applyFill="1" applyBorder="1" applyAlignment="1">
      <alignment horizontal="left" vertical="top" wrapText="1"/>
    </xf>
    <xf numFmtId="0" fontId="36" fillId="0" borderId="15" xfId="0" applyFont="1" applyFill="1" applyBorder="1" applyAlignment="1">
      <alignment horizontal="left" vertical="top" wrapText="1"/>
    </xf>
    <xf numFmtId="0" fontId="13" fillId="0" borderId="41" xfId="0" applyFont="1" applyFill="1" applyBorder="1" applyAlignment="1">
      <alignment horizontal="left" vertical="top" wrapText="1"/>
    </xf>
    <xf numFmtId="0" fontId="13" fillId="3" borderId="15" xfId="0" applyFont="1" applyFill="1" applyBorder="1" applyAlignment="1">
      <alignment horizontal="left" vertical="top" wrapText="1"/>
    </xf>
    <xf numFmtId="180" fontId="10" fillId="0" borderId="36" xfId="22" applyNumberFormat="1" applyFont="1" applyFill="1" applyBorder="1" applyAlignment="1">
      <alignment horizontal="right" vertical="top"/>
    </xf>
    <xf numFmtId="180" fontId="13" fillId="0" borderId="31" xfId="0" applyNumberFormat="1" applyFont="1" applyFill="1" applyBorder="1" applyAlignment="1">
      <alignment horizontal="right" vertical="top" wrapText="1"/>
    </xf>
    <xf numFmtId="0" fontId="11" fillId="0" borderId="15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7" xfId="0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right" vertical="center"/>
    </xf>
    <xf numFmtId="0" fontId="39" fillId="0" borderId="0" xfId="16" applyFont="1" applyFill="1" applyAlignment="1">
      <alignment horizontal="right" vertical="center" wrapText="1"/>
    </xf>
    <xf numFmtId="0" fontId="39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5" xfId="0" applyFont="1" applyFill="1" applyBorder="1" applyAlignment="1">
      <alignment horizontal="center" vertical="top" wrapText="1"/>
    </xf>
    <xf numFmtId="0" fontId="13" fillId="0" borderId="36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textRotation="90" wrapText="1"/>
    </xf>
    <xf numFmtId="0" fontId="3" fillId="0" borderId="21" xfId="0" applyFont="1" applyFill="1" applyBorder="1" applyAlignment="1">
      <alignment horizontal="center" vertical="center" textRotation="90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48" fillId="0" borderId="0" xfId="0" applyFont="1" applyFill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35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49" fontId="13" fillId="0" borderId="35" xfId="0" applyNumberFormat="1" applyFont="1" applyFill="1" applyBorder="1" applyAlignment="1">
      <alignment horizontal="center" vertical="center" wrapText="1"/>
    </xf>
    <xf numFmtId="49" fontId="14" fillId="0" borderId="23" xfId="0" applyNumberFormat="1" applyFont="1" applyFill="1" applyBorder="1" applyAlignment="1">
      <alignment horizontal="center" vertical="center" textRotation="90" wrapText="1"/>
    </xf>
    <xf numFmtId="49" fontId="14" fillId="0" borderId="1" xfId="0" applyNumberFormat="1" applyFont="1" applyFill="1" applyBorder="1" applyAlignment="1">
      <alignment horizontal="center" vertical="center" textRotation="90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21" xfId="0" applyNumberFormat="1" applyFont="1" applyFill="1" applyBorder="1" applyAlignment="1">
      <alignment horizontal="center" vertical="center" textRotation="90" wrapText="1"/>
    </xf>
    <xf numFmtId="49" fontId="13" fillId="0" borderId="24" xfId="0" applyNumberFormat="1" applyFont="1" applyFill="1" applyBorder="1" applyAlignment="1">
      <alignment horizontal="center" vertical="center" textRotation="90" wrapText="1"/>
    </xf>
    <xf numFmtId="49" fontId="13" fillId="0" borderId="21" xfId="0" applyNumberFormat="1" applyFont="1" applyFill="1" applyBorder="1" applyAlignment="1">
      <alignment horizontal="center" vertical="center" textRotation="90" wrapTex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textRotation="90" wrapText="1"/>
    </xf>
    <xf numFmtId="0" fontId="4" fillId="0" borderId="15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169" fontId="4" fillId="0" borderId="15" xfId="1" applyNumberFormat="1" applyFont="1" applyFill="1" applyBorder="1" applyAlignment="1">
      <alignment horizontal="center" vertical="center" wrapText="1"/>
    </xf>
    <xf numFmtId="169" fontId="11" fillId="0" borderId="15" xfId="1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Border="1" applyAlignment="1">
      <alignment horizontal="right"/>
    </xf>
    <xf numFmtId="169" fontId="3" fillId="0" borderId="0" xfId="0" applyNumberFormat="1" applyFont="1" applyFill="1" applyBorder="1" applyAlignment="1">
      <alignment horizontal="right" wrapText="1"/>
    </xf>
    <xf numFmtId="0" fontId="10" fillId="0" borderId="0" xfId="18" applyFont="1" applyFill="1" applyAlignment="1">
      <alignment horizontal="center" vertical="top" wrapText="1"/>
    </xf>
    <xf numFmtId="169" fontId="3" fillId="0" borderId="52" xfId="0" applyNumberFormat="1" applyFont="1" applyFill="1" applyBorder="1" applyAlignment="1">
      <alignment horizontal="center" vertical="center" textRotation="90" wrapText="1"/>
    </xf>
    <xf numFmtId="169" fontId="3" fillId="0" borderId="54" xfId="0" applyNumberFormat="1" applyFont="1" applyFill="1" applyBorder="1" applyAlignment="1">
      <alignment horizontal="center" vertical="center" textRotation="90" wrapText="1"/>
    </xf>
    <xf numFmtId="169" fontId="3" fillId="0" borderId="26" xfId="0" applyNumberFormat="1" applyFont="1" applyFill="1" applyBorder="1" applyAlignment="1">
      <alignment horizontal="center" vertical="center" textRotation="90" wrapText="1"/>
    </xf>
    <xf numFmtId="169" fontId="3" fillId="0" borderId="47" xfId="0" applyNumberFormat="1" applyFont="1" applyFill="1" applyBorder="1" applyAlignment="1">
      <alignment horizontal="center" vertical="center" textRotation="90" wrapText="1"/>
    </xf>
    <xf numFmtId="169" fontId="3" fillId="0" borderId="32" xfId="0" applyNumberFormat="1" applyFont="1" applyFill="1" applyBorder="1" applyAlignment="1">
      <alignment horizontal="center" vertical="center" textRotation="90" wrapText="1"/>
    </xf>
    <xf numFmtId="169" fontId="3" fillId="0" borderId="38" xfId="0" applyNumberFormat="1" applyFont="1" applyFill="1" applyBorder="1" applyAlignment="1">
      <alignment horizontal="center" vertical="center" textRotation="90" wrapText="1"/>
    </xf>
    <xf numFmtId="169" fontId="3" fillId="0" borderId="55" xfId="0" applyNumberFormat="1" applyFont="1" applyFill="1" applyBorder="1" applyAlignment="1">
      <alignment horizontal="center" vertical="center" textRotation="90" wrapText="1"/>
    </xf>
    <xf numFmtId="169" fontId="3" fillId="0" borderId="56" xfId="0" applyNumberFormat="1" applyFont="1" applyFill="1" applyBorder="1" applyAlignment="1">
      <alignment horizontal="center" vertical="center" textRotation="90" wrapText="1"/>
    </xf>
    <xf numFmtId="169" fontId="3" fillId="0" borderId="37" xfId="0" applyNumberFormat="1" applyFont="1" applyFill="1" applyBorder="1" applyAlignment="1">
      <alignment horizontal="center" vertical="center" textRotation="90" wrapText="1"/>
    </xf>
    <xf numFmtId="169" fontId="5" fillId="0" borderId="57" xfId="0" applyNumberFormat="1" applyFont="1" applyFill="1" applyBorder="1" applyAlignment="1">
      <alignment horizontal="center" vertical="center" wrapText="1"/>
    </xf>
    <xf numFmtId="169" fontId="5" fillId="0" borderId="58" xfId="0" applyNumberFormat="1" applyFont="1" applyFill="1" applyBorder="1" applyAlignment="1">
      <alignment horizontal="center" vertical="center" wrapText="1"/>
    </xf>
    <xf numFmtId="169" fontId="5" fillId="0" borderId="59" xfId="0" applyNumberFormat="1" applyFont="1" applyFill="1" applyBorder="1" applyAlignment="1">
      <alignment horizontal="center" vertical="center" wrapText="1"/>
    </xf>
    <xf numFmtId="169" fontId="11" fillId="0" borderId="48" xfId="1" applyNumberFormat="1" applyFont="1" applyFill="1" applyBorder="1" applyAlignment="1">
      <alignment horizontal="center" vertical="center" wrapText="1"/>
    </xf>
    <xf numFmtId="169" fontId="11" fillId="0" borderId="49" xfId="1" applyNumberFormat="1" applyFont="1" applyFill="1" applyBorder="1" applyAlignment="1">
      <alignment horizontal="center" vertical="center" wrapText="1"/>
    </xf>
    <xf numFmtId="169" fontId="11" fillId="0" borderId="20" xfId="1" applyNumberFormat="1" applyFont="1" applyFill="1" applyBorder="1" applyAlignment="1">
      <alignment horizontal="center" vertical="center" wrapText="1"/>
    </xf>
    <xf numFmtId="169" fontId="4" fillId="0" borderId="52" xfId="1" applyNumberFormat="1" applyFont="1" applyFill="1" applyBorder="1" applyAlignment="1">
      <alignment horizontal="center" vertical="center" wrapText="1"/>
    </xf>
    <xf numFmtId="169" fontId="4" fillId="0" borderId="26" xfId="1" applyNumberFormat="1" applyFont="1" applyFill="1" applyBorder="1" applyAlignment="1">
      <alignment horizontal="center" vertical="center" wrapText="1"/>
    </xf>
    <xf numFmtId="169" fontId="4" fillId="0" borderId="51" xfId="1" applyNumberFormat="1" applyFont="1" applyFill="1" applyBorder="1" applyAlignment="1">
      <alignment horizontal="center" vertical="center" wrapText="1"/>
    </xf>
    <xf numFmtId="169" fontId="4" fillId="0" borderId="9" xfId="1" applyNumberFormat="1" applyFont="1" applyFill="1" applyBorder="1" applyAlignment="1">
      <alignment horizontal="center" vertical="center" wrapText="1"/>
    </xf>
    <xf numFmtId="169" fontId="7" fillId="3" borderId="15" xfId="7" applyNumberFormat="1" applyFont="1" applyFill="1" applyBorder="1" applyAlignment="1">
      <alignment horizontal="center" vertical="center" wrapText="1"/>
    </xf>
    <xf numFmtId="169" fontId="7" fillId="0" borderId="50" xfId="7" applyNumberFormat="1" applyFont="1" applyFill="1" applyBorder="1" applyAlignment="1">
      <alignment horizontal="center" vertical="center" wrapText="1"/>
    </xf>
    <xf numFmtId="169" fontId="7" fillId="0" borderId="45" xfId="7" applyNumberFormat="1" applyFont="1" applyFill="1" applyBorder="1" applyAlignment="1">
      <alignment horizontal="center" vertical="center" wrapText="1"/>
    </xf>
    <xf numFmtId="169" fontId="7" fillId="0" borderId="46" xfId="7" applyNumberFormat="1" applyFont="1" applyFill="1" applyBorder="1" applyAlignment="1">
      <alignment horizontal="center" vertical="center" wrapText="1"/>
    </xf>
    <xf numFmtId="169" fontId="7" fillId="0" borderId="43" xfId="7" applyNumberFormat="1" applyFont="1" applyFill="1" applyBorder="1" applyAlignment="1">
      <alignment horizontal="center" vertical="center" wrapText="1"/>
    </xf>
    <xf numFmtId="169" fontId="7" fillId="0" borderId="0" xfId="7" applyNumberFormat="1" applyFont="1" applyFill="1" applyBorder="1" applyAlignment="1">
      <alignment horizontal="center" vertical="center" wrapText="1"/>
    </xf>
    <xf numFmtId="169" fontId="7" fillId="0" borderId="41" xfId="7" applyNumberFormat="1" applyFont="1" applyFill="1" applyBorder="1" applyAlignment="1">
      <alignment horizontal="center" vertical="center" wrapText="1"/>
    </xf>
    <xf numFmtId="169" fontId="7" fillId="0" borderId="53" xfId="7" applyNumberFormat="1" applyFont="1" applyFill="1" applyBorder="1" applyAlignment="1">
      <alignment horizontal="center" vertical="center" wrapText="1"/>
    </xf>
    <xf numFmtId="169" fontId="7" fillId="0" borderId="17" xfId="7" applyNumberFormat="1" applyFont="1" applyFill="1" applyBorder="1" applyAlignment="1">
      <alignment horizontal="center" vertical="center" wrapText="1"/>
    </xf>
    <xf numFmtId="169" fontId="7" fillId="0" borderId="40" xfId="7" applyNumberFormat="1" applyFont="1" applyFill="1" applyBorder="1" applyAlignment="1">
      <alignment horizontal="center" vertical="center" wrapText="1"/>
    </xf>
    <xf numFmtId="169" fontId="3" fillId="0" borderId="50" xfId="0" applyNumberFormat="1" applyFont="1" applyFill="1" applyBorder="1" applyAlignment="1">
      <alignment horizontal="center"/>
    </xf>
    <xf numFmtId="169" fontId="3" fillId="0" borderId="45" xfId="0" applyNumberFormat="1" applyFont="1" applyFill="1" applyBorder="1" applyAlignment="1">
      <alignment horizontal="center"/>
    </xf>
    <xf numFmtId="169" fontId="3" fillId="0" borderId="46" xfId="0" applyNumberFormat="1" applyFont="1" applyFill="1" applyBorder="1" applyAlignment="1">
      <alignment horizontal="center"/>
    </xf>
    <xf numFmtId="169" fontId="3" fillId="0" borderId="43" xfId="0" applyNumberFormat="1" applyFont="1" applyFill="1" applyBorder="1" applyAlignment="1">
      <alignment horizontal="center"/>
    </xf>
    <xf numFmtId="169" fontId="3" fillId="0" borderId="0" xfId="0" applyNumberFormat="1" applyFont="1" applyFill="1" applyBorder="1" applyAlignment="1">
      <alignment horizontal="center"/>
    </xf>
    <xf numFmtId="169" fontId="3" fillId="0" borderId="41" xfId="0" applyNumberFormat="1" applyFont="1" applyFill="1" applyBorder="1" applyAlignment="1">
      <alignment horizontal="center"/>
    </xf>
    <xf numFmtId="169" fontId="3" fillId="0" borderId="53" xfId="0" applyNumberFormat="1" applyFont="1" applyFill="1" applyBorder="1" applyAlignment="1">
      <alignment horizontal="center"/>
    </xf>
    <xf numFmtId="169" fontId="3" fillId="0" borderId="17" xfId="0" applyNumberFormat="1" applyFont="1" applyFill="1" applyBorder="1" applyAlignment="1">
      <alignment horizontal="center"/>
    </xf>
    <xf numFmtId="169" fontId="3" fillId="0" borderId="40" xfId="0" applyNumberFormat="1" applyFont="1" applyFill="1" applyBorder="1" applyAlignment="1">
      <alignment horizontal="center"/>
    </xf>
    <xf numFmtId="0" fontId="41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left" vertical="center" wrapText="1"/>
    </xf>
    <xf numFmtId="0" fontId="33" fillId="0" borderId="15" xfId="0" applyFont="1" applyFill="1" applyBorder="1" applyAlignment="1">
      <alignment horizontal="left" vertical="center" wrapText="1"/>
    </xf>
    <xf numFmtId="0" fontId="26" fillId="0" borderId="29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6" fillId="3" borderId="26" xfId="0" applyFont="1" applyFill="1" applyBorder="1" applyAlignment="1">
      <alignment horizontal="left" vertical="center" wrapText="1"/>
    </xf>
    <xf numFmtId="0" fontId="26" fillId="3" borderId="38" xfId="0" applyFont="1" applyFill="1" applyBorder="1" applyAlignment="1">
      <alignment horizontal="left" vertical="center" wrapText="1"/>
    </xf>
    <xf numFmtId="0" fontId="26" fillId="3" borderId="2" xfId="0" applyFont="1" applyFill="1" applyBorder="1" applyAlignment="1">
      <alignment horizontal="left" vertical="center" wrapText="1"/>
    </xf>
    <xf numFmtId="0" fontId="26" fillId="3" borderId="15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8" fillId="7" borderId="0" xfId="0" applyFont="1" applyFill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173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1" fontId="3" fillId="0" borderId="15" xfId="0" applyNumberFormat="1" applyFont="1" applyFill="1" applyBorder="1" applyAlignment="1">
      <alignment horizontal="center" vertical="center" wrapText="1"/>
    </xf>
    <xf numFmtId="171" fontId="3" fillId="0" borderId="6" xfId="0" applyNumberFormat="1" applyFont="1" applyFill="1" applyBorder="1" applyAlignment="1">
      <alignment horizontal="center" vertical="center" wrapText="1"/>
    </xf>
    <xf numFmtId="171" fontId="3" fillId="0" borderId="24" xfId="0" applyNumberFormat="1" applyFont="1" applyFill="1" applyBorder="1" applyAlignment="1">
      <alignment horizontal="center" vertical="center" wrapText="1"/>
    </xf>
    <xf numFmtId="171" fontId="3" fillId="0" borderId="32" xfId="0" applyNumberFormat="1" applyFont="1" applyFill="1" applyBorder="1" applyAlignment="1">
      <alignment horizontal="center" vertical="center" wrapText="1"/>
    </xf>
    <xf numFmtId="171" fontId="3" fillId="0" borderId="21" xfId="0" applyNumberFormat="1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wrapText="1"/>
    </xf>
    <xf numFmtId="171" fontId="4" fillId="0" borderId="24" xfId="0" applyNumberFormat="1" applyFont="1" applyFill="1" applyBorder="1" applyAlignment="1">
      <alignment horizontal="center" vertical="center" wrapText="1"/>
    </xf>
    <xf numFmtId="171" fontId="4" fillId="0" borderId="32" xfId="0" applyNumberFormat="1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81" fontId="26" fillId="0" borderId="7" xfId="1" applyNumberFormat="1" applyFont="1" applyFill="1" applyBorder="1" applyAlignment="1">
      <alignment horizontal="right" vertical="top" wrapText="1"/>
    </xf>
  </cellXfs>
  <cellStyles count="23">
    <cellStyle name="Comma" xfId="1" builtinId="3"/>
    <cellStyle name="Comma 2" xfId="2"/>
    <cellStyle name="Comma 3" xfId="3"/>
    <cellStyle name="Comma 4" xfId="4"/>
    <cellStyle name="Comma 5" xfId="5"/>
    <cellStyle name="Comma_General" xfId="6"/>
    <cellStyle name="Neutral" xfId="7" builtinId="28"/>
    <cellStyle name="Normal" xfId="0" builtinId="0"/>
    <cellStyle name="Normal 2 3" xfId="8"/>
    <cellStyle name="Normal 3_HavelvacN2axjusakN3" xfId="9"/>
    <cellStyle name="Normal 4" xfId="10"/>
    <cellStyle name="Normal 5" xfId="11"/>
    <cellStyle name="Normal 6" xfId="12"/>
    <cellStyle name="Normal 7" xfId="13"/>
    <cellStyle name="Normal 8" xfId="14"/>
    <cellStyle name="Normal_Book2" xfId="15"/>
    <cellStyle name="Normal_General" xfId="16"/>
    <cellStyle name="Normal_send-calc-turq" xfId="17"/>
    <cellStyle name="Normal_Varabashxum-ynderk" xfId="18"/>
    <cellStyle name="Percent" xfId="19" builtinId="5"/>
    <cellStyle name="Percent 2" xfId="20"/>
    <cellStyle name="SN_241" xfId="21"/>
    <cellStyle name="SN_b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ColWidth="13.42578125" defaultRowHeight="13.5"/>
  <cols>
    <col min="1" max="1" width="42.85546875" style="198" customWidth="1"/>
    <col min="2" max="2" width="38" style="198" customWidth="1"/>
    <col min="3" max="3" width="13.42578125" style="198" customWidth="1"/>
    <col min="4" max="4" width="15.85546875" style="198" customWidth="1"/>
    <col min="5" max="16384" width="13.42578125" style="198"/>
  </cols>
  <sheetData>
    <row r="1" spans="1:5" ht="14.25">
      <c r="A1" s="217"/>
      <c r="B1" s="141" t="s">
        <v>64</v>
      </c>
      <c r="C1" s="207"/>
    </row>
    <row r="2" spans="1:5" ht="14.25">
      <c r="A2" s="217"/>
      <c r="B2" s="219"/>
      <c r="C2" s="207"/>
      <c r="D2" s="208"/>
      <c r="E2" s="208"/>
    </row>
    <row r="3" spans="1:5" ht="77.25" customHeight="1">
      <c r="A3" s="394" t="s">
        <v>190</v>
      </c>
      <c r="B3" s="394"/>
      <c r="C3" s="209"/>
      <c r="D3" s="209"/>
      <c r="E3" s="209"/>
    </row>
    <row r="4" spans="1:5" s="210" customFormat="1" ht="18.75" customHeight="1">
      <c r="A4" s="202"/>
      <c r="B4" s="203" t="s">
        <v>191</v>
      </c>
    </row>
    <row r="5" spans="1:5" ht="88.5" customHeight="1">
      <c r="A5" s="204"/>
      <c r="B5" s="205" t="s">
        <v>175</v>
      </c>
      <c r="C5" s="211"/>
    </row>
    <row r="6" spans="1:5" ht="33.75" customHeight="1">
      <c r="A6" s="199" t="s">
        <v>192</v>
      </c>
      <c r="B6" s="206"/>
    </row>
    <row r="7" spans="1:5" ht="24" customHeight="1">
      <c r="A7" s="199" t="s">
        <v>193</v>
      </c>
      <c r="B7" s="200"/>
    </row>
    <row r="8" spans="1:5" ht="21" customHeight="1">
      <c r="A8" s="199" t="s">
        <v>194</v>
      </c>
      <c r="B8" s="200"/>
      <c r="D8" s="198" t="s">
        <v>195</v>
      </c>
    </row>
    <row r="10" spans="1:5">
      <c r="B10" s="212"/>
    </row>
    <row r="11" spans="1:5">
      <c r="B11" s="212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G15" sqref="G15"/>
    </sheetView>
  </sheetViews>
  <sheetFormatPr defaultRowHeight="13.5"/>
  <cols>
    <col min="1" max="1" width="38.42578125" style="198" customWidth="1"/>
    <col min="2" max="2" width="19" style="198" customWidth="1"/>
    <col min="3" max="3" width="21" style="198" customWidth="1"/>
    <col min="4" max="4" width="15.85546875" style="198" customWidth="1"/>
    <col min="5" max="16384" width="9.140625" style="198"/>
  </cols>
  <sheetData>
    <row r="1" spans="1:4">
      <c r="A1" s="217"/>
      <c r="B1" s="217"/>
      <c r="C1" s="218" t="s">
        <v>117</v>
      </c>
    </row>
    <row r="2" spans="1:4" ht="95.25" customHeight="1">
      <c r="A2" s="394" t="s">
        <v>179</v>
      </c>
      <c r="B2" s="394"/>
      <c r="C2" s="394"/>
    </row>
    <row r="3" spans="1:4" ht="26.25" customHeight="1">
      <c r="A3" s="165"/>
      <c r="B3" s="165"/>
      <c r="C3" s="142" t="s">
        <v>121</v>
      </c>
    </row>
    <row r="4" spans="1:4" ht="55.5" customHeight="1">
      <c r="A4" s="395" t="s">
        <v>180</v>
      </c>
      <c r="B4" s="396" t="s">
        <v>175</v>
      </c>
      <c r="C4" s="397"/>
      <c r="D4" s="398"/>
    </row>
    <row r="5" spans="1:4" ht="33.75" customHeight="1">
      <c r="A5" s="395"/>
      <c r="B5" s="62" t="s">
        <v>74</v>
      </c>
      <c r="C5" s="167" t="s">
        <v>181</v>
      </c>
      <c r="D5" s="167" t="s">
        <v>23</v>
      </c>
    </row>
    <row r="6" spans="1:4" ht="21.75" customHeight="1">
      <c r="A6" s="199" t="s">
        <v>176</v>
      </c>
      <c r="B6" s="200" t="e">
        <f>B14+B8</f>
        <v>#REF!</v>
      </c>
      <c r="C6" s="200">
        <f>C14+C8</f>
        <v>20891008.700000003</v>
      </c>
      <c r="D6" s="200">
        <f>D14+D8</f>
        <v>4091597.9</v>
      </c>
    </row>
    <row r="7" spans="1:4" ht="24.75" customHeight="1">
      <c r="A7" s="199" t="s">
        <v>182</v>
      </c>
      <c r="B7" s="200"/>
      <c r="C7" s="200"/>
      <c r="D7" s="200"/>
    </row>
    <row r="8" spans="1:4" ht="27" customHeight="1">
      <c r="A8" s="199" t="s">
        <v>183</v>
      </c>
      <c r="B8" s="200">
        <f>B10</f>
        <v>675000</v>
      </c>
      <c r="C8" s="200">
        <f>C10</f>
        <v>675000</v>
      </c>
      <c r="D8" s="200">
        <f>D10</f>
        <v>675000</v>
      </c>
    </row>
    <row r="9" spans="1:4" ht="32.25" customHeight="1">
      <c r="A9" s="199" t="s">
        <v>182</v>
      </c>
      <c r="B9" s="200"/>
      <c r="C9" s="200"/>
      <c r="D9" s="200"/>
    </row>
    <row r="10" spans="1:4" ht="42.75" customHeight="1">
      <c r="A10" s="199" t="s">
        <v>184</v>
      </c>
      <c r="B10" s="200">
        <f>B12</f>
        <v>675000</v>
      </c>
      <c r="C10" s="200">
        <f>C12</f>
        <v>675000</v>
      </c>
      <c r="D10" s="200">
        <f>D12</f>
        <v>675000</v>
      </c>
    </row>
    <row r="11" spans="1:4" ht="36.75" customHeight="1">
      <c r="A11" s="199" t="s">
        <v>182</v>
      </c>
      <c r="B11" s="200"/>
      <c r="C11" s="200"/>
      <c r="D11" s="200"/>
    </row>
    <row r="12" spans="1:4" ht="51.75" customHeight="1">
      <c r="A12" s="201" t="s">
        <v>185</v>
      </c>
      <c r="B12" s="200">
        <v>675000</v>
      </c>
      <c r="C12" s="200">
        <v>675000</v>
      </c>
      <c r="D12" s="200">
        <v>675000</v>
      </c>
    </row>
    <row r="13" spans="1:4" ht="22.5" customHeight="1">
      <c r="A13" s="199"/>
      <c r="B13" s="199"/>
      <c r="C13" s="199" t="s">
        <v>186</v>
      </c>
      <c r="D13" s="199" t="s">
        <v>186</v>
      </c>
    </row>
    <row r="14" spans="1:4" ht="28.5" customHeight="1">
      <c r="A14" s="199" t="s">
        <v>187</v>
      </c>
      <c r="B14" s="200" t="e">
        <f>B16</f>
        <v>#REF!</v>
      </c>
      <c r="C14" s="200">
        <f>C16</f>
        <v>20216008.700000003</v>
      </c>
      <c r="D14" s="200">
        <f>D16</f>
        <v>3416597.9</v>
      </c>
    </row>
    <row r="15" spans="1:4" ht="32.25" customHeight="1">
      <c r="A15" s="199" t="s">
        <v>182</v>
      </c>
      <c r="B15" s="200"/>
      <c r="C15" s="200"/>
      <c r="D15" s="200"/>
    </row>
    <row r="16" spans="1:4" ht="42.75" customHeight="1">
      <c r="A16" s="199" t="s">
        <v>188</v>
      </c>
      <c r="B16" s="200" t="e">
        <f>B18</f>
        <v>#REF!</v>
      </c>
      <c r="C16" s="200">
        <f>C18</f>
        <v>20216008.700000003</v>
      </c>
      <c r="D16" s="200">
        <f>D18</f>
        <v>3416597.9</v>
      </c>
    </row>
    <row r="17" spans="1:4" ht="36.75" customHeight="1">
      <c r="A17" s="199" t="s">
        <v>182</v>
      </c>
      <c r="B17" s="200"/>
      <c r="C17" s="200"/>
      <c r="D17" s="200"/>
    </row>
    <row r="18" spans="1:4" ht="29.25" customHeight="1">
      <c r="A18" s="201" t="s">
        <v>189</v>
      </c>
      <c r="B18" s="200" t="e">
        <v>#REF!</v>
      </c>
      <c r="C18" s="200">
        <v>20216008.700000003</v>
      </c>
      <c r="D18" s="200"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9" sqref="E9"/>
    </sheetView>
  </sheetViews>
  <sheetFormatPr defaultRowHeight="13.5"/>
  <cols>
    <col min="1" max="1" width="44.7109375" style="164" customWidth="1"/>
    <col min="2" max="2" width="18.28515625" style="164" customWidth="1"/>
    <col min="3" max="3" width="20.28515625" style="164" customWidth="1"/>
    <col min="4" max="4" width="18.28515625" style="172" customWidth="1"/>
    <col min="5" max="5" width="22.42578125" style="173" customWidth="1"/>
    <col min="6" max="6" width="14.42578125" style="173" bestFit="1" customWidth="1"/>
    <col min="7" max="7" width="11.7109375" style="164" bestFit="1" customWidth="1"/>
    <col min="8" max="8" width="9.7109375" style="164" bestFit="1" customWidth="1"/>
    <col min="9" max="16384" width="9.140625" style="164"/>
  </cols>
  <sheetData>
    <row r="1" spans="1:8">
      <c r="A1" s="216"/>
      <c r="B1" s="216"/>
      <c r="C1" s="141" t="s">
        <v>172</v>
      </c>
    </row>
    <row r="2" spans="1:8" ht="14.25" customHeight="1">
      <c r="A2" s="399"/>
      <c r="B2" s="399"/>
      <c r="C2" s="399"/>
    </row>
    <row r="3" spans="1:8" s="179" customFormat="1">
      <c r="A3" s="400"/>
      <c r="B3" s="400"/>
      <c r="C3" s="400"/>
      <c r="D3" s="174"/>
      <c r="E3" s="175"/>
      <c r="F3" s="176"/>
      <c r="G3" s="177"/>
      <c r="H3" s="178"/>
    </row>
    <row r="4" spans="1:8" s="184" customFormat="1" ht="73.5" customHeight="1">
      <c r="A4" s="394" t="s">
        <v>173</v>
      </c>
      <c r="B4" s="394"/>
      <c r="C4" s="394"/>
      <c r="D4" s="28"/>
      <c r="E4" s="180"/>
      <c r="F4" s="181"/>
      <c r="G4" s="182"/>
      <c r="H4" s="183"/>
    </row>
    <row r="5" spans="1:8" s="184" customFormat="1" ht="23.25" customHeight="1">
      <c r="A5" s="165"/>
      <c r="B5" s="165"/>
      <c r="C5" s="165"/>
      <c r="D5" s="28"/>
      <c r="E5" s="180"/>
      <c r="F5" s="181"/>
      <c r="G5" s="182"/>
      <c r="H5" s="183"/>
    </row>
    <row r="6" spans="1:8" s="166" customFormat="1" ht="21.75" customHeight="1">
      <c r="C6" s="142" t="s">
        <v>121</v>
      </c>
      <c r="D6" s="27"/>
      <c r="E6" s="185"/>
      <c r="F6" s="185"/>
    </row>
    <row r="7" spans="1:8" ht="59.25" customHeight="1">
      <c r="A7" s="395" t="s">
        <v>174</v>
      </c>
      <c r="B7" s="396" t="s">
        <v>175</v>
      </c>
      <c r="C7" s="398"/>
      <c r="F7" s="186"/>
    </row>
    <row r="8" spans="1:8" ht="42" customHeight="1">
      <c r="A8" s="395"/>
      <c r="B8" s="38" t="s">
        <v>73</v>
      </c>
      <c r="C8" s="38" t="s">
        <v>23</v>
      </c>
      <c r="F8" s="186"/>
    </row>
    <row r="9" spans="1:8" ht="22.5" customHeight="1">
      <c r="A9" s="124" t="s">
        <v>176</v>
      </c>
      <c r="B9" s="168" t="e">
        <f>B11+B12</f>
        <v>#REF!</v>
      </c>
      <c r="C9" s="168">
        <f>C11+C12</f>
        <v>8610087.6400000006</v>
      </c>
      <c r="E9" s="187"/>
      <c r="F9" s="188"/>
      <c r="G9" s="189"/>
      <c r="H9" s="189"/>
    </row>
    <row r="10" spans="1:8" ht="22.5" customHeight="1">
      <c r="A10" s="169" t="s">
        <v>26</v>
      </c>
      <c r="B10" s="170"/>
      <c r="C10" s="171"/>
      <c r="D10" s="187"/>
      <c r="E10" s="188"/>
      <c r="F10" s="188"/>
      <c r="G10" s="189"/>
      <c r="H10" s="189"/>
    </row>
    <row r="11" spans="1:8" ht="39" customHeight="1">
      <c r="A11" s="125" t="s">
        <v>177</v>
      </c>
      <c r="B11" s="171" t="e">
        <v>#REF!</v>
      </c>
      <c r="C11" s="171">
        <v>4014159.6399999997</v>
      </c>
      <c r="D11" s="187"/>
      <c r="E11" s="188"/>
      <c r="F11" s="188"/>
      <c r="G11" s="189"/>
      <c r="H11" s="189"/>
    </row>
    <row r="12" spans="1:8" ht="27" customHeight="1">
      <c r="A12" s="125" t="s">
        <v>178</v>
      </c>
      <c r="B12" s="171">
        <v>4535189.7999999989</v>
      </c>
      <c r="C12" s="171">
        <v>4595928</v>
      </c>
      <c r="D12" s="190"/>
    </row>
    <row r="13" spans="1:8" s="173" customFormat="1">
      <c r="A13" s="186"/>
      <c r="B13" s="186"/>
      <c r="C13" s="188"/>
      <c r="D13" s="191"/>
      <c r="E13" s="192"/>
    </row>
    <row r="14" spans="1:8" s="173" customFormat="1">
      <c r="A14" s="186"/>
      <c r="B14" s="186"/>
      <c r="C14" s="186"/>
      <c r="D14" s="193"/>
      <c r="F14" s="194"/>
    </row>
    <row r="15" spans="1:8" s="173" customFormat="1">
      <c r="A15" s="186"/>
      <c r="B15" s="186"/>
      <c r="C15" s="195"/>
      <c r="D15" s="187"/>
      <c r="F15" s="186"/>
    </row>
    <row r="16" spans="1:8" s="173" customFormat="1">
      <c r="A16" s="186"/>
      <c r="B16" s="186"/>
      <c r="C16" s="186"/>
      <c r="D16" s="187"/>
      <c r="E16" s="188"/>
      <c r="F16" s="194"/>
    </row>
    <row r="17" spans="1:6" s="173" customFormat="1">
      <c r="A17" s="186"/>
      <c r="B17" s="186"/>
      <c r="C17" s="186"/>
      <c r="D17" s="172"/>
      <c r="E17" s="192"/>
      <c r="F17" s="186"/>
    </row>
    <row r="18" spans="1:6" s="173" customFormat="1">
      <c r="A18" s="186"/>
      <c r="B18" s="186"/>
      <c r="C18" s="186"/>
      <c r="D18" s="172"/>
      <c r="F18" s="186"/>
    </row>
    <row r="19" spans="1:6" s="173" customFormat="1">
      <c r="A19" s="186"/>
      <c r="B19" s="186"/>
      <c r="C19" s="186"/>
      <c r="D19" s="193"/>
      <c r="E19" s="192"/>
      <c r="F19" s="186"/>
    </row>
    <row r="20" spans="1:6" s="173" customFormat="1">
      <c r="A20" s="186"/>
      <c r="B20" s="186"/>
      <c r="C20" s="186"/>
      <c r="D20" s="172"/>
      <c r="E20" s="196"/>
      <c r="F20" s="186"/>
    </row>
    <row r="21" spans="1:6" s="173" customFormat="1">
      <c r="D21" s="190"/>
      <c r="F21" s="186"/>
    </row>
    <row r="22" spans="1:6" s="173" customFormat="1">
      <c r="D22" s="172"/>
      <c r="F22" s="186"/>
    </row>
    <row r="23" spans="1:6">
      <c r="F23" s="186"/>
    </row>
    <row r="24" spans="1:6">
      <c r="C24" s="197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opLeftCell="A13" workbookViewId="0">
      <selection activeCell="J14" sqref="J14"/>
    </sheetView>
  </sheetViews>
  <sheetFormatPr defaultRowHeight="13.5"/>
  <cols>
    <col min="1" max="2" width="6.7109375" style="22" customWidth="1"/>
    <col min="3" max="3" width="5.28515625" style="22" customWidth="1"/>
    <col min="4" max="4" width="48.28515625" style="22" customWidth="1"/>
    <col min="5" max="5" width="15.42578125" style="23" bestFit="1" customWidth="1"/>
    <col min="6" max="6" width="21.42578125" style="23" customWidth="1"/>
    <col min="7" max="7" width="9.140625" style="23"/>
    <col min="8" max="8" width="10.85546875" style="23" customWidth="1"/>
    <col min="9" max="9" width="18.42578125" style="23" customWidth="1"/>
    <col min="10" max="10" width="16.42578125" style="23" customWidth="1"/>
    <col min="11" max="12" width="9.140625" style="23"/>
    <col min="13" max="16384" width="9.140625" style="22"/>
  </cols>
  <sheetData>
    <row r="1" spans="1:12">
      <c r="A1" s="213"/>
      <c r="B1" s="213"/>
      <c r="C1" s="213"/>
      <c r="D1" s="213"/>
      <c r="E1" s="214"/>
      <c r="F1" s="141" t="s">
        <v>143</v>
      </c>
    </row>
    <row r="2" spans="1:12">
      <c r="A2" s="213"/>
      <c r="B2" s="213"/>
      <c r="C2" s="213"/>
      <c r="D2" s="213"/>
      <c r="E2" s="214"/>
      <c r="F2" s="214"/>
    </row>
    <row r="3" spans="1:12">
      <c r="A3" s="213"/>
      <c r="B3" s="215"/>
      <c r="C3" s="215"/>
      <c r="D3" s="215"/>
      <c r="E3" s="214"/>
      <c r="F3" s="214"/>
    </row>
    <row r="4" spans="1:12" ht="74.25" customHeight="1">
      <c r="A4" s="401" t="s">
        <v>144</v>
      </c>
      <c r="B4" s="401"/>
      <c r="C4" s="401"/>
      <c r="D4" s="401"/>
      <c r="E4" s="401"/>
      <c r="F4" s="401"/>
    </row>
    <row r="5" spans="1:12">
      <c r="A5" s="126"/>
      <c r="B5" s="126"/>
      <c r="C5" s="126"/>
      <c r="D5" s="126"/>
      <c r="G5" s="22"/>
      <c r="H5" s="22"/>
      <c r="I5" s="22"/>
      <c r="J5" s="22"/>
      <c r="K5" s="22"/>
    </row>
    <row r="6" spans="1:12">
      <c r="B6" s="24"/>
      <c r="C6" s="126"/>
      <c r="D6" s="126"/>
      <c r="E6" s="22"/>
      <c r="F6" s="142" t="s">
        <v>121</v>
      </c>
      <c r="G6" s="131"/>
      <c r="L6" s="22"/>
    </row>
    <row r="7" spans="1:12" ht="96" customHeight="1">
      <c r="A7" s="29" t="s">
        <v>10</v>
      </c>
      <c r="B7" s="29" t="s">
        <v>11</v>
      </c>
      <c r="C7" s="29" t="s">
        <v>12</v>
      </c>
      <c r="D7" s="62" t="s">
        <v>25</v>
      </c>
      <c r="E7" s="396" t="s">
        <v>123</v>
      </c>
      <c r="F7" s="398"/>
      <c r="G7" s="131"/>
      <c r="L7" s="22"/>
    </row>
    <row r="8" spans="1:12" ht="20.25" customHeight="1">
      <c r="A8" s="143"/>
      <c r="B8" s="143"/>
      <c r="C8" s="143"/>
      <c r="D8" s="38"/>
      <c r="E8" s="144" t="s">
        <v>73</v>
      </c>
      <c r="F8" s="144" t="s">
        <v>124</v>
      </c>
      <c r="L8" s="22"/>
    </row>
    <row r="9" spans="1:12" ht="17.25" customHeight="1">
      <c r="A9" s="143"/>
      <c r="B9" s="143"/>
      <c r="C9" s="143"/>
      <c r="D9" s="37" t="s">
        <v>24</v>
      </c>
      <c r="E9" s="133" t="e">
        <f>E11+E15+E27+E32+E36+E40+E44</f>
        <v>#REF!</v>
      </c>
      <c r="F9" s="133">
        <f>F11+F15+F27+F32+F36+F40+F44</f>
        <v>29501096.339999996</v>
      </c>
      <c r="I9" s="140"/>
      <c r="J9" s="140"/>
      <c r="L9" s="22"/>
    </row>
    <row r="10" spans="1:12" s="23" customFormat="1" ht="17.25" customHeight="1">
      <c r="A10" s="143"/>
      <c r="B10" s="143"/>
      <c r="C10" s="143"/>
      <c r="D10" s="37" t="s">
        <v>125</v>
      </c>
      <c r="E10" s="133"/>
      <c r="F10" s="133"/>
      <c r="I10" s="145"/>
      <c r="J10" s="145"/>
    </row>
    <row r="11" spans="1:12" s="23" customFormat="1" ht="30.75" customHeight="1">
      <c r="A11" s="146" t="s">
        <v>5</v>
      </c>
      <c r="B11" s="147"/>
      <c r="C11" s="147"/>
      <c r="D11" s="148" t="s">
        <v>145</v>
      </c>
      <c r="E11" s="133" t="e">
        <f>E13</f>
        <v>#REF!</v>
      </c>
      <c r="F11" s="133">
        <v>21750833.799999997</v>
      </c>
      <c r="G11" s="22"/>
      <c r="H11" s="22"/>
      <c r="K11" s="22"/>
    </row>
    <row r="12" spans="1:12" s="23" customFormat="1" ht="18.75" customHeight="1">
      <c r="A12" s="146"/>
      <c r="B12" s="146"/>
      <c r="C12" s="146"/>
      <c r="D12" s="37" t="s">
        <v>125</v>
      </c>
      <c r="E12" s="133"/>
      <c r="F12" s="133"/>
      <c r="G12" s="22"/>
      <c r="H12" s="22"/>
      <c r="I12" s="22"/>
      <c r="J12" s="22"/>
      <c r="K12" s="22"/>
    </row>
    <row r="13" spans="1:12" s="23" customFormat="1" ht="48.75" customHeight="1">
      <c r="A13" s="147"/>
      <c r="B13" s="146" t="s">
        <v>5</v>
      </c>
      <c r="C13" s="146"/>
      <c r="D13" s="148" t="s">
        <v>146</v>
      </c>
      <c r="E13" s="133" t="e">
        <f>E14</f>
        <v>#REF!</v>
      </c>
      <c r="F13" s="133">
        <f>F14</f>
        <v>21750833.799999997</v>
      </c>
      <c r="G13" s="22"/>
      <c r="H13" s="22"/>
      <c r="I13" s="22"/>
      <c r="J13" s="22"/>
      <c r="K13" s="22"/>
    </row>
    <row r="14" spans="1:12" s="23" customFormat="1" ht="31.5" customHeight="1">
      <c r="A14" s="147"/>
      <c r="B14" s="146"/>
      <c r="C14" s="146" t="s">
        <v>9</v>
      </c>
      <c r="D14" s="148" t="s">
        <v>147</v>
      </c>
      <c r="E14" s="133" t="e">
        <v>#REF!</v>
      </c>
      <c r="F14" s="133">
        <v>21750833.799999997</v>
      </c>
      <c r="G14" s="22"/>
      <c r="H14" s="22"/>
      <c r="I14" s="22"/>
      <c r="J14" s="22"/>
      <c r="K14" s="22"/>
    </row>
    <row r="15" spans="1:12" ht="36" customHeight="1">
      <c r="A15" s="149" t="s">
        <v>7</v>
      </c>
      <c r="B15" s="149"/>
      <c r="C15" s="149"/>
      <c r="D15" s="148" t="s">
        <v>148</v>
      </c>
      <c r="E15" s="139" t="e">
        <f>E17+E20+E23+E25</f>
        <v>#REF!</v>
      </c>
      <c r="F15" s="139">
        <v>10123432.040000001</v>
      </c>
      <c r="G15" s="22"/>
      <c r="H15" s="22"/>
      <c r="I15" s="22"/>
      <c r="J15" s="22"/>
      <c r="K15" s="22"/>
      <c r="L15" s="22"/>
    </row>
    <row r="16" spans="1:12" ht="16.5" customHeight="1">
      <c r="A16" s="150"/>
      <c r="B16" s="150"/>
      <c r="C16" s="150"/>
      <c r="D16" s="151" t="s">
        <v>28</v>
      </c>
      <c r="E16" s="139"/>
      <c r="F16" s="139"/>
      <c r="G16" s="22"/>
      <c r="H16" s="22"/>
      <c r="I16" s="22"/>
      <c r="J16" s="22"/>
      <c r="K16" s="22"/>
      <c r="L16" s="22"/>
    </row>
    <row r="17" spans="1:12" ht="27">
      <c r="A17" s="149"/>
      <c r="B17" s="149" t="s">
        <v>9</v>
      </c>
      <c r="C17" s="149"/>
      <c r="D17" s="148" t="s">
        <v>29</v>
      </c>
      <c r="E17" s="139" t="e">
        <f>E18+E19</f>
        <v>#REF!</v>
      </c>
      <c r="F17" s="139">
        <f>F18+F19</f>
        <v>-880734.50000000012</v>
      </c>
      <c r="G17" s="22"/>
      <c r="H17" s="22"/>
      <c r="I17" s="22"/>
      <c r="J17" s="22"/>
      <c r="K17" s="22"/>
      <c r="L17" s="22"/>
    </row>
    <row r="18" spans="1:12" ht="22.5" customHeight="1">
      <c r="A18" s="149"/>
      <c r="B18" s="149"/>
      <c r="C18" s="149" t="s">
        <v>5</v>
      </c>
      <c r="D18" s="148" t="s">
        <v>149</v>
      </c>
      <c r="E18" s="139" t="e">
        <v>#REF!</v>
      </c>
      <c r="F18" s="139">
        <v>129194</v>
      </c>
      <c r="G18" s="152"/>
      <c r="H18" s="22"/>
      <c r="I18" s="22"/>
      <c r="J18" s="22"/>
      <c r="K18" s="22"/>
      <c r="L18" s="22"/>
    </row>
    <row r="19" spans="1:12">
      <c r="A19" s="149"/>
      <c r="B19" s="149"/>
      <c r="C19" s="149" t="s">
        <v>7</v>
      </c>
      <c r="D19" s="153" t="s">
        <v>30</v>
      </c>
      <c r="E19" s="154" t="e">
        <v>#REF!</v>
      </c>
      <c r="F19" s="154">
        <v>-1009928.5000000001</v>
      </c>
      <c r="G19" s="152"/>
      <c r="H19" s="22"/>
      <c r="I19" s="22"/>
      <c r="J19" s="22"/>
      <c r="K19" s="22"/>
      <c r="L19" s="22"/>
    </row>
    <row r="20" spans="1:12" ht="27">
      <c r="A20" s="149"/>
      <c r="B20" s="149" t="s">
        <v>6</v>
      </c>
      <c r="C20" s="149"/>
      <c r="D20" s="148" t="s">
        <v>150</v>
      </c>
      <c r="E20" s="139" t="e">
        <f>E21+E22</f>
        <v>#REF!</v>
      </c>
      <c r="F20" s="139">
        <f>F21+F22</f>
        <v>14050260.1</v>
      </c>
      <c r="G20" s="152"/>
      <c r="H20" s="22"/>
      <c r="I20" s="22"/>
      <c r="J20" s="22"/>
      <c r="K20" s="22"/>
      <c r="L20" s="22"/>
    </row>
    <row r="21" spans="1:12" ht="22.5" customHeight="1">
      <c r="A21" s="149"/>
      <c r="B21" s="149"/>
      <c r="C21" s="149" t="s">
        <v>7</v>
      </c>
      <c r="D21" s="148" t="s">
        <v>151</v>
      </c>
      <c r="E21" s="139" t="e">
        <v>#REF!</v>
      </c>
      <c r="F21" s="139">
        <v>14081600.4</v>
      </c>
      <c r="G21" s="152"/>
      <c r="H21" s="22"/>
      <c r="I21" s="22"/>
      <c r="J21" s="22"/>
      <c r="K21" s="22"/>
      <c r="L21" s="22"/>
    </row>
    <row r="22" spans="1:12" ht="21.75" customHeight="1">
      <c r="A22" s="149"/>
      <c r="B22" s="149"/>
      <c r="C22" s="149" t="s">
        <v>152</v>
      </c>
      <c r="D22" s="148" t="s">
        <v>153</v>
      </c>
      <c r="E22" s="139" t="e">
        <v>#REF!</v>
      </c>
      <c r="F22" s="139">
        <v>-31340.3</v>
      </c>
      <c r="G22" s="152"/>
      <c r="H22" s="22"/>
      <c r="I22" s="22"/>
      <c r="J22" s="22"/>
      <c r="K22" s="22"/>
      <c r="L22" s="22"/>
    </row>
    <row r="23" spans="1:12" ht="27">
      <c r="A23" s="149"/>
      <c r="B23" s="149" t="s">
        <v>152</v>
      </c>
      <c r="C23" s="149"/>
      <c r="D23" s="148" t="s">
        <v>154</v>
      </c>
      <c r="E23" s="139" t="e">
        <f>E24</f>
        <v>#REF!</v>
      </c>
      <c r="F23" s="139">
        <f>F24</f>
        <v>-2875469.36</v>
      </c>
      <c r="G23" s="155"/>
      <c r="H23" s="22"/>
      <c r="I23" s="22"/>
      <c r="J23" s="22"/>
      <c r="K23" s="22"/>
      <c r="L23" s="22"/>
    </row>
    <row r="24" spans="1:12" ht="23.25" customHeight="1">
      <c r="A24" s="149"/>
      <c r="B24" s="149"/>
      <c r="C24" s="149" t="s">
        <v>5</v>
      </c>
      <c r="D24" s="148" t="s">
        <v>155</v>
      </c>
      <c r="E24" s="139" t="e">
        <v>#REF!</v>
      </c>
      <c r="F24" s="139">
        <v>-2875469.36</v>
      </c>
      <c r="G24" s="155"/>
      <c r="H24" s="155"/>
      <c r="I24" s="156"/>
      <c r="J24" s="22"/>
      <c r="K24" s="22"/>
      <c r="L24" s="22"/>
    </row>
    <row r="25" spans="1:12" ht="41.25" customHeight="1">
      <c r="A25" s="149"/>
      <c r="B25" s="149" t="s">
        <v>156</v>
      </c>
      <c r="C25" s="149"/>
      <c r="D25" s="148" t="s">
        <v>157</v>
      </c>
      <c r="E25" s="139" t="e">
        <f>E26</f>
        <v>#REF!</v>
      </c>
      <c r="F25" s="139">
        <f>F26</f>
        <v>-170624.20000000004</v>
      </c>
      <c r="G25" s="155"/>
      <c r="H25" s="155"/>
      <c r="I25" s="155"/>
      <c r="J25" s="22"/>
      <c r="K25" s="22"/>
      <c r="L25" s="22"/>
    </row>
    <row r="26" spans="1:12" ht="39" customHeight="1">
      <c r="A26" s="149"/>
      <c r="B26" s="149"/>
      <c r="C26" s="149" t="s">
        <v>5</v>
      </c>
      <c r="D26" s="148" t="s">
        <v>157</v>
      </c>
      <c r="E26" s="139" t="e">
        <v>#REF!</v>
      </c>
      <c r="F26" s="139">
        <v>-170624.20000000004</v>
      </c>
      <c r="G26" s="155"/>
      <c r="H26" s="155"/>
      <c r="I26" s="155"/>
      <c r="J26" s="22"/>
      <c r="K26" s="22"/>
      <c r="L26" s="22"/>
    </row>
    <row r="27" spans="1:12" ht="39" customHeight="1">
      <c r="A27" s="149" t="s">
        <v>152</v>
      </c>
      <c r="B27" s="149"/>
      <c r="C27" s="149"/>
      <c r="D27" s="148" t="s">
        <v>158</v>
      </c>
      <c r="E27" s="139" t="e">
        <f>E29</f>
        <v>#REF!</v>
      </c>
      <c r="F27" s="139">
        <f>F29</f>
        <v>117205.1</v>
      </c>
      <c r="G27" s="155"/>
      <c r="H27" s="155"/>
      <c r="I27" s="155"/>
      <c r="J27" s="22"/>
      <c r="K27" s="22"/>
      <c r="L27" s="22"/>
    </row>
    <row r="28" spans="1:12">
      <c r="A28" s="149"/>
      <c r="B28" s="149"/>
      <c r="C28" s="149"/>
      <c r="D28" s="151" t="s">
        <v>28</v>
      </c>
      <c r="E28" s="139"/>
      <c r="F28" s="139"/>
      <c r="G28" s="155"/>
      <c r="H28" s="155"/>
      <c r="I28" s="155"/>
      <c r="J28" s="22"/>
      <c r="K28" s="22"/>
      <c r="L28" s="22"/>
    </row>
    <row r="29" spans="1:12" ht="39" customHeight="1">
      <c r="A29" s="149"/>
      <c r="B29" s="149" t="s">
        <v>7</v>
      </c>
      <c r="C29" s="149"/>
      <c r="D29" s="148" t="s">
        <v>159</v>
      </c>
      <c r="E29" s="139" t="e">
        <f>E31</f>
        <v>#REF!</v>
      </c>
      <c r="F29" s="139">
        <f>F31</f>
        <v>117205.1</v>
      </c>
      <c r="G29" s="155"/>
      <c r="H29" s="155"/>
      <c r="I29" s="155"/>
      <c r="J29" s="22"/>
      <c r="K29" s="22"/>
      <c r="L29" s="22"/>
    </row>
    <row r="30" spans="1:12">
      <c r="A30" s="149"/>
      <c r="B30" s="149"/>
      <c r="C30" s="149"/>
      <c r="D30" s="151" t="s">
        <v>28</v>
      </c>
      <c r="E30" s="139"/>
      <c r="F30" s="139"/>
      <c r="G30" s="155"/>
      <c r="H30" s="155"/>
      <c r="I30" s="155"/>
      <c r="J30" s="22"/>
      <c r="K30" s="22"/>
      <c r="L30" s="22"/>
    </row>
    <row r="31" spans="1:12" ht="27">
      <c r="A31" s="149"/>
      <c r="B31" s="149"/>
      <c r="C31" s="149" t="s">
        <v>5</v>
      </c>
      <c r="D31" s="151" t="s">
        <v>159</v>
      </c>
      <c r="E31" s="139" t="e">
        <v>#REF!</v>
      </c>
      <c r="F31" s="139">
        <v>117205.1</v>
      </c>
      <c r="G31" s="155"/>
      <c r="H31" s="155"/>
      <c r="I31" s="155"/>
      <c r="J31" s="22"/>
      <c r="K31" s="22"/>
      <c r="L31" s="22"/>
    </row>
    <row r="32" spans="1:12" ht="30" customHeight="1">
      <c r="A32" s="150" t="s">
        <v>8</v>
      </c>
      <c r="B32" s="149"/>
      <c r="C32" s="149"/>
      <c r="D32" s="157" t="s">
        <v>31</v>
      </c>
      <c r="E32" s="154" t="e">
        <f>E34</f>
        <v>#REF!</v>
      </c>
      <c r="F32" s="154">
        <v>-1124568.6000000001</v>
      </c>
      <c r="G32" s="155"/>
      <c r="H32" s="155"/>
      <c r="I32" s="155"/>
      <c r="J32" s="22"/>
      <c r="K32" s="22"/>
      <c r="L32" s="22"/>
    </row>
    <row r="33" spans="1:12" ht="20.25" customHeight="1">
      <c r="A33" s="150"/>
      <c r="B33" s="149"/>
      <c r="C33" s="149"/>
      <c r="D33" s="158" t="s">
        <v>26</v>
      </c>
      <c r="E33" s="159"/>
      <c r="F33" s="159"/>
      <c r="G33" s="155"/>
      <c r="H33" s="155"/>
      <c r="I33" s="156"/>
      <c r="J33" s="22"/>
      <c r="K33" s="22"/>
      <c r="L33" s="22"/>
    </row>
    <row r="34" spans="1:12" ht="23.25" customHeight="1">
      <c r="A34" s="150"/>
      <c r="B34" s="149" t="s">
        <v>6</v>
      </c>
      <c r="C34" s="149"/>
      <c r="D34" s="150" t="s">
        <v>32</v>
      </c>
      <c r="E34" s="154" t="e">
        <f>E35</f>
        <v>#REF!</v>
      </c>
      <c r="F34" s="154">
        <f>F35</f>
        <v>-1124568.6000000001</v>
      </c>
      <c r="G34" s="155"/>
      <c r="H34" s="155"/>
      <c r="I34" s="155"/>
      <c r="J34" s="22"/>
      <c r="K34" s="22"/>
      <c r="L34" s="22"/>
    </row>
    <row r="35" spans="1:12" ht="21.75" customHeight="1">
      <c r="A35" s="150"/>
      <c r="B35" s="149"/>
      <c r="C35" s="150" t="s">
        <v>5</v>
      </c>
      <c r="D35" s="150" t="s">
        <v>32</v>
      </c>
      <c r="E35" s="154" t="e">
        <v>#REF!</v>
      </c>
      <c r="F35" s="154">
        <v>-1124568.6000000001</v>
      </c>
      <c r="G35" s="155"/>
      <c r="H35" s="155"/>
      <c r="I35" s="155"/>
      <c r="J35" s="22"/>
      <c r="K35" s="22"/>
      <c r="L35" s="22"/>
    </row>
    <row r="36" spans="1:12" ht="24.75" customHeight="1">
      <c r="A36" s="150" t="s">
        <v>160</v>
      </c>
      <c r="B36" s="149"/>
      <c r="C36" s="149"/>
      <c r="D36" s="157" t="s">
        <v>161</v>
      </c>
      <c r="E36" s="154" t="e">
        <f>E38</f>
        <v>#REF!</v>
      </c>
      <c r="F36" s="154">
        <f>F38</f>
        <v>108000</v>
      </c>
      <c r="G36" s="22"/>
      <c r="H36" s="22"/>
      <c r="I36" s="22"/>
      <c r="J36" s="22"/>
      <c r="K36" s="22"/>
      <c r="L36" s="22"/>
    </row>
    <row r="37" spans="1:12" ht="21" customHeight="1">
      <c r="A37" s="150"/>
      <c r="B37" s="149"/>
      <c r="C37" s="149"/>
      <c r="D37" s="158" t="s">
        <v>26</v>
      </c>
      <c r="E37" s="159"/>
      <c r="F37" s="159"/>
      <c r="G37" s="155"/>
      <c r="H37" s="155"/>
      <c r="I37" s="156"/>
      <c r="J37" s="22"/>
      <c r="K37" s="22"/>
      <c r="L37" s="22"/>
    </row>
    <row r="38" spans="1:12" ht="29.25" customHeight="1">
      <c r="A38" s="150"/>
      <c r="B38" s="149" t="s">
        <v>8</v>
      </c>
      <c r="C38" s="149"/>
      <c r="D38" s="150" t="s">
        <v>162</v>
      </c>
      <c r="E38" s="154" t="e">
        <f>E39</f>
        <v>#REF!</v>
      </c>
      <c r="F38" s="154">
        <f>F39</f>
        <v>108000</v>
      </c>
      <c r="G38" s="155"/>
      <c r="H38" s="155"/>
      <c r="I38" s="155"/>
      <c r="J38" s="22"/>
      <c r="K38" s="22"/>
      <c r="L38" s="22"/>
    </row>
    <row r="39" spans="1:12" ht="30" customHeight="1">
      <c r="A39" s="150"/>
      <c r="B39" s="149"/>
      <c r="C39" s="150" t="s">
        <v>5</v>
      </c>
      <c r="D39" s="150" t="s">
        <v>163</v>
      </c>
      <c r="E39" s="154" t="e">
        <v>#REF!</v>
      </c>
      <c r="F39" s="154">
        <v>108000</v>
      </c>
      <c r="G39" s="155"/>
      <c r="H39" s="155"/>
      <c r="I39" s="155"/>
      <c r="J39" s="22"/>
      <c r="K39" s="22"/>
      <c r="L39" s="22"/>
    </row>
    <row r="40" spans="1:12" ht="23.25" customHeight="1">
      <c r="A40" s="150" t="s">
        <v>164</v>
      </c>
      <c r="B40" s="149"/>
      <c r="C40" s="149"/>
      <c r="D40" s="160" t="s">
        <v>165</v>
      </c>
      <c r="E40" s="161" t="e">
        <f>E42</f>
        <v>#REF!</v>
      </c>
      <c r="F40" s="161">
        <f>F42</f>
        <v>-2148806</v>
      </c>
      <c r="G40" s="22"/>
      <c r="H40" s="22"/>
      <c r="I40" s="22"/>
      <c r="J40" s="22"/>
      <c r="K40" s="22"/>
      <c r="L40" s="22"/>
    </row>
    <row r="41" spans="1:12" ht="18.75" customHeight="1">
      <c r="A41" s="150"/>
      <c r="B41" s="149"/>
      <c r="C41" s="149"/>
      <c r="D41" s="158" t="s">
        <v>26</v>
      </c>
      <c r="E41" s="159"/>
      <c r="F41" s="159"/>
      <c r="G41" s="155"/>
      <c r="H41" s="155"/>
      <c r="I41" s="156"/>
      <c r="J41" s="22"/>
      <c r="K41" s="22"/>
      <c r="L41" s="22"/>
    </row>
    <row r="42" spans="1:12" ht="18.75" customHeight="1">
      <c r="A42" s="150"/>
      <c r="B42" s="149" t="s">
        <v>9</v>
      </c>
      <c r="C42" s="149"/>
      <c r="D42" s="150" t="s">
        <v>166</v>
      </c>
      <c r="E42" s="154" t="e">
        <f>E43</f>
        <v>#REF!</v>
      </c>
      <c r="F42" s="154">
        <f>F43</f>
        <v>-2148806</v>
      </c>
      <c r="G42" s="155"/>
      <c r="H42" s="155"/>
      <c r="I42" s="155"/>
      <c r="J42" s="22"/>
      <c r="K42" s="22"/>
      <c r="L42" s="22"/>
    </row>
    <row r="43" spans="1:12" ht="18" customHeight="1">
      <c r="A43" s="150"/>
      <c r="B43" s="149"/>
      <c r="C43" s="150" t="s">
        <v>152</v>
      </c>
      <c r="D43" s="150" t="s">
        <v>167</v>
      </c>
      <c r="E43" s="154" t="e">
        <v>#REF!</v>
      </c>
      <c r="F43" s="154">
        <v>-2148806</v>
      </c>
      <c r="G43" s="155"/>
      <c r="H43" s="155"/>
      <c r="I43" s="155"/>
      <c r="J43" s="22"/>
      <c r="K43" s="22"/>
      <c r="L43" s="22"/>
    </row>
    <row r="44" spans="1:12" ht="27">
      <c r="A44" s="150" t="s">
        <v>168</v>
      </c>
      <c r="B44" s="149"/>
      <c r="C44" s="149"/>
      <c r="D44" s="160" t="s">
        <v>169</v>
      </c>
      <c r="E44" s="161">
        <f>E46</f>
        <v>675000</v>
      </c>
      <c r="F44" s="161">
        <f>F46</f>
        <v>675000</v>
      </c>
      <c r="G44" s="22"/>
      <c r="H44" s="22"/>
      <c r="I44" s="22"/>
      <c r="J44" s="22"/>
      <c r="K44" s="22"/>
      <c r="L44" s="22"/>
    </row>
    <row r="45" spans="1:12" ht="22.5" customHeight="1">
      <c r="A45" s="150"/>
      <c r="B45" s="149"/>
      <c r="C45" s="149"/>
      <c r="D45" s="162" t="s">
        <v>26</v>
      </c>
      <c r="E45" s="159"/>
      <c r="F45" s="159"/>
      <c r="G45" s="22"/>
      <c r="H45" s="22"/>
      <c r="I45" s="22"/>
      <c r="J45" s="22"/>
      <c r="K45" s="22"/>
      <c r="L45" s="22"/>
    </row>
    <row r="46" spans="1:12" ht="27">
      <c r="A46" s="150"/>
      <c r="B46" s="149" t="s">
        <v>5</v>
      </c>
      <c r="C46" s="149"/>
      <c r="D46" s="163" t="s">
        <v>170</v>
      </c>
      <c r="E46" s="154">
        <f>E47</f>
        <v>675000</v>
      </c>
      <c r="F46" s="154">
        <f>F47</f>
        <v>675000</v>
      </c>
      <c r="G46" s="22"/>
      <c r="H46" s="22"/>
      <c r="I46" s="22"/>
      <c r="J46" s="22"/>
      <c r="K46" s="22"/>
      <c r="L46" s="22"/>
    </row>
    <row r="47" spans="1:12" ht="19.5" customHeight="1">
      <c r="A47" s="150"/>
      <c r="B47" s="149"/>
      <c r="C47" s="150" t="s">
        <v>5</v>
      </c>
      <c r="D47" s="163" t="s">
        <v>171</v>
      </c>
      <c r="E47" s="154">
        <v>675000</v>
      </c>
      <c r="F47" s="154">
        <v>675000</v>
      </c>
      <c r="G47" s="22"/>
      <c r="H47" s="22"/>
      <c r="I47" s="22"/>
      <c r="J47" s="22"/>
      <c r="K47" s="22"/>
      <c r="L47" s="22"/>
    </row>
    <row r="48" spans="1:12">
      <c r="D48" s="24"/>
      <c r="E48" s="22"/>
      <c r="F48" s="22"/>
      <c r="G48" s="22"/>
      <c r="H48" s="22"/>
      <c r="I48" s="22"/>
      <c r="J48" s="22"/>
      <c r="K48" s="22"/>
      <c r="L48" s="22"/>
    </row>
    <row r="49" spans="4:12">
      <c r="D49" s="24"/>
      <c r="E49" s="22"/>
      <c r="F49" s="22"/>
      <c r="G49" s="22"/>
      <c r="H49" s="22"/>
      <c r="I49" s="22"/>
      <c r="J49" s="22"/>
      <c r="K49" s="22"/>
      <c r="L49" s="22"/>
    </row>
    <row r="50" spans="4:12">
      <c r="D50" s="24"/>
      <c r="E50" s="22"/>
      <c r="F50" s="22"/>
      <c r="G50" s="22"/>
      <c r="H50" s="22"/>
      <c r="I50" s="22"/>
      <c r="J50" s="22"/>
      <c r="K50" s="22"/>
      <c r="L50" s="22"/>
    </row>
    <row r="51" spans="4:12">
      <c r="D51" s="24"/>
      <c r="E51" s="22"/>
      <c r="F51" s="22"/>
      <c r="G51" s="22"/>
      <c r="H51" s="22"/>
      <c r="I51" s="22"/>
      <c r="J51" s="22"/>
      <c r="K51" s="22"/>
      <c r="L51" s="22"/>
    </row>
    <row r="52" spans="4:12">
      <c r="D52" s="24"/>
      <c r="E52" s="22"/>
      <c r="F52" s="22"/>
      <c r="G52" s="22"/>
      <c r="H52" s="22"/>
      <c r="I52" s="22"/>
      <c r="J52" s="22"/>
      <c r="K52" s="22"/>
      <c r="L52" s="22"/>
    </row>
    <row r="53" spans="4:12">
      <c r="D53" s="24"/>
      <c r="E53" s="22"/>
      <c r="F53" s="22"/>
      <c r="G53" s="22"/>
      <c r="H53" s="22"/>
      <c r="I53" s="22"/>
      <c r="J53" s="22"/>
      <c r="K53" s="22"/>
      <c r="L53" s="22"/>
    </row>
    <row r="54" spans="4:12">
      <c r="D54" s="24"/>
      <c r="E54" s="22"/>
      <c r="F54" s="22"/>
      <c r="G54" s="22"/>
      <c r="H54" s="22"/>
      <c r="I54" s="22"/>
      <c r="J54" s="22"/>
      <c r="K54" s="22"/>
      <c r="L54" s="22"/>
    </row>
    <row r="55" spans="4:12">
      <c r="D55" s="24"/>
      <c r="E55" s="22"/>
      <c r="F55" s="22"/>
      <c r="G55" s="22"/>
      <c r="H55" s="22"/>
      <c r="I55" s="22"/>
      <c r="J55" s="22"/>
      <c r="K55" s="22"/>
      <c r="L55" s="22"/>
    </row>
    <row r="56" spans="4:12">
      <c r="D56" s="24"/>
      <c r="E56" s="22"/>
      <c r="F56" s="22"/>
      <c r="G56" s="22"/>
      <c r="H56" s="22"/>
      <c r="I56" s="22"/>
      <c r="J56" s="22"/>
      <c r="K56" s="22"/>
      <c r="L56" s="22"/>
    </row>
    <row r="57" spans="4:12">
      <c r="D57" s="24"/>
      <c r="E57" s="22"/>
      <c r="F57" s="22"/>
      <c r="G57" s="22"/>
      <c r="H57" s="22"/>
      <c r="I57" s="22"/>
      <c r="J57" s="22"/>
      <c r="K57" s="22"/>
      <c r="L57" s="22"/>
    </row>
    <row r="58" spans="4:12">
      <c r="D58" s="24"/>
      <c r="E58" s="22"/>
      <c r="F58" s="22"/>
      <c r="G58" s="22"/>
      <c r="H58" s="22"/>
      <c r="I58" s="22"/>
      <c r="J58" s="22"/>
      <c r="K58" s="22"/>
      <c r="L58" s="22"/>
    </row>
    <row r="59" spans="4:12">
      <c r="D59" s="24"/>
      <c r="E59" s="22"/>
      <c r="F59" s="22"/>
      <c r="G59" s="22"/>
      <c r="H59" s="22"/>
      <c r="I59" s="22"/>
      <c r="J59" s="22"/>
      <c r="K59" s="22"/>
      <c r="L59" s="22"/>
    </row>
    <row r="60" spans="4:12">
      <c r="D60" s="24"/>
      <c r="E60" s="22"/>
      <c r="F60" s="22"/>
      <c r="G60" s="22"/>
      <c r="H60" s="22"/>
      <c r="I60" s="22"/>
      <c r="J60" s="22"/>
      <c r="K60" s="22"/>
      <c r="L60" s="22"/>
    </row>
    <row r="61" spans="4:12">
      <c r="D61" s="24"/>
      <c r="E61" s="22"/>
      <c r="F61" s="22"/>
      <c r="G61" s="22"/>
      <c r="H61" s="22"/>
      <c r="I61" s="22"/>
      <c r="J61" s="22"/>
      <c r="K61" s="22"/>
      <c r="L61" s="22"/>
    </row>
    <row r="62" spans="4:12">
      <c r="D62" s="24"/>
      <c r="E62" s="22"/>
      <c r="F62" s="22"/>
      <c r="G62" s="22"/>
      <c r="H62" s="22"/>
      <c r="I62" s="22"/>
      <c r="J62" s="22"/>
      <c r="K62" s="22"/>
      <c r="L62" s="22"/>
    </row>
    <row r="63" spans="4:12">
      <c r="D63" s="24"/>
      <c r="E63" s="22"/>
      <c r="F63" s="22"/>
      <c r="G63" s="22"/>
      <c r="H63" s="22"/>
      <c r="I63" s="22"/>
      <c r="J63" s="22"/>
      <c r="K63" s="22"/>
      <c r="L63" s="22"/>
    </row>
    <row r="64" spans="4:12">
      <c r="D64" s="24"/>
      <c r="E64" s="22"/>
      <c r="F64" s="22"/>
      <c r="G64" s="22"/>
      <c r="H64" s="22"/>
      <c r="I64" s="22"/>
      <c r="J64" s="22"/>
      <c r="K64" s="22"/>
      <c r="L64" s="22"/>
    </row>
    <row r="65" spans="4:12">
      <c r="D65" s="24"/>
      <c r="E65" s="22"/>
      <c r="F65" s="22"/>
      <c r="G65" s="22"/>
      <c r="H65" s="22"/>
      <c r="I65" s="22"/>
      <c r="J65" s="22"/>
      <c r="K65" s="22"/>
      <c r="L65" s="22"/>
    </row>
    <row r="66" spans="4:12">
      <c r="D66" s="24"/>
      <c r="E66" s="22"/>
      <c r="F66" s="22"/>
      <c r="G66" s="22"/>
      <c r="H66" s="22"/>
      <c r="I66" s="22"/>
      <c r="J66" s="22"/>
      <c r="K66" s="22"/>
      <c r="L66" s="22"/>
    </row>
    <row r="67" spans="4:12">
      <c r="D67" s="24"/>
      <c r="E67" s="22"/>
      <c r="F67" s="22"/>
      <c r="G67" s="22"/>
      <c r="H67" s="22"/>
      <c r="I67" s="22"/>
      <c r="J67" s="22"/>
      <c r="K67" s="22"/>
      <c r="L67" s="22"/>
    </row>
    <row r="68" spans="4:12">
      <c r="D68" s="24"/>
      <c r="E68" s="22"/>
      <c r="F68" s="22"/>
      <c r="G68" s="22"/>
      <c r="H68" s="22"/>
      <c r="I68" s="22"/>
      <c r="J68" s="22"/>
      <c r="K68" s="22"/>
      <c r="L68" s="22"/>
    </row>
    <row r="69" spans="4:12">
      <c r="D69" s="24"/>
      <c r="E69" s="22"/>
      <c r="F69" s="22"/>
      <c r="G69" s="22"/>
      <c r="H69" s="22"/>
      <c r="I69" s="22"/>
      <c r="J69" s="22"/>
      <c r="K69" s="22"/>
      <c r="L69" s="22"/>
    </row>
    <row r="70" spans="4:12">
      <c r="D70" s="24"/>
      <c r="E70" s="22"/>
      <c r="F70" s="22"/>
      <c r="G70" s="22"/>
      <c r="H70" s="22"/>
      <c r="I70" s="22"/>
      <c r="J70" s="22"/>
      <c r="K70" s="22"/>
      <c r="L70" s="22"/>
    </row>
    <row r="71" spans="4:12">
      <c r="D71" s="24"/>
      <c r="E71" s="22"/>
      <c r="F71" s="22"/>
      <c r="G71" s="22"/>
      <c r="H71" s="22"/>
      <c r="I71" s="22"/>
      <c r="J71" s="22"/>
      <c r="K71" s="22"/>
      <c r="L71" s="22"/>
    </row>
    <row r="72" spans="4:12">
      <c r="D72" s="24"/>
      <c r="E72" s="22"/>
      <c r="F72" s="22"/>
      <c r="G72" s="22"/>
      <c r="H72" s="22"/>
      <c r="I72" s="22"/>
      <c r="J72" s="22"/>
      <c r="K72" s="22"/>
      <c r="L72" s="22"/>
    </row>
    <row r="73" spans="4:12">
      <c r="D73" s="24"/>
      <c r="E73" s="22"/>
      <c r="F73" s="22"/>
      <c r="G73" s="22"/>
      <c r="H73" s="22"/>
      <c r="I73" s="22"/>
      <c r="J73" s="22"/>
      <c r="K73" s="22"/>
      <c r="L73" s="22"/>
    </row>
    <row r="74" spans="4:12">
      <c r="D74" s="24"/>
      <c r="E74" s="22"/>
      <c r="F74" s="22"/>
      <c r="G74" s="22"/>
      <c r="H74" s="22"/>
      <c r="I74" s="22"/>
      <c r="J74" s="22"/>
      <c r="K74" s="22"/>
      <c r="L74" s="22"/>
    </row>
    <row r="75" spans="4:12">
      <c r="D75" s="24"/>
      <c r="E75" s="22"/>
      <c r="F75" s="22"/>
      <c r="G75" s="22"/>
      <c r="H75" s="22"/>
      <c r="I75" s="22"/>
      <c r="J75" s="22"/>
      <c r="K75" s="22"/>
      <c r="L75" s="22"/>
    </row>
    <row r="76" spans="4:12">
      <c r="D76" s="24"/>
      <c r="E76" s="22"/>
      <c r="F76" s="22"/>
      <c r="G76" s="22"/>
      <c r="H76" s="22"/>
      <c r="I76" s="22"/>
      <c r="J76" s="22"/>
      <c r="K76" s="22"/>
      <c r="L76" s="22"/>
    </row>
    <row r="77" spans="4:12">
      <c r="D77" s="24"/>
      <c r="E77" s="22"/>
      <c r="F77" s="22"/>
      <c r="G77" s="22"/>
      <c r="H77" s="22"/>
      <c r="I77" s="22"/>
      <c r="J77" s="22"/>
      <c r="K77" s="22"/>
      <c r="L77" s="22"/>
    </row>
    <row r="78" spans="4:12">
      <c r="D78" s="24"/>
      <c r="E78" s="22"/>
      <c r="F78" s="22"/>
      <c r="G78" s="22"/>
      <c r="H78" s="22"/>
      <c r="I78" s="22"/>
      <c r="J78" s="22"/>
      <c r="K78" s="22"/>
      <c r="L78" s="22"/>
    </row>
    <row r="79" spans="4:12">
      <c r="D79" s="24"/>
      <c r="E79" s="22"/>
      <c r="F79" s="22"/>
      <c r="G79" s="22"/>
      <c r="H79" s="22"/>
      <c r="I79" s="22"/>
      <c r="J79" s="22"/>
      <c r="K79" s="22"/>
      <c r="L79" s="22"/>
    </row>
    <row r="80" spans="4:12">
      <c r="D80" s="24"/>
      <c r="E80" s="22"/>
      <c r="F80" s="22"/>
      <c r="G80" s="22"/>
      <c r="H80" s="22"/>
      <c r="I80" s="22"/>
      <c r="J80" s="22"/>
      <c r="K80" s="22"/>
      <c r="L80" s="22"/>
    </row>
    <row r="81" spans="4:12">
      <c r="D81" s="24"/>
      <c r="E81" s="22"/>
      <c r="F81" s="22"/>
      <c r="G81" s="22"/>
      <c r="H81" s="22"/>
      <c r="I81" s="22"/>
      <c r="J81" s="22"/>
      <c r="K81" s="22"/>
      <c r="L81" s="22"/>
    </row>
    <row r="82" spans="4:12">
      <c r="D82" s="24"/>
      <c r="E82" s="22"/>
      <c r="F82" s="22"/>
      <c r="G82" s="22"/>
      <c r="H82" s="22"/>
      <c r="I82" s="22"/>
      <c r="J82" s="22"/>
      <c r="K82" s="22"/>
      <c r="L82" s="22"/>
    </row>
    <row r="83" spans="4:12">
      <c r="D83" s="24"/>
      <c r="E83" s="22"/>
      <c r="F83" s="22"/>
      <c r="G83" s="22"/>
      <c r="H83" s="22"/>
      <c r="I83" s="22"/>
      <c r="J83" s="22"/>
      <c r="K83" s="22"/>
      <c r="L83" s="22"/>
    </row>
    <row r="84" spans="4:12">
      <c r="D84" s="24"/>
      <c r="E84" s="22"/>
      <c r="F84" s="22"/>
      <c r="G84" s="22"/>
      <c r="H84" s="22"/>
      <c r="I84" s="22"/>
      <c r="J84" s="22"/>
      <c r="K84" s="22"/>
      <c r="L84" s="22"/>
    </row>
    <row r="85" spans="4:12">
      <c r="D85" s="24"/>
      <c r="E85" s="22"/>
      <c r="F85" s="22"/>
      <c r="G85" s="22"/>
      <c r="H85" s="22"/>
      <c r="I85" s="22"/>
      <c r="J85" s="22"/>
      <c r="K85" s="22"/>
      <c r="L85" s="22"/>
    </row>
    <row r="86" spans="4:12">
      <c r="D86" s="24"/>
      <c r="E86" s="22"/>
      <c r="F86" s="22"/>
      <c r="G86" s="22"/>
      <c r="H86" s="22"/>
      <c r="I86" s="22"/>
      <c r="J86" s="22"/>
      <c r="K86" s="22"/>
      <c r="L86" s="22"/>
    </row>
    <row r="87" spans="4:12">
      <c r="D87" s="24"/>
      <c r="E87" s="22"/>
      <c r="F87" s="22"/>
      <c r="G87" s="22"/>
      <c r="H87" s="22"/>
      <c r="I87" s="22"/>
      <c r="J87" s="22"/>
      <c r="K87" s="22"/>
      <c r="L87" s="22"/>
    </row>
    <row r="88" spans="4:12">
      <c r="D88" s="24"/>
      <c r="E88" s="22"/>
      <c r="F88" s="22"/>
      <c r="G88" s="22"/>
      <c r="H88" s="22"/>
      <c r="I88" s="22"/>
      <c r="J88" s="22"/>
      <c r="K88" s="22"/>
      <c r="L88" s="22"/>
    </row>
    <row r="89" spans="4:12">
      <c r="D89" s="24"/>
      <c r="E89" s="22"/>
      <c r="F89" s="22"/>
      <c r="G89" s="22"/>
      <c r="H89" s="22"/>
      <c r="I89" s="22"/>
      <c r="J89" s="22"/>
      <c r="K89" s="22"/>
      <c r="L89" s="22"/>
    </row>
    <row r="90" spans="4:12">
      <c r="D90" s="24"/>
      <c r="E90" s="22"/>
      <c r="F90" s="22"/>
      <c r="G90" s="22"/>
      <c r="H90" s="22"/>
      <c r="I90" s="22"/>
      <c r="J90" s="22"/>
      <c r="K90" s="22"/>
      <c r="L90" s="22"/>
    </row>
    <row r="91" spans="4:12">
      <c r="D91" s="24"/>
      <c r="E91" s="22"/>
      <c r="F91" s="22"/>
      <c r="G91" s="22"/>
      <c r="H91" s="22"/>
      <c r="I91" s="22"/>
      <c r="J91" s="22"/>
      <c r="K91" s="22"/>
      <c r="L91" s="22"/>
    </row>
    <row r="92" spans="4:12">
      <c r="D92" s="24"/>
      <c r="E92" s="22"/>
      <c r="F92" s="22"/>
      <c r="G92" s="22"/>
      <c r="H92" s="22"/>
      <c r="I92" s="22"/>
      <c r="J92" s="22"/>
      <c r="K92" s="22"/>
      <c r="L92" s="22"/>
    </row>
    <row r="93" spans="4:12">
      <c r="D93" s="24"/>
      <c r="E93" s="22"/>
      <c r="F93" s="22"/>
      <c r="G93" s="22"/>
      <c r="H93" s="22"/>
      <c r="I93" s="22"/>
      <c r="J93" s="22"/>
      <c r="K93" s="22"/>
      <c r="L93" s="22"/>
    </row>
    <row r="94" spans="4:12">
      <c r="D94" s="24"/>
      <c r="E94" s="22"/>
      <c r="F94" s="22"/>
      <c r="G94" s="22"/>
      <c r="H94" s="22"/>
      <c r="I94" s="22"/>
      <c r="J94" s="22"/>
      <c r="K94" s="22"/>
      <c r="L94" s="22"/>
    </row>
    <row r="95" spans="4:12">
      <c r="D95" s="24"/>
      <c r="E95" s="22"/>
      <c r="F95" s="22"/>
      <c r="G95" s="22"/>
      <c r="H95" s="22"/>
      <c r="I95" s="22"/>
      <c r="J95" s="22"/>
      <c r="K95" s="22"/>
      <c r="L95" s="22"/>
    </row>
    <row r="96" spans="4:12">
      <c r="D96" s="24"/>
      <c r="E96" s="22"/>
      <c r="F96" s="22"/>
      <c r="G96" s="22"/>
      <c r="H96" s="22"/>
      <c r="I96" s="22"/>
      <c r="J96" s="22"/>
      <c r="K96" s="22"/>
      <c r="L96" s="22"/>
    </row>
    <row r="97" spans="4:12">
      <c r="D97" s="24"/>
      <c r="E97" s="22"/>
      <c r="F97" s="22"/>
      <c r="G97" s="22"/>
      <c r="H97" s="22"/>
      <c r="I97" s="22"/>
      <c r="J97" s="22"/>
      <c r="K97" s="22"/>
      <c r="L97" s="22"/>
    </row>
    <row r="98" spans="4:12">
      <c r="D98" s="24"/>
      <c r="E98" s="22"/>
      <c r="F98" s="22"/>
      <c r="G98" s="22"/>
      <c r="H98" s="22"/>
      <c r="I98" s="22"/>
      <c r="J98" s="22"/>
      <c r="K98" s="22"/>
      <c r="L98" s="22"/>
    </row>
    <row r="99" spans="4:12">
      <c r="D99" s="24"/>
      <c r="E99" s="22"/>
      <c r="F99" s="22"/>
      <c r="G99" s="22"/>
      <c r="H99" s="22"/>
      <c r="I99" s="22"/>
      <c r="J99" s="22"/>
      <c r="K99" s="22"/>
      <c r="L99" s="22"/>
    </row>
    <row r="100" spans="4:12">
      <c r="D100" s="24"/>
      <c r="E100" s="22"/>
      <c r="F100" s="22"/>
      <c r="G100" s="22"/>
      <c r="H100" s="22"/>
      <c r="I100" s="22"/>
      <c r="J100" s="22"/>
      <c r="K100" s="22"/>
      <c r="L100" s="22"/>
    </row>
    <row r="101" spans="4:12">
      <c r="D101" s="24"/>
      <c r="E101" s="22"/>
      <c r="F101" s="22"/>
      <c r="G101" s="22"/>
      <c r="H101" s="22"/>
      <c r="I101" s="22"/>
      <c r="J101" s="22"/>
      <c r="K101" s="22"/>
      <c r="L101" s="22"/>
    </row>
    <row r="102" spans="4:12">
      <c r="D102" s="24"/>
      <c r="E102" s="22"/>
      <c r="F102" s="22"/>
      <c r="G102" s="22"/>
      <c r="H102" s="22"/>
      <c r="I102" s="22"/>
      <c r="J102" s="22"/>
      <c r="K102" s="22"/>
      <c r="L102" s="22"/>
    </row>
    <row r="103" spans="4:12">
      <c r="D103" s="24"/>
      <c r="E103" s="22"/>
      <c r="F103" s="22"/>
      <c r="G103" s="22"/>
      <c r="H103" s="22"/>
      <c r="I103" s="22"/>
      <c r="J103" s="22"/>
      <c r="K103" s="22"/>
      <c r="L103" s="22"/>
    </row>
    <row r="104" spans="4:12">
      <c r="D104" s="24"/>
      <c r="E104" s="22"/>
      <c r="F104" s="22"/>
      <c r="G104" s="22"/>
      <c r="H104" s="22"/>
      <c r="I104" s="22"/>
      <c r="J104" s="22"/>
      <c r="K104" s="22"/>
      <c r="L104" s="22"/>
    </row>
    <row r="105" spans="4:12">
      <c r="D105" s="24"/>
      <c r="E105" s="22"/>
      <c r="F105" s="22"/>
      <c r="G105" s="22"/>
      <c r="H105" s="22"/>
      <c r="I105" s="22"/>
      <c r="J105" s="22"/>
      <c r="K105" s="22"/>
      <c r="L105" s="22"/>
    </row>
    <row r="106" spans="4:12">
      <c r="D106" s="24"/>
      <c r="E106" s="22"/>
      <c r="F106" s="22"/>
      <c r="G106" s="22"/>
      <c r="H106" s="22"/>
      <c r="I106" s="22"/>
      <c r="J106" s="22"/>
      <c r="K106" s="22"/>
      <c r="L106" s="22"/>
    </row>
    <row r="107" spans="4:12">
      <c r="D107" s="24"/>
      <c r="E107" s="22"/>
      <c r="F107" s="22"/>
      <c r="G107" s="22"/>
      <c r="H107" s="22"/>
      <c r="I107" s="22"/>
      <c r="J107" s="22"/>
      <c r="K107" s="22"/>
      <c r="L107" s="22"/>
    </row>
    <row r="108" spans="4:12">
      <c r="D108" s="24"/>
      <c r="E108" s="22"/>
      <c r="F108" s="22"/>
      <c r="G108" s="22"/>
      <c r="H108" s="22"/>
      <c r="I108" s="22"/>
      <c r="J108" s="22"/>
      <c r="K108" s="22"/>
      <c r="L108" s="22"/>
    </row>
    <row r="109" spans="4:12">
      <c r="D109" s="24"/>
      <c r="E109" s="22"/>
      <c r="F109" s="22"/>
      <c r="G109" s="22"/>
      <c r="H109" s="22"/>
      <c r="I109" s="22"/>
      <c r="J109" s="22"/>
      <c r="K109" s="22"/>
      <c r="L109" s="22"/>
    </row>
    <row r="110" spans="4:12">
      <c r="D110" s="24"/>
      <c r="E110" s="22"/>
      <c r="F110" s="22"/>
      <c r="G110" s="22"/>
      <c r="H110" s="22"/>
      <c r="I110" s="22"/>
      <c r="J110" s="22"/>
      <c r="K110" s="22"/>
      <c r="L110" s="22"/>
    </row>
    <row r="111" spans="4:12">
      <c r="D111" s="24"/>
      <c r="E111" s="22"/>
      <c r="F111" s="22"/>
      <c r="G111" s="22"/>
      <c r="H111" s="22"/>
      <c r="I111" s="22"/>
      <c r="J111" s="22"/>
      <c r="K111" s="22"/>
      <c r="L111" s="22"/>
    </row>
    <row r="112" spans="4:12">
      <c r="D112" s="24"/>
      <c r="E112" s="22"/>
      <c r="F112" s="22"/>
      <c r="G112" s="22"/>
      <c r="H112" s="22"/>
      <c r="I112" s="22"/>
      <c r="J112" s="22"/>
      <c r="K112" s="22"/>
      <c r="L112" s="22"/>
    </row>
    <row r="113" spans="4:12">
      <c r="D113" s="24"/>
      <c r="E113" s="22"/>
      <c r="F113" s="22"/>
      <c r="G113" s="22"/>
      <c r="H113" s="22"/>
      <c r="I113" s="22"/>
      <c r="J113" s="22"/>
      <c r="K113" s="22"/>
      <c r="L113" s="22"/>
    </row>
    <row r="114" spans="4:12">
      <c r="D114" s="24"/>
      <c r="E114" s="22"/>
      <c r="F114" s="22"/>
      <c r="G114" s="22"/>
      <c r="H114" s="22"/>
      <c r="I114" s="22"/>
      <c r="J114" s="22"/>
      <c r="K114" s="22"/>
      <c r="L114" s="22"/>
    </row>
    <row r="115" spans="4:12">
      <c r="D115" s="24"/>
      <c r="E115" s="22"/>
      <c r="F115" s="22"/>
      <c r="G115" s="22"/>
      <c r="H115" s="22"/>
      <c r="I115" s="22"/>
      <c r="J115" s="22"/>
      <c r="K115" s="22"/>
      <c r="L115" s="22"/>
    </row>
    <row r="116" spans="4:12">
      <c r="D116" s="24"/>
      <c r="E116" s="22"/>
      <c r="F116" s="22"/>
      <c r="G116" s="22"/>
      <c r="H116" s="22"/>
      <c r="I116" s="22"/>
      <c r="J116" s="22"/>
      <c r="K116" s="22"/>
      <c r="L116" s="22"/>
    </row>
    <row r="117" spans="4:12">
      <c r="D117" s="24"/>
      <c r="E117" s="22"/>
      <c r="F117" s="22"/>
      <c r="G117" s="22"/>
      <c r="H117" s="22"/>
      <c r="I117" s="22"/>
      <c r="J117" s="22"/>
      <c r="K117" s="22"/>
      <c r="L117" s="22"/>
    </row>
    <row r="118" spans="4:12">
      <c r="D118" s="24"/>
      <c r="E118" s="22"/>
      <c r="F118" s="22"/>
      <c r="G118" s="22"/>
      <c r="H118" s="22"/>
      <c r="I118" s="22"/>
      <c r="J118" s="22"/>
      <c r="K118" s="22"/>
      <c r="L118" s="22"/>
    </row>
    <row r="119" spans="4:12">
      <c r="D119" s="24"/>
      <c r="E119" s="22"/>
      <c r="F119" s="22"/>
      <c r="G119" s="22"/>
      <c r="H119" s="22"/>
      <c r="I119" s="22"/>
      <c r="J119" s="22"/>
      <c r="K119" s="22"/>
      <c r="L119" s="22"/>
    </row>
    <row r="120" spans="4:12">
      <c r="D120" s="24"/>
      <c r="E120" s="22"/>
      <c r="F120" s="22"/>
      <c r="G120" s="22"/>
      <c r="H120" s="22"/>
      <c r="I120" s="22"/>
      <c r="J120" s="22"/>
      <c r="K120" s="22"/>
      <c r="L120" s="22"/>
    </row>
    <row r="121" spans="4:12">
      <c r="D121" s="24"/>
      <c r="E121" s="22"/>
      <c r="F121" s="22"/>
      <c r="G121" s="22"/>
      <c r="H121" s="22"/>
      <c r="I121" s="22"/>
      <c r="J121" s="22"/>
      <c r="K121" s="22"/>
      <c r="L121" s="22"/>
    </row>
    <row r="122" spans="4:12">
      <c r="D122" s="24"/>
      <c r="E122" s="22"/>
      <c r="F122" s="22"/>
      <c r="G122" s="22"/>
      <c r="H122" s="22"/>
      <c r="I122" s="22"/>
      <c r="J122" s="22"/>
      <c r="K122" s="22"/>
      <c r="L122" s="22"/>
    </row>
    <row r="123" spans="4:12">
      <c r="D123" s="24"/>
      <c r="E123" s="22"/>
      <c r="F123" s="22"/>
      <c r="G123" s="22"/>
      <c r="H123" s="22"/>
      <c r="I123" s="22"/>
      <c r="J123" s="22"/>
      <c r="K123" s="22"/>
      <c r="L123" s="22"/>
    </row>
    <row r="124" spans="4:12">
      <c r="D124" s="24"/>
      <c r="E124" s="22"/>
      <c r="F124" s="22"/>
      <c r="G124" s="22"/>
      <c r="H124" s="22"/>
      <c r="I124" s="22"/>
      <c r="J124" s="22"/>
      <c r="K124" s="22"/>
      <c r="L124" s="22"/>
    </row>
    <row r="125" spans="4:12">
      <c r="D125" s="24"/>
      <c r="E125" s="22"/>
      <c r="F125" s="22"/>
      <c r="G125" s="22"/>
      <c r="H125" s="22"/>
      <c r="I125" s="22"/>
      <c r="J125" s="22"/>
      <c r="K125" s="22"/>
      <c r="L125" s="22"/>
    </row>
    <row r="126" spans="4:12">
      <c r="D126" s="24"/>
      <c r="E126" s="22"/>
      <c r="F126" s="22"/>
      <c r="G126" s="22"/>
      <c r="H126" s="22"/>
      <c r="I126" s="22"/>
      <c r="J126" s="22"/>
      <c r="K126" s="22"/>
      <c r="L126" s="22"/>
    </row>
    <row r="127" spans="4:12">
      <c r="D127" s="24"/>
      <c r="E127" s="22"/>
      <c r="F127" s="22"/>
      <c r="G127" s="22"/>
      <c r="H127" s="22"/>
      <c r="I127" s="22"/>
      <c r="J127" s="22"/>
      <c r="K127" s="22"/>
      <c r="L127" s="22"/>
    </row>
    <row r="128" spans="4:12">
      <c r="D128" s="24"/>
      <c r="E128" s="22"/>
      <c r="F128" s="22"/>
      <c r="G128" s="22"/>
      <c r="H128" s="22"/>
      <c r="I128" s="22"/>
      <c r="J128" s="22"/>
      <c r="K128" s="22"/>
      <c r="L128" s="22"/>
    </row>
    <row r="129" spans="4:12">
      <c r="D129" s="24"/>
      <c r="E129" s="22"/>
      <c r="F129" s="22"/>
      <c r="G129" s="22"/>
      <c r="H129" s="22"/>
      <c r="I129" s="22"/>
      <c r="J129" s="22"/>
      <c r="K129" s="22"/>
      <c r="L129" s="22"/>
    </row>
    <row r="130" spans="4:12">
      <c r="D130" s="24"/>
      <c r="E130" s="22"/>
      <c r="F130" s="22"/>
      <c r="G130" s="22"/>
      <c r="H130" s="22"/>
      <c r="I130" s="22"/>
      <c r="J130" s="22"/>
      <c r="K130" s="22"/>
      <c r="L130" s="22"/>
    </row>
    <row r="131" spans="4:12">
      <c r="D131" s="24"/>
      <c r="E131" s="22"/>
      <c r="F131" s="22"/>
      <c r="G131" s="22"/>
      <c r="H131" s="22"/>
      <c r="I131" s="22"/>
      <c r="J131" s="22"/>
      <c r="K131" s="22"/>
      <c r="L131" s="22"/>
    </row>
    <row r="132" spans="4:12">
      <c r="D132" s="24"/>
      <c r="E132" s="22"/>
      <c r="F132" s="22"/>
      <c r="G132" s="22"/>
      <c r="H132" s="22"/>
      <c r="I132" s="22"/>
      <c r="J132" s="22"/>
      <c r="K132" s="22"/>
      <c r="L132" s="22"/>
    </row>
    <row r="133" spans="4:12">
      <c r="D133" s="24"/>
      <c r="E133" s="22"/>
      <c r="F133" s="22"/>
      <c r="G133" s="22"/>
      <c r="H133" s="22"/>
      <c r="I133" s="22"/>
      <c r="J133" s="22"/>
      <c r="K133" s="22"/>
      <c r="L133" s="22"/>
    </row>
    <row r="134" spans="4:12">
      <c r="D134" s="24"/>
      <c r="E134" s="22"/>
      <c r="F134" s="22"/>
      <c r="G134" s="22"/>
      <c r="H134" s="22"/>
      <c r="I134" s="22"/>
      <c r="J134" s="22"/>
      <c r="K134" s="22"/>
      <c r="L134" s="22"/>
    </row>
    <row r="135" spans="4:12">
      <c r="D135" s="24"/>
      <c r="E135" s="22"/>
      <c r="F135" s="22"/>
      <c r="G135" s="22"/>
      <c r="H135" s="22"/>
      <c r="I135" s="22"/>
      <c r="J135" s="22"/>
      <c r="K135" s="22"/>
      <c r="L135" s="22"/>
    </row>
    <row r="136" spans="4:12">
      <c r="D136" s="24"/>
      <c r="E136" s="22"/>
      <c r="F136" s="22"/>
      <c r="G136" s="22"/>
      <c r="H136" s="22"/>
      <c r="I136" s="22"/>
      <c r="J136" s="22"/>
      <c r="K136" s="22"/>
      <c r="L136" s="22"/>
    </row>
    <row r="137" spans="4:12">
      <c r="D137" s="24"/>
      <c r="E137" s="22"/>
      <c r="F137" s="22"/>
      <c r="G137" s="22"/>
      <c r="H137" s="22"/>
      <c r="I137" s="22"/>
      <c r="J137" s="22"/>
      <c r="K137" s="22"/>
      <c r="L137" s="22"/>
    </row>
    <row r="138" spans="4:12">
      <c r="D138" s="24"/>
      <c r="E138" s="22"/>
      <c r="F138" s="22"/>
      <c r="G138" s="22"/>
      <c r="H138" s="22"/>
      <c r="I138" s="22"/>
      <c r="J138" s="22"/>
      <c r="K138" s="22"/>
      <c r="L138" s="22"/>
    </row>
    <row r="139" spans="4:12">
      <c r="D139" s="24"/>
      <c r="E139" s="22"/>
      <c r="F139" s="22"/>
      <c r="G139" s="22"/>
      <c r="H139" s="22"/>
      <c r="I139" s="22"/>
      <c r="J139" s="22"/>
      <c r="K139" s="22"/>
      <c r="L139" s="22"/>
    </row>
    <row r="140" spans="4:12">
      <c r="D140" s="24"/>
      <c r="E140" s="22"/>
      <c r="F140" s="22"/>
      <c r="G140" s="22"/>
      <c r="H140" s="22"/>
      <c r="I140" s="22"/>
      <c r="J140" s="22"/>
      <c r="K140" s="22"/>
      <c r="L140" s="22"/>
    </row>
    <row r="141" spans="4:12">
      <c r="D141" s="24"/>
      <c r="E141" s="22"/>
      <c r="F141" s="22"/>
      <c r="G141" s="22"/>
      <c r="H141" s="22"/>
      <c r="I141" s="22"/>
      <c r="J141" s="22"/>
      <c r="K141" s="22"/>
      <c r="L141" s="22"/>
    </row>
    <row r="142" spans="4:12">
      <c r="D142" s="24"/>
      <c r="E142" s="22"/>
      <c r="F142" s="22"/>
      <c r="G142" s="22"/>
      <c r="H142" s="22"/>
      <c r="I142" s="22"/>
      <c r="J142" s="22"/>
      <c r="K142" s="22"/>
      <c r="L142" s="22"/>
    </row>
    <row r="143" spans="4:12">
      <c r="D143" s="24"/>
      <c r="E143" s="22"/>
      <c r="F143" s="22"/>
      <c r="G143" s="22"/>
      <c r="H143" s="22"/>
      <c r="I143" s="22"/>
      <c r="J143" s="22"/>
      <c r="K143" s="22"/>
      <c r="L143" s="22"/>
    </row>
    <row r="144" spans="4:12">
      <c r="D144" s="24"/>
      <c r="E144" s="22"/>
      <c r="F144" s="22"/>
      <c r="G144" s="22"/>
      <c r="H144" s="22"/>
      <c r="I144" s="22"/>
      <c r="J144" s="22"/>
      <c r="K144" s="22"/>
      <c r="L144" s="22"/>
    </row>
    <row r="145" spans="4:12">
      <c r="D145" s="24"/>
      <c r="E145" s="22"/>
      <c r="F145" s="22"/>
      <c r="G145" s="22"/>
      <c r="H145" s="22"/>
      <c r="I145" s="22"/>
      <c r="J145" s="22"/>
      <c r="K145" s="22"/>
      <c r="L145" s="22"/>
    </row>
    <row r="146" spans="4:12">
      <c r="D146" s="24"/>
      <c r="E146" s="22"/>
      <c r="F146" s="22"/>
      <c r="G146" s="22"/>
      <c r="H146" s="22"/>
      <c r="I146" s="22"/>
      <c r="J146" s="22"/>
      <c r="K146" s="22"/>
      <c r="L146" s="22"/>
    </row>
    <row r="147" spans="4:12">
      <c r="D147" s="24"/>
      <c r="E147" s="22"/>
      <c r="F147" s="22"/>
      <c r="G147" s="22"/>
      <c r="H147" s="22"/>
      <c r="I147" s="22"/>
      <c r="J147" s="22"/>
      <c r="K147" s="22"/>
      <c r="L147" s="22"/>
    </row>
    <row r="148" spans="4:12">
      <c r="D148" s="24"/>
      <c r="E148" s="22"/>
      <c r="F148" s="22"/>
      <c r="G148" s="22"/>
      <c r="H148" s="22"/>
      <c r="I148" s="22"/>
      <c r="J148" s="22"/>
      <c r="K148" s="22"/>
      <c r="L148" s="22"/>
    </row>
    <row r="149" spans="4:12">
      <c r="D149" s="24"/>
      <c r="E149" s="22"/>
      <c r="F149" s="22"/>
      <c r="G149" s="22"/>
      <c r="H149" s="22"/>
      <c r="I149" s="22"/>
      <c r="J149" s="22"/>
      <c r="K149" s="22"/>
      <c r="L149" s="22"/>
    </row>
    <row r="150" spans="4:12">
      <c r="D150" s="24"/>
      <c r="E150" s="22"/>
      <c r="F150" s="22"/>
      <c r="G150" s="22"/>
      <c r="H150" s="22"/>
      <c r="I150" s="22"/>
      <c r="J150" s="22"/>
      <c r="K150" s="22"/>
      <c r="L150" s="22"/>
    </row>
    <row r="151" spans="4:12">
      <c r="D151" s="24"/>
      <c r="E151" s="22"/>
      <c r="F151" s="22"/>
      <c r="G151" s="22"/>
      <c r="H151" s="22"/>
      <c r="I151" s="22"/>
      <c r="J151" s="22"/>
      <c r="K151" s="22"/>
      <c r="L151" s="22"/>
    </row>
    <row r="152" spans="4:12">
      <c r="D152" s="24"/>
      <c r="E152" s="22"/>
      <c r="F152" s="22"/>
      <c r="G152" s="22"/>
      <c r="H152" s="22"/>
      <c r="I152" s="22"/>
      <c r="J152" s="22"/>
      <c r="K152" s="22"/>
      <c r="L152" s="22"/>
    </row>
    <row r="153" spans="4:12">
      <c r="D153" s="24"/>
      <c r="E153" s="22"/>
      <c r="F153" s="22"/>
      <c r="G153" s="22"/>
      <c r="H153" s="22"/>
      <c r="I153" s="22"/>
      <c r="J153" s="22"/>
      <c r="K153" s="22"/>
      <c r="L153" s="22"/>
    </row>
    <row r="154" spans="4:12">
      <c r="D154" s="24"/>
      <c r="E154" s="22"/>
      <c r="F154" s="22"/>
      <c r="G154" s="22"/>
      <c r="H154" s="22"/>
      <c r="I154" s="22"/>
      <c r="J154" s="22"/>
      <c r="K154" s="22"/>
      <c r="L154" s="22"/>
    </row>
    <row r="155" spans="4:12">
      <c r="D155" s="24"/>
      <c r="E155" s="22"/>
      <c r="F155" s="22"/>
      <c r="G155" s="22"/>
      <c r="H155" s="22"/>
      <c r="I155" s="22"/>
      <c r="J155" s="22"/>
      <c r="K155" s="22"/>
      <c r="L155" s="22"/>
    </row>
    <row r="156" spans="4:12">
      <c r="D156" s="24"/>
      <c r="E156" s="22"/>
      <c r="F156" s="22"/>
      <c r="G156" s="22"/>
      <c r="H156" s="22"/>
      <c r="I156" s="22"/>
      <c r="J156" s="22"/>
      <c r="K156" s="22"/>
      <c r="L156" s="22"/>
    </row>
    <row r="157" spans="4:12">
      <c r="D157" s="24"/>
      <c r="E157" s="22"/>
      <c r="F157" s="22"/>
      <c r="G157" s="22"/>
      <c r="H157" s="22"/>
      <c r="I157" s="22"/>
      <c r="J157" s="22"/>
      <c r="K157" s="22"/>
      <c r="L157" s="22"/>
    </row>
    <row r="158" spans="4:12">
      <c r="D158" s="24"/>
      <c r="E158" s="22"/>
      <c r="F158" s="22"/>
      <c r="G158" s="22"/>
      <c r="H158" s="22"/>
      <c r="I158" s="22"/>
      <c r="J158" s="22"/>
      <c r="K158" s="22"/>
      <c r="L158" s="22"/>
    </row>
    <row r="159" spans="4:12">
      <c r="D159" s="24"/>
      <c r="E159" s="22"/>
      <c r="F159" s="22"/>
      <c r="G159" s="22"/>
      <c r="H159" s="22"/>
      <c r="I159" s="22"/>
      <c r="J159" s="22"/>
      <c r="K159" s="22"/>
      <c r="L159" s="22"/>
    </row>
    <row r="160" spans="4:12">
      <c r="D160" s="24"/>
      <c r="E160" s="22"/>
      <c r="F160" s="22"/>
      <c r="G160" s="22"/>
      <c r="H160" s="22"/>
      <c r="I160" s="22"/>
      <c r="J160" s="22"/>
      <c r="K160" s="22"/>
      <c r="L160" s="22"/>
    </row>
    <row r="161" spans="4:12">
      <c r="D161" s="24"/>
      <c r="E161" s="22"/>
      <c r="F161" s="22"/>
      <c r="G161" s="22"/>
      <c r="H161" s="22"/>
      <c r="I161" s="22"/>
      <c r="J161" s="22"/>
      <c r="K161" s="22"/>
      <c r="L161" s="22"/>
    </row>
    <row r="162" spans="4:12">
      <c r="D162" s="24"/>
      <c r="E162" s="22"/>
      <c r="F162" s="22"/>
      <c r="G162" s="22"/>
      <c r="H162" s="22"/>
      <c r="I162" s="22"/>
      <c r="J162" s="22"/>
      <c r="K162" s="22"/>
      <c r="L162" s="22"/>
    </row>
    <row r="163" spans="4:12">
      <c r="D163" s="24"/>
      <c r="E163" s="22"/>
      <c r="F163" s="22"/>
      <c r="G163" s="22"/>
      <c r="H163" s="22"/>
      <c r="I163" s="22"/>
      <c r="J163" s="22"/>
      <c r="K163" s="22"/>
      <c r="L163" s="22"/>
    </row>
    <row r="164" spans="4:12">
      <c r="D164" s="24"/>
      <c r="E164" s="22"/>
      <c r="F164" s="22"/>
      <c r="G164" s="22"/>
      <c r="H164" s="22"/>
      <c r="I164" s="22"/>
      <c r="J164" s="22"/>
      <c r="K164" s="22"/>
      <c r="L164" s="22"/>
    </row>
    <row r="165" spans="4:12">
      <c r="D165" s="24"/>
      <c r="E165" s="22"/>
      <c r="F165" s="22"/>
      <c r="G165" s="22"/>
      <c r="H165" s="22"/>
      <c r="I165" s="22"/>
      <c r="J165" s="22"/>
      <c r="K165" s="22"/>
      <c r="L165" s="22"/>
    </row>
    <row r="166" spans="4:12">
      <c r="D166" s="24"/>
      <c r="E166" s="22"/>
      <c r="F166" s="22"/>
      <c r="G166" s="22"/>
      <c r="H166" s="22"/>
      <c r="I166" s="22"/>
      <c r="J166" s="22"/>
      <c r="K166" s="22"/>
      <c r="L166" s="22"/>
    </row>
    <row r="167" spans="4:12">
      <c r="D167" s="24"/>
      <c r="E167" s="22"/>
      <c r="F167" s="22"/>
      <c r="G167" s="22"/>
      <c r="H167" s="22"/>
      <c r="I167" s="22"/>
      <c r="J167" s="22"/>
      <c r="K167" s="22"/>
      <c r="L167" s="22"/>
    </row>
    <row r="168" spans="4:12">
      <c r="D168" s="24"/>
      <c r="E168" s="22"/>
      <c r="F168" s="22"/>
      <c r="G168" s="22"/>
      <c r="H168" s="22"/>
      <c r="I168" s="22"/>
      <c r="J168" s="22"/>
      <c r="K168" s="22"/>
      <c r="L168" s="22"/>
    </row>
    <row r="169" spans="4:12">
      <c r="D169" s="24"/>
      <c r="E169" s="22"/>
      <c r="F169" s="22"/>
      <c r="G169" s="22"/>
      <c r="H169" s="22"/>
      <c r="I169" s="22"/>
      <c r="J169" s="22"/>
      <c r="K169" s="22"/>
      <c r="L169" s="22"/>
    </row>
    <row r="170" spans="4:12">
      <c r="D170" s="24"/>
      <c r="E170" s="22"/>
      <c r="F170" s="22"/>
      <c r="G170" s="22"/>
      <c r="H170" s="22"/>
      <c r="I170" s="22"/>
      <c r="J170" s="22"/>
      <c r="K170" s="22"/>
      <c r="L170" s="22"/>
    </row>
    <row r="171" spans="4:12">
      <c r="D171" s="24"/>
      <c r="E171" s="22"/>
      <c r="F171" s="22"/>
      <c r="L171" s="22"/>
    </row>
    <row r="172" spans="4:12">
      <c r="D172" s="24"/>
      <c r="E172" s="22"/>
      <c r="F172" s="22"/>
      <c r="L172" s="22"/>
    </row>
    <row r="173" spans="4:12">
      <c r="D173" s="24"/>
      <c r="E173" s="22"/>
      <c r="F173" s="22"/>
      <c r="L173" s="22"/>
    </row>
    <row r="174" spans="4:12">
      <c r="D174" s="24"/>
      <c r="E174" s="22"/>
      <c r="F174" s="22"/>
      <c r="L174" s="22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workbookViewId="0">
      <selection activeCell="E9" sqref="E9"/>
    </sheetView>
  </sheetViews>
  <sheetFormatPr defaultRowHeight="13.5"/>
  <cols>
    <col min="1" max="1" width="52.7109375" style="22" customWidth="1"/>
    <col min="2" max="2" width="19.28515625" style="23" customWidth="1"/>
    <col min="3" max="3" width="21.140625" style="23" customWidth="1"/>
    <col min="4" max="4" width="9.140625" style="23"/>
    <col min="5" max="5" width="18.28515625" style="23" customWidth="1"/>
    <col min="6" max="6" width="23.85546875" style="23" customWidth="1"/>
    <col min="7" max="9" width="9.140625" style="23"/>
    <col min="10" max="16384" width="9.140625" style="22"/>
  </cols>
  <sheetData>
    <row r="1" spans="1:9">
      <c r="C1" s="141" t="s">
        <v>119</v>
      </c>
    </row>
    <row r="3" spans="1:9">
      <c r="A3" s="24"/>
    </row>
    <row r="4" spans="1:9" ht="74.25" customHeight="1">
      <c r="A4" s="401" t="s">
        <v>120</v>
      </c>
      <c r="B4" s="401"/>
      <c r="C4" s="401"/>
    </row>
    <row r="5" spans="1:9">
      <c r="A5" s="126"/>
    </row>
    <row r="6" spans="1:9">
      <c r="A6" s="126"/>
      <c r="B6" s="22"/>
      <c r="C6" s="25" t="s">
        <v>121</v>
      </c>
      <c r="D6" s="22"/>
      <c r="E6" s="22"/>
      <c r="F6" s="22"/>
      <c r="G6" s="22"/>
      <c r="H6" s="22"/>
      <c r="I6" s="22"/>
    </row>
    <row r="7" spans="1:9" ht="96" customHeight="1">
      <c r="A7" s="38" t="s">
        <v>122</v>
      </c>
      <c r="B7" s="396" t="s">
        <v>123</v>
      </c>
      <c r="C7" s="398"/>
      <c r="D7" s="127"/>
      <c r="E7" s="22"/>
      <c r="F7" s="22"/>
      <c r="G7" s="22"/>
      <c r="H7" s="22"/>
      <c r="I7" s="22"/>
    </row>
    <row r="8" spans="1:9" ht="15">
      <c r="A8" s="38"/>
      <c r="B8" s="128" t="s">
        <v>73</v>
      </c>
      <c r="C8" s="128" t="s">
        <v>124</v>
      </c>
      <c r="D8" s="22"/>
      <c r="E8" s="22"/>
      <c r="F8" s="22"/>
      <c r="G8" s="22"/>
      <c r="H8" s="22"/>
      <c r="I8" s="22"/>
    </row>
    <row r="9" spans="1:9" ht="21" customHeight="1">
      <c r="A9" s="101" t="s">
        <v>24</v>
      </c>
      <c r="B9" s="129" t="e">
        <f>B11+B20</f>
        <v>#REF!</v>
      </c>
      <c r="C9" s="129">
        <f>C11+C20</f>
        <v>29501096.34</v>
      </c>
      <c r="D9" s="22"/>
      <c r="E9" s="26"/>
      <c r="F9" s="130"/>
      <c r="G9" s="22"/>
      <c r="H9" s="22"/>
      <c r="I9" s="22"/>
    </row>
    <row r="10" spans="1:9" s="23" customFormat="1" ht="17.25" customHeight="1">
      <c r="A10" s="101" t="s">
        <v>125</v>
      </c>
      <c r="B10" s="129"/>
      <c r="C10" s="129"/>
      <c r="D10" s="131"/>
      <c r="E10" s="132"/>
      <c r="F10" s="132"/>
    </row>
    <row r="11" spans="1:9" s="23" customFormat="1" ht="17.25" customHeight="1">
      <c r="A11" s="101" t="s">
        <v>126</v>
      </c>
      <c r="B11" s="129" t="e">
        <f>B13+B16</f>
        <v>#REF!</v>
      </c>
      <c r="C11" s="129">
        <f>C13+C16</f>
        <v>8195579.0000000009</v>
      </c>
      <c r="D11" s="131"/>
      <c r="E11" s="140"/>
      <c r="F11" s="140"/>
    </row>
    <row r="12" spans="1:9" s="23" customFormat="1" ht="19.5" customHeight="1">
      <c r="A12" s="101" t="s">
        <v>125</v>
      </c>
      <c r="B12" s="133"/>
      <c r="C12" s="133"/>
    </row>
    <row r="13" spans="1:9" s="23" customFormat="1" ht="39" customHeight="1">
      <c r="A13" s="101" t="s">
        <v>127</v>
      </c>
      <c r="B13" s="129">
        <f>B15</f>
        <v>30902.400000000001</v>
      </c>
      <c r="C13" s="129">
        <f>C15</f>
        <v>30902.400000000001</v>
      </c>
      <c r="D13" s="131"/>
    </row>
    <row r="14" spans="1:9" s="23" customFormat="1" ht="19.5" customHeight="1">
      <c r="A14" s="101" t="s">
        <v>125</v>
      </c>
      <c r="B14" s="129"/>
      <c r="C14" s="129"/>
    </row>
    <row r="15" spans="1:9" s="23" customFormat="1" ht="18" customHeight="1">
      <c r="A15" s="134" t="s">
        <v>128</v>
      </c>
      <c r="B15" s="129">
        <v>30902.400000000001</v>
      </c>
      <c r="C15" s="129">
        <v>30902.400000000001</v>
      </c>
    </row>
    <row r="16" spans="1:9" s="23" customFormat="1" ht="23.25" customHeight="1">
      <c r="A16" s="101" t="s">
        <v>129</v>
      </c>
      <c r="B16" s="129" t="e">
        <f>B18+B19</f>
        <v>#REF!</v>
      </c>
      <c r="C16" s="129">
        <f>C18+C19</f>
        <v>8164676.6000000006</v>
      </c>
    </row>
    <row r="17" spans="1:9" ht="21" customHeight="1">
      <c r="A17" s="101" t="s">
        <v>125</v>
      </c>
      <c r="B17" s="129"/>
      <c r="C17" s="129"/>
    </row>
    <row r="18" spans="1:9" ht="19.5" customHeight="1">
      <c r="A18" s="134" t="s">
        <v>130</v>
      </c>
      <c r="B18" s="129" t="e">
        <v>#REF!</v>
      </c>
      <c r="C18" s="129">
        <v>7489676.6000000006</v>
      </c>
    </row>
    <row r="19" spans="1:9" ht="18.75" customHeight="1">
      <c r="A19" s="134" t="s">
        <v>131</v>
      </c>
      <c r="B19" s="129">
        <v>675000</v>
      </c>
      <c r="C19" s="129">
        <v>675000</v>
      </c>
    </row>
    <row r="20" spans="1:9" ht="27">
      <c r="A20" s="101" t="s">
        <v>132</v>
      </c>
      <c r="B20" s="135" t="e">
        <f>B22</f>
        <v>#REF!</v>
      </c>
      <c r="C20" s="135">
        <f>C22</f>
        <v>21305517.34</v>
      </c>
      <c r="D20" s="131"/>
    </row>
    <row r="21" spans="1:9">
      <c r="A21" s="101" t="s">
        <v>125</v>
      </c>
      <c r="B21" s="133"/>
      <c r="C21" s="133"/>
    </row>
    <row r="22" spans="1:9" ht="23.25" customHeight="1">
      <c r="A22" s="101" t="s">
        <v>21</v>
      </c>
      <c r="B22" s="135" t="e">
        <f>B24</f>
        <v>#REF!</v>
      </c>
      <c r="C22" s="135">
        <f>C24</f>
        <v>21305517.34</v>
      </c>
    </row>
    <row r="23" spans="1:9" ht="21" customHeight="1">
      <c r="A23" s="101" t="s">
        <v>125</v>
      </c>
      <c r="B23" s="133"/>
      <c r="C23" s="133"/>
    </row>
    <row r="24" spans="1:9">
      <c r="A24" s="37" t="s">
        <v>133</v>
      </c>
      <c r="B24" s="135" t="e">
        <f>B26+B29+B33</f>
        <v>#REF!</v>
      </c>
      <c r="C24" s="135">
        <f>C26+C29+C33</f>
        <v>21305517.34</v>
      </c>
    </row>
    <row r="25" spans="1:9" ht="21" customHeight="1">
      <c r="A25" s="101" t="s">
        <v>125</v>
      </c>
      <c r="B25" s="133"/>
      <c r="C25" s="133"/>
    </row>
    <row r="26" spans="1:9">
      <c r="A26" s="37" t="s">
        <v>134</v>
      </c>
      <c r="B26" s="135" t="e">
        <f>B27+B28</f>
        <v>#REF!</v>
      </c>
      <c r="C26" s="135">
        <f>C27+C28</f>
        <v>-4124116.1599999992</v>
      </c>
    </row>
    <row r="27" spans="1:9" ht="18" customHeight="1">
      <c r="A27" s="136" t="s">
        <v>135</v>
      </c>
      <c r="B27" s="135" t="e">
        <v>#REF!</v>
      </c>
      <c r="C27" s="135">
        <v>-5151656.8599999994</v>
      </c>
      <c r="D27" s="22"/>
      <c r="E27" s="22"/>
      <c r="F27" s="22"/>
      <c r="G27" s="22"/>
      <c r="H27" s="22"/>
      <c r="I27" s="22"/>
    </row>
    <row r="28" spans="1:9" ht="20.25" customHeight="1">
      <c r="A28" s="136" t="s">
        <v>136</v>
      </c>
      <c r="B28" s="137" t="e">
        <v>#REF!</v>
      </c>
      <c r="C28" s="133">
        <v>1027540.7</v>
      </c>
      <c r="D28" s="22"/>
      <c r="F28" s="22"/>
      <c r="G28" s="22"/>
      <c r="H28" s="22"/>
      <c r="I28" s="22"/>
    </row>
    <row r="29" spans="1:9" ht="27">
      <c r="A29" s="37" t="s">
        <v>137</v>
      </c>
      <c r="B29" s="133" t="e">
        <f>B31+B32</f>
        <v>#REF!</v>
      </c>
      <c r="C29" s="133">
        <f>C31+C32</f>
        <v>25493438.5</v>
      </c>
    </row>
    <row r="30" spans="1:9" ht="21" customHeight="1">
      <c r="A30" s="101" t="s">
        <v>125</v>
      </c>
      <c r="B30" s="133"/>
      <c r="C30" s="133"/>
    </row>
    <row r="31" spans="1:9">
      <c r="A31" s="134" t="s">
        <v>138</v>
      </c>
      <c r="B31" s="138" t="e">
        <v>#REF!</v>
      </c>
      <c r="C31" s="129">
        <v>127578.20000000001</v>
      </c>
      <c r="D31" s="22"/>
      <c r="E31" s="22"/>
      <c r="F31" s="22"/>
      <c r="G31" s="22"/>
      <c r="H31" s="22"/>
      <c r="I31" s="22"/>
    </row>
    <row r="32" spans="1:9">
      <c r="A32" s="134" t="s">
        <v>139</v>
      </c>
      <c r="B32" s="137" t="e">
        <v>#REF!</v>
      </c>
      <c r="C32" s="133">
        <v>25365860.300000001</v>
      </c>
      <c r="D32" s="22"/>
      <c r="E32" s="22"/>
      <c r="F32" s="22"/>
      <c r="G32" s="22"/>
      <c r="H32" s="22"/>
      <c r="I32" s="22"/>
    </row>
    <row r="33" spans="1:9" s="23" customFormat="1">
      <c r="A33" s="37" t="s">
        <v>140</v>
      </c>
      <c r="B33" s="133" t="e">
        <f>B35+B36</f>
        <v>#REF!</v>
      </c>
      <c r="C33" s="133">
        <f>C35+C36</f>
        <v>-63805</v>
      </c>
    </row>
    <row r="34" spans="1:9" s="23" customFormat="1" ht="21" customHeight="1">
      <c r="A34" s="101" t="s">
        <v>125</v>
      </c>
      <c r="B34" s="133"/>
      <c r="C34" s="133"/>
    </row>
    <row r="35" spans="1:9" s="23" customFormat="1">
      <c r="A35" s="134" t="s">
        <v>141</v>
      </c>
      <c r="B35" s="133" t="e">
        <v>#REF!</v>
      </c>
      <c r="C35" s="139">
        <v>-873.8</v>
      </c>
    </row>
    <row r="36" spans="1:9" ht="18" customHeight="1">
      <c r="A36" s="136" t="s">
        <v>142</v>
      </c>
      <c r="B36" s="138" t="e">
        <v>#REF!</v>
      </c>
      <c r="C36" s="129">
        <v>-62931.199999999997</v>
      </c>
      <c r="D36" s="22"/>
      <c r="E36" s="22"/>
      <c r="F36" s="22"/>
      <c r="G36" s="22"/>
      <c r="H36" s="22"/>
      <c r="I36" s="22"/>
    </row>
    <row r="37" spans="1:9">
      <c r="A37" s="24"/>
      <c r="B37" s="22"/>
      <c r="C37" s="22"/>
      <c r="D37" s="22"/>
      <c r="E37" s="22"/>
      <c r="F37" s="22"/>
      <c r="G37" s="22"/>
      <c r="H37" s="22"/>
      <c r="I37" s="22"/>
    </row>
    <row r="38" spans="1:9">
      <c r="A38" s="24"/>
      <c r="B38" s="22"/>
      <c r="C38" s="22"/>
      <c r="D38" s="22"/>
      <c r="E38" s="22"/>
      <c r="F38" s="22"/>
      <c r="G38" s="22"/>
      <c r="H38" s="22"/>
      <c r="I38" s="22"/>
    </row>
    <row r="39" spans="1:9">
      <c r="A39" s="24"/>
      <c r="B39" s="22"/>
      <c r="C39" s="22"/>
      <c r="D39" s="22"/>
      <c r="E39" s="22"/>
      <c r="F39" s="22"/>
      <c r="G39" s="22"/>
      <c r="H39" s="22"/>
      <c r="I39" s="22"/>
    </row>
    <row r="40" spans="1:9">
      <c r="A40" s="24"/>
      <c r="B40" s="22"/>
      <c r="C40" s="22"/>
      <c r="D40" s="22"/>
      <c r="E40" s="22"/>
      <c r="F40" s="22"/>
      <c r="G40" s="22"/>
      <c r="H40" s="22"/>
      <c r="I40" s="22"/>
    </row>
    <row r="41" spans="1:9">
      <c r="A41" s="24"/>
      <c r="B41" s="22"/>
      <c r="C41" s="22"/>
      <c r="D41" s="22"/>
      <c r="E41" s="22"/>
      <c r="F41" s="22"/>
      <c r="G41" s="22"/>
      <c r="H41" s="22"/>
      <c r="I41" s="22"/>
    </row>
    <row r="42" spans="1:9">
      <c r="A42" s="24"/>
      <c r="B42" s="22"/>
      <c r="C42" s="22"/>
      <c r="D42" s="22"/>
      <c r="E42" s="22"/>
      <c r="F42" s="22"/>
      <c r="G42" s="22"/>
      <c r="H42" s="22"/>
      <c r="I42" s="22"/>
    </row>
    <row r="43" spans="1:9">
      <c r="A43" s="24"/>
      <c r="B43" s="22"/>
      <c r="C43" s="22"/>
      <c r="D43" s="22"/>
      <c r="E43" s="22"/>
      <c r="F43" s="22"/>
      <c r="G43" s="22"/>
      <c r="H43" s="22"/>
      <c r="I43" s="22"/>
    </row>
    <row r="44" spans="1:9">
      <c r="A44" s="24"/>
      <c r="B44" s="22"/>
      <c r="C44" s="22"/>
      <c r="D44" s="22"/>
      <c r="E44" s="22"/>
      <c r="F44" s="22"/>
      <c r="G44" s="22"/>
      <c r="H44" s="22"/>
      <c r="I44" s="22"/>
    </row>
    <row r="45" spans="1:9">
      <c r="A45" s="24"/>
      <c r="B45" s="22"/>
      <c r="C45" s="22"/>
      <c r="D45" s="22"/>
      <c r="E45" s="22"/>
      <c r="F45" s="22"/>
      <c r="G45" s="22"/>
      <c r="H45" s="22"/>
      <c r="I45" s="22"/>
    </row>
    <row r="46" spans="1:9">
      <c r="A46" s="24"/>
      <c r="B46" s="22"/>
      <c r="C46" s="22"/>
      <c r="D46" s="22"/>
      <c r="E46" s="22"/>
      <c r="F46" s="22"/>
      <c r="G46" s="22"/>
      <c r="H46" s="22"/>
      <c r="I46" s="22"/>
    </row>
    <row r="47" spans="1:9">
      <c r="A47" s="24"/>
      <c r="B47" s="22"/>
      <c r="C47" s="22"/>
      <c r="D47" s="22"/>
      <c r="E47" s="22"/>
      <c r="F47" s="22"/>
      <c r="G47" s="22"/>
      <c r="H47" s="22"/>
      <c r="I47" s="22"/>
    </row>
    <row r="48" spans="1:9">
      <c r="A48" s="24"/>
      <c r="B48" s="22"/>
      <c r="C48" s="22"/>
      <c r="D48" s="22"/>
      <c r="E48" s="22"/>
      <c r="F48" s="22"/>
      <c r="G48" s="22"/>
      <c r="H48" s="22"/>
      <c r="I48" s="22"/>
    </row>
    <row r="49" spans="1:9">
      <c r="A49" s="24"/>
      <c r="B49" s="22"/>
      <c r="C49" s="22"/>
      <c r="D49" s="22"/>
      <c r="E49" s="22"/>
      <c r="F49" s="22"/>
      <c r="G49" s="22"/>
      <c r="H49" s="22"/>
      <c r="I49" s="22"/>
    </row>
    <row r="50" spans="1:9">
      <c r="A50" s="24"/>
      <c r="B50" s="22"/>
      <c r="C50" s="22"/>
      <c r="D50" s="22"/>
      <c r="E50" s="22"/>
      <c r="F50" s="22"/>
      <c r="G50" s="22"/>
      <c r="H50" s="22"/>
      <c r="I50" s="22"/>
    </row>
    <row r="51" spans="1:9">
      <c r="A51" s="24"/>
      <c r="B51" s="22"/>
      <c r="C51" s="22"/>
      <c r="D51" s="22"/>
      <c r="E51" s="22"/>
      <c r="F51" s="22"/>
      <c r="G51" s="22"/>
      <c r="H51" s="22"/>
      <c r="I51" s="22"/>
    </row>
    <row r="52" spans="1:9">
      <c r="A52" s="24"/>
      <c r="B52" s="22"/>
      <c r="C52" s="22"/>
      <c r="D52" s="22"/>
      <c r="E52" s="22"/>
      <c r="F52" s="22"/>
      <c r="G52" s="22"/>
      <c r="H52" s="22"/>
      <c r="I52" s="22"/>
    </row>
    <row r="53" spans="1:9">
      <c r="A53" s="24"/>
      <c r="B53" s="22"/>
      <c r="C53" s="22"/>
      <c r="D53" s="22"/>
      <c r="E53" s="22"/>
      <c r="F53" s="22"/>
      <c r="G53" s="22"/>
      <c r="H53" s="22"/>
      <c r="I53" s="22"/>
    </row>
    <row r="54" spans="1:9">
      <c r="A54" s="24"/>
      <c r="B54" s="22"/>
      <c r="C54" s="22"/>
      <c r="D54" s="22"/>
      <c r="E54" s="22"/>
      <c r="F54" s="22"/>
      <c r="G54" s="22"/>
      <c r="H54" s="22"/>
      <c r="I54" s="22"/>
    </row>
    <row r="55" spans="1:9">
      <c r="A55" s="24"/>
      <c r="B55" s="22"/>
      <c r="C55" s="22"/>
      <c r="D55" s="22"/>
      <c r="E55" s="22"/>
      <c r="F55" s="22"/>
      <c r="G55" s="22"/>
      <c r="H55" s="22"/>
      <c r="I55" s="22"/>
    </row>
    <row r="56" spans="1:9">
      <c r="A56" s="24"/>
      <c r="B56" s="22"/>
      <c r="C56" s="22"/>
      <c r="D56" s="22"/>
      <c r="E56" s="22"/>
      <c r="F56" s="22"/>
      <c r="G56" s="22"/>
      <c r="H56" s="22"/>
      <c r="I56" s="22"/>
    </row>
    <row r="57" spans="1:9">
      <c r="A57" s="24"/>
      <c r="B57" s="22"/>
      <c r="C57" s="22"/>
      <c r="D57" s="22"/>
      <c r="E57" s="22"/>
      <c r="F57" s="22"/>
      <c r="G57" s="22"/>
      <c r="H57" s="22"/>
      <c r="I57" s="22"/>
    </row>
    <row r="58" spans="1:9">
      <c r="A58" s="24"/>
      <c r="B58" s="22"/>
      <c r="C58" s="22"/>
      <c r="D58" s="22"/>
      <c r="E58" s="22"/>
      <c r="F58" s="22"/>
      <c r="G58" s="22"/>
      <c r="H58" s="22"/>
      <c r="I58" s="22"/>
    </row>
    <row r="59" spans="1:9">
      <c r="A59" s="24"/>
      <c r="B59" s="22"/>
      <c r="C59" s="22"/>
      <c r="D59" s="22"/>
      <c r="E59" s="22"/>
      <c r="F59" s="22"/>
      <c r="G59" s="22"/>
      <c r="H59" s="22"/>
      <c r="I59" s="22"/>
    </row>
    <row r="60" spans="1:9">
      <c r="A60" s="24"/>
      <c r="B60" s="22"/>
      <c r="C60" s="22"/>
      <c r="D60" s="22"/>
      <c r="E60" s="22"/>
      <c r="F60" s="22"/>
      <c r="G60" s="22"/>
      <c r="H60" s="22"/>
      <c r="I60" s="22"/>
    </row>
    <row r="61" spans="1:9">
      <c r="A61" s="24"/>
      <c r="B61" s="22"/>
      <c r="C61" s="22"/>
      <c r="D61" s="22"/>
      <c r="E61" s="22"/>
      <c r="F61" s="22"/>
      <c r="G61" s="22"/>
      <c r="H61" s="22"/>
      <c r="I61" s="22"/>
    </row>
    <row r="62" spans="1:9">
      <c r="A62" s="24"/>
      <c r="B62" s="22"/>
      <c r="C62" s="22"/>
      <c r="D62" s="22"/>
      <c r="E62" s="22"/>
      <c r="F62" s="22"/>
      <c r="G62" s="22"/>
      <c r="H62" s="22"/>
      <c r="I62" s="22"/>
    </row>
    <row r="63" spans="1:9">
      <c r="A63" s="24"/>
      <c r="B63" s="22"/>
      <c r="C63" s="22"/>
      <c r="D63" s="22"/>
      <c r="E63" s="22"/>
      <c r="F63" s="22"/>
      <c r="G63" s="22"/>
      <c r="H63" s="22"/>
      <c r="I63" s="22"/>
    </row>
    <row r="64" spans="1:9">
      <c r="A64" s="24"/>
      <c r="B64" s="22"/>
      <c r="C64" s="22"/>
      <c r="D64" s="22"/>
      <c r="E64" s="22"/>
      <c r="F64" s="22"/>
      <c r="G64" s="22"/>
      <c r="H64" s="22"/>
      <c r="I64" s="22"/>
    </row>
    <row r="65" spans="1:9">
      <c r="A65" s="24"/>
      <c r="B65" s="22"/>
      <c r="C65" s="22"/>
      <c r="D65" s="22"/>
      <c r="E65" s="22"/>
      <c r="F65" s="22"/>
      <c r="G65" s="22"/>
      <c r="H65" s="22"/>
      <c r="I65" s="22"/>
    </row>
    <row r="66" spans="1:9">
      <c r="A66" s="24"/>
      <c r="B66" s="22"/>
      <c r="C66" s="22"/>
      <c r="D66" s="22"/>
      <c r="E66" s="22"/>
      <c r="F66" s="22"/>
      <c r="G66" s="22"/>
      <c r="H66" s="22"/>
      <c r="I66" s="22"/>
    </row>
    <row r="67" spans="1:9">
      <c r="A67" s="24"/>
      <c r="B67" s="22"/>
      <c r="C67" s="22"/>
      <c r="D67" s="22"/>
      <c r="E67" s="22"/>
      <c r="F67" s="22"/>
      <c r="G67" s="22"/>
      <c r="H67" s="22"/>
      <c r="I67" s="22"/>
    </row>
    <row r="68" spans="1:9">
      <c r="A68" s="24"/>
      <c r="B68" s="22"/>
      <c r="C68" s="22"/>
      <c r="D68" s="22"/>
      <c r="E68" s="22"/>
      <c r="F68" s="22"/>
      <c r="G68" s="22"/>
      <c r="H68" s="22"/>
      <c r="I68" s="22"/>
    </row>
    <row r="69" spans="1:9">
      <c r="A69" s="24"/>
      <c r="B69" s="22"/>
      <c r="C69" s="22"/>
      <c r="D69" s="22"/>
      <c r="E69" s="22"/>
      <c r="F69" s="22"/>
      <c r="G69" s="22"/>
      <c r="H69" s="22"/>
      <c r="I69" s="22"/>
    </row>
    <row r="70" spans="1:9">
      <c r="A70" s="24"/>
      <c r="B70" s="22"/>
      <c r="C70" s="22"/>
      <c r="D70" s="22"/>
      <c r="E70" s="22"/>
      <c r="F70" s="22"/>
      <c r="G70" s="22"/>
      <c r="H70" s="22"/>
      <c r="I70" s="22"/>
    </row>
    <row r="71" spans="1:9">
      <c r="A71" s="24"/>
      <c r="B71" s="22"/>
      <c r="C71" s="22"/>
      <c r="D71" s="22"/>
      <c r="E71" s="22"/>
      <c r="F71" s="22"/>
      <c r="G71" s="22"/>
      <c r="H71" s="22"/>
      <c r="I71" s="22"/>
    </row>
    <row r="72" spans="1:9">
      <c r="A72" s="24"/>
      <c r="B72" s="22"/>
      <c r="C72" s="22"/>
      <c r="D72" s="22"/>
      <c r="E72" s="22"/>
      <c r="F72" s="22"/>
      <c r="G72" s="22"/>
      <c r="H72" s="22"/>
      <c r="I72" s="22"/>
    </row>
    <row r="73" spans="1:9">
      <c r="A73" s="24"/>
      <c r="B73" s="22"/>
      <c r="C73" s="22"/>
      <c r="D73" s="22"/>
      <c r="E73" s="22"/>
      <c r="F73" s="22"/>
      <c r="G73" s="22"/>
      <c r="H73" s="22"/>
      <c r="I73" s="22"/>
    </row>
    <row r="74" spans="1:9">
      <c r="A74" s="24"/>
      <c r="B74" s="22"/>
      <c r="C74" s="22"/>
      <c r="D74" s="22"/>
      <c r="E74" s="22"/>
      <c r="F74" s="22"/>
      <c r="G74" s="22"/>
      <c r="H74" s="22"/>
      <c r="I74" s="22"/>
    </row>
    <row r="75" spans="1:9">
      <c r="A75" s="24"/>
      <c r="B75" s="22"/>
      <c r="C75" s="22"/>
      <c r="D75" s="22"/>
      <c r="E75" s="22"/>
      <c r="F75" s="22"/>
      <c r="G75" s="22"/>
      <c r="H75" s="22"/>
      <c r="I75" s="22"/>
    </row>
    <row r="76" spans="1:9">
      <c r="A76" s="24"/>
      <c r="B76" s="22"/>
      <c r="C76" s="22"/>
      <c r="D76" s="22"/>
      <c r="E76" s="22"/>
      <c r="F76" s="22"/>
      <c r="G76" s="22"/>
      <c r="H76" s="22"/>
      <c r="I76" s="22"/>
    </row>
    <row r="77" spans="1:9">
      <c r="A77" s="24"/>
      <c r="B77" s="22"/>
      <c r="C77" s="22"/>
      <c r="D77" s="22"/>
      <c r="E77" s="22"/>
      <c r="F77" s="22"/>
      <c r="G77" s="22"/>
      <c r="H77" s="22"/>
      <c r="I77" s="22"/>
    </row>
    <row r="78" spans="1:9">
      <c r="A78" s="24"/>
      <c r="B78" s="22"/>
      <c r="C78" s="22"/>
      <c r="D78" s="22"/>
      <c r="E78" s="22"/>
      <c r="F78" s="22"/>
      <c r="G78" s="22"/>
      <c r="H78" s="22"/>
      <c r="I78" s="22"/>
    </row>
    <row r="79" spans="1:9">
      <c r="A79" s="24"/>
      <c r="B79" s="22"/>
      <c r="C79" s="22"/>
      <c r="D79" s="22"/>
      <c r="E79" s="22"/>
      <c r="F79" s="22"/>
      <c r="G79" s="22"/>
      <c r="H79" s="22"/>
      <c r="I79" s="22"/>
    </row>
    <row r="80" spans="1:9">
      <c r="A80" s="24"/>
      <c r="B80" s="22"/>
      <c r="C80" s="22"/>
      <c r="D80" s="22"/>
      <c r="E80" s="22"/>
      <c r="F80" s="22"/>
      <c r="G80" s="22"/>
      <c r="H80" s="22"/>
      <c r="I80" s="22"/>
    </row>
    <row r="81" spans="1:9">
      <c r="A81" s="24"/>
      <c r="B81" s="22"/>
      <c r="C81" s="22"/>
      <c r="D81" s="22"/>
      <c r="E81" s="22"/>
      <c r="F81" s="22"/>
      <c r="G81" s="22"/>
      <c r="H81" s="22"/>
      <c r="I81" s="22"/>
    </row>
    <row r="82" spans="1:9">
      <c r="A82" s="24"/>
      <c r="B82" s="22"/>
      <c r="C82" s="22"/>
      <c r="D82" s="22"/>
      <c r="E82" s="22"/>
      <c r="F82" s="22"/>
      <c r="G82" s="22"/>
      <c r="H82" s="22"/>
      <c r="I82" s="22"/>
    </row>
    <row r="83" spans="1:9">
      <c r="A83" s="24"/>
      <c r="B83" s="22"/>
      <c r="C83" s="22"/>
      <c r="D83" s="22"/>
      <c r="E83" s="22"/>
      <c r="F83" s="22"/>
      <c r="G83" s="22"/>
      <c r="H83" s="22"/>
      <c r="I83" s="22"/>
    </row>
    <row r="84" spans="1:9">
      <c r="A84" s="24"/>
      <c r="B84" s="22"/>
      <c r="C84" s="22"/>
      <c r="D84" s="22"/>
      <c r="E84" s="22"/>
      <c r="F84" s="22"/>
      <c r="G84" s="22"/>
      <c r="H84" s="22"/>
      <c r="I84" s="22"/>
    </row>
    <row r="85" spans="1:9">
      <c r="A85" s="24"/>
      <c r="B85" s="22"/>
      <c r="C85" s="22"/>
      <c r="D85" s="22"/>
      <c r="E85" s="22"/>
      <c r="F85" s="22"/>
      <c r="G85" s="22"/>
      <c r="H85" s="22"/>
      <c r="I85" s="22"/>
    </row>
    <row r="86" spans="1:9">
      <c r="A86" s="24"/>
      <c r="B86" s="22"/>
      <c r="C86" s="22"/>
      <c r="D86" s="22"/>
      <c r="E86" s="22"/>
      <c r="F86" s="22"/>
      <c r="G86" s="22"/>
      <c r="H86" s="22"/>
      <c r="I86" s="22"/>
    </row>
    <row r="87" spans="1:9">
      <c r="A87" s="24"/>
      <c r="B87" s="22"/>
      <c r="C87" s="22"/>
      <c r="D87" s="22"/>
      <c r="E87" s="22"/>
      <c r="F87" s="22"/>
      <c r="G87" s="22"/>
      <c r="H87" s="22"/>
      <c r="I87" s="22"/>
    </row>
    <row r="88" spans="1:9">
      <c r="A88" s="24"/>
      <c r="B88" s="22"/>
      <c r="C88" s="22"/>
      <c r="D88" s="22"/>
      <c r="E88" s="22"/>
      <c r="F88" s="22"/>
      <c r="G88" s="22"/>
      <c r="H88" s="22"/>
      <c r="I88" s="22"/>
    </row>
    <row r="89" spans="1:9">
      <c r="A89" s="24"/>
      <c r="B89" s="22"/>
      <c r="C89" s="22"/>
      <c r="D89" s="22"/>
      <c r="E89" s="22"/>
      <c r="F89" s="22"/>
      <c r="G89" s="22"/>
      <c r="H89" s="22"/>
      <c r="I89" s="22"/>
    </row>
    <row r="90" spans="1:9">
      <c r="A90" s="24"/>
      <c r="B90" s="22"/>
      <c r="C90" s="22"/>
      <c r="D90" s="22"/>
      <c r="E90" s="22"/>
      <c r="F90" s="22"/>
      <c r="G90" s="22"/>
      <c r="H90" s="22"/>
      <c r="I90" s="22"/>
    </row>
    <row r="91" spans="1:9">
      <c r="A91" s="24"/>
      <c r="B91" s="22"/>
      <c r="C91" s="22"/>
      <c r="D91" s="22"/>
      <c r="E91" s="22"/>
      <c r="F91" s="22"/>
      <c r="G91" s="22"/>
      <c r="H91" s="22"/>
      <c r="I91" s="22"/>
    </row>
    <row r="92" spans="1:9">
      <c r="A92" s="24"/>
      <c r="B92" s="22"/>
      <c r="C92" s="22"/>
      <c r="D92" s="22"/>
      <c r="E92" s="22"/>
      <c r="F92" s="22"/>
      <c r="G92" s="22"/>
      <c r="H92" s="22"/>
      <c r="I92" s="22"/>
    </row>
    <row r="93" spans="1:9">
      <c r="A93" s="24"/>
      <c r="B93" s="22"/>
      <c r="C93" s="22"/>
      <c r="D93" s="22"/>
      <c r="E93" s="22"/>
      <c r="F93" s="22"/>
      <c r="G93" s="22"/>
      <c r="H93" s="22"/>
      <c r="I93" s="22"/>
    </row>
    <row r="94" spans="1:9">
      <c r="A94" s="24"/>
      <c r="B94" s="22"/>
      <c r="C94" s="22"/>
      <c r="D94" s="22"/>
      <c r="E94" s="22"/>
      <c r="F94" s="22"/>
      <c r="G94" s="22"/>
      <c r="H94" s="22"/>
      <c r="I94" s="22"/>
    </row>
    <row r="95" spans="1:9">
      <c r="A95" s="24"/>
      <c r="B95" s="22"/>
      <c r="C95" s="22"/>
      <c r="D95" s="22"/>
      <c r="E95" s="22"/>
      <c r="F95" s="22"/>
      <c r="G95" s="22"/>
      <c r="H95" s="22"/>
      <c r="I95" s="22"/>
    </row>
    <row r="96" spans="1:9">
      <c r="A96" s="24"/>
      <c r="B96" s="22"/>
      <c r="C96" s="22"/>
      <c r="D96" s="22"/>
      <c r="E96" s="22"/>
      <c r="F96" s="22"/>
      <c r="G96" s="22"/>
      <c r="H96" s="22"/>
      <c r="I96" s="22"/>
    </row>
    <row r="97" spans="1:9">
      <c r="A97" s="24"/>
      <c r="B97" s="22"/>
      <c r="C97" s="22"/>
      <c r="D97" s="22"/>
      <c r="E97" s="22"/>
      <c r="F97" s="22"/>
      <c r="G97" s="22"/>
      <c r="H97" s="22"/>
      <c r="I97" s="22"/>
    </row>
    <row r="98" spans="1:9">
      <c r="A98" s="24"/>
      <c r="B98" s="22"/>
      <c r="C98" s="22"/>
      <c r="D98" s="22"/>
      <c r="E98" s="22"/>
      <c r="F98" s="22"/>
      <c r="G98" s="22"/>
      <c r="H98" s="22"/>
      <c r="I98" s="22"/>
    </row>
    <row r="99" spans="1:9">
      <c r="A99" s="24"/>
      <c r="B99" s="22"/>
      <c r="C99" s="22"/>
      <c r="D99" s="22"/>
      <c r="E99" s="22"/>
      <c r="F99" s="22"/>
      <c r="G99" s="22"/>
      <c r="H99" s="22"/>
      <c r="I99" s="22"/>
    </row>
    <row r="100" spans="1:9">
      <c r="A100" s="24"/>
      <c r="B100" s="22"/>
      <c r="C100" s="22"/>
      <c r="D100" s="22"/>
      <c r="E100" s="22"/>
      <c r="F100" s="22"/>
      <c r="G100" s="22"/>
      <c r="H100" s="22"/>
      <c r="I100" s="22"/>
    </row>
    <row r="101" spans="1:9">
      <c r="A101" s="24"/>
      <c r="B101" s="22"/>
      <c r="C101" s="22"/>
      <c r="D101" s="22"/>
      <c r="E101" s="22"/>
      <c r="F101" s="22"/>
      <c r="G101" s="22"/>
      <c r="H101" s="22"/>
      <c r="I101" s="22"/>
    </row>
    <row r="102" spans="1:9">
      <c r="A102" s="24"/>
      <c r="B102" s="22"/>
      <c r="C102" s="22"/>
      <c r="D102" s="22"/>
      <c r="E102" s="22"/>
      <c r="F102" s="22"/>
      <c r="G102" s="22"/>
      <c r="H102" s="22"/>
      <c r="I102" s="22"/>
    </row>
    <row r="103" spans="1:9">
      <c r="A103" s="24"/>
      <c r="B103" s="22"/>
      <c r="C103" s="22"/>
      <c r="D103" s="22"/>
      <c r="E103" s="22"/>
      <c r="F103" s="22"/>
      <c r="G103" s="22"/>
      <c r="H103" s="22"/>
      <c r="I103" s="22"/>
    </row>
    <row r="104" spans="1:9">
      <c r="A104" s="24"/>
      <c r="B104" s="22"/>
      <c r="C104" s="22"/>
      <c r="D104" s="22"/>
      <c r="E104" s="22"/>
      <c r="F104" s="22"/>
      <c r="G104" s="22"/>
      <c r="H104" s="22"/>
      <c r="I104" s="22"/>
    </row>
    <row r="105" spans="1:9">
      <c r="A105" s="24"/>
      <c r="B105" s="22"/>
      <c r="C105" s="22"/>
      <c r="D105" s="22"/>
      <c r="E105" s="22"/>
      <c r="F105" s="22"/>
      <c r="G105" s="22"/>
      <c r="H105" s="22"/>
      <c r="I105" s="22"/>
    </row>
    <row r="106" spans="1:9">
      <c r="A106" s="24"/>
      <c r="B106" s="22"/>
      <c r="C106" s="22"/>
      <c r="D106" s="22"/>
      <c r="E106" s="22"/>
      <c r="F106" s="22"/>
      <c r="G106" s="22"/>
      <c r="H106" s="22"/>
      <c r="I106" s="22"/>
    </row>
    <row r="107" spans="1:9">
      <c r="A107" s="24"/>
      <c r="B107" s="22"/>
      <c r="C107" s="22"/>
      <c r="D107" s="22"/>
      <c r="E107" s="22"/>
      <c r="F107" s="22"/>
      <c r="G107" s="22"/>
      <c r="H107" s="22"/>
      <c r="I107" s="22"/>
    </row>
    <row r="108" spans="1:9">
      <c r="A108" s="24"/>
      <c r="B108" s="22"/>
      <c r="C108" s="22"/>
      <c r="D108" s="22"/>
      <c r="E108" s="22"/>
      <c r="F108" s="22"/>
      <c r="G108" s="22"/>
      <c r="H108" s="22"/>
      <c r="I108" s="22"/>
    </row>
    <row r="109" spans="1:9">
      <c r="A109" s="24"/>
      <c r="B109" s="22"/>
      <c r="C109" s="22"/>
      <c r="D109" s="22"/>
      <c r="E109" s="22"/>
      <c r="F109" s="22"/>
      <c r="G109" s="22"/>
      <c r="H109" s="22"/>
      <c r="I109" s="22"/>
    </row>
    <row r="110" spans="1:9">
      <c r="A110" s="24"/>
      <c r="B110" s="22"/>
      <c r="C110" s="22"/>
      <c r="D110" s="22"/>
      <c r="E110" s="22"/>
      <c r="F110" s="22"/>
      <c r="G110" s="22"/>
      <c r="H110" s="22"/>
      <c r="I110" s="22"/>
    </row>
    <row r="111" spans="1:9">
      <c r="A111" s="24"/>
      <c r="B111" s="22"/>
      <c r="C111" s="22"/>
      <c r="D111" s="22"/>
      <c r="E111" s="22"/>
      <c r="F111" s="22"/>
      <c r="G111" s="22"/>
      <c r="H111" s="22"/>
      <c r="I111" s="22"/>
    </row>
    <row r="112" spans="1:9">
      <c r="A112" s="24"/>
      <c r="B112" s="22"/>
      <c r="C112" s="22"/>
      <c r="D112" s="22"/>
      <c r="E112" s="22"/>
      <c r="F112" s="22"/>
      <c r="G112" s="22"/>
      <c r="H112" s="22"/>
      <c r="I112" s="22"/>
    </row>
    <row r="113" spans="1:9">
      <c r="A113" s="24"/>
      <c r="B113" s="22"/>
      <c r="C113" s="22"/>
      <c r="D113" s="22"/>
      <c r="E113" s="22"/>
      <c r="F113" s="22"/>
      <c r="G113" s="22"/>
      <c r="H113" s="22"/>
      <c r="I113" s="22"/>
    </row>
    <row r="114" spans="1:9">
      <c r="A114" s="24"/>
      <c r="B114" s="22"/>
      <c r="C114" s="22"/>
      <c r="D114" s="22"/>
      <c r="E114" s="22"/>
      <c r="F114" s="22"/>
      <c r="G114" s="22"/>
      <c r="H114" s="22"/>
      <c r="I114" s="22"/>
    </row>
    <row r="115" spans="1:9">
      <c r="A115" s="24"/>
      <c r="B115" s="22"/>
      <c r="C115" s="22"/>
      <c r="D115" s="22"/>
      <c r="E115" s="22"/>
      <c r="F115" s="22"/>
      <c r="G115" s="22"/>
      <c r="H115" s="22"/>
      <c r="I115" s="22"/>
    </row>
    <row r="116" spans="1:9">
      <c r="A116" s="24"/>
      <c r="B116" s="22"/>
      <c r="C116" s="22"/>
      <c r="D116" s="22"/>
      <c r="E116" s="22"/>
      <c r="F116" s="22"/>
      <c r="G116" s="22"/>
      <c r="H116" s="22"/>
      <c r="I116" s="22"/>
    </row>
    <row r="117" spans="1:9">
      <c r="A117" s="24"/>
      <c r="B117" s="22"/>
      <c r="C117" s="22"/>
      <c r="D117" s="22"/>
      <c r="E117" s="22"/>
      <c r="F117" s="22"/>
      <c r="G117" s="22"/>
      <c r="H117" s="22"/>
      <c r="I117" s="22"/>
    </row>
    <row r="118" spans="1:9">
      <c r="A118" s="24"/>
      <c r="B118" s="22"/>
      <c r="C118" s="22"/>
      <c r="D118" s="22"/>
      <c r="E118" s="22"/>
      <c r="F118" s="22"/>
      <c r="G118" s="22"/>
      <c r="H118" s="22"/>
      <c r="I118" s="22"/>
    </row>
    <row r="119" spans="1:9">
      <c r="A119" s="24"/>
      <c r="B119" s="22"/>
      <c r="C119" s="22"/>
      <c r="D119" s="22"/>
      <c r="E119" s="22"/>
      <c r="F119" s="22"/>
      <c r="G119" s="22"/>
      <c r="H119" s="22"/>
      <c r="I119" s="22"/>
    </row>
    <row r="120" spans="1:9">
      <c r="A120" s="24"/>
      <c r="B120" s="22"/>
      <c r="C120" s="22"/>
      <c r="D120" s="22"/>
      <c r="E120" s="22"/>
      <c r="F120" s="22"/>
      <c r="G120" s="22"/>
      <c r="H120" s="22"/>
      <c r="I120" s="22"/>
    </row>
    <row r="121" spans="1:9">
      <c r="A121" s="24"/>
      <c r="B121" s="22"/>
      <c r="C121" s="22"/>
      <c r="D121" s="22"/>
      <c r="E121" s="22"/>
      <c r="F121" s="22"/>
      <c r="G121" s="22"/>
      <c r="H121" s="22"/>
      <c r="I121" s="22"/>
    </row>
    <row r="122" spans="1:9">
      <c r="A122" s="24"/>
      <c r="B122" s="22"/>
      <c r="C122" s="22"/>
      <c r="D122" s="22"/>
      <c r="E122" s="22"/>
      <c r="F122" s="22"/>
      <c r="G122" s="22"/>
      <c r="H122" s="22"/>
      <c r="I122" s="22"/>
    </row>
    <row r="123" spans="1:9">
      <c r="A123" s="24"/>
      <c r="B123" s="22"/>
      <c r="C123" s="22"/>
      <c r="D123" s="22"/>
      <c r="E123" s="22"/>
      <c r="F123" s="22"/>
      <c r="G123" s="22"/>
      <c r="H123" s="22"/>
      <c r="I123" s="22"/>
    </row>
    <row r="124" spans="1:9">
      <c r="A124" s="24"/>
      <c r="B124" s="22"/>
      <c r="C124" s="22"/>
      <c r="D124" s="22"/>
      <c r="E124" s="22"/>
      <c r="F124" s="22"/>
      <c r="G124" s="22"/>
      <c r="H124" s="22"/>
      <c r="I124" s="22"/>
    </row>
    <row r="125" spans="1:9">
      <c r="A125" s="24"/>
      <c r="B125" s="22"/>
      <c r="C125" s="22"/>
      <c r="D125" s="22"/>
      <c r="E125" s="22"/>
      <c r="F125" s="22"/>
      <c r="G125" s="22"/>
      <c r="H125" s="22"/>
      <c r="I125" s="22"/>
    </row>
    <row r="126" spans="1:9">
      <c r="A126" s="24"/>
      <c r="B126" s="22"/>
      <c r="C126" s="22"/>
      <c r="D126" s="22"/>
      <c r="E126" s="22"/>
      <c r="F126" s="22"/>
      <c r="G126" s="22"/>
      <c r="H126" s="22"/>
      <c r="I126" s="22"/>
    </row>
    <row r="127" spans="1:9">
      <c r="A127" s="24"/>
      <c r="B127" s="22"/>
      <c r="C127" s="22"/>
      <c r="D127" s="22"/>
      <c r="E127" s="22"/>
      <c r="F127" s="22"/>
      <c r="G127" s="22"/>
      <c r="H127" s="22"/>
      <c r="I127" s="22"/>
    </row>
    <row r="128" spans="1:9">
      <c r="A128" s="24"/>
      <c r="B128" s="22"/>
      <c r="C128" s="22"/>
      <c r="D128" s="22"/>
      <c r="E128" s="22"/>
      <c r="F128" s="22"/>
      <c r="G128" s="22"/>
      <c r="H128" s="22"/>
      <c r="I128" s="22"/>
    </row>
    <row r="129" spans="1:9">
      <c r="A129" s="24"/>
      <c r="B129" s="22"/>
      <c r="C129" s="22"/>
      <c r="D129" s="22"/>
      <c r="E129" s="22"/>
      <c r="F129" s="22"/>
      <c r="G129" s="22"/>
      <c r="H129" s="22"/>
      <c r="I129" s="22"/>
    </row>
    <row r="130" spans="1:9">
      <c r="A130" s="24"/>
      <c r="B130" s="22"/>
      <c r="C130" s="22"/>
      <c r="D130" s="22"/>
      <c r="E130" s="22"/>
      <c r="F130" s="22"/>
      <c r="G130" s="22"/>
      <c r="H130" s="22"/>
      <c r="I130" s="22"/>
    </row>
    <row r="131" spans="1:9">
      <c r="A131" s="24"/>
      <c r="B131" s="22"/>
      <c r="C131" s="22"/>
      <c r="D131" s="22"/>
      <c r="E131" s="22"/>
      <c r="F131" s="22"/>
      <c r="G131" s="22"/>
      <c r="H131" s="22"/>
      <c r="I131" s="22"/>
    </row>
    <row r="132" spans="1:9">
      <c r="A132" s="24"/>
      <c r="B132" s="22"/>
      <c r="C132" s="22"/>
      <c r="D132" s="22"/>
      <c r="E132" s="22"/>
      <c r="F132" s="22"/>
      <c r="G132" s="22"/>
      <c r="H132" s="22"/>
      <c r="I132" s="22"/>
    </row>
    <row r="133" spans="1:9">
      <c r="A133" s="24"/>
      <c r="B133" s="22"/>
      <c r="C133" s="22"/>
      <c r="D133" s="22"/>
      <c r="E133" s="22"/>
      <c r="F133" s="22"/>
      <c r="G133" s="22"/>
      <c r="H133" s="22"/>
      <c r="I133" s="22"/>
    </row>
    <row r="134" spans="1:9">
      <c r="A134" s="24"/>
      <c r="B134" s="22"/>
      <c r="C134" s="22"/>
      <c r="D134" s="22"/>
      <c r="E134" s="22"/>
      <c r="F134" s="22"/>
      <c r="G134" s="22"/>
      <c r="H134" s="22"/>
      <c r="I134" s="22"/>
    </row>
    <row r="135" spans="1:9">
      <c r="A135" s="24"/>
      <c r="B135" s="22"/>
      <c r="C135" s="22"/>
      <c r="D135" s="22"/>
      <c r="E135" s="22"/>
      <c r="F135" s="22"/>
      <c r="G135" s="22"/>
      <c r="H135" s="22"/>
      <c r="I135" s="22"/>
    </row>
    <row r="136" spans="1:9">
      <c r="A136" s="24"/>
      <c r="B136" s="22"/>
      <c r="C136" s="22"/>
      <c r="D136" s="22"/>
      <c r="E136" s="22"/>
      <c r="F136" s="22"/>
      <c r="G136" s="22"/>
      <c r="H136" s="22"/>
      <c r="I136" s="22"/>
    </row>
    <row r="137" spans="1:9">
      <c r="A137" s="24"/>
      <c r="B137" s="22"/>
      <c r="C137" s="22"/>
      <c r="D137" s="22"/>
      <c r="E137" s="22"/>
      <c r="F137" s="22"/>
      <c r="G137" s="22"/>
      <c r="H137" s="22"/>
      <c r="I137" s="22"/>
    </row>
    <row r="138" spans="1:9">
      <c r="A138" s="24"/>
      <c r="B138" s="22"/>
      <c r="C138" s="22"/>
      <c r="D138" s="22"/>
      <c r="E138" s="22"/>
      <c r="F138" s="22"/>
      <c r="G138" s="22"/>
      <c r="H138" s="22"/>
      <c r="I138" s="22"/>
    </row>
    <row r="139" spans="1:9">
      <c r="A139" s="24"/>
      <c r="B139" s="22"/>
      <c r="C139" s="22"/>
      <c r="D139" s="22"/>
      <c r="E139" s="22"/>
      <c r="F139" s="22"/>
      <c r="G139" s="22"/>
      <c r="H139" s="22"/>
      <c r="I139" s="22"/>
    </row>
    <row r="140" spans="1:9">
      <c r="A140" s="24"/>
      <c r="B140" s="22"/>
      <c r="C140" s="22"/>
      <c r="D140" s="22"/>
      <c r="E140" s="22"/>
      <c r="F140" s="22"/>
      <c r="G140" s="22"/>
      <c r="H140" s="22"/>
      <c r="I140" s="22"/>
    </row>
    <row r="141" spans="1:9">
      <c r="A141" s="24"/>
      <c r="B141" s="22"/>
      <c r="C141" s="22"/>
      <c r="D141" s="22"/>
      <c r="E141" s="22"/>
      <c r="F141" s="22"/>
      <c r="G141" s="22"/>
      <c r="H141" s="22"/>
      <c r="I141" s="22"/>
    </row>
    <row r="142" spans="1:9">
      <c r="A142" s="24"/>
      <c r="B142" s="22"/>
      <c r="C142" s="22"/>
      <c r="D142" s="22"/>
      <c r="E142" s="22"/>
      <c r="F142" s="22"/>
      <c r="G142" s="22"/>
      <c r="H142" s="22"/>
      <c r="I142" s="22"/>
    </row>
    <row r="143" spans="1:9">
      <c r="A143" s="24"/>
      <c r="B143" s="22"/>
      <c r="C143" s="22"/>
      <c r="D143" s="22"/>
      <c r="E143" s="22"/>
      <c r="F143" s="22"/>
      <c r="G143" s="22"/>
      <c r="H143" s="22"/>
      <c r="I143" s="22"/>
    </row>
    <row r="144" spans="1:9">
      <c r="A144" s="24"/>
      <c r="B144" s="22"/>
      <c r="C144" s="22"/>
      <c r="D144" s="22"/>
      <c r="E144" s="22"/>
      <c r="F144" s="22"/>
      <c r="G144" s="22"/>
      <c r="H144" s="22"/>
      <c r="I144" s="22"/>
    </row>
    <row r="145" spans="1:9">
      <c r="A145" s="24"/>
      <c r="B145" s="22"/>
      <c r="C145" s="22"/>
      <c r="D145" s="22"/>
      <c r="E145" s="22"/>
      <c r="F145" s="22"/>
      <c r="G145" s="22"/>
      <c r="H145" s="22"/>
      <c r="I145" s="22"/>
    </row>
    <row r="146" spans="1:9">
      <c r="A146" s="24"/>
      <c r="B146" s="22"/>
      <c r="C146" s="22"/>
      <c r="D146" s="22"/>
      <c r="E146" s="22"/>
      <c r="F146" s="22"/>
      <c r="G146" s="22"/>
      <c r="H146" s="22"/>
      <c r="I146" s="22"/>
    </row>
    <row r="147" spans="1:9">
      <c r="A147" s="24"/>
      <c r="B147" s="22"/>
      <c r="C147" s="22"/>
      <c r="D147" s="22"/>
      <c r="E147" s="22"/>
      <c r="F147" s="22"/>
      <c r="G147" s="22"/>
      <c r="H147" s="22"/>
      <c r="I147" s="22"/>
    </row>
    <row r="148" spans="1:9">
      <c r="A148" s="24"/>
      <c r="B148" s="22"/>
      <c r="C148" s="22"/>
      <c r="D148" s="22"/>
      <c r="E148" s="22"/>
      <c r="F148" s="22"/>
      <c r="G148" s="22"/>
      <c r="H148" s="22"/>
      <c r="I148" s="22"/>
    </row>
    <row r="149" spans="1:9">
      <c r="A149" s="24"/>
      <c r="B149" s="22"/>
      <c r="C149" s="22"/>
      <c r="D149" s="22"/>
      <c r="E149" s="22"/>
      <c r="F149" s="22"/>
      <c r="G149" s="22"/>
      <c r="H149" s="22"/>
      <c r="I149" s="22"/>
    </row>
    <row r="150" spans="1:9">
      <c r="A150" s="24"/>
      <c r="B150" s="22"/>
      <c r="C150" s="22"/>
      <c r="D150" s="22"/>
      <c r="E150" s="22"/>
      <c r="F150" s="22"/>
      <c r="G150" s="22"/>
      <c r="H150" s="22"/>
      <c r="I150" s="22"/>
    </row>
    <row r="151" spans="1:9">
      <c r="A151" s="24"/>
      <c r="B151" s="22"/>
      <c r="C151" s="22"/>
      <c r="D151" s="22"/>
      <c r="E151" s="22"/>
      <c r="F151" s="22"/>
      <c r="G151" s="22"/>
      <c r="H151" s="22"/>
      <c r="I151" s="22"/>
    </row>
    <row r="152" spans="1:9">
      <c r="A152" s="24"/>
      <c r="B152" s="22"/>
      <c r="C152" s="22"/>
      <c r="D152" s="22"/>
      <c r="E152" s="22"/>
      <c r="F152" s="22"/>
      <c r="G152" s="22"/>
      <c r="H152" s="22"/>
      <c r="I152" s="22"/>
    </row>
    <row r="153" spans="1:9">
      <c r="A153" s="24"/>
      <c r="B153" s="22"/>
      <c r="C153" s="22"/>
      <c r="D153" s="22"/>
      <c r="E153" s="22"/>
      <c r="F153" s="22"/>
      <c r="G153" s="22"/>
      <c r="H153" s="22"/>
      <c r="I153" s="22"/>
    </row>
    <row r="154" spans="1:9">
      <c r="A154" s="24"/>
      <c r="B154" s="22"/>
      <c r="C154" s="22"/>
      <c r="D154" s="22"/>
      <c r="E154" s="22"/>
      <c r="F154" s="22"/>
      <c r="G154" s="22"/>
      <c r="H154" s="22"/>
      <c r="I154" s="22"/>
    </row>
    <row r="155" spans="1:9">
      <c r="A155" s="24"/>
      <c r="B155" s="22"/>
      <c r="C155" s="22"/>
      <c r="D155" s="22"/>
      <c r="E155" s="22"/>
      <c r="F155" s="22"/>
      <c r="G155" s="22"/>
      <c r="H155" s="22"/>
      <c r="I155" s="22"/>
    </row>
    <row r="156" spans="1:9">
      <c r="A156" s="24"/>
      <c r="B156" s="22"/>
      <c r="C156" s="22"/>
      <c r="D156" s="22"/>
      <c r="E156" s="22"/>
      <c r="F156" s="22"/>
      <c r="G156" s="22"/>
      <c r="H156" s="22"/>
      <c r="I156" s="22"/>
    </row>
    <row r="157" spans="1:9">
      <c r="A157" s="24"/>
      <c r="B157" s="22"/>
      <c r="C157" s="22"/>
      <c r="D157" s="22"/>
      <c r="E157" s="22"/>
      <c r="F157" s="22"/>
      <c r="G157" s="22"/>
      <c r="H157" s="22"/>
      <c r="I157" s="22"/>
    </row>
    <row r="158" spans="1:9">
      <c r="A158" s="24"/>
      <c r="B158" s="22"/>
      <c r="C158" s="22"/>
      <c r="D158" s="22"/>
      <c r="E158" s="22"/>
      <c r="F158" s="22"/>
      <c r="G158" s="22"/>
      <c r="H158" s="22"/>
      <c r="I158" s="22"/>
    </row>
    <row r="159" spans="1:9">
      <c r="A159" s="24"/>
      <c r="B159" s="22"/>
      <c r="C159" s="22"/>
      <c r="D159" s="22"/>
      <c r="E159" s="22"/>
      <c r="F159" s="22"/>
      <c r="G159" s="22"/>
      <c r="H159" s="22"/>
      <c r="I159" s="22"/>
    </row>
    <row r="160" spans="1:9">
      <c r="A160" s="24"/>
      <c r="B160" s="22"/>
      <c r="C160" s="22"/>
      <c r="D160" s="22"/>
      <c r="E160" s="22"/>
      <c r="F160" s="22"/>
      <c r="G160" s="22"/>
      <c r="H160" s="22"/>
      <c r="I160" s="22"/>
    </row>
    <row r="161" spans="1:9">
      <c r="A161" s="24"/>
      <c r="B161" s="22"/>
      <c r="C161" s="22"/>
      <c r="D161" s="22"/>
      <c r="E161" s="22"/>
      <c r="F161" s="22"/>
      <c r="G161" s="22"/>
      <c r="H161" s="22"/>
      <c r="I161" s="22"/>
    </row>
    <row r="162" spans="1:9">
      <c r="A162" s="24"/>
      <c r="B162" s="22"/>
      <c r="C162" s="22"/>
      <c r="D162" s="22"/>
      <c r="E162" s="22"/>
      <c r="F162" s="22"/>
      <c r="G162" s="22"/>
      <c r="H162" s="22"/>
      <c r="I162" s="22"/>
    </row>
    <row r="163" spans="1:9">
      <c r="A163" s="24"/>
      <c r="B163" s="22"/>
      <c r="C163" s="22"/>
      <c r="D163" s="22"/>
      <c r="E163" s="22"/>
      <c r="F163" s="22"/>
      <c r="G163" s="22"/>
      <c r="H163" s="22"/>
      <c r="I163" s="22"/>
    </row>
    <row r="164" spans="1:9">
      <c r="A164" s="24"/>
      <c r="B164" s="22"/>
      <c r="C164" s="22"/>
      <c r="D164" s="22"/>
      <c r="E164" s="22"/>
      <c r="F164" s="22"/>
      <c r="G164" s="22"/>
      <c r="H164" s="22"/>
      <c r="I164" s="22"/>
    </row>
    <row r="165" spans="1:9">
      <c r="A165" s="24"/>
      <c r="B165" s="22"/>
      <c r="C165" s="22"/>
      <c r="D165" s="22"/>
      <c r="E165" s="22"/>
      <c r="F165" s="22"/>
      <c r="G165" s="22"/>
      <c r="H165" s="22"/>
      <c r="I165" s="22"/>
    </row>
    <row r="166" spans="1:9">
      <c r="A166" s="24"/>
      <c r="B166" s="22"/>
      <c r="C166" s="22"/>
      <c r="D166" s="22"/>
      <c r="E166" s="22"/>
      <c r="F166" s="22"/>
      <c r="G166" s="22"/>
      <c r="H166" s="22"/>
      <c r="I166" s="22"/>
    </row>
    <row r="167" spans="1:9">
      <c r="A167" s="24"/>
      <c r="B167" s="22"/>
      <c r="C167" s="22"/>
      <c r="D167" s="22"/>
      <c r="E167" s="22"/>
      <c r="F167" s="22"/>
      <c r="G167" s="22"/>
      <c r="H167" s="22"/>
      <c r="I167" s="22"/>
    </row>
    <row r="168" spans="1:9">
      <c r="A168" s="24"/>
      <c r="B168" s="22"/>
      <c r="C168" s="22"/>
      <c r="D168" s="22"/>
      <c r="E168" s="22"/>
      <c r="F168" s="22"/>
      <c r="G168" s="22"/>
      <c r="H168" s="22"/>
      <c r="I168" s="22"/>
    </row>
    <row r="169" spans="1:9">
      <c r="A169" s="24"/>
      <c r="B169" s="22"/>
      <c r="C169" s="22"/>
      <c r="D169" s="22"/>
      <c r="E169" s="22"/>
      <c r="F169" s="22"/>
      <c r="G169" s="22"/>
      <c r="H169" s="22"/>
      <c r="I169" s="22"/>
    </row>
    <row r="170" spans="1:9">
      <c r="A170" s="24"/>
      <c r="B170" s="22"/>
      <c r="C170" s="22"/>
      <c r="D170" s="22"/>
      <c r="E170" s="22"/>
      <c r="F170" s="22"/>
      <c r="G170" s="22"/>
      <c r="H170" s="22"/>
      <c r="I170" s="22"/>
    </row>
    <row r="171" spans="1:9">
      <c r="A171" s="24"/>
      <c r="B171" s="22"/>
      <c r="C171" s="22"/>
      <c r="D171" s="22"/>
      <c r="E171" s="22"/>
      <c r="F171" s="22"/>
      <c r="G171" s="22"/>
      <c r="H171" s="22"/>
      <c r="I171" s="22"/>
    </row>
    <row r="172" spans="1:9">
      <c r="A172" s="24"/>
      <c r="B172" s="22"/>
      <c r="C172" s="22"/>
      <c r="D172" s="22"/>
      <c r="E172" s="22"/>
      <c r="F172" s="22"/>
      <c r="G172" s="22"/>
      <c r="H172" s="22"/>
      <c r="I172" s="22"/>
    </row>
    <row r="173" spans="1:9">
      <c r="A173" s="24"/>
      <c r="B173" s="22"/>
      <c r="C173" s="22"/>
      <c r="D173" s="22"/>
      <c r="E173" s="22"/>
      <c r="F173" s="22"/>
      <c r="G173" s="22"/>
      <c r="H173" s="22"/>
      <c r="I173" s="22"/>
    </row>
    <row r="174" spans="1:9">
      <c r="A174" s="24"/>
      <c r="B174" s="22"/>
      <c r="C174" s="22"/>
      <c r="D174" s="22"/>
      <c r="E174" s="22"/>
      <c r="F174" s="22"/>
      <c r="G174" s="22"/>
      <c r="H174" s="22"/>
      <c r="I174" s="22"/>
    </row>
    <row r="175" spans="1:9">
      <c r="A175" s="24"/>
      <c r="B175" s="22"/>
      <c r="C175" s="22"/>
      <c r="D175" s="22"/>
      <c r="E175" s="22"/>
      <c r="F175" s="22"/>
      <c r="G175" s="22"/>
      <c r="H175" s="22"/>
      <c r="I175" s="22"/>
    </row>
    <row r="176" spans="1:9">
      <c r="A176" s="24"/>
      <c r="B176" s="22"/>
      <c r="C176" s="22"/>
      <c r="D176" s="22"/>
      <c r="E176" s="22"/>
      <c r="F176" s="22"/>
      <c r="G176" s="22"/>
      <c r="H176" s="22"/>
      <c r="I176" s="22"/>
    </row>
    <row r="177" spans="1:9">
      <c r="A177" s="24"/>
      <c r="B177" s="22"/>
      <c r="C177" s="22"/>
      <c r="D177" s="22"/>
      <c r="E177" s="22"/>
      <c r="F177" s="22"/>
      <c r="G177" s="22"/>
      <c r="H177" s="22"/>
      <c r="I177" s="22"/>
    </row>
    <row r="178" spans="1:9">
      <c r="A178" s="24"/>
      <c r="B178" s="22"/>
      <c r="C178" s="22"/>
      <c r="D178" s="22"/>
      <c r="E178" s="22"/>
      <c r="F178" s="22"/>
      <c r="G178" s="22"/>
      <c r="H178" s="22"/>
      <c r="I178" s="22"/>
    </row>
    <row r="179" spans="1:9">
      <c r="A179" s="24"/>
      <c r="B179" s="22"/>
      <c r="C179" s="22"/>
      <c r="D179" s="22"/>
      <c r="E179" s="22"/>
      <c r="F179" s="22"/>
      <c r="G179" s="22"/>
      <c r="H179" s="22"/>
      <c r="I179" s="22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1"/>
  <sheetViews>
    <sheetView topLeftCell="A19" zoomScale="82" zoomScaleNormal="82" zoomScaleSheetLayoutView="100" workbookViewId="0">
      <selection activeCell="D8" sqref="D8:D9"/>
    </sheetView>
  </sheetViews>
  <sheetFormatPr defaultRowHeight="13.5"/>
  <cols>
    <col min="1" max="1" width="9.140625" style="22" customWidth="1"/>
    <col min="2" max="2" width="12.42578125" style="22" customWidth="1"/>
    <col min="3" max="3" width="62.140625" style="22" customWidth="1"/>
    <col min="4" max="4" width="39.7109375" style="22" customWidth="1"/>
    <col min="5" max="5" width="12.7109375" style="22" bestFit="1" customWidth="1"/>
    <col min="6" max="16384" width="9.140625" style="22"/>
  </cols>
  <sheetData>
    <row r="1" spans="1:5">
      <c r="D1" s="366" t="s">
        <v>225</v>
      </c>
    </row>
    <row r="2" spans="1:5">
      <c r="D2" s="245" t="s">
        <v>245</v>
      </c>
    </row>
    <row r="3" spans="1:5" ht="13.5" customHeight="1">
      <c r="D3" s="245" t="s">
        <v>220</v>
      </c>
      <c r="E3" s="248"/>
    </row>
    <row r="4" spans="1:5" ht="13.5" customHeight="1">
      <c r="D4" s="245"/>
      <c r="E4" s="248"/>
    </row>
    <row r="5" spans="1:5" ht="74.25" customHeight="1">
      <c r="A5" s="402" t="s">
        <v>250</v>
      </c>
      <c r="B5" s="402"/>
      <c r="C5" s="402"/>
      <c r="D5" s="402"/>
    </row>
    <row r="7" spans="1:5" ht="14.25" thickBot="1"/>
    <row r="8" spans="1:5" ht="45.75" customHeight="1">
      <c r="A8" s="406" t="s">
        <v>233</v>
      </c>
      <c r="B8" s="407"/>
      <c r="C8" s="412" t="s">
        <v>234</v>
      </c>
      <c r="D8" s="408" t="s">
        <v>249</v>
      </c>
    </row>
    <row r="9" spans="1:5" ht="63" customHeight="1">
      <c r="A9" s="410" t="s">
        <v>236</v>
      </c>
      <c r="B9" s="415" t="s">
        <v>237</v>
      </c>
      <c r="C9" s="413"/>
      <c r="D9" s="409"/>
    </row>
    <row r="10" spans="1:5" ht="16.5" customHeight="1">
      <c r="A10" s="411"/>
      <c r="B10" s="416"/>
      <c r="C10" s="414"/>
      <c r="D10" s="384" t="s">
        <v>235</v>
      </c>
    </row>
    <row r="11" spans="1:5" ht="21.75" customHeight="1">
      <c r="A11" s="382"/>
      <c r="B11" s="383"/>
      <c r="C11" s="387" t="s">
        <v>284</v>
      </c>
      <c r="D11" s="392">
        <f>D12</f>
        <v>0</v>
      </c>
    </row>
    <row r="12" spans="1:5" s="249" customFormat="1" ht="27.75" customHeight="1">
      <c r="A12" s="385"/>
      <c r="B12" s="386"/>
      <c r="C12" s="393" t="s">
        <v>274</v>
      </c>
      <c r="D12" s="391">
        <f>D20+D26</f>
        <v>0</v>
      </c>
    </row>
    <row r="13" spans="1:5" s="249" customFormat="1" ht="17.25">
      <c r="A13" s="385">
        <v>1136</v>
      </c>
      <c r="B13" s="386"/>
      <c r="C13" s="388" t="s">
        <v>228</v>
      </c>
      <c r="D13" s="389"/>
    </row>
    <row r="14" spans="1:5" s="249" customFormat="1" ht="36.75" customHeight="1">
      <c r="A14" s="385"/>
      <c r="B14" s="386"/>
      <c r="C14" s="386" t="s">
        <v>252</v>
      </c>
      <c r="D14" s="336"/>
    </row>
    <row r="15" spans="1:5" s="249" customFormat="1" ht="21.75" customHeight="1">
      <c r="A15" s="385"/>
      <c r="B15" s="386"/>
      <c r="C15" s="388" t="s">
        <v>229</v>
      </c>
      <c r="D15" s="336"/>
    </row>
    <row r="16" spans="1:5" s="249" customFormat="1" ht="45.75" customHeight="1">
      <c r="A16" s="385"/>
      <c r="B16" s="386"/>
      <c r="C16" s="386" t="s">
        <v>273</v>
      </c>
      <c r="D16" s="336"/>
    </row>
    <row r="17" spans="1:4" s="249" customFormat="1" ht="28.5" customHeight="1">
      <c r="A17" s="385"/>
      <c r="B17" s="386"/>
      <c r="C17" s="388" t="s">
        <v>230</v>
      </c>
      <c r="D17" s="336"/>
    </row>
    <row r="18" spans="1:4" s="249" customFormat="1" ht="54" customHeight="1">
      <c r="A18" s="385"/>
      <c r="B18" s="386"/>
      <c r="C18" s="390" t="s">
        <v>272</v>
      </c>
      <c r="D18" s="336"/>
    </row>
    <row r="19" spans="1:4" s="249" customFormat="1" ht="17.25" customHeight="1">
      <c r="A19" s="403" t="s">
        <v>231</v>
      </c>
      <c r="B19" s="404"/>
      <c r="C19" s="404"/>
      <c r="D19" s="405"/>
    </row>
    <row r="20" spans="1:4" s="249" customFormat="1" ht="24.75" customHeight="1">
      <c r="A20" s="385"/>
      <c r="B20" s="386">
        <v>11011</v>
      </c>
      <c r="C20" s="388" t="s">
        <v>241</v>
      </c>
      <c r="D20" s="335">
        <f>'Հավելված 3'!D15</f>
        <v>1935052.8</v>
      </c>
    </row>
    <row r="21" spans="1:4" s="249" customFormat="1" ht="59.25" customHeight="1">
      <c r="A21" s="385"/>
      <c r="B21" s="386"/>
      <c r="C21" s="388" t="s">
        <v>271</v>
      </c>
      <c r="D21" s="336"/>
    </row>
    <row r="22" spans="1:4" s="249" customFormat="1" ht="21" customHeight="1">
      <c r="A22" s="385"/>
      <c r="B22" s="386"/>
      <c r="C22" s="388" t="s">
        <v>238</v>
      </c>
      <c r="D22" s="336"/>
    </row>
    <row r="23" spans="1:4" s="249" customFormat="1" ht="48.75" customHeight="1">
      <c r="A23" s="385"/>
      <c r="B23" s="386"/>
      <c r="C23" s="386" t="s">
        <v>254</v>
      </c>
      <c r="D23" s="336"/>
    </row>
    <row r="24" spans="1:4" s="249" customFormat="1" ht="18.75" customHeight="1">
      <c r="A24" s="385"/>
      <c r="B24" s="386"/>
      <c r="C24" s="388" t="s">
        <v>239</v>
      </c>
      <c r="D24" s="336"/>
    </row>
    <row r="25" spans="1:4" s="249" customFormat="1" ht="18.75" customHeight="1">
      <c r="A25" s="385"/>
      <c r="B25" s="386"/>
      <c r="C25" s="386" t="s">
        <v>240</v>
      </c>
      <c r="D25" s="335"/>
    </row>
    <row r="26" spans="1:4" s="249" customFormat="1" ht="18.75" customHeight="1">
      <c r="A26" s="385"/>
      <c r="B26" s="386">
        <v>31003</v>
      </c>
      <c r="C26" s="388" t="s">
        <v>241</v>
      </c>
      <c r="D26" s="335">
        <f>'Հավելված 3'!D21</f>
        <v>-1935052.8</v>
      </c>
    </row>
    <row r="27" spans="1:4" s="249" customFormat="1" ht="72.75" customHeight="1">
      <c r="A27" s="385"/>
      <c r="B27" s="386"/>
      <c r="C27" s="390" t="s">
        <v>262</v>
      </c>
      <c r="D27" s="335"/>
    </row>
    <row r="28" spans="1:4" s="249" customFormat="1" ht="18.75" customHeight="1">
      <c r="A28" s="385"/>
      <c r="B28" s="386"/>
      <c r="C28" s="388" t="s">
        <v>232</v>
      </c>
      <c r="D28" s="335"/>
    </row>
    <row r="29" spans="1:4" s="249" customFormat="1" ht="69.75" customHeight="1">
      <c r="A29" s="385"/>
      <c r="B29" s="386"/>
      <c r="C29" s="390" t="s">
        <v>277</v>
      </c>
      <c r="D29" s="335"/>
    </row>
    <row r="30" spans="1:4" s="249" customFormat="1" ht="26.25" customHeight="1">
      <c r="A30" s="385"/>
      <c r="B30" s="386"/>
      <c r="C30" s="388" t="s">
        <v>242</v>
      </c>
      <c r="D30" s="336"/>
    </row>
    <row r="31" spans="1:4" s="249" customFormat="1" ht="42.75" customHeight="1">
      <c r="A31" s="385"/>
      <c r="B31" s="386"/>
      <c r="C31" s="386" t="s">
        <v>255</v>
      </c>
      <c r="D31" s="336"/>
    </row>
  </sheetData>
  <mergeCells count="7">
    <mergeCell ref="A5:D5"/>
    <mergeCell ref="A19:D19"/>
    <mergeCell ref="A8:B8"/>
    <mergeCell ref="D8:D9"/>
    <mergeCell ref="A9:A10"/>
    <mergeCell ref="C8:C10"/>
    <mergeCell ref="B9:B10"/>
  </mergeCells>
  <pageMargins left="0.7" right="0.7" top="0.75" bottom="0.75" header="0.3" footer="0.3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2"/>
  <sheetViews>
    <sheetView topLeftCell="A25" zoomScale="90" zoomScaleNormal="90" zoomScaleSheetLayoutView="85" workbookViewId="0">
      <selection activeCell="K14" sqref="K14"/>
    </sheetView>
  </sheetViews>
  <sheetFormatPr defaultRowHeight="16.5"/>
  <cols>
    <col min="1" max="2" width="5.42578125" style="262" customWidth="1"/>
    <col min="3" max="3" width="6.28515625" style="262" customWidth="1"/>
    <col min="4" max="4" width="7.85546875" style="262" customWidth="1"/>
    <col min="5" max="5" width="8.7109375" style="262" customWidth="1"/>
    <col min="6" max="6" width="76.28515625" style="263" customWidth="1"/>
    <col min="7" max="7" width="33.85546875" style="300" customWidth="1"/>
    <col min="8" max="8" width="19.7109375" style="265" customWidth="1"/>
    <col min="9" max="9" width="18.28515625" style="262" customWidth="1"/>
    <col min="10" max="10" width="17.42578125" style="262" customWidth="1"/>
    <col min="11" max="11" width="21.42578125" style="262" customWidth="1"/>
    <col min="12" max="12" width="16" style="262" customWidth="1"/>
    <col min="13" max="13" width="20.7109375" style="262" customWidth="1"/>
    <col min="14" max="16384" width="9.140625" style="262"/>
  </cols>
  <sheetData>
    <row r="1" spans="1:15" ht="21" customHeight="1">
      <c r="G1" s="264" t="s">
        <v>226</v>
      </c>
      <c r="I1" s="266"/>
    </row>
    <row r="2" spans="1:15" ht="14.25" customHeight="1">
      <c r="G2" s="267" t="s">
        <v>246</v>
      </c>
      <c r="I2" s="266"/>
    </row>
    <row r="3" spans="1:15" ht="13.5" customHeight="1">
      <c r="G3" s="268" t="s">
        <v>220</v>
      </c>
      <c r="I3" s="266"/>
    </row>
    <row r="4" spans="1:15" ht="21" customHeight="1">
      <c r="G4" s="269"/>
      <c r="I4" s="266"/>
    </row>
    <row r="5" spans="1:15" ht="64.5" customHeight="1">
      <c r="A5" s="419" t="s">
        <v>251</v>
      </c>
      <c r="B5" s="419"/>
      <c r="C5" s="419"/>
      <c r="D5" s="419"/>
      <c r="E5" s="419"/>
      <c r="F5" s="419"/>
      <c r="G5" s="419"/>
      <c r="H5" s="270"/>
      <c r="I5" s="270"/>
      <c r="J5" s="417"/>
      <c r="K5" s="417"/>
      <c r="L5" s="417"/>
      <c r="M5" s="417"/>
      <c r="N5" s="417"/>
      <c r="O5" s="417"/>
    </row>
    <row r="6" spans="1:15" ht="21.75" customHeight="1" thickBot="1">
      <c r="B6" s="263"/>
      <c r="C6" s="271"/>
      <c r="D6" s="271"/>
      <c r="E6" s="271"/>
      <c r="F6" s="271"/>
      <c r="G6" s="272" t="s">
        <v>227</v>
      </c>
      <c r="H6" s="418"/>
      <c r="I6" s="418"/>
    </row>
    <row r="7" spans="1:15" ht="44.25" customHeight="1">
      <c r="A7" s="420" t="s">
        <v>201</v>
      </c>
      <c r="B7" s="421"/>
      <c r="C7" s="421"/>
      <c r="D7" s="422" t="s">
        <v>35</v>
      </c>
      <c r="E7" s="423"/>
      <c r="F7" s="430" t="s">
        <v>243</v>
      </c>
      <c r="G7" s="408" t="s">
        <v>249</v>
      </c>
      <c r="I7" s="265"/>
    </row>
    <row r="8" spans="1:15" ht="72" customHeight="1">
      <c r="A8" s="424" t="s">
        <v>10</v>
      </c>
      <c r="B8" s="426" t="s">
        <v>11</v>
      </c>
      <c r="C8" s="426" t="s">
        <v>12</v>
      </c>
      <c r="D8" s="428" t="s">
        <v>202</v>
      </c>
      <c r="E8" s="428" t="s">
        <v>203</v>
      </c>
      <c r="F8" s="431"/>
      <c r="G8" s="409"/>
      <c r="I8" s="265"/>
    </row>
    <row r="9" spans="1:15" ht="31.5" customHeight="1">
      <c r="A9" s="425"/>
      <c r="B9" s="427"/>
      <c r="C9" s="427"/>
      <c r="D9" s="429"/>
      <c r="E9" s="429"/>
      <c r="F9" s="432"/>
      <c r="G9" s="317" t="s">
        <v>23</v>
      </c>
      <c r="H9" s="262"/>
    </row>
    <row r="10" spans="1:15" s="279" customFormat="1" ht="17.25">
      <c r="A10" s="275"/>
      <c r="B10" s="276"/>
      <c r="C10" s="276"/>
      <c r="D10" s="341"/>
      <c r="E10" s="318"/>
      <c r="F10" s="319" t="s">
        <v>24</v>
      </c>
      <c r="G10" s="320">
        <f>+G12</f>
        <v>0</v>
      </c>
      <c r="H10" s="277"/>
      <c r="I10" s="277"/>
      <c r="J10" s="278"/>
      <c r="K10" s="278"/>
    </row>
    <row r="11" spans="1:15" ht="17.25">
      <c r="A11" s="280"/>
      <c r="B11" s="274"/>
      <c r="C11" s="346"/>
      <c r="D11" s="342"/>
      <c r="E11" s="321"/>
      <c r="F11" s="316" t="s">
        <v>28</v>
      </c>
      <c r="G11" s="322"/>
      <c r="H11" s="262"/>
      <c r="J11" s="281"/>
      <c r="K11" s="281"/>
    </row>
    <row r="12" spans="1:15" s="279" customFormat="1" ht="31.5" customHeight="1">
      <c r="A12" s="282" t="s">
        <v>5</v>
      </c>
      <c r="B12" s="283"/>
      <c r="C12" s="347"/>
      <c r="D12" s="343"/>
      <c r="E12" s="323"/>
      <c r="F12" s="355" t="s">
        <v>145</v>
      </c>
      <c r="G12" s="324">
        <f>+G14</f>
        <v>0</v>
      </c>
      <c r="I12" s="284"/>
      <c r="J12" s="278"/>
      <c r="K12" s="278"/>
    </row>
    <row r="13" spans="1:15" ht="23.25" customHeight="1">
      <c r="A13" s="280"/>
      <c r="B13" s="285"/>
      <c r="C13" s="346"/>
      <c r="D13" s="342"/>
      <c r="E13" s="321"/>
      <c r="F13" s="356" t="s">
        <v>125</v>
      </c>
      <c r="G13" s="325"/>
      <c r="H13" s="262"/>
      <c r="J13" s="281"/>
      <c r="K13" s="281"/>
    </row>
    <row r="14" spans="1:15" ht="34.5">
      <c r="A14" s="280"/>
      <c r="B14" s="351" t="s">
        <v>8</v>
      </c>
      <c r="C14" s="347"/>
      <c r="D14" s="342"/>
      <c r="E14" s="321"/>
      <c r="F14" s="357" t="s">
        <v>270</v>
      </c>
      <c r="G14" s="326">
        <f>G16</f>
        <v>0</v>
      </c>
      <c r="H14" s="262"/>
      <c r="J14" s="281"/>
      <c r="K14" s="281"/>
    </row>
    <row r="15" spans="1:15" ht="17.25">
      <c r="A15" s="280"/>
      <c r="B15" s="351"/>
      <c r="C15" s="347"/>
      <c r="D15" s="342"/>
      <c r="E15" s="321"/>
      <c r="F15" s="356" t="s">
        <v>125</v>
      </c>
      <c r="G15" s="322"/>
      <c r="H15" s="262"/>
      <c r="J15" s="281"/>
      <c r="K15" s="281"/>
    </row>
    <row r="16" spans="1:15" ht="34.5">
      <c r="A16" s="280"/>
      <c r="B16" s="283"/>
      <c r="C16" s="351" t="s">
        <v>5</v>
      </c>
      <c r="D16" s="342"/>
      <c r="E16" s="321"/>
      <c r="F16" s="357" t="s">
        <v>270</v>
      </c>
      <c r="G16" s="326">
        <f>+G20+G29</f>
        <v>0</v>
      </c>
      <c r="H16" s="286"/>
    </row>
    <row r="17" spans="1:11" ht="17.25">
      <c r="A17" s="280"/>
      <c r="B17" s="285"/>
      <c r="C17" s="346"/>
      <c r="D17" s="342"/>
      <c r="E17" s="321"/>
      <c r="F17" s="316" t="s">
        <v>125</v>
      </c>
      <c r="G17" s="325"/>
      <c r="H17" s="262"/>
      <c r="J17" s="281"/>
      <c r="K17" s="281"/>
    </row>
    <row r="18" spans="1:11" ht="48" customHeight="1">
      <c r="A18" s="287"/>
      <c r="B18" s="288"/>
      <c r="C18" s="288"/>
      <c r="D18" s="358">
        <v>1136</v>
      </c>
      <c r="E18" s="327"/>
      <c r="F18" s="319" t="s">
        <v>252</v>
      </c>
      <c r="G18" s="331">
        <f>G20+G29</f>
        <v>0</v>
      </c>
      <c r="H18" s="262"/>
      <c r="I18" s="289"/>
      <c r="J18" s="281"/>
      <c r="K18" s="281"/>
    </row>
    <row r="19" spans="1:11" ht="21.75" customHeight="1">
      <c r="A19" s="288"/>
      <c r="B19" s="288"/>
      <c r="C19" s="288"/>
      <c r="D19" s="327"/>
      <c r="E19" s="327"/>
      <c r="F19" s="316" t="s">
        <v>26</v>
      </c>
      <c r="G19" s="330"/>
      <c r="H19" s="262"/>
      <c r="J19" s="281"/>
      <c r="K19" s="281"/>
    </row>
    <row r="20" spans="1:11" s="279" customFormat="1" ht="48.75" customHeight="1">
      <c r="A20" s="290"/>
      <c r="B20" s="291"/>
      <c r="C20" s="291"/>
      <c r="D20" s="344"/>
      <c r="E20" s="256">
        <v>11011</v>
      </c>
      <c r="F20" s="319" t="s">
        <v>253</v>
      </c>
      <c r="G20" s="332">
        <f>G22</f>
        <v>1935052.8</v>
      </c>
    </row>
    <row r="21" spans="1:11" s="279" customFormat="1" ht="23.25" customHeight="1">
      <c r="A21" s="290"/>
      <c r="B21" s="291"/>
      <c r="C21" s="291"/>
      <c r="D21" s="344"/>
      <c r="E21" s="256"/>
      <c r="F21" s="319" t="s">
        <v>206</v>
      </c>
      <c r="G21" s="332"/>
    </row>
    <row r="22" spans="1:11" ht="29.25" customHeight="1">
      <c r="A22" s="292"/>
      <c r="B22" s="293"/>
      <c r="C22" s="293"/>
      <c r="D22" s="344"/>
      <c r="E22" s="328"/>
      <c r="F22" s="359" t="s">
        <v>274</v>
      </c>
      <c r="G22" s="333">
        <f>G28</f>
        <v>1935052.8</v>
      </c>
      <c r="H22" s="262"/>
    </row>
    <row r="23" spans="1:11" ht="39" customHeight="1">
      <c r="A23" s="292"/>
      <c r="B23" s="293"/>
      <c r="C23" s="293"/>
      <c r="D23" s="344"/>
      <c r="E23" s="328"/>
      <c r="F23" s="316" t="s">
        <v>248</v>
      </c>
      <c r="G23" s="333"/>
      <c r="H23" s="262"/>
    </row>
    <row r="24" spans="1:11" ht="23.25" customHeight="1">
      <c r="A24" s="292"/>
      <c r="B24" s="293"/>
      <c r="C24" s="293"/>
      <c r="D24" s="344"/>
      <c r="E24" s="328"/>
      <c r="F24" s="360" t="s">
        <v>265</v>
      </c>
      <c r="G24" s="333">
        <f>G25</f>
        <v>1935052.8</v>
      </c>
      <c r="H24" s="262"/>
    </row>
    <row r="25" spans="1:11" ht="23.25" customHeight="1">
      <c r="A25" s="292"/>
      <c r="B25" s="293"/>
      <c r="C25" s="293"/>
      <c r="D25" s="344"/>
      <c r="E25" s="328"/>
      <c r="F25" s="360" t="s">
        <v>278</v>
      </c>
      <c r="G25" s="333">
        <f>G26</f>
        <v>1935052.8</v>
      </c>
      <c r="H25" s="262"/>
    </row>
    <row r="26" spans="1:11" ht="23.25" customHeight="1">
      <c r="A26" s="292"/>
      <c r="B26" s="293"/>
      <c r="C26" s="293"/>
      <c r="D26" s="344"/>
      <c r="E26" s="328"/>
      <c r="F26" s="360" t="s">
        <v>279</v>
      </c>
      <c r="G26" s="333">
        <f>G27</f>
        <v>1935052.8</v>
      </c>
      <c r="H26" s="262"/>
    </row>
    <row r="27" spans="1:11" ht="23.25" customHeight="1">
      <c r="A27" s="292"/>
      <c r="B27" s="293"/>
      <c r="C27" s="293"/>
      <c r="D27" s="344"/>
      <c r="E27" s="328"/>
      <c r="F27" s="350" t="s">
        <v>280</v>
      </c>
      <c r="G27" s="333">
        <f>G28</f>
        <v>1935052.8</v>
      </c>
      <c r="H27" s="262"/>
    </row>
    <row r="28" spans="1:11" ht="46.5" customHeight="1">
      <c r="A28" s="292"/>
      <c r="B28" s="293"/>
      <c r="C28" s="293"/>
      <c r="D28" s="344"/>
      <c r="E28" s="328"/>
      <c r="F28" s="350" t="s">
        <v>281</v>
      </c>
      <c r="G28" s="333">
        <v>1935052.8</v>
      </c>
      <c r="H28" s="262"/>
    </row>
    <row r="29" spans="1:11" s="279" customFormat="1" ht="63.75" customHeight="1">
      <c r="A29" s="290"/>
      <c r="B29" s="291"/>
      <c r="C29" s="291"/>
      <c r="D29" s="344"/>
      <c r="E29" s="256" t="s">
        <v>259</v>
      </c>
      <c r="F29" s="349" t="s">
        <v>262</v>
      </c>
      <c r="G29" s="332">
        <f>G31</f>
        <v>-1935052.8</v>
      </c>
    </row>
    <row r="30" spans="1:11" s="279" customFormat="1" ht="28.5" customHeight="1">
      <c r="A30" s="290"/>
      <c r="B30" s="291"/>
      <c r="C30" s="291"/>
      <c r="D30" s="344"/>
      <c r="E30" s="256"/>
      <c r="F30" s="360" t="s">
        <v>206</v>
      </c>
      <c r="G30" s="332"/>
    </row>
    <row r="31" spans="1:11" ht="27" customHeight="1">
      <c r="A31" s="292"/>
      <c r="B31" s="293"/>
      <c r="C31" s="293"/>
      <c r="D31" s="344"/>
      <c r="E31" s="328"/>
      <c r="F31" s="359" t="s">
        <v>274</v>
      </c>
      <c r="G31" s="333">
        <f>G37</f>
        <v>-1935052.8</v>
      </c>
      <c r="H31" s="262"/>
    </row>
    <row r="32" spans="1:11" ht="39" customHeight="1">
      <c r="A32" s="292"/>
      <c r="B32" s="293"/>
      <c r="C32" s="293"/>
      <c r="D32" s="344"/>
      <c r="E32" s="328"/>
      <c r="F32" s="316" t="s">
        <v>248</v>
      </c>
      <c r="G32" s="333"/>
      <c r="H32" s="262"/>
    </row>
    <row r="33" spans="1:9" ht="23.25" customHeight="1">
      <c r="A33" s="361"/>
      <c r="B33" s="362"/>
      <c r="C33" s="362"/>
      <c r="D33" s="363"/>
      <c r="E33" s="364"/>
      <c r="F33" s="360" t="s">
        <v>265</v>
      </c>
      <c r="G33" s="365">
        <f>G34</f>
        <v>-1935052.8</v>
      </c>
      <c r="H33" s="262"/>
    </row>
    <row r="34" spans="1:9" ht="23.25" customHeight="1">
      <c r="A34" s="361"/>
      <c r="B34" s="362"/>
      <c r="C34" s="362"/>
      <c r="D34" s="363"/>
      <c r="E34" s="364"/>
      <c r="F34" s="360" t="s">
        <v>266</v>
      </c>
      <c r="G34" s="365">
        <f>G35</f>
        <v>-1935052.8</v>
      </c>
      <c r="H34" s="262"/>
    </row>
    <row r="35" spans="1:9" ht="23.25" customHeight="1">
      <c r="A35" s="361"/>
      <c r="B35" s="362"/>
      <c r="C35" s="362"/>
      <c r="D35" s="363"/>
      <c r="E35" s="364"/>
      <c r="F35" s="360" t="s">
        <v>267</v>
      </c>
      <c r="G35" s="365">
        <f>G36</f>
        <v>-1935052.8</v>
      </c>
      <c r="H35" s="262"/>
    </row>
    <row r="36" spans="1:9" ht="23.25" customHeight="1">
      <c r="A36" s="361"/>
      <c r="B36" s="362"/>
      <c r="C36" s="362"/>
      <c r="D36" s="363"/>
      <c r="E36" s="364"/>
      <c r="F36" s="360" t="s">
        <v>268</v>
      </c>
      <c r="G36" s="365">
        <f>G37</f>
        <v>-1935052.8</v>
      </c>
      <c r="H36" s="262"/>
    </row>
    <row r="37" spans="1:9" ht="28.5" customHeight="1" thickBot="1">
      <c r="A37" s="301"/>
      <c r="B37" s="302"/>
      <c r="C37" s="348"/>
      <c r="D37" s="345"/>
      <c r="E37" s="329"/>
      <c r="F37" s="371" t="s">
        <v>269</v>
      </c>
      <c r="G37" s="334">
        <f>'Հավելված 3'!D26</f>
        <v>-1935052.8</v>
      </c>
      <c r="H37" s="262"/>
    </row>
    <row r="38" spans="1:9" ht="24" customHeight="1">
      <c r="A38" s="294"/>
      <c r="B38" s="294"/>
      <c r="C38" s="295"/>
      <c r="D38" s="295"/>
      <c r="E38" s="295"/>
      <c r="F38" s="296"/>
      <c r="G38" s="298"/>
      <c r="H38" s="262"/>
    </row>
    <row r="39" spans="1:9" ht="24" customHeight="1">
      <c r="A39" s="294"/>
      <c r="B39" s="294"/>
      <c r="C39" s="295"/>
      <c r="D39" s="295"/>
      <c r="E39" s="295"/>
      <c r="F39" s="296"/>
      <c r="G39" s="298"/>
      <c r="H39" s="262"/>
    </row>
    <row r="40" spans="1:9" ht="24" customHeight="1">
      <c r="A40" s="294"/>
      <c r="B40" s="294"/>
      <c r="C40" s="295"/>
      <c r="D40" s="295"/>
      <c r="E40" s="295"/>
      <c r="F40" s="296"/>
      <c r="G40" s="297"/>
      <c r="H40" s="262"/>
    </row>
    <row r="41" spans="1:9" ht="26.25" customHeight="1">
      <c r="A41" s="294"/>
      <c r="B41" s="294"/>
      <c r="C41" s="295"/>
      <c r="D41" s="295"/>
      <c r="E41" s="295"/>
      <c r="F41" s="296"/>
      <c r="G41" s="298"/>
      <c r="H41" s="281"/>
      <c r="I41" s="281"/>
    </row>
    <row r="42" spans="1:9">
      <c r="G42" s="299"/>
    </row>
  </sheetData>
  <mergeCells count="12">
    <mergeCell ref="J5:O5"/>
    <mergeCell ref="H6:I6"/>
    <mergeCell ref="A5:G5"/>
    <mergeCell ref="A7:C7"/>
    <mergeCell ref="D7:E7"/>
    <mergeCell ref="G7:G8"/>
    <mergeCell ref="A8:A9"/>
    <mergeCell ref="B8:B9"/>
    <mergeCell ref="C8:C9"/>
    <mergeCell ref="D8:D9"/>
    <mergeCell ref="E8:E9"/>
    <mergeCell ref="F7:F9"/>
  </mergeCells>
  <phoneticPr fontId="19" type="noConversion"/>
  <printOptions horizontalCentered="1"/>
  <pageMargins left="0.19685039370078741" right="0.19685039370078741" top="0.51181102362204722" bottom="0.35433070866141736" header="0.31496062992125984" footer="0.31496062992125984"/>
  <pageSetup paperSize="9" scale="55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26"/>
  <sheetViews>
    <sheetView topLeftCell="A16" zoomScaleNormal="100" workbookViewId="0">
      <selection activeCell="O17" sqref="O17"/>
    </sheetView>
  </sheetViews>
  <sheetFormatPr defaultColWidth="9.42578125" defaultRowHeight="13.5"/>
  <cols>
    <col min="1" max="2" width="8.7109375" style="1" customWidth="1"/>
    <col min="3" max="3" width="43.85546875" style="1" customWidth="1"/>
    <col min="4" max="6" width="20.85546875" style="1" customWidth="1"/>
    <col min="7" max="7" width="18.42578125" style="1" customWidth="1"/>
    <col min="8" max="16384" width="9.42578125" style="1"/>
  </cols>
  <sheetData>
    <row r="1" spans="1:7" s="23" customFormat="1" ht="21" customHeight="1">
      <c r="C1" s="27"/>
      <c r="D1" s="1"/>
      <c r="F1" s="243" t="s">
        <v>219</v>
      </c>
      <c r="G1" s="1"/>
    </row>
    <row r="2" spans="1:7" s="23" customFormat="1" ht="18" customHeight="1">
      <c r="C2" s="28"/>
      <c r="D2" s="28"/>
      <c r="F2" s="244" t="s">
        <v>246</v>
      </c>
      <c r="G2" s="1"/>
    </row>
    <row r="3" spans="1:7" s="23" customFormat="1" ht="18" customHeight="1">
      <c r="C3" s="28"/>
      <c r="D3" s="28"/>
      <c r="F3" s="245" t="s">
        <v>220</v>
      </c>
      <c r="G3" s="1"/>
    </row>
    <row r="4" spans="1:7" s="23" customFormat="1" ht="18" customHeight="1">
      <c r="C4" s="28"/>
      <c r="D4" s="28"/>
      <c r="E4" s="241"/>
      <c r="F4" s="241"/>
      <c r="G4" s="1"/>
    </row>
    <row r="5" spans="1:7" s="23" customFormat="1" ht="63.75" customHeight="1">
      <c r="A5" s="435" t="s">
        <v>247</v>
      </c>
      <c r="B5" s="435"/>
      <c r="C5" s="435"/>
      <c r="D5" s="435"/>
      <c r="E5" s="435"/>
      <c r="F5" s="435"/>
      <c r="G5" s="1"/>
    </row>
    <row r="6" spans="1:7" ht="30.75" customHeight="1">
      <c r="A6" s="5"/>
      <c r="B6" s="5"/>
      <c r="C6" s="12"/>
      <c r="D6" s="31"/>
      <c r="E6" s="31"/>
      <c r="F6" s="79" t="s">
        <v>227</v>
      </c>
    </row>
    <row r="7" spans="1:7" ht="57" customHeight="1">
      <c r="A7" s="436" t="s">
        <v>35</v>
      </c>
      <c r="B7" s="436"/>
      <c r="C7" s="434" t="s">
        <v>204</v>
      </c>
      <c r="D7" s="437" t="s">
        <v>249</v>
      </c>
      <c r="E7" s="437"/>
      <c r="F7" s="437"/>
    </row>
    <row r="8" spans="1:7" ht="29.25" customHeight="1">
      <c r="A8" s="436"/>
      <c r="B8" s="436"/>
      <c r="C8" s="434"/>
      <c r="D8" s="438" t="s">
        <v>23</v>
      </c>
      <c r="E8" s="438"/>
      <c r="F8" s="438"/>
    </row>
    <row r="9" spans="1:7" s="4" customFormat="1" ht="17.25" customHeight="1">
      <c r="A9" s="433" t="s">
        <v>202</v>
      </c>
      <c r="B9" s="433" t="s">
        <v>203</v>
      </c>
      <c r="C9" s="434"/>
      <c r="D9" s="437" t="s">
        <v>13</v>
      </c>
      <c r="E9" s="437" t="s">
        <v>14</v>
      </c>
      <c r="F9" s="437"/>
    </row>
    <row r="10" spans="1:7" s="4" customFormat="1" ht="53.25" customHeight="1">
      <c r="A10" s="433"/>
      <c r="B10" s="433"/>
      <c r="C10" s="434"/>
      <c r="D10" s="437"/>
      <c r="E10" s="242" t="s">
        <v>15</v>
      </c>
      <c r="F10" s="242" t="s">
        <v>16</v>
      </c>
    </row>
    <row r="11" spans="1:7" s="4" customFormat="1" ht="36" customHeight="1">
      <c r="A11" s="273"/>
      <c r="B11" s="273"/>
      <c r="C11" s="379" t="s">
        <v>282</v>
      </c>
      <c r="D11" s="242">
        <f>D12</f>
        <v>0</v>
      </c>
      <c r="E11" s="242">
        <f>E12</f>
        <v>0</v>
      </c>
      <c r="F11" s="242">
        <f>F12</f>
        <v>0</v>
      </c>
    </row>
    <row r="12" spans="1:7" ht="40.5" customHeight="1">
      <c r="A12" s="373"/>
      <c r="B12" s="374"/>
      <c r="C12" s="375" t="s">
        <v>257</v>
      </c>
      <c r="D12" s="376">
        <f t="shared" ref="D12:F12" si="0">D13</f>
        <v>0</v>
      </c>
      <c r="E12" s="376">
        <f t="shared" si="0"/>
        <v>0</v>
      </c>
      <c r="F12" s="376">
        <f t="shared" si="0"/>
        <v>0</v>
      </c>
    </row>
    <row r="13" spans="1:7" s="258" customFormat="1" ht="40.5" customHeight="1">
      <c r="A13" s="256">
        <v>1136</v>
      </c>
      <c r="B13" s="377"/>
      <c r="C13" s="304" t="s">
        <v>252</v>
      </c>
      <c r="D13" s="352">
        <f>D15+D21</f>
        <v>0</v>
      </c>
      <c r="E13" s="352">
        <f>E15+E21</f>
        <v>0</v>
      </c>
      <c r="F13" s="352">
        <f>F15+F21</f>
        <v>0</v>
      </c>
    </row>
    <row r="14" spans="1:7" s="258" customFormat="1" ht="23.25" customHeight="1">
      <c r="A14" s="378"/>
      <c r="B14" s="259"/>
      <c r="C14" s="372" t="s">
        <v>26</v>
      </c>
      <c r="D14" s="260"/>
      <c r="E14" s="260"/>
      <c r="F14" s="260"/>
    </row>
    <row r="15" spans="1:7" s="258" customFormat="1" ht="69" customHeight="1">
      <c r="A15" s="378"/>
      <c r="B15" s="256">
        <v>11011</v>
      </c>
      <c r="C15" s="304" t="s">
        <v>253</v>
      </c>
      <c r="D15" s="257">
        <f t="shared" ref="D15:F15" si="1">D19</f>
        <v>1935052.8</v>
      </c>
      <c r="E15" s="257">
        <f t="shared" si="1"/>
        <v>1588066.6</v>
      </c>
      <c r="F15" s="257">
        <f t="shared" si="1"/>
        <v>346986.2</v>
      </c>
    </row>
    <row r="16" spans="1:7" s="258" customFormat="1" ht="24.75" customHeight="1">
      <c r="A16" s="378"/>
      <c r="B16" s="259"/>
      <c r="C16" s="372" t="s">
        <v>206</v>
      </c>
      <c r="D16" s="260"/>
      <c r="E16" s="260"/>
      <c r="F16" s="260"/>
    </row>
    <row r="17" spans="1:6" s="258" customFormat="1" ht="33.75" customHeight="1">
      <c r="A17" s="378"/>
      <c r="B17" s="259"/>
      <c r="C17" s="380" t="s">
        <v>274</v>
      </c>
      <c r="D17" s="337">
        <f>E17+F17</f>
        <v>1935052.8</v>
      </c>
      <c r="E17" s="337">
        <f>E15</f>
        <v>1588066.6</v>
      </c>
      <c r="F17" s="337">
        <f>F15</f>
        <v>346986.2</v>
      </c>
    </row>
    <row r="18" spans="1:6" s="258" customFormat="1" ht="37.5" customHeight="1">
      <c r="A18" s="378"/>
      <c r="B18" s="259"/>
      <c r="C18" s="372" t="s">
        <v>205</v>
      </c>
      <c r="D18" s="338"/>
      <c r="E18" s="338"/>
      <c r="F18" s="338"/>
    </row>
    <row r="19" spans="1:6" s="258" customFormat="1" ht="26.25" customHeight="1">
      <c r="A19" s="378"/>
      <c r="B19" s="259"/>
      <c r="C19" s="372" t="s">
        <v>20</v>
      </c>
      <c r="D19" s="339">
        <f>E19+F19</f>
        <v>1935052.8</v>
      </c>
      <c r="E19" s="339">
        <f>E20</f>
        <v>1588066.6</v>
      </c>
      <c r="F19" s="339">
        <f>F20</f>
        <v>346986.2</v>
      </c>
    </row>
    <row r="20" spans="1:6" s="258" customFormat="1" ht="61.5" customHeight="1">
      <c r="A20" s="378"/>
      <c r="B20" s="259"/>
      <c r="C20" s="381" t="s">
        <v>283</v>
      </c>
      <c r="D20" s="339">
        <f>E20+F20</f>
        <v>1935052.8</v>
      </c>
      <c r="E20" s="339">
        <v>1588066.6</v>
      </c>
      <c r="F20" s="339">
        <v>346986.2</v>
      </c>
    </row>
    <row r="21" spans="1:6" s="258" customFormat="1" ht="99" customHeight="1">
      <c r="A21" s="378"/>
      <c r="B21" s="256" t="s">
        <v>259</v>
      </c>
      <c r="C21" s="304" t="s">
        <v>260</v>
      </c>
      <c r="D21" s="337">
        <f t="shared" ref="D21:F21" si="2">D25</f>
        <v>-1935052.8</v>
      </c>
      <c r="E21" s="337">
        <f t="shared" si="2"/>
        <v>-1588066.6</v>
      </c>
      <c r="F21" s="337">
        <f t="shared" si="2"/>
        <v>-346986.2</v>
      </c>
    </row>
    <row r="22" spans="1:6" s="258" customFormat="1" ht="28.5" customHeight="1">
      <c r="A22" s="378"/>
      <c r="B22" s="259"/>
      <c r="C22" s="372" t="s">
        <v>206</v>
      </c>
      <c r="D22" s="338"/>
      <c r="E22" s="338"/>
      <c r="F22" s="338"/>
    </row>
    <row r="23" spans="1:6" s="258" customFormat="1" ht="33" customHeight="1">
      <c r="A23" s="378"/>
      <c r="B23" s="259"/>
      <c r="C23" s="380" t="s">
        <v>274</v>
      </c>
      <c r="D23" s="337">
        <f t="shared" ref="D23:F23" si="3">D21</f>
        <v>-1935052.8</v>
      </c>
      <c r="E23" s="337">
        <f t="shared" si="3"/>
        <v>-1588066.6</v>
      </c>
      <c r="F23" s="337">
        <f t="shared" si="3"/>
        <v>-346986.2</v>
      </c>
    </row>
    <row r="24" spans="1:6" s="258" customFormat="1" ht="42" customHeight="1">
      <c r="A24" s="378"/>
      <c r="B24" s="259"/>
      <c r="C24" s="372" t="s">
        <v>205</v>
      </c>
      <c r="D24" s="338"/>
      <c r="E24" s="338"/>
      <c r="F24" s="338"/>
    </row>
    <row r="25" spans="1:6" s="258" customFormat="1" ht="32.25" customHeight="1">
      <c r="A25" s="378"/>
      <c r="B25" s="259"/>
      <c r="C25" s="372" t="s">
        <v>21</v>
      </c>
      <c r="D25" s="339">
        <f t="shared" ref="D25:F25" si="4">D26</f>
        <v>-1935052.8</v>
      </c>
      <c r="E25" s="339">
        <f t="shared" si="4"/>
        <v>-1588066.6</v>
      </c>
      <c r="F25" s="339">
        <f t="shared" si="4"/>
        <v>-346986.2</v>
      </c>
    </row>
    <row r="26" spans="1:6" s="258" customFormat="1" ht="37.5" customHeight="1">
      <c r="A26" s="378"/>
      <c r="B26" s="259"/>
      <c r="C26" s="381" t="s">
        <v>135</v>
      </c>
      <c r="D26" s="339">
        <f>E26+F26</f>
        <v>-1935052.8</v>
      </c>
      <c r="E26" s="339">
        <v>-1588066.6</v>
      </c>
      <c r="F26" s="339">
        <v>-346986.2</v>
      </c>
    </row>
  </sheetData>
  <mergeCells count="9">
    <mergeCell ref="A9:A10"/>
    <mergeCell ref="C7:C10"/>
    <mergeCell ref="B9:B10"/>
    <mergeCell ref="A5:F5"/>
    <mergeCell ref="A7:B8"/>
    <mergeCell ref="D7:F7"/>
    <mergeCell ref="D8:F8"/>
    <mergeCell ref="E9:F9"/>
    <mergeCell ref="D9:D10"/>
  </mergeCells>
  <phoneticPr fontId="19" type="noConversion"/>
  <printOptions horizontalCentered="1"/>
  <pageMargins left="0.17" right="0" top="0" bottom="0" header="0" footer="0"/>
  <pageSetup paperSize="9" scale="63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2578125" defaultRowHeight="13.5" outlineLevelRow="1"/>
  <cols>
    <col min="1" max="1" width="4.7109375" style="1" customWidth="1"/>
    <col min="2" max="2" width="5.42578125" style="1" customWidth="1"/>
    <col min="3" max="3" width="4" style="1" customWidth="1"/>
    <col min="4" max="4" width="49.7109375" style="1" customWidth="1"/>
    <col min="5" max="5" width="14.85546875" style="1" customWidth="1"/>
    <col min="6" max="6" width="17.42578125" style="1" customWidth="1"/>
    <col min="7" max="7" width="15.42578125" style="1" customWidth="1"/>
    <col min="8" max="8" width="17.28515625" style="1" customWidth="1"/>
    <col min="9" max="9" width="15.42578125" style="1" customWidth="1"/>
    <col min="10" max="10" width="15.7109375" style="1" customWidth="1"/>
    <col min="11" max="11" width="16.85546875" style="1" customWidth="1"/>
    <col min="12" max="12" width="15.7109375" style="1" customWidth="1"/>
    <col min="13" max="13" width="14.140625" style="1" customWidth="1"/>
    <col min="14" max="15" width="18.42578125" style="1" hidden="1" customWidth="1"/>
    <col min="16" max="16" width="16.7109375" style="1" hidden="1" customWidth="1"/>
    <col min="17" max="17" width="12.42578125" style="1" bestFit="1" customWidth="1"/>
    <col min="18" max="18" width="12.140625" style="1" bestFit="1" customWidth="1"/>
    <col min="19" max="16384" width="9.42578125" style="1"/>
  </cols>
  <sheetData>
    <row r="1" spans="1:22" s="23" customFormat="1" ht="21" customHeight="1">
      <c r="D1" s="27"/>
      <c r="E1" s="1"/>
      <c r="F1" s="439"/>
      <c r="G1" s="439"/>
      <c r="H1" s="1"/>
      <c r="I1" s="439"/>
      <c r="J1" s="439"/>
      <c r="K1" s="1"/>
      <c r="L1" s="439" t="s">
        <v>117</v>
      </c>
      <c r="M1" s="439"/>
      <c r="N1" s="1"/>
    </row>
    <row r="2" spans="1:22" s="23" customFormat="1" ht="15.75" customHeight="1">
      <c r="D2" s="28"/>
      <c r="E2" s="28"/>
      <c r="F2" s="440"/>
      <c r="G2" s="440"/>
      <c r="H2" s="28"/>
      <c r="I2" s="440"/>
      <c r="J2" s="440"/>
      <c r="K2" s="28"/>
      <c r="L2" s="440" t="s">
        <v>33</v>
      </c>
      <c r="M2" s="440"/>
      <c r="N2" s="1"/>
    </row>
    <row r="3" spans="1:22" s="23" customFormat="1" ht="20.25" customHeight="1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23" customFormat="1" ht="81" customHeight="1">
      <c r="A4" s="441" t="s">
        <v>70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1"/>
      <c r="M4" s="441"/>
      <c r="N4" s="55"/>
      <c r="O4" s="55"/>
      <c r="P4" s="55"/>
      <c r="Q4" s="55"/>
      <c r="R4" s="55"/>
      <c r="S4" s="55"/>
      <c r="T4" s="55"/>
      <c r="U4" s="55"/>
      <c r="V4" s="55"/>
    </row>
    <row r="5" spans="1:22" ht="21" customHeight="1" thickBot="1">
      <c r="C5" s="5"/>
      <c r="D5" s="12"/>
      <c r="E5" s="31"/>
      <c r="F5" s="31"/>
      <c r="G5" s="33"/>
      <c r="H5" s="31"/>
      <c r="I5" s="31"/>
      <c r="J5" s="33"/>
      <c r="K5" s="31"/>
      <c r="L5" s="31"/>
      <c r="M5" s="33" t="s">
        <v>34</v>
      </c>
    </row>
    <row r="6" spans="1:22" ht="26.25" customHeight="1" thickBot="1">
      <c r="A6" s="442" t="s">
        <v>10</v>
      </c>
      <c r="B6" s="445" t="s">
        <v>11</v>
      </c>
      <c r="C6" s="448" t="s">
        <v>12</v>
      </c>
      <c r="D6" s="451" t="s">
        <v>69</v>
      </c>
      <c r="E6" s="454" t="s">
        <v>74</v>
      </c>
      <c r="F6" s="455"/>
      <c r="G6" s="456"/>
      <c r="H6" s="454" t="s">
        <v>73</v>
      </c>
      <c r="I6" s="455"/>
      <c r="J6" s="456"/>
      <c r="K6" s="454" t="s">
        <v>23</v>
      </c>
      <c r="L6" s="455"/>
      <c r="M6" s="456"/>
    </row>
    <row r="7" spans="1:22" s="4" customFormat="1" ht="22.5" customHeight="1">
      <c r="A7" s="443"/>
      <c r="B7" s="446"/>
      <c r="C7" s="449"/>
      <c r="D7" s="452"/>
      <c r="E7" s="457" t="s">
        <v>13</v>
      </c>
      <c r="F7" s="459" t="s">
        <v>14</v>
      </c>
      <c r="G7" s="460"/>
      <c r="H7" s="457" t="s">
        <v>13</v>
      </c>
      <c r="I7" s="459" t="s">
        <v>14</v>
      </c>
      <c r="J7" s="460"/>
      <c r="K7" s="457" t="s">
        <v>13</v>
      </c>
      <c r="L7" s="459" t="s">
        <v>14</v>
      </c>
      <c r="M7" s="460"/>
    </row>
    <row r="8" spans="1:22" s="4" customFormat="1" ht="65.25" customHeight="1" thickBot="1">
      <c r="A8" s="444"/>
      <c r="B8" s="447"/>
      <c r="C8" s="450"/>
      <c r="D8" s="453"/>
      <c r="E8" s="458"/>
      <c r="F8" s="61" t="s">
        <v>75</v>
      </c>
      <c r="G8" s="10" t="s">
        <v>16</v>
      </c>
      <c r="H8" s="458"/>
      <c r="I8" s="9" t="s">
        <v>68</v>
      </c>
      <c r="J8" s="10" t="s">
        <v>16</v>
      </c>
      <c r="K8" s="458"/>
      <c r="L8" s="9" t="s">
        <v>68</v>
      </c>
      <c r="M8" s="10" t="s">
        <v>16</v>
      </c>
    </row>
    <row r="9" spans="1:22" ht="33" customHeight="1">
      <c r="A9" s="471"/>
      <c r="B9" s="472"/>
      <c r="C9" s="473"/>
      <c r="D9" s="14" t="s">
        <v>17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32"/>
    </row>
    <row r="10" spans="1:22" ht="20.25" customHeight="1">
      <c r="A10" s="474"/>
      <c r="B10" s="475"/>
      <c r="C10" s="476"/>
      <c r="D10" s="17" t="s">
        <v>18</v>
      </c>
      <c r="E10" s="67">
        <f>+F10+G10</f>
        <v>272102.3</v>
      </c>
      <c r="F10" s="68">
        <f>+F14+F19+F41+F27</f>
        <v>230456.1</v>
      </c>
      <c r="G10" s="68">
        <f>+G14+G19+G41+G27</f>
        <v>41646.199999999997</v>
      </c>
      <c r="H10" s="67">
        <f>+I10+J10</f>
        <v>407599.65</v>
      </c>
      <c r="I10" s="68">
        <f>+I14+I19+I41+I27</f>
        <v>332800.75</v>
      </c>
      <c r="J10" s="68">
        <f>+J14+J19+J41+J27</f>
        <v>74798.899999999994</v>
      </c>
      <c r="K10" s="67">
        <f>+L10+M10</f>
        <v>526813.70000000007</v>
      </c>
      <c r="L10" s="68">
        <f>+L14+L19+L41+L27</f>
        <v>419504.9</v>
      </c>
      <c r="M10" s="68">
        <f>+M14+M19+M41+M27</f>
        <v>107308.8</v>
      </c>
    </row>
    <row r="11" spans="1:22" ht="24.75" customHeight="1" thickBot="1">
      <c r="A11" s="477"/>
      <c r="B11" s="478"/>
      <c r="C11" s="479"/>
      <c r="D11" s="18" t="s">
        <v>19</v>
      </c>
      <c r="E11" s="70">
        <f t="shared" ref="E11:E38" si="0">F11+G11</f>
        <v>-165876.70000000001</v>
      </c>
      <c r="F11" s="68">
        <f>+F22+F35+F30</f>
        <v>-154580.70000000001</v>
      </c>
      <c r="G11" s="69">
        <f>+G22+G35+G30</f>
        <v>-11296</v>
      </c>
      <c r="H11" s="70">
        <f t="shared" ref="H11:H18" si="1">I11+J11</f>
        <v>-195190.25</v>
      </c>
      <c r="I11" s="68">
        <f>+I22+I35+I30</f>
        <v>-181079.75</v>
      </c>
      <c r="J11" s="69">
        <f>+J22+J35+J30</f>
        <v>-14110.5</v>
      </c>
      <c r="K11" s="70">
        <f t="shared" ref="K11:K16" si="2">L11+M11</f>
        <v>-208220.5</v>
      </c>
      <c r="L11" s="68">
        <f>+L22+L35+L30</f>
        <v>-191938.3</v>
      </c>
      <c r="M11" s="69">
        <f>+M22+M35+M30</f>
        <v>-16282.2</v>
      </c>
    </row>
    <row r="12" spans="1:22" ht="57" customHeight="1" thickBot="1">
      <c r="A12" s="30" t="s">
        <v>7</v>
      </c>
      <c r="B12" s="8" t="s">
        <v>9</v>
      </c>
      <c r="C12" s="11" t="s">
        <v>7</v>
      </c>
      <c r="D12" s="35" t="s">
        <v>72</v>
      </c>
      <c r="E12" s="40">
        <f t="shared" si="0"/>
        <v>79071.3</v>
      </c>
      <c r="F12" s="41">
        <f>+F13</f>
        <v>79071.3</v>
      </c>
      <c r="G12" s="42">
        <f>+G13</f>
        <v>0</v>
      </c>
      <c r="H12" s="40">
        <f t="shared" si="1"/>
        <v>79071.3</v>
      </c>
      <c r="I12" s="41">
        <f>+I13</f>
        <v>79071.3</v>
      </c>
      <c r="J12" s="42">
        <f>+J13</f>
        <v>0</v>
      </c>
      <c r="K12" s="40">
        <f t="shared" si="2"/>
        <v>79071.3</v>
      </c>
      <c r="L12" s="41">
        <f>+L13</f>
        <v>79071.3</v>
      </c>
      <c r="M12" s="42">
        <f>+M13</f>
        <v>0</v>
      </c>
    </row>
    <row r="13" spans="1:22" ht="43.5" customHeight="1">
      <c r="A13" s="462"/>
      <c r="B13" s="463"/>
      <c r="C13" s="464"/>
      <c r="D13" s="6" t="s">
        <v>22</v>
      </c>
      <c r="E13" s="43">
        <f t="shared" si="0"/>
        <v>79071.3</v>
      </c>
      <c r="F13" s="44">
        <f>+F14</f>
        <v>79071.3</v>
      </c>
      <c r="G13" s="45">
        <f>+G14</f>
        <v>0</v>
      </c>
      <c r="H13" s="43">
        <f t="shared" si="1"/>
        <v>79071.3</v>
      </c>
      <c r="I13" s="44">
        <f>+I14</f>
        <v>79071.3</v>
      </c>
      <c r="J13" s="45">
        <f>+J14</f>
        <v>0</v>
      </c>
      <c r="K13" s="43">
        <f t="shared" si="2"/>
        <v>79071.3</v>
      </c>
      <c r="L13" s="44">
        <f>+L14</f>
        <v>79071.3</v>
      </c>
      <c r="M13" s="45">
        <f>+M14</f>
        <v>0</v>
      </c>
    </row>
    <row r="14" spans="1:22" ht="21" customHeight="1">
      <c r="A14" s="465"/>
      <c r="B14" s="466"/>
      <c r="C14" s="467"/>
      <c r="D14" s="7" t="s">
        <v>20</v>
      </c>
      <c r="E14" s="2">
        <f t="shared" si="0"/>
        <v>79071.3</v>
      </c>
      <c r="F14" s="64">
        <f>F15</f>
        <v>79071.3</v>
      </c>
      <c r="G14" s="34">
        <f>G15</f>
        <v>0</v>
      </c>
      <c r="H14" s="2">
        <f t="shared" si="1"/>
        <v>79071.3</v>
      </c>
      <c r="I14" s="64">
        <f>I15</f>
        <v>79071.3</v>
      </c>
      <c r="J14" s="34">
        <f>J15</f>
        <v>0</v>
      </c>
      <c r="K14" s="2">
        <f t="shared" si="2"/>
        <v>79071.3</v>
      </c>
      <c r="L14" s="64">
        <f>L15</f>
        <v>79071.3</v>
      </c>
      <c r="M14" s="34">
        <f>M15</f>
        <v>0</v>
      </c>
    </row>
    <row r="15" spans="1:22" ht="17.25" customHeight="1">
      <c r="A15" s="465"/>
      <c r="B15" s="466"/>
      <c r="C15" s="467"/>
      <c r="D15" s="7" t="s">
        <v>0</v>
      </c>
      <c r="E15" s="2">
        <f t="shared" si="0"/>
        <v>79071.3</v>
      </c>
      <c r="F15" s="64">
        <f>F16</f>
        <v>79071.3</v>
      </c>
      <c r="G15" s="34">
        <f>G16</f>
        <v>0</v>
      </c>
      <c r="H15" s="2">
        <f t="shared" si="1"/>
        <v>79071.3</v>
      </c>
      <c r="I15" s="64">
        <f>I16</f>
        <v>79071.3</v>
      </c>
      <c r="J15" s="34">
        <f>J16</f>
        <v>0</v>
      </c>
      <c r="K15" s="2">
        <f t="shared" si="2"/>
        <v>79071.3</v>
      </c>
      <c r="L15" s="64">
        <f>L16</f>
        <v>79071.3</v>
      </c>
      <c r="M15" s="34">
        <f>M16</f>
        <v>0</v>
      </c>
    </row>
    <row r="16" spans="1:22" ht="18" customHeight="1" thickBot="1">
      <c r="A16" s="465"/>
      <c r="B16" s="466"/>
      <c r="C16" s="467"/>
      <c r="D16" s="7" t="s">
        <v>4</v>
      </c>
      <c r="E16" s="3">
        <f t="shared" si="0"/>
        <v>79071.3</v>
      </c>
      <c r="F16" s="88">
        <v>79071.3</v>
      </c>
      <c r="G16" s="89"/>
      <c r="H16" s="90">
        <f t="shared" si="1"/>
        <v>79071.3</v>
      </c>
      <c r="I16" s="88">
        <v>79071.3</v>
      </c>
      <c r="J16" s="89"/>
      <c r="K16" s="90">
        <f t="shared" si="2"/>
        <v>79071.3</v>
      </c>
      <c r="L16" s="88">
        <v>79071.3</v>
      </c>
      <c r="M16" s="34"/>
    </row>
    <row r="17" spans="1:16" ht="63.75" customHeight="1" thickBot="1">
      <c r="A17" s="30" t="s">
        <v>8</v>
      </c>
      <c r="B17" s="8" t="s">
        <v>6</v>
      </c>
      <c r="C17" s="11" t="s">
        <v>5</v>
      </c>
      <c r="D17" s="35" t="s">
        <v>71</v>
      </c>
      <c r="E17" s="40">
        <f t="shared" si="0"/>
        <v>0</v>
      </c>
      <c r="F17" s="41">
        <f>F22+F19</f>
        <v>0</v>
      </c>
      <c r="G17" s="42">
        <f>G22+G19</f>
        <v>0</v>
      </c>
      <c r="H17" s="40">
        <f t="shared" si="1"/>
        <v>0</v>
      </c>
      <c r="I17" s="41">
        <f>I22+I19</f>
        <v>0</v>
      </c>
      <c r="J17" s="42">
        <f>J22+J19</f>
        <v>0</v>
      </c>
      <c r="K17" s="40">
        <f>L17+M17</f>
        <v>0</v>
      </c>
      <c r="L17" s="41">
        <f>L22+L19</f>
        <v>0</v>
      </c>
      <c r="M17" s="42">
        <f>M22+M19</f>
        <v>0</v>
      </c>
    </row>
    <row r="18" spans="1:16" ht="43.5" customHeight="1">
      <c r="A18" s="462"/>
      <c r="B18" s="463"/>
      <c r="C18" s="464"/>
      <c r="D18" s="6" t="s">
        <v>22</v>
      </c>
      <c r="E18" s="43">
        <f t="shared" si="0"/>
        <v>0</v>
      </c>
      <c r="F18" s="44">
        <f>F17</f>
        <v>0</v>
      </c>
      <c r="G18" s="45">
        <f>G17</f>
        <v>0</v>
      </c>
      <c r="H18" s="43">
        <f t="shared" si="1"/>
        <v>0</v>
      </c>
      <c r="I18" s="44">
        <f>I17</f>
        <v>0</v>
      </c>
      <c r="J18" s="45">
        <f>J17</f>
        <v>0</v>
      </c>
      <c r="K18" s="43">
        <f t="shared" ref="K18:K24" si="3">L18+M18</f>
        <v>0</v>
      </c>
      <c r="L18" s="44">
        <f>L17</f>
        <v>0</v>
      </c>
      <c r="M18" s="45">
        <f>M17</f>
        <v>0</v>
      </c>
    </row>
    <row r="19" spans="1:16" ht="21" customHeight="1">
      <c r="A19" s="465"/>
      <c r="B19" s="466"/>
      <c r="C19" s="467"/>
      <c r="D19" s="7" t="s">
        <v>20</v>
      </c>
      <c r="E19" s="2">
        <f t="shared" si="0"/>
        <v>43606.5</v>
      </c>
      <c r="F19" s="64">
        <f>F20</f>
        <v>37453</v>
      </c>
      <c r="G19" s="64">
        <f>G20</f>
        <v>6153.5</v>
      </c>
      <c r="H19" s="2">
        <f t="shared" ref="H19:H24" si="4">I19+J19</f>
        <v>48796.3</v>
      </c>
      <c r="I19" s="64">
        <f>I20</f>
        <v>42000</v>
      </c>
      <c r="J19" s="64">
        <f>J20</f>
        <v>6796.3</v>
      </c>
      <c r="K19" s="2">
        <f t="shared" si="3"/>
        <v>48796.3</v>
      </c>
      <c r="L19" s="64">
        <f>L20</f>
        <v>42000</v>
      </c>
      <c r="M19" s="80">
        <f>M20</f>
        <v>6796.3</v>
      </c>
    </row>
    <row r="20" spans="1:16" ht="21.75" customHeight="1">
      <c r="A20" s="465"/>
      <c r="B20" s="466"/>
      <c r="C20" s="467"/>
      <c r="D20" s="7" t="s">
        <v>0</v>
      </c>
      <c r="E20" s="2">
        <f t="shared" si="0"/>
        <v>43606.5</v>
      </c>
      <c r="F20" s="64">
        <f>F21</f>
        <v>37453</v>
      </c>
      <c r="G20" s="64">
        <f>G21</f>
        <v>6153.5</v>
      </c>
      <c r="H20" s="2">
        <f t="shared" si="4"/>
        <v>48796.3</v>
      </c>
      <c r="I20" s="64">
        <f>I21</f>
        <v>42000</v>
      </c>
      <c r="J20" s="64">
        <f>J21</f>
        <v>6796.3</v>
      </c>
      <c r="K20" s="2">
        <f t="shared" si="3"/>
        <v>48796.3</v>
      </c>
      <c r="L20" s="64">
        <f>L21</f>
        <v>42000</v>
      </c>
      <c r="M20" s="80">
        <f>M21</f>
        <v>6796.3</v>
      </c>
    </row>
    <row r="21" spans="1:16" ht="18" customHeight="1">
      <c r="A21" s="465"/>
      <c r="B21" s="466"/>
      <c r="C21" s="467"/>
      <c r="D21" s="7" t="s">
        <v>4</v>
      </c>
      <c r="E21" s="3">
        <f t="shared" si="0"/>
        <v>43606.5</v>
      </c>
      <c r="F21" s="88">
        <v>37453</v>
      </c>
      <c r="G21" s="88">
        <v>6153.5</v>
      </c>
      <c r="H21" s="90">
        <f t="shared" si="4"/>
        <v>48796.3</v>
      </c>
      <c r="I21" s="88">
        <v>42000</v>
      </c>
      <c r="J21" s="88">
        <v>6796.3</v>
      </c>
      <c r="K21" s="90">
        <f t="shared" si="3"/>
        <v>48796.3</v>
      </c>
      <c r="L21" s="88">
        <v>42000</v>
      </c>
      <c r="M21" s="89">
        <v>6796.3</v>
      </c>
    </row>
    <row r="22" spans="1:16" ht="22.5" customHeight="1">
      <c r="A22" s="465"/>
      <c r="B22" s="466"/>
      <c r="C22" s="467"/>
      <c r="D22" s="46" t="s">
        <v>67</v>
      </c>
      <c r="E22" s="47">
        <f t="shared" si="0"/>
        <v>-43606.5</v>
      </c>
      <c r="F22" s="94">
        <f>+F23</f>
        <v>-37453</v>
      </c>
      <c r="G22" s="95">
        <f>+G23</f>
        <v>-6153.5</v>
      </c>
      <c r="H22" s="96">
        <f t="shared" si="4"/>
        <v>-48796.3</v>
      </c>
      <c r="I22" s="94">
        <f>+I23</f>
        <v>-42000</v>
      </c>
      <c r="J22" s="95">
        <f>+J23</f>
        <v>-6796.3</v>
      </c>
      <c r="K22" s="96">
        <f t="shared" si="3"/>
        <v>-48796.3</v>
      </c>
      <c r="L22" s="94">
        <f>+L23</f>
        <v>-42000</v>
      </c>
      <c r="M22" s="97">
        <f>+M23</f>
        <v>-6796.3</v>
      </c>
      <c r="O22" s="1">
        <v>3737.6200000000003</v>
      </c>
      <c r="P22" s="223">
        <f>+O33/O22</f>
        <v>0.58860986403112137</v>
      </c>
    </row>
    <row r="23" spans="1:16" ht="24.75" customHeight="1">
      <c r="A23" s="465"/>
      <c r="B23" s="466"/>
      <c r="C23" s="467"/>
      <c r="D23" s="65" t="s">
        <v>76</v>
      </c>
      <c r="E23" s="43">
        <f t="shared" si="0"/>
        <v>-43606.5</v>
      </c>
      <c r="F23" s="98">
        <f>F24</f>
        <v>-37453</v>
      </c>
      <c r="G23" s="99">
        <f>G24</f>
        <v>-6153.5</v>
      </c>
      <c r="H23" s="100">
        <f t="shared" si="4"/>
        <v>-48796.3</v>
      </c>
      <c r="I23" s="98">
        <f>I24</f>
        <v>-42000</v>
      </c>
      <c r="J23" s="99">
        <f>J24</f>
        <v>-6796.3</v>
      </c>
      <c r="K23" s="100">
        <f t="shared" si="3"/>
        <v>-48796.3</v>
      </c>
      <c r="L23" s="98">
        <f>L24</f>
        <v>-42000</v>
      </c>
      <c r="M23" s="99">
        <f>M24</f>
        <v>-6796.3</v>
      </c>
      <c r="N23" s="1">
        <f>+F24+I21</f>
        <v>4547</v>
      </c>
    </row>
    <row r="24" spans="1:16" ht="24" customHeight="1" thickBot="1">
      <c r="A24" s="468"/>
      <c r="B24" s="469"/>
      <c r="C24" s="470"/>
      <c r="D24" s="20" t="s">
        <v>77</v>
      </c>
      <c r="E24" s="54">
        <f t="shared" si="0"/>
        <v>-43606.5</v>
      </c>
      <c r="F24" s="88">
        <v>-37453</v>
      </c>
      <c r="G24" s="88">
        <v>-6153.5</v>
      </c>
      <c r="H24" s="93">
        <f t="shared" si="4"/>
        <v>-48796.3</v>
      </c>
      <c r="I24" s="88">
        <v>-42000</v>
      </c>
      <c r="J24" s="88">
        <v>-6796.3</v>
      </c>
      <c r="K24" s="93">
        <f t="shared" si="3"/>
        <v>-48796.3</v>
      </c>
      <c r="L24" s="88">
        <v>-42000</v>
      </c>
      <c r="M24" s="89">
        <v>-6796.3</v>
      </c>
      <c r="N24" s="220">
        <v>5506.1200000000008</v>
      </c>
      <c r="O24" s="1">
        <v>755.87520231507483</v>
      </c>
    </row>
    <row r="25" spans="1:16" ht="63.75" customHeight="1" thickBot="1">
      <c r="A25" s="224" t="s">
        <v>8</v>
      </c>
      <c r="B25" s="225" t="s">
        <v>6</v>
      </c>
      <c r="C25" s="226" t="s">
        <v>5</v>
      </c>
      <c r="D25" s="227" t="s">
        <v>196</v>
      </c>
      <c r="E25" s="228">
        <f t="shared" si="0"/>
        <v>0</v>
      </c>
      <c r="F25" s="229">
        <f>F30+F27</f>
        <v>0</v>
      </c>
      <c r="G25" s="230">
        <f>G30+G27</f>
        <v>0</v>
      </c>
      <c r="H25" s="228">
        <f>I25+J25</f>
        <v>0</v>
      </c>
      <c r="I25" s="229">
        <f>I30+I27</f>
        <v>0</v>
      </c>
      <c r="J25" s="230">
        <f>J30+J27</f>
        <v>0</v>
      </c>
      <c r="K25" s="228">
        <f>L25+M25</f>
        <v>0</v>
      </c>
      <c r="L25" s="229">
        <f>L30+L27</f>
        <v>0</v>
      </c>
      <c r="M25" s="230">
        <f>M30+M27</f>
        <v>0</v>
      </c>
    </row>
    <row r="26" spans="1:16" ht="43.5" customHeight="1">
      <c r="A26" s="462"/>
      <c r="B26" s="463"/>
      <c r="C26" s="464"/>
      <c r="D26" s="6" t="s">
        <v>22</v>
      </c>
      <c r="E26" s="43">
        <f t="shared" si="0"/>
        <v>0</v>
      </c>
      <c r="F26" s="44">
        <f>F25</f>
        <v>0</v>
      </c>
      <c r="G26" s="45">
        <f>G25</f>
        <v>0</v>
      </c>
      <c r="H26" s="43">
        <f t="shared" ref="H26:H32" si="5">I26+J26</f>
        <v>0</v>
      </c>
      <c r="I26" s="44">
        <f>I25</f>
        <v>0</v>
      </c>
      <c r="J26" s="45">
        <f>J25</f>
        <v>0</v>
      </c>
      <c r="K26" s="43">
        <f t="shared" ref="K26:K32" si="6">L26+M26</f>
        <v>0</v>
      </c>
      <c r="L26" s="44">
        <f>L25</f>
        <v>0</v>
      </c>
      <c r="M26" s="45">
        <f>M25</f>
        <v>0</v>
      </c>
    </row>
    <row r="27" spans="1:16" ht="21" customHeight="1">
      <c r="A27" s="465"/>
      <c r="B27" s="466"/>
      <c r="C27" s="467"/>
      <c r="D27" s="7" t="s">
        <v>20</v>
      </c>
      <c r="E27" s="2">
        <f t="shared" si="0"/>
        <v>43198.9</v>
      </c>
      <c r="F27" s="64">
        <f>F28</f>
        <v>38056.400000000001</v>
      </c>
      <c r="G27" s="64">
        <f>G28</f>
        <v>5142.5</v>
      </c>
      <c r="H27" s="2">
        <f t="shared" si="5"/>
        <v>67322.649999999994</v>
      </c>
      <c r="I27" s="64">
        <f>I28</f>
        <v>60008.45</v>
      </c>
      <c r="J27" s="64">
        <f>J28</f>
        <v>7314.2</v>
      </c>
      <c r="K27" s="2">
        <f t="shared" si="6"/>
        <v>80352.899999999994</v>
      </c>
      <c r="L27" s="64">
        <f>L28</f>
        <v>70867</v>
      </c>
      <c r="M27" s="80">
        <f>M28</f>
        <v>9485.9</v>
      </c>
    </row>
    <row r="28" spans="1:16" ht="21.75" customHeight="1">
      <c r="A28" s="465"/>
      <c r="B28" s="466"/>
      <c r="C28" s="467"/>
      <c r="D28" s="7" t="s">
        <v>0</v>
      </c>
      <c r="E28" s="2">
        <f t="shared" si="0"/>
        <v>43198.9</v>
      </c>
      <c r="F28" s="64">
        <f>F29</f>
        <v>38056.400000000001</v>
      </c>
      <c r="G28" s="64">
        <f>G29</f>
        <v>5142.5</v>
      </c>
      <c r="H28" s="2">
        <f t="shared" si="5"/>
        <v>67322.649999999994</v>
      </c>
      <c r="I28" s="64">
        <f>I29</f>
        <v>60008.45</v>
      </c>
      <c r="J28" s="64">
        <f>J29</f>
        <v>7314.2</v>
      </c>
      <c r="K28" s="2">
        <f t="shared" si="6"/>
        <v>80352.899999999994</v>
      </c>
      <c r="L28" s="64">
        <f>L29</f>
        <v>70867</v>
      </c>
      <c r="M28" s="80">
        <f>M29</f>
        <v>9485.9</v>
      </c>
    </row>
    <row r="29" spans="1:16" ht="18" customHeight="1">
      <c r="A29" s="465"/>
      <c r="B29" s="466"/>
      <c r="C29" s="467"/>
      <c r="D29" s="7" t="s">
        <v>4</v>
      </c>
      <c r="E29" s="3">
        <f t="shared" si="0"/>
        <v>43198.9</v>
      </c>
      <c r="F29" s="231">
        <f>76112.8/2</f>
        <v>38056.400000000001</v>
      </c>
      <c r="G29" s="232">
        <v>5142.5</v>
      </c>
      <c r="H29" s="3">
        <f t="shared" si="5"/>
        <v>67322.649999999994</v>
      </c>
      <c r="I29" s="231">
        <f>120016.9/2</f>
        <v>60008.45</v>
      </c>
      <c r="J29" s="232">
        <f>14628.4/2</f>
        <v>7314.2</v>
      </c>
      <c r="K29" s="3">
        <f t="shared" si="6"/>
        <v>80352.899999999994</v>
      </c>
      <c r="L29" s="231">
        <f>141734/2</f>
        <v>70867</v>
      </c>
      <c r="M29" s="233">
        <f>18971.8/2</f>
        <v>9485.9</v>
      </c>
    </row>
    <row r="30" spans="1:16" ht="22.5" customHeight="1">
      <c r="A30" s="465"/>
      <c r="B30" s="466"/>
      <c r="C30" s="467"/>
      <c r="D30" s="46" t="s">
        <v>67</v>
      </c>
      <c r="E30" s="47">
        <f t="shared" si="0"/>
        <v>-43198.9</v>
      </c>
      <c r="F30" s="94">
        <f>+F31</f>
        <v>-38056.400000000001</v>
      </c>
      <c r="G30" s="95">
        <f>+G31</f>
        <v>-5142.5</v>
      </c>
      <c r="H30" s="96">
        <f t="shared" si="5"/>
        <v>-67322.649999999994</v>
      </c>
      <c r="I30" s="94">
        <f>+I31</f>
        <v>-60008.45</v>
      </c>
      <c r="J30" s="95">
        <f>+J31</f>
        <v>-7314.2</v>
      </c>
      <c r="K30" s="96">
        <f t="shared" si="6"/>
        <v>-80352.899999999994</v>
      </c>
      <c r="L30" s="94">
        <f>+L31</f>
        <v>-70867</v>
      </c>
      <c r="M30" s="97">
        <f>+M31</f>
        <v>-9485.9</v>
      </c>
      <c r="O30" s="1">
        <v>3737.6200000000003</v>
      </c>
      <c r="P30" s="223">
        <f>+O41/O30</f>
        <v>0</v>
      </c>
    </row>
    <row r="31" spans="1:16" ht="24.75" customHeight="1">
      <c r="A31" s="465"/>
      <c r="B31" s="466"/>
      <c r="C31" s="467"/>
      <c r="D31" s="65" t="s">
        <v>76</v>
      </c>
      <c r="E31" s="43">
        <f t="shared" si="0"/>
        <v>-43198.9</v>
      </c>
      <c r="F31" s="98">
        <f>F32</f>
        <v>-38056.400000000001</v>
      </c>
      <c r="G31" s="99">
        <f>G32</f>
        <v>-5142.5</v>
      </c>
      <c r="H31" s="100">
        <f t="shared" si="5"/>
        <v>-67322.649999999994</v>
      </c>
      <c r="I31" s="98">
        <f>I32</f>
        <v>-60008.45</v>
      </c>
      <c r="J31" s="99">
        <f>J32</f>
        <v>-7314.2</v>
      </c>
      <c r="K31" s="100">
        <f t="shared" si="6"/>
        <v>-80352.899999999994</v>
      </c>
      <c r="L31" s="98">
        <f>L32</f>
        <v>-70867</v>
      </c>
      <c r="M31" s="99">
        <f>M32</f>
        <v>-9485.9</v>
      </c>
      <c r="N31" s="1">
        <f>+F32+I29</f>
        <v>21952.049999999996</v>
      </c>
    </row>
    <row r="32" spans="1:16" ht="24" customHeight="1" thickBot="1">
      <c r="A32" s="468"/>
      <c r="B32" s="469"/>
      <c r="C32" s="470"/>
      <c r="D32" s="19" t="s">
        <v>3</v>
      </c>
      <c r="E32" s="3">
        <f t="shared" si="0"/>
        <v>-43198.9</v>
      </c>
      <c r="F32" s="231">
        <v>-38056.400000000001</v>
      </c>
      <c r="G32" s="232">
        <v>-5142.5</v>
      </c>
      <c r="H32" s="3">
        <f t="shared" si="5"/>
        <v>-67322.649999999994</v>
      </c>
      <c r="I32" s="231">
        <f>-120016.9/2</f>
        <v>-60008.45</v>
      </c>
      <c r="J32" s="232">
        <f>-14628.4/2</f>
        <v>-7314.2</v>
      </c>
      <c r="K32" s="3">
        <f t="shared" si="6"/>
        <v>-80352.899999999994</v>
      </c>
      <c r="L32" s="231">
        <f>-141734/2</f>
        <v>-70867</v>
      </c>
      <c r="M32" s="233">
        <f>-18971.8/2</f>
        <v>-9485.9</v>
      </c>
      <c r="N32" s="220">
        <v>5506.1200000000008</v>
      </c>
      <c r="O32" s="1">
        <v>755.87520231507483</v>
      </c>
    </row>
    <row r="33" spans="1:16" ht="103.5" customHeight="1" thickBot="1">
      <c r="A33" s="30" t="s">
        <v>8</v>
      </c>
      <c r="B33" s="8" t="s">
        <v>6</v>
      </c>
      <c r="C33" s="11" t="s">
        <v>5</v>
      </c>
      <c r="D33" s="35" t="s">
        <v>78</v>
      </c>
      <c r="E33" s="40">
        <f t="shared" si="0"/>
        <v>-79071.3</v>
      </c>
      <c r="F33" s="41">
        <f>F35</f>
        <v>-79071.3</v>
      </c>
      <c r="G33" s="42">
        <f>G35</f>
        <v>0</v>
      </c>
      <c r="H33" s="40">
        <f t="shared" ref="H33:H39" si="7">I33+J33</f>
        <v>-79071.3</v>
      </c>
      <c r="I33" s="41">
        <f>I35</f>
        <v>-79071.3</v>
      </c>
      <c r="J33" s="42">
        <f>J35</f>
        <v>0</v>
      </c>
      <c r="K33" s="40">
        <f t="shared" ref="K33:K39" si="8">L33+M33</f>
        <v>-79071.3</v>
      </c>
      <c r="L33" s="41">
        <f>L35</f>
        <v>-79071.3</v>
      </c>
      <c r="M33" s="42">
        <f>M35</f>
        <v>0</v>
      </c>
      <c r="N33" s="222">
        <v>39653</v>
      </c>
      <c r="O33" s="1">
        <f>+N33+F24</f>
        <v>2200</v>
      </c>
      <c r="P33" s="221">
        <f>+O33/N24</f>
        <v>0.39955540380522031</v>
      </c>
    </row>
    <row r="34" spans="1:16" ht="43.5" customHeight="1">
      <c r="A34" s="462"/>
      <c r="B34" s="463"/>
      <c r="C34" s="464"/>
      <c r="D34" s="6" t="s">
        <v>22</v>
      </c>
      <c r="E34" s="43">
        <f t="shared" si="0"/>
        <v>-79071.3</v>
      </c>
      <c r="F34" s="44">
        <f>F33</f>
        <v>-79071.3</v>
      </c>
      <c r="G34" s="45">
        <f>G33</f>
        <v>0</v>
      </c>
      <c r="H34" s="43">
        <f t="shared" si="7"/>
        <v>-79071.3</v>
      </c>
      <c r="I34" s="44">
        <f>I33</f>
        <v>-79071.3</v>
      </c>
      <c r="J34" s="45">
        <f>J33</f>
        <v>0</v>
      </c>
      <c r="K34" s="43">
        <f t="shared" si="8"/>
        <v>-79071.3</v>
      </c>
      <c r="L34" s="44">
        <f>L33</f>
        <v>-79071.3</v>
      </c>
      <c r="M34" s="45">
        <f>M33</f>
        <v>0</v>
      </c>
    </row>
    <row r="35" spans="1:16" ht="21" customHeight="1">
      <c r="A35" s="465"/>
      <c r="B35" s="466"/>
      <c r="C35" s="467"/>
      <c r="D35" s="46" t="s">
        <v>67</v>
      </c>
      <c r="E35" s="47">
        <f t="shared" si="0"/>
        <v>-79071.3</v>
      </c>
      <c r="F35" s="48">
        <f t="shared" ref="F35:G37" si="9">F36</f>
        <v>-79071.3</v>
      </c>
      <c r="G35" s="49">
        <f t="shared" si="9"/>
        <v>0</v>
      </c>
      <c r="H35" s="47">
        <f t="shared" si="7"/>
        <v>-79071.3</v>
      </c>
      <c r="I35" s="48">
        <f t="shared" ref="I35:J37" si="10">I36</f>
        <v>-79071.3</v>
      </c>
      <c r="J35" s="49">
        <f t="shared" si="10"/>
        <v>0</v>
      </c>
      <c r="K35" s="47">
        <f t="shared" si="8"/>
        <v>-79071.3</v>
      </c>
      <c r="L35" s="48">
        <f t="shared" ref="L35:M37" si="11">L36</f>
        <v>-79071.3</v>
      </c>
      <c r="M35" s="49">
        <f t="shared" si="11"/>
        <v>0</v>
      </c>
    </row>
    <row r="36" spans="1:16" ht="21" customHeight="1">
      <c r="A36" s="465"/>
      <c r="B36" s="466"/>
      <c r="C36" s="467"/>
      <c r="D36" s="46" t="s">
        <v>1</v>
      </c>
      <c r="E36" s="50">
        <f t="shared" si="0"/>
        <v>-79071.3</v>
      </c>
      <c r="F36" s="51">
        <f t="shared" si="9"/>
        <v>-79071.3</v>
      </c>
      <c r="G36" s="52">
        <f t="shared" si="9"/>
        <v>0</v>
      </c>
      <c r="H36" s="50">
        <f t="shared" si="7"/>
        <v>-79071.3</v>
      </c>
      <c r="I36" s="51">
        <f t="shared" si="10"/>
        <v>-79071.3</v>
      </c>
      <c r="J36" s="52">
        <f t="shared" si="10"/>
        <v>0</v>
      </c>
      <c r="K36" s="50">
        <f t="shared" si="8"/>
        <v>-79071.3</v>
      </c>
      <c r="L36" s="51">
        <f t="shared" si="11"/>
        <v>-79071.3</v>
      </c>
      <c r="M36" s="52">
        <f t="shared" si="11"/>
        <v>0</v>
      </c>
    </row>
    <row r="37" spans="1:16" ht="21" customHeight="1">
      <c r="A37" s="465"/>
      <c r="B37" s="466"/>
      <c r="C37" s="467"/>
      <c r="D37" s="46" t="s">
        <v>2</v>
      </c>
      <c r="E37" s="47">
        <f t="shared" si="0"/>
        <v>-79071.3</v>
      </c>
      <c r="F37" s="53">
        <f t="shared" si="9"/>
        <v>-79071.3</v>
      </c>
      <c r="G37" s="49">
        <f t="shared" si="9"/>
        <v>0</v>
      </c>
      <c r="H37" s="47">
        <f t="shared" si="7"/>
        <v>-79071.3</v>
      </c>
      <c r="I37" s="53">
        <f t="shared" si="10"/>
        <v>-79071.3</v>
      </c>
      <c r="J37" s="49">
        <f t="shared" si="10"/>
        <v>0</v>
      </c>
      <c r="K37" s="47">
        <f t="shared" si="8"/>
        <v>-79071.3</v>
      </c>
      <c r="L37" s="53">
        <f t="shared" si="11"/>
        <v>-79071.3</v>
      </c>
      <c r="M37" s="49">
        <f t="shared" si="11"/>
        <v>0</v>
      </c>
    </row>
    <row r="38" spans="1:16" ht="20.25" customHeight="1" thickBot="1">
      <c r="A38" s="468"/>
      <c r="B38" s="469"/>
      <c r="C38" s="470"/>
      <c r="D38" s="81" t="s">
        <v>79</v>
      </c>
      <c r="E38" s="54">
        <f t="shared" si="0"/>
        <v>-79071.3</v>
      </c>
      <c r="F38" s="91">
        <v>-79071.3</v>
      </c>
      <c r="G38" s="92"/>
      <c r="H38" s="93">
        <f t="shared" si="7"/>
        <v>-79071.3</v>
      </c>
      <c r="I38" s="91">
        <v>-79071.3</v>
      </c>
      <c r="J38" s="92"/>
      <c r="K38" s="93">
        <f t="shared" si="8"/>
        <v>-79071.3</v>
      </c>
      <c r="L38" s="91">
        <v>-79071.3</v>
      </c>
      <c r="M38" s="66"/>
    </row>
    <row r="39" spans="1:16" ht="72" customHeight="1">
      <c r="A39" s="82" t="s">
        <v>8</v>
      </c>
      <c r="B39" s="82" t="s">
        <v>6</v>
      </c>
      <c r="C39" s="82" t="s">
        <v>5</v>
      </c>
      <c r="D39" s="234" t="s">
        <v>108</v>
      </c>
      <c r="E39" s="235">
        <f t="shared" ref="E39:M42" si="12">+E40</f>
        <v>106225.59999999999</v>
      </c>
      <c r="F39" s="235">
        <f t="shared" si="12"/>
        <v>75875.399999999994</v>
      </c>
      <c r="G39" s="235">
        <f t="shared" si="12"/>
        <v>30350.2</v>
      </c>
      <c r="H39" s="235">
        <f t="shared" si="7"/>
        <v>212409.4</v>
      </c>
      <c r="I39" s="235">
        <f t="shared" si="12"/>
        <v>151721</v>
      </c>
      <c r="J39" s="235">
        <f t="shared" si="12"/>
        <v>60688.4</v>
      </c>
      <c r="K39" s="235">
        <f t="shared" si="8"/>
        <v>318593.2</v>
      </c>
      <c r="L39" s="235">
        <f t="shared" si="12"/>
        <v>227566.6</v>
      </c>
      <c r="M39" s="235">
        <f t="shared" si="12"/>
        <v>91026.6</v>
      </c>
    </row>
    <row r="40" spans="1:16" ht="40.5">
      <c r="A40" s="461"/>
      <c r="B40" s="461"/>
      <c r="C40" s="461"/>
      <c r="D40" s="83" t="s">
        <v>22</v>
      </c>
      <c r="E40" s="84">
        <f>F40+G40</f>
        <v>106225.59999999999</v>
      </c>
      <c r="F40" s="84">
        <f>+F41</f>
        <v>75875.399999999994</v>
      </c>
      <c r="G40" s="84">
        <f>+G41</f>
        <v>30350.2</v>
      </c>
      <c r="H40" s="84">
        <f>+H41</f>
        <v>212409.4</v>
      </c>
      <c r="I40" s="84">
        <f t="shared" si="12"/>
        <v>151721</v>
      </c>
      <c r="J40" s="84">
        <f t="shared" si="12"/>
        <v>60688.4</v>
      </c>
      <c r="K40" s="84">
        <f t="shared" si="12"/>
        <v>318593.2</v>
      </c>
      <c r="L40" s="84">
        <f t="shared" si="12"/>
        <v>227566.6</v>
      </c>
      <c r="M40" s="84">
        <f t="shared" si="12"/>
        <v>91026.6</v>
      </c>
    </row>
    <row r="41" spans="1:16" ht="17.25" customHeight="1">
      <c r="A41" s="461"/>
      <c r="B41" s="461"/>
      <c r="C41" s="461"/>
      <c r="D41" s="85" t="s">
        <v>20</v>
      </c>
      <c r="E41" s="86">
        <f>+E42</f>
        <v>106225.59999999999</v>
      </c>
      <c r="F41" s="86">
        <f>+F42</f>
        <v>75875.399999999994</v>
      </c>
      <c r="G41" s="86">
        <f>+G42</f>
        <v>30350.2</v>
      </c>
      <c r="H41" s="86">
        <f t="shared" si="12"/>
        <v>212409.4</v>
      </c>
      <c r="I41" s="86">
        <f t="shared" si="12"/>
        <v>151721</v>
      </c>
      <c r="J41" s="86">
        <f t="shared" si="12"/>
        <v>60688.4</v>
      </c>
      <c r="K41" s="86">
        <f t="shared" si="12"/>
        <v>318593.2</v>
      </c>
      <c r="L41" s="86">
        <f t="shared" si="12"/>
        <v>227566.6</v>
      </c>
      <c r="M41" s="86">
        <f t="shared" si="12"/>
        <v>91026.6</v>
      </c>
    </row>
    <row r="42" spans="1:16" ht="18" customHeight="1">
      <c r="A42" s="461"/>
      <c r="B42" s="461"/>
      <c r="C42" s="461"/>
      <c r="D42" s="85" t="s">
        <v>109</v>
      </c>
      <c r="E42" s="86">
        <f>E43</f>
        <v>106225.59999999999</v>
      </c>
      <c r="F42" s="86">
        <f>F43</f>
        <v>75875.399999999994</v>
      </c>
      <c r="G42" s="86">
        <f t="shared" si="12"/>
        <v>30350.2</v>
      </c>
      <c r="H42" s="86">
        <f t="shared" si="12"/>
        <v>212409.4</v>
      </c>
      <c r="I42" s="86">
        <f t="shared" si="12"/>
        <v>151721</v>
      </c>
      <c r="J42" s="86">
        <f t="shared" si="12"/>
        <v>60688.4</v>
      </c>
      <c r="K42" s="86">
        <f t="shared" si="12"/>
        <v>318593.2</v>
      </c>
      <c r="L42" s="86">
        <f t="shared" si="12"/>
        <v>227566.6</v>
      </c>
      <c r="M42" s="86">
        <f t="shared" si="12"/>
        <v>91026.6</v>
      </c>
    </row>
    <row r="43" spans="1:16" ht="14.25" thickBot="1">
      <c r="A43" s="461"/>
      <c r="B43" s="461"/>
      <c r="C43" s="461"/>
      <c r="D43" s="236" t="s">
        <v>106</v>
      </c>
      <c r="E43" s="237">
        <f>+F43+G43</f>
        <v>106225.59999999999</v>
      </c>
      <c r="F43" s="237">
        <v>75875.399999999994</v>
      </c>
      <c r="G43" s="237">
        <v>30350.2</v>
      </c>
      <c r="H43" s="238">
        <f>I43+J43</f>
        <v>212409.4</v>
      </c>
      <c r="I43" s="239">
        <v>151721</v>
      </c>
      <c r="J43" s="239">
        <v>60688.4</v>
      </c>
      <c r="K43" s="238">
        <f>L43+M43</f>
        <v>318593.2</v>
      </c>
      <c r="L43" s="239">
        <v>227566.6</v>
      </c>
      <c r="M43" s="239">
        <v>91026.6</v>
      </c>
    </row>
    <row r="46" spans="1:16" hidden="1" outlineLevel="1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219"/>
  <sheetViews>
    <sheetView topLeftCell="A22" zoomScaleNormal="100" zoomScaleSheetLayoutView="100" workbookViewId="0">
      <selection activeCell="E19" sqref="E19"/>
    </sheetView>
  </sheetViews>
  <sheetFormatPr defaultRowHeight="13.5"/>
  <cols>
    <col min="1" max="1" width="37.7109375" style="22" customWidth="1"/>
    <col min="2" max="2" width="48.85546875" style="22" customWidth="1"/>
    <col min="3" max="3" width="41.42578125" style="22" customWidth="1"/>
    <col min="4" max="4" width="19.42578125" style="22" customWidth="1"/>
    <col min="5" max="16384" width="9.140625" style="22"/>
  </cols>
  <sheetData>
    <row r="1" spans="1:4" ht="16.5" customHeight="1">
      <c r="C1" s="366" t="s">
        <v>224</v>
      </c>
    </row>
    <row r="2" spans="1:4" ht="15.75" customHeight="1">
      <c r="C2" s="480" t="s">
        <v>246</v>
      </c>
      <c r="D2" s="480"/>
    </row>
    <row r="3" spans="1:4">
      <c r="C3" s="480" t="s">
        <v>220</v>
      </c>
      <c r="D3" s="480"/>
    </row>
    <row r="4" spans="1:4">
      <c r="C4" s="247"/>
      <c r="D4" s="247"/>
    </row>
    <row r="5" spans="1:4">
      <c r="C5" s="208" t="s">
        <v>27</v>
      </c>
    </row>
    <row r="6" spans="1:4" ht="51" customHeight="1">
      <c r="A6" s="481" t="s">
        <v>275</v>
      </c>
      <c r="B6" s="481"/>
      <c r="C6" s="481"/>
      <c r="D6" s="252"/>
    </row>
    <row r="7" spans="1:4" ht="25.5" customHeight="1">
      <c r="A7" s="253"/>
      <c r="B7" s="253"/>
      <c r="C7" s="253"/>
      <c r="D7" s="252"/>
    </row>
    <row r="8" spans="1:4" ht="28.5" customHeight="1">
      <c r="A8" s="483" t="s">
        <v>258</v>
      </c>
      <c r="B8" s="483"/>
      <c r="C8" s="261"/>
      <c r="D8" s="253"/>
    </row>
    <row r="9" spans="1:4" ht="24" customHeight="1">
      <c r="A9" s="482" t="s">
        <v>218</v>
      </c>
      <c r="B9" s="482"/>
      <c r="C9" s="482"/>
      <c r="D9" s="253"/>
    </row>
    <row r="10" spans="1:4" ht="14.25">
      <c r="A10" s="303"/>
      <c r="B10" s="303"/>
      <c r="C10" s="303"/>
      <c r="D10" s="253"/>
    </row>
    <row r="11" spans="1:4" ht="23.25" customHeight="1">
      <c r="A11" s="304" t="s">
        <v>221</v>
      </c>
      <c r="B11" s="304" t="s">
        <v>222</v>
      </c>
      <c r="C11" s="303"/>
      <c r="D11" s="253"/>
    </row>
    <row r="12" spans="1:4" ht="35.25" customHeight="1">
      <c r="A12" s="250">
        <v>1136</v>
      </c>
      <c r="B12" s="340" t="s">
        <v>261</v>
      </c>
      <c r="C12" s="303"/>
      <c r="D12" s="253"/>
    </row>
    <row r="13" spans="1:4" ht="14.25">
      <c r="A13" s="305"/>
      <c r="C13" s="303"/>
      <c r="D13" s="253"/>
    </row>
    <row r="14" spans="1:4" ht="14.25" customHeight="1">
      <c r="A14" s="306" t="s">
        <v>223</v>
      </c>
      <c r="B14" s="246"/>
      <c r="C14" s="303"/>
      <c r="D14" s="253"/>
    </row>
    <row r="15" spans="1:4" ht="14.25" thickBot="1">
      <c r="A15" s="315"/>
    </row>
    <row r="16" spans="1:4" ht="41.25" customHeight="1">
      <c r="A16" s="314" t="s">
        <v>214</v>
      </c>
      <c r="B16" s="307">
        <v>1136</v>
      </c>
      <c r="C16" s="368" t="s">
        <v>285</v>
      </c>
    </row>
    <row r="17" spans="1:3" ht="63.75" customHeight="1">
      <c r="A17" s="308" t="s">
        <v>215</v>
      </c>
      <c r="B17" s="309">
        <v>11011</v>
      </c>
      <c r="C17" s="310" t="s">
        <v>216</v>
      </c>
    </row>
    <row r="18" spans="1:3" ht="63.75" customHeight="1">
      <c r="A18" s="308" t="s">
        <v>207</v>
      </c>
      <c r="B18" s="367" t="s">
        <v>253</v>
      </c>
      <c r="C18" s="251"/>
    </row>
    <row r="19" spans="1:3" ht="52.5" customHeight="1">
      <c r="A19" s="308" t="s">
        <v>208</v>
      </c>
      <c r="B19" s="367" t="s">
        <v>253</v>
      </c>
      <c r="C19" s="251"/>
    </row>
    <row r="20" spans="1:3" ht="23.25" customHeight="1">
      <c r="A20" s="308" t="s">
        <v>209</v>
      </c>
      <c r="B20" s="309" t="s">
        <v>217</v>
      </c>
      <c r="C20" s="251"/>
    </row>
    <row r="21" spans="1:3" ht="36.75" customHeight="1">
      <c r="A21" s="308" t="s">
        <v>210</v>
      </c>
      <c r="B21" s="309" t="s">
        <v>211</v>
      </c>
      <c r="C21" s="251"/>
    </row>
    <row r="22" spans="1:3" ht="24.75" customHeight="1">
      <c r="A22" s="484" t="s">
        <v>212</v>
      </c>
      <c r="B22" s="485"/>
      <c r="C22" s="311"/>
    </row>
    <row r="23" spans="1:3" ht="33" customHeight="1">
      <c r="A23" s="490" t="s">
        <v>263</v>
      </c>
      <c r="B23" s="491"/>
      <c r="C23" s="369">
        <v>7</v>
      </c>
    </row>
    <row r="24" spans="1:3" ht="28.5" customHeight="1" thickBot="1">
      <c r="A24" s="488" t="s">
        <v>264</v>
      </c>
      <c r="B24" s="489"/>
      <c r="C24" s="370"/>
    </row>
    <row r="25" spans="1:3" ht="18.75" customHeight="1" thickBot="1">
      <c r="A25" s="486" t="s">
        <v>213</v>
      </c>
      <c r="B25" s="487"/>
      <c r="C25" s="312">
        <f>'Հավելված 3'!D15</f>
        <v>1935052.8</v>
      </c>
    </row>
    <row r="26" spans="1:3" ht="14.25" thickBot="1"/>
    <row r="27" spans="1:3" ht="48" customHeight="1">
      <c r="A27" s="313" t="s">
        <v>214</v>
      </c>
      <c r="B27" s="307">
        <v>1136</v>
      </c>
      <c r="C27" s="368" t="s">
        <v>286</v>
      </c>
    </row>
    <row r="28" spans="1:3" ht="36.75" customHeight="1">
      <c r="A28" s="308" t="s">
        <v>215</v>
      </c>
      <c r="B28" s="309">
        <v>31003</v>
      </c>
      <c r="C28" s="310" t="s">
        <v>216</v>
      </c>
    </row>
    <row r="29" spans="1:3" ht="93.75" customHeight="1">
      <c r="A29" s="308" t="s">
        <v>207</v>
      </c>
      <c r="B29" s="309" t="s">
        <v>260</v>
      </c>
      <c r="C29" s="251"/>
    </row>
    <row r="30" spans="1:3" ht="78.75" customHeight="1">
      <c r="A30" s="308" t="s">
        <v>208</v>
      </c>
      <c r="B30" s="309" t="s">
        <v>260</v>
      </c>
      <c r="C30" s="251"/>
    </row>
    <row r="31" spans="1:3" ht="28.5" customHeight="1">
      <c r="A31" s="308" t="s">
        <v>209</v>
      </c>
      <c r="B31" s="309" t="s">
        <v>256</v>
      </c>
      <c r="C31" s="251"/>
    </row>
    <row r="32" spans="1:3" ht="40.5">
      <c r="A32" s="308" t="s">
        <v>210</v>
      </c>
      <c r="B32" s="254" t="s">
        <v>211</v>
      </c>
      <c r="C32" s="251"/>
    </row>
    <row r="33" spans="1:3" ht="19.5" customHeight="1">
      <c r="A33" s="484" t="s">
        <v>212</v>
      </c>
      <c r="B33" s="485"/>
      <c r="C33" s="311"/>
    </row>
    <row r="34" spans="1:3" ht="30" customHeight="1" thickBot="1">
      <c r="A34" s="490" t="s">
        <v>264</v>
      </c>
      <c r="B34" s="491"/>
      <c r="C34" s="515">
        <v>-1</v>
      </c>
    </row>
    <row r="35" spans="1:3" ht="27" customHeight="1" thickBot="1">
      <c r="A35" s="492" t="s">
        <v>213</v>
      </c>
      <c r="B35" s="493"/>
      <c r="C35" s="312">
        <f>'Հավելված 3'!D21</f>
        <v>-1935052.8</v>
      </c>
    </row>
    <row r="36" spans="1:3" ht="19.5" customHeight="1">
      <c r="A36" s="255"/>
      <c r="B36" s="255"/>
      <c r="C36" s="353"/>
    </row>
    <row r="37" spans="1:3" ht="19.5" customHeight="1">
      <c r="A37" s="255"/>
      <c r="B37" s="255"/>
      <c r="C37" s="353"/>
    </row>
    <row r="38" spans="1:3" ht="19.5" customHeight="1">
      <c r="A38" s="255"/>
      <c r="B38" s="255"/>
      <c r="C38" s="353"/>
    </row>
    <row r="39" spans="1:3" ht="19.5" customHeight="1">
      <c r="A39" s="255"/>
      <c r="B39" s="255"/>
      <c r="C39" s="353"/>
    </row>
    <row r="42" spans="1:3" ht="13.5" customHeight="1"/>
    <row r="43" spans="1:3" ht="13.5" customHeight="1"/>
    <row r="44" spans="1:3" ht="13.5" customHeight="1"/>
    <row r="45" spans="1:3" ht="13.5" customHeight="1"/>
    <row r="46" spans="1:3" ht="13.5" customHeight="1"/>
    <row r="47" spans="1:3" ht="13.5" customHeight="1"/>
    <row r="48" spans="1:3" ht="13.5" customHeight="1"/>
    <row r="49" ht="13.5" customHeight="1"/>
    <row r="50" ht="13.5" customHeight="1"/>
    <row r="59" ht="13.5" customHeight="1"/>
    <row r="65" ht="13.5" customHeight="1"/>
    <row r="67" ht="13.5" customHeight="1"/>
    <row r="75" ht="13.5" customHeight="1"/>
    <row r="76" ht="13.5" customHeight="1"/>
    <row r="77" ht="13.5" customHeight="1"/>
    <row r="78" ht="13.5" customHeight="1"/>
    <row r="79" ht="13.5" customHeight="1"/>
    <row r="87" ht="13.5" customHeight="1"/>
    <row r="88" ht="13.5" customHeight="1"/>
    <row r="89" ht="13.5" customHeight="1"/>
    <row r="90" ht="13.5" customHeight="1"/>
    <row r="91" ht="25.5" customHeight="1"/>
    <row r="99" ht="13.5" customHeight="1"/>
    <row r="100" ht="13.5" customHeight="1"/>
    <row r="101" ht="13.5" customHeight="1"/>
    <row r="108" ht="13.5" customHeight="1"/>
    <row r="116" ht="13.5" customHeight="1"/>
    <row r="123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71" ht="13.5" customHeight="1"/>
    <row r="172" ht="13.5" customHeight="1"/>
    <row r="174" ht="25.5" customHeight="1"/>
    <row r="182" ht="13.5" customHeight="1"/>
    <row r="183" ht="13.5" customHeight="1"/>
    <row r="184" ht="13.5" customHeight="1"/>
    <row r="185" ht="13.5" customHeight="1"/>
    <row r="194" ht="13.5" customHeight="1"/>
    <row r="195" ht="13.5" customHeight="1"/>
    <row r="196" ht="13.5" customHeight="1"/>
    <row r="197" ht="13.5" customHeight="1"/>
    <row r="198" ht="13.5" customHeight="1"/>
    <row r="204" ht="13.5" customHeight="1"/>
    <row r="212" ht="13.5" customHeight="1"/>
    <row r="213" ht="13.5" customHeight="1"/>
    <row r="214" ht="13.5" customHeight="1"/>
    <row r="215" ht="13.5" customHeight="1"/>
    <row r="219" ht="13.5" customHeight="1"/>
  </sheetData>
  <mergeCells count="12">
    <mergeCell ref="A35:B35"/>
    <mergeCell ref="A34:B34"/>
    <mergeCell ref="A33:B33"/>
    <mergeCell ref="A22:B22"/>
    <mergeCell ref="A25:B25"/>
    <mergeCell ref="A24:B24"/>
    <mergeCell ref="A23:B23"/>
    <mergeCell ref="C2:D2"/>
    <mergeCell ref="C3:D3"/>
    <mergeCell ref="A6:C6"/>
    <mergeCell ref="A9:C9"/>
    <mergeCell ref="A8:B8"/>
  </mergeCells>
  <phoneticPr fontId="19" type="noConversion"/>
  <printOptions horizontalCentered="1"/>
  <pageMargins left="0" right="0" top="0" bottom="0" header="0" footer="0"/>
  <pageSetup paperSize="9" scale="75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39"/>
  <sheetViews>
    <sheetView tabSelected="1" topLeftCell="A10" zoomScaleNormal="100" zoomScaleSheetLayoutView="100" workbookViewId="0">
      <selection activeCell="F30" sqref="F30"/>
    </sheetView>
  </sheetViews>
  <sheetFormatPr defaultRowHeight="13.5"/>
  <cols>
    <col min="1" max="1" width="37.7109375" style="22" customWidth="1"/>
    <col min="2" max="2" width="48.85546875" style="22" customWidth="1"/>
    <col min="3" max="3" width="40" style="22" customWidth="1"/>
    <col min="4" max="4" width="19.42578125" style="22" customWidth="1"/>
    <col min="5" max="16384" width="9.140625" style="22"/>
  </cols>
  <sheetData>
    <row r="1" spans="1:4" ht="16.5" customHeight="1">
      <c r="C1" s="366" t="s">
        <v>224</v>
      </c>
    </row>
    <row r="2" spans="1:4" ht="15.75" customHeight="1">
      <c r="C2" s="480" t="s">
        <v>246</v>
      </c>
      <c r="D2" s="480"/>
    </row>
    <row r="3" spans="1:4">
      <c r="C3" s="480" t="s">
        <v>220</v>
      </c>
      <c r="D3" s="480"/>
    </row>
    <row r="4" spans="1:4">
      <c r="C4" s="247"/>
      <c r="D4" s="247"/>
    </row>
    <row r="5" spans="1:4">
      <c r="C5" s="208" t="s">
        <v>33</v>
      </c>
    </row>
    <row r="6" spans="1:4" ht="51" customHeight="1">
      <c r="A6" s="481" t="s">
        <v>276</v>
      </c>
      <c r="B6" s="481"/>
      <c r="C6" s="481"/>
      <c r="D6" s="252"/>
    </row>
    <row r="7" spans="1:4" ht="25.5" customHeight="1">
      <c r="A7" s="253"/>
      <c r="B7" s="253"/>
      <c r="C7" s="253"/>
      <c r="D7" s="252"/>
    </row>
    <row r="8" spans="1:4" ht="28.5" customHeight="1">
      <c r="A8" s="494" t="s">
        <v>258</v>
      </c>
      <c r="B8" s="494"/>
      <c r="C8" s="354"/>
      <c r="D8" s="253"/>
    </row>
    <row r="9" spans="1:4" ht="24" customHeight="1">
      <c r="A9" s="482" t="s">
        <v>244</v>
      </c>
      <c r="B9" s="482"/>
      <c r="C9" s="482"/>
      <c r="D9" s="253"/>
    </row>
    <row r="10" spans="1:4" ht="14.25">
      <c r="A10" s="303"/>
      <c r="B10" s="303"/>
      <c r="C10" s="303"/>
      <c r="D10" s="253"/>
    </row>
    <row r="11" spans="1:4" ht="23.25" customHeight="1">
      <c r="A11" s="304" t="s">
        <v>221</v>
      </c>
      <c r="B11" s="304" t="s">
        <v>222</v>
      </c>
      <c r="C11" s="303"/>
      <c r="D11" s="253"/>
    </row>
    <row r="12" spans="1:4" ht="35.25" customHeight="1">
      <c r="A12" s="250">
        <v>1136</v>
      </c>
      <c r="B12" s="340" t="s">
        <v>261</v>
      </c>
      <c r="C12" s="303"/>
      <c r="D12" s="253"/>
    </row>
    <row r="13" spans="1:4" ht="14.25">
      <c r="A13" s="305"/>
      <c r="C13" s="303"/>
      <c r="D13" s="253"/>
    </row>
    <row r="14" spans="1:4" ht="14.25">
      <c r="A14" s="306" t="s">
        <v>223</v>
      </c>
      <c r="B14" s="246"/>
      <c r="C14" s="303"/>
      <c r="D14" s="253"/>
    </row>
    <row r="15" spans="1:4" ht="14.25" thickBot="1">
      <c r="A15" s="315"/>
    </row>
    <row r="16" spans="1:4" ht="51" customHeight="1">
      <c r="A16" s="314" t="s">
        <v>214</v>
      </c>
      <c r="B16" s="307">
        <v>1136</v>
      </c>
      <c r="C16" s="368" t="s">
        <v>285</v>
      </c>
    </row>
    <row r="17" spans="1:3" ht="40.5" customHeight="1">
      <c r="A17" s="308" t="s">
        <v>215</v>
      </c>
      <c r="B17" s="309">
        <v>11011</v>
      </c>
      <c r="C17" s="310" t="s">
        <v>216</v>
      </c>
    </row>
    <row r="18" spans="1:3" ht="53.25" customHeight="1">
      <c r="A18" s="308" t="s">
        <v>207</v>
      </c>
      <c r="B18" s="367" t="s">
        <v>253</v>
      </c>
      <c r="C18" s="251"/>
    </row>
    <row r="19" spans="1:3" ht="52.5" customHeight="1">
      <c r="A19" s="308" t="s">
        <v>208</v>
      </c>
      <c r="B19" s="367" t="s">
        <v>253</v>
      </c>
      <c r="C19" s="251"/>
    </row>
    <row r="20" spans="1:3" ht="23.25" customHeight="1">
      <c r="A20" s="308" t="s">
        <v>209</v>
      </c>
      <c r="B20" s="309" t="s">
        <v>217</v>
      </c>
      <c r="C20" s="251"/>
    </row>
    <row r="21" spans="1:3" ht="36.75" customHeight="1">
      <c r="A21" s="308" t="s">
        <v>210</v>
      </c>
      <c r="B21" s="309" t="s">
        <v>211</v>
      </c>
      <c r="C21" s="251"/>
    </row>
    <row r="22" spans="1:3" ht="24.75" customHeight="1">
      <c r="A22" s="484" t="s">
        <v>212</v>
      </c>
      <c r="B22" s="485"/>
      <c r="C22" s="311"/>
    </row>
    <row r="23" spans="1:3" ht="24.75" customHeight="1">
      <c r="A23" s="490" t="s">
        <v>263</v>
      </c>
      <c r="B23" s="491"/>
      <c r="C23" s="369">
        <v>7</v>
      </c>
    </row>
    <row r="24" spans="1:3" ht="28.5" customHeight="1" thickBot="1">
      <c r="A24" s="488" t="s">
        <v>264</v>
      </c>
      <c r="B24" s="489"/>
      <c r="C24" s="370"/>
    </row>
    <row r="25" spans="1:3" ht="18.75" customHeight="1" thickBot="1">
      <c r="A25" s="486" t="s">
        <v>213</v>
      </c>
      <c r="B25" s="487"/>
      <c r="C25" s="312">
        <f>'Հավելված 3'!D15</f>
        <v>1935052.8</v>
      </c>
    </row>
    <row r="26" spans="1:3" ht="14.25" thickBot="1"/>
    <row r="27" spans="1:3" ht="46.5" customHeight="1">
      <c r="A27" s="313" t="s">
        <v>214</v>
      </c>
      <c r="B27" s="307">
        <v>1136</v>
      </c>
      <c r="C27" s="368" t="s">
        <v>287</v>
      </c>
    </row>
    <row r="28" spans="1:3" ht="24" customHeight="1">
      <c r="A28" s="308" t="s">
        <v>215</v>
      </c>
      <c r="B28" s="309">
        <v>31003</v>
      </c>
      <c r="C28" s="310" t="s">
        <v>216</v>
      </c>
    </row>
    <row r="29" spans="1:3" ht="72" customHeight="1">
      <c r="A29" s="308" t="s">
        <v>207</v>
      </c>
      <c r="B29" s="309" t="s">
        <v>260</v>
      </c>
      <c r="C29" s="251"/>
    </row>
    <row r="30" spans="1:3" ht="78.75" customHeight="1">
      <c r="A30" s="308" t="s">
        <v>208</v>
      </c>
      <c r="B30" s="309" t="s">
        <v>260</v>
      </c>
      <c r="C30" s="251"/>
    </row>
    <row r="31" spans="1:3" ht="28.5" customHeight="1">
      <c r="A31" s="308" t="s">
        <v>209</v>
      </c>
      <c r="B31" s="309" t="s">
        <v>256</v>
      </c>
      <c r="C31" s="251"/>
    </row>
    <row r="32" spans="1:3" ht="40.5">
      <c r="A32" s="308" t="s">
        <v>210</v>
      </c>
      <c r="B32" s="254" t="s">
        <v>211</v>
      </c>
      <c r="C32" s="251"/>
    </row>
    <row r="33" spans="1:3" ht="19.5" customHeight="1">
      <c r="A33" s="484" t="s">
        <v>212</v>
      </c>
      <c r="B33" s="485"/>
      <c r="C33" s="311"/>
    </row>
    <row r="34" spans="1:3" ht="30" customHeight="1" thickBot="1">
      <c r="A34" s="490" t="s">
        <v>264</v>
      </c>
      <c r="B34" s="491"/>
      <c r="C34" s="515">
        <v>-1</v>
      </c>
    </row>
    <row r="35" spans="1:3" ht="24" customHeight="1" thickBot="1">
      <c r="A35" s="492" t="s">
        <v>213</v>
      </c>
      <c r="B35" s="493"/>
      <c r="C35" s="312">
        <f>'Հավելված 3'!D21</f>
        <v>-1935052.8</v>
      </c>
    </row>
    <row r="36" spans="1:3" ht="19.5" customHeight="1">
      <c r="A36" s="255"/>
      <c r="B36" s="255"/>
      <c r="C36" s="353"/>
    </row>
    <row r="37" spans="1:3" ht="19.5" customHeight="1">
      <c r="A37" s="255"/>
      <c r="B37" s="255"/>
      <c r="C37" s="353"/>
    </row>
    <row r="38" spans="1:3" ht="19.5" customHeight="1">
      <c r="A38" s="255"/>
      <c r="B38" s="255"/>
      <c r="C38" s="353"/>
    </row>
    <row r="39" spans="1:3" ht="19.5" customHeight="1">
      <c r="A39" s="255"/>
      <c r="B39" s="255"/>
      <c r="C39" s="353"/>
    </row>
  </sheetData>
  <mergeCells count="12">
    <mergeCell ref="A22:B22"/>
    <mergeCell ref="C2:D2"/>
    <mergeCell ref="C3:D3"/>
    <mergeCell ref="A6:C6"/>
    <mergeCell ref="A8:B8"/>
    <mergeCell ref="A9:C9"/>
    <mergeCell ref="A34:B34"/>
    <mergeCell ref="A35:B35"/>
    <mergeCell ref="A23:B23"/>
    <mergeCell ref="A24:B24"/>
    <mergeCell ref="A25:B25"/>
    <mergeCell ref="A33:B33"/>
  </mergeCells>
  <printOptions horizontalCentered="1"/>
  <pageMargins left="0" right="0" top="0" bottom="0" header="0" footer="0"/>
  <pageSetup paperSize="9" scale="75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RowHeight="13.5"/>
  <cols>
    <col min="1" max="1" width="10.85546875" style="22" customWidth="1"/>
    <col min="2" max="3" width="10.28515625" style="22" customWidth="1"/>
    <col min="4" max="4" width="89.42578125" style="24" customWidth="1"/>
    <col min="5" max="5" width="21.28515625" style="36" customWidth="1"/>
    <col min="6" max="7" width="9.140625" style="22"/>
    <col min="8" max="8" width="12.28515625" style="22" bestFit="1" customWidth="1"/>
    <col min="9" max="16384" width="9.140625" style="22"/>
  </cols>
  <sheetData>
    <row r="1" spans="1:5" ht="21" customHeight="1">
      <c r="E1" s="21" t="s">
        <v>118</v>
      </c>
    </row>
    <row r="2" spans="1:5" ht="16.5" customHeight="1">
      <c r="E2" s="21" t="s">
        <v>33</v>
      </c>
    </row>
    <row r="3" spans="1:5" ht="23.25" customHeight="1">
      <c r="E3" s="57"/>
    </row>
    <row r="4" spans="1:5" ht="16.5">
      <c r="A4" s="495" t="s">
        <v>107</v>
      </c>
      <c r="B4" s="495"/>
      <c r="C4" s="495"/>
      <c r="D4" s="495"/>
      <c r="E4" s="495"/>
    </row>
    <row r="5" spans="1:5" ht="16.5">
      <c r="A5" s="495" t="s">
        <v>65</v>
      </c>
      <c r="B5" s="495"/>
      <c r="C5" s="495"/>
      <c r="D5" s="495"/>
      <c r="E5" s="495"/>
    </row>
    <row r="6" spans="1:5" ht="24" customHeight="1">
      <c r="A6" s="495" t="s">
        <v>66</v>
      </c>
      <c r="B6" s="495"/>
      <c r="C6" s="495"/>
      <c r="D6" s="495"/>
      <c r="E6" s="495"/>
    </row>
    <row r="7" spans="1:5" ht="25.5" customHeight="1">
      <c r="A7" s="39"/>
      <c r="B7" s="39"/>
      <c r="C7" s="39"/>
      <c r="D7" s="39"/>
      <c r="E7" s="39"/>
    </row>
    <row r="8" spans="1:5" ht="54.75" customHeight="1">
      <c r="A8" s="511" t="s">
        <v>95</v>
      </c>
      <c r="B8" s="511"/>
      <c r="C8" s="511"/>
      <c r="D8" s="511"/>
      <c r="E8" s="511"/>
    </row>
    <row r="9" spans="1:5">
      <c r="A9" s="512" t="s">
        <v>37</v>
      </c>
      <c r="B9" s="512"/>
      <c r="C9" s="512"/>
      <c r="D9" s="512"/>
      <c r="E9" s="512"/>
    </row>
    <row r="10" spans="1:5" ht="16.5">
      <c r="A10" s="513" t="s">
        <v>38</v>
      </c>
      <c r="B10" s="513"/>
      <c r="C10" s="513"/>
      <c r="D10" s="513"/>
      <c r="E10" s="513"/>
    </row>
    <row r="11" spans="1:5" ht="34.5" customHeight="1">
      <c r="A11" s="514" t="s">
        <v>35</v>
      </c>
      <c r="B11" s="514"/>
      <c r="C11" s="38" t="s">
        <v>39</v>
      </c>
      <c r="D11" s="38" t="s">
        <v>40</v>
      </c>
      <c r="E11" s="38" t="s">
        <v>96</v>
      </c>
    </row>
    <row r="12" spans="1:5" ht="28.5" customHeight="1">
      <c r="A12" s="38" t="s">
        <v>42</v>
      </c>
      <c r="B12" s="38" t="s">
        <v>43</v>
      </c>
      <c r="C12" s="38" t="s">
        <v>44</v>
      </c>
      <c r="D12" s="37"/>
      <c r="E12" s="38" t="s">
        <v>41</v>
      </c>
    </row>
    <row r="13" spans="1:5" ht="14.25">
      <c r="A13" s="116">
        <v>1027</v>
      </c>
      <c r="B13" s="114"/>
      <c r="C13" s="115"/>
      <c r="D13" s="116" t="s">
        <v>45</v>
      </c>
      <c r="E13" s="117"/>
    </row>
    <row r="14" spans="1:5" ht="19.5" customHeight="1">
      <c r="A14" s="102"/>
      <c r="B14" s="103"/>
      <c r="C14" s="104"/>
      <c r="D14" s="106" t="s">
        <v>113</v>
      </c>
      <c r="E14" s="509">
        <f>+E21</f>
        <v>79071.3</v>
      </c>
    </row>
    <row r="15" spans="1:5" ht="21" customHeight="1">
      <c r="A15" s="102"/>
      <c r="B15" s="103"/>
      <c r="C15" s="104"/>
      <c r="D15" s="107" t="s">
        <v>114</v>
      </c>
      <c r="E15" s="510"/>
    </row>
    <row r="16" spans="1:5" ht="30.75" customHeight="1">
      <c r="A16" s="102"/>
      <c r="B16" s="103"/>
      <c r="C16" s="104"/>
      <c r="D16" s="106" t="s">
        <v>115</v>
      </c>
      <c r="E16" s="510"/>
    </row>
    <row r="17" spans="1:5" ht="20.25" customHeight="1">
      <c r="A17" s="102"/>
      <c r="B17" s="103"/>
      <c r="C17" s="104"/>
      <c r="D17" s="107" t="s">
        <v>54</v>
      </c>
      <c r="E17" s="510"/>
    </row>
    <row r="18" spans="1:5" ht="21" customHeight="1">
      <c r="A18" s="102"/>
      <c r="B18" s="103"/>
      <c r="C18" s="104"/>
      <c r="D18" s="106" t="s">
        <v>116</v>
      </c>
      <c r="E18" s="510"/>
    </row>
    <row r="19" spans="1:5" ht="14.25">
      <c r="A19" s="102"/>
      <c r="B19" s="103"/>
      <c r="C19" s="104"/>
      <c r="D19" s="105"/>
      <c r="E19" s="510"/>
    </row>
    <row r="20" spans="1:5" ht="31.5" customHeight="1">
      <c r="A20" s="496"/>
      <c r="B20" s="115"/>
      <c r="C20" s="498" t="s">
        <v>47</v>
      </c>
      <c r="D20" s="498"/>
      <c r="E20" s="113"/>
    </row>
    <row r="21" spans="1:5" ht="20.25" customHeight="1">
      <c r="A21" s="434"/>
      <c r="B21" s="434" t="s">
        <v>80</v>
      </c>
      <c r="C21" s="434" t="s">
        <v>48</v>
      </c>
      <c r="D21" s="37" t="s">
        <v>61</v>
      </c>
      <c r="E21" s="501">
        <f>+'N 2.2 '!K12</f>
        <v>79071.3</v>
      </c>
    </row>
    <row r="22" spans="1:5" ht="24.75" customHeight="1">
      <c r="A22" s="434"/>
      <c r="B22" s="434"/>
      <c r="C22" s="434"/>
      <c r="D22" s="59" t="s">
        <v>49</v>
      </c>
      <c r="E22" s="501"/>
    </row>
    <row r="23" spans="1:5" ht="39.75" customHeight="1">
      <c r="A23" s="434"/>
      <c r="B23" s="434"/>
      <c r="C23" s="434"/>
      <c r="D23" s="37" t="s">
        <v>94</v>
      </c>
      <c r="E23" s="501"/>
    </row>
    <row r="24" spans="1:5" ht="13.5" customHeight="1">
      <c r="A24" s="434"/>
      <c r="B24" s="434"/>
      <c r="C24" s="434"/>
      <c r="D24" s="59" t="s">
        <v>50</v>
      </c>
      <c r="E24" s="501"/>
    </row>
    <row r="25" spans="1:5" ht="32.25" customHeight="1" thickBot="1">
      <c r="A25" s="497"/>
      <c r="B25" s="497"/>
      <c r="C25" s="497"/>
      <c r="D25" s="74" t="s">
        <v>60</v>
      </c>
      <c r="E25" s="502"/>
    </row>
    <row r="26" spans="1:5" ht="24" customHeight="1">
      <c r="A26" s="109">
        <v>1072</v>
      </c>
      <c r="B26" s="110"/>
      <c r="C26" s="108"/>
      <c r="D26" s="111" t="s">
        <v>45</v>
      </c>
      <c r="E26" s="112"/>
    </row>
    <row r="27" spans="1:5" ht="35.25" customHeight="1">
      <c r="A27" s="63"/>
      <c r="B27" s="63"/>
      <c r="C27" s="63"/>
      <c r="D27" s="37" t="s">
        <v>55</v>
      </c>
      <c r="E27" s="76" t="e">
        <f>E33+E38+E43+E59+E66+E88+E73+E53+E48+E80</f>
        <v>#REF!</v>
      </c>
    </row>
    <row r="28" spans="1:5" ht="17.25" customHeight="1">
      <c r="A28" s="63"/>
      <c r="B28" s="63"/>
      <c r="C28" s="63"/>
      <c r="D28" s="59" t="s">
        <v>46</v>
      </c>
      <c r="E28" s="58"/>
    </row>
    <row r="29" spans="1:5" ht="31.5" customHeight="1">
      <c r="A29" s="63"/>
      <c r="B29" s="63"/>
      <c r="C29" s="63"/>
      <c r="D29" s="37" t="s">
        <v>56</v>
      </c>
      <c r="E29" s="58"/>
    </row>
    <row r="30" spans="1:5" ht="23.25" customHeight="1">
      <c r="A30" s="63"/>
      <c r="B30" s="63"/>
      <c r="C30" s="63"/>
      <c r="D30" s="37" t="s">
        <v>54</v>
      </c>
      <c r="E30" s="58"/>
    </row>
    <row r="31" spans="1:5" ht="33" customHeight="1">
      <c r="A31" s="63"/>
      <c r="B31" s="63"/>
      <c r="C31" s="63"/>
      <c r="D31" s="37" t="s">
        <v>57</v>
      </c>
      <c r="E31" s="58"/>
    </row>
    <row r="32" spans="1:5" ht="32.25" customHeight="1">
      <c r="A32" s="60"/>
      <c r="B32" s="115"/>
      <c r="C32" s="498" t="s">
        <v>47</v>
      </c>
      <c r="D32" s="498"/>
      <c r="E32" s="118"/>
    </row>
    <row r="33" spans="1:5" ht="36.75" customHeight="1">
      <c r="A33" s="63"/>
      <c r="B33" s="56" t="s">
        <v>81</v>
      </c>
      <c r="C33" s="56" t="s">
        <v>59</v>
      </c>
      <c r="D33" s="37" t="s">
        <v>82</v>
      </c>
      <c r="E33" s="503" t="e">
        <f>+'Հավելված 3'!#REF!</f>
        <v>#REF!</v>
      </c>
    </row>
    <row r="34" spans="1:5" ht="23.25" customHeight="1">
      <c r="A34" s="63"/>
      <c r="B34" s="63"/>
      <c r="C34" s="63"/>
      <c r="D34" s="59" t="s">
        <v>49</v>
      </c>
      <c r="E34" s="504"/>
    </row>
    <row r="35" spans="1:5" ht="39.75" customHeight="1">
      <c r="A35" s="63"/>
      <c r="B35" s="63"/>
      <c r="C35" s="63"/>
      <c r="D35" s="37" t="s">
        <v>83</v>
      </c>
      <c r="E35" s="504"/>
    </row>
    <row r="36" spans="1:5" ht="25.5" customHeight="1">
      <c r="A36" s="63"/>
      <c r="B36" s="63"/>
      <c r="C36" s="63"/>
      <c r="D36" s="59" t="s">
        <v>50</v>
      </c>
      <c r="E36" s="504"/>
    </row>
    <row r="37" spans="1:5" ht="24.75" customHeight="1">
      <c r="A37" s="63"/>
      <c r="B37" s="63"/>
      <c r="C37" s="63"/>
      <c r="D37" s="37" t="s">
        <v>62</v>
      </c>
      <c r="E37" s="505"/>
    </row>
    <row r="38" spans="1:5" ht="36.75" customHeight="1">
      <c r="A38" s="63"/>
      <c r="B38" s="56" t="s">
        <v>63</v>
      </c>
      <c r="C38" s="56" t="s">
        <v>59</v>
      </c>
      <c r="D38" s="37" t="s">
        <v>85</v>
      </c>
      <c r="E38" s="503" t="e">
        <f>+'Հավելված 3'!#REF!</f>
        <v>#REF!</v>
      </c>
    </row>
    <row r="39" spans="1:5" ht="23.25" customHeight="1">
      <c r="A39" s="63"/>
      <c r="B39" s="63"/>
      <c r="C39" s="63"/>
      <c r="D39" s="59" t="s">
        <v>49</v>
      </c>
      <c r="E39" s="504"/>
    </row>
    <row r="40" spans="1:5" ht="39.75" customHeight="1">
      <c r="A40" s="63"/>
      <c r="B40" s="63"/>
      <c r="C40" s="63"/>
      <c r="D40" s="37" t="s">
        <v>84</v>
      </c>
      <c r="E40" s="504"/>
    </row>
    <row r="41" spans="1:5" ht="25.5" customHeight="1">
      <c r="A41" s="63"/>
      <c r="B41" s="63"/>
      <c r="C41" s="63"/>
      <c r="D41" s="59" t="s">
        <v>50</v>
      </c>
      <c r="E41" s="504"/>
    </row>
    <row r="42" spans="1:5" ht="24.75" customHeight="1">
      <c r="A42" s="63"/>
      <c r="B42" s="63"/>
      <c r="C42" s="63"/>
      <c r="D42" s="37" t="s">
        <v>62</v>
      </c>
      <c r="E42" s="505"/>
    </row>
    <row r="43" spans="1:5" ht="36.75" customHeight="1">
      <c r="A43" s="63"/>
      <c r="B43" s="56" t="s">
        <v>86</v>
      </c>
      <c r="C43" s="56" t="s">
        <v>59</v>
      </c>
      <c r="D43" s="37" t="s">
        <v>87</v>
      </c>
      <c r="E43" s="503">
        <f>+'N 2.2 '!K21</f>
        <v>48796.3</v>
      </c>
    </row>
    <row r="44" spans="1:5" ht="23.25" customHeight="1">
      <c r="A44" s="63"/>
      <c r="B44" s="63"/>
      <c r="C44" s="63"/>
      <c r="D44" s="59" t="s">
        <v>49</v>
      </c>
      <c r="E44" s="504"/>
    </row>
    <row r="45" spans="1:5" ht="39.75" customHeight="1">
      <c r="A45" s="63"/>
      <c r="B45" s="63"/>
      <c r="C45" s="63"/>
      <c r="D45" s="37" t="s">
        <v>88</v>
      </c>
      <c r="E45" s="504"/>
    </row>
    <row r="46" spans="1:5" ht="25.5" customHeight="1">
      <c r="A46" s="63"/>
      <c r="B46" s="63"/>
      <c r="C46" s="63"/>
      <c r="D46" s="59" t="s">
        <v>50</v>
      </c>
      <c r="E46" s="504"/>
    </row>
    <row r="47" spans="1:5" ht="24.75" customHeight="1">
      <c r="A47" s="63"/>
      <c r="B47" s="63"/>
      <c r="C47" s="63"/>
      <c r="D47" s="37" t="s">
        <v>62</v>
      </c>
      <c r="E47" s="505"/>
    </row>
    <row r="48" spans="1:5" ht="36.75" customHeight="1">
      <c r="A48" s="63"/>
      <c r="B48" s="56" t="s">
        <v>199</v>
      </c>
      <c r="C48" s="56" t="s">
        <v>59</v>
      </c>
      <c r="D48" s="37" t="s">
        <v>200</v>
      </c>
      <c r="E48" s="503">
        <f>+'N 2.2 '!K29</f>
        <v>80352.899999999994</v>
      </c>
    </row>
    <row r="49" spans="1:5" ht="23.25" customHeight="1">
      <c r="A49" s="63"/>
      <c r="B49" s="63"/>
      <c r="C49" s="63"/>
      <c r="D49" s="59" t="s">
        <v>49</v>
      </c>
      <c r="E49" s="504"/>
    </row>
    <row r="50" spans="1:5" ht="39.75" customHeight="1">
      <c r="A50" s="63"/>
      <c r="B50" s="63"/>
      <c r="C50" s="63"/>
      <c r="D50" s="37" t="s">
        <v>88</v>
      </c>
      <c r="E50" s="504"/>
    </row>
    <row r="51" spans="1:5" ht="25.5" customHeight="1">
      <c r="A51" s="63"/>
      <c r="B51" s="63"/>
      <c r="C51" s="63"/>
      <c r="D51" s="59" t="s">
        <v>50</v>
      </c>
      <c r="E51" s="504"/>
    </row>
    <row r="52" spans="1:5" ht="24.75" customHeight="1">
      <c r="A52" s="63"/>
      <c r="B52" s="63"/>
      <c r="C52" s="63"/>
      <c r="D52" s="37" t="s">
        <v>62</v>
      </c>
      <c r="E52" s="505"/>
    </row>
    <row r="53" spans="1:5" ht="48.75" customHeight="1">
      <c r="A53" s="63"/>
      <c r="B53" s="77" t="s">
        <v>63</v>
      </c>
      <c r="C53" s="77" t="s">
        <v>59</v>
      </c>
      <c r="D53" s="122" t="s">
        <v>112</v>
      </c>
      <c r="E53" s="504">
        <v>318593.2</v>
      </c>
    </row>
    <row r="54" spans="1:5" ht="24.75" customHeight="1">
      <c r="A54" s="63"/>
      <c r="B54" s="77"/>
      <c r="C54" s="77"/>
      <c r="D54" s="123" t="s">
        <v>49</v>
      </c>
      <c r="E54" s="504"/>
    </row>
    <row r="55" spans="1:5" ht="24.75" customHeight="1">
      <c r="A55" s="63"/>
      <c r="B55" s="77"/>
      <c r="C55" s="77"/>
      <c r="D55" s="87" t="s">
        <v>110</v>
      </c>
      <c r="E55" s="504"/>
    </row>
    <row r="56" spans="1:5" ht="24.75" customHeight="1">
      <c r="A56" s="63"/>
      <c r="B56" s="77"/>
      <c r="C56" s="77"/>
      <c r="D56" s="123" t="s">
        <v>50</v>
      </c>
      <c r="E56" s="504"/>
    </row>
    <row r="57" spans="1:5" ht="24.75" customHeight="1">
      <c r="A57" s="63"/>
      <c r="B57" s="119"/>
      <c r="C57" s="119"/>
      <c r="D57" s="120" t="s">
        <v>111</v>
      </c>
      <c r="E57" s="504"/>
    </row>
    <row r="58" spans="1:5" ht="31.5" customHeight="1">
      <c r="A58" s="60"/>
      <c r="B58" s="115"/>
      <c r="C58" s="506" t="s">
        <v>97</v>
      </c>
      <c r="D58" s="507"/>
      <c r="E58" s="118"/>
    </row>
    <row r="59" spans="1:5" ht="50.25" customHeight="1">
      <c r="A59" s="63"/>
      <c r="B59" s="56" t="s">
        <v>98</v>
      </c>
      <c r="C59" s="56" t="s">
        <v>102</v>
      </c>
      <c r="D59" s="37" t="s">
        <v>91</v>
      </c>
      <c r="E59" s="503" t="e">
        <f>+'Հավելված 3'!#REF!</f>
        <v>#REF!</v>
      </c>
    </row>
    <row r="60" spans="1:5" ht="23.25" customHeight="1">
      <c r="A60" s="63"/>
      <c r="B60" s="63"/>
      <c r="C60" s="63"/>
      <c r="D60" s="59" t="s">
        <v>51</v>
      </c>
      <c r="E60" s="504"/>
    </row>
    <row r="61" spans="1:5" ht="22.5" customHeight="1">
      <c r="A61" s="63"/>
      <c r="B61" s="63"/>
      <c r="C61" s="63"/>
      <c r="D61" s="37" t="s">
        <v>99</v>
      </c>
      <c r="E61" s="504"/>
    </row>
    <row r="62" spans="1:5" ht="25.5" customHeight="1">
      <c r="A62" s="63"/>
      <c r="B62" s="63"/>
      <c r="C62" s="63"/>
      <c r="D62" s="59" t="s">
        <v>36</v>
      </c>
      <c r="E62" s="504"/>
    </row>
    <row r="63" spans="1:5" ht="24.75" customHeight="1">
      <c r="A63" s="63"/>
      <c r="B63" s="63"/>
      <c r="C63" s="63"/>
      <c r="D63" s="37" t="s">
        <v>100</v>
      </c>
      <c r="E63" s="504"/>
    </row>
    <row r="64" spans="1:5" ht="25.5" customHeight="1">
      <c r="A64" s="63"/>
      <c r="B64" s="63"/>
      <c r="C64" s="63"/>
      <c r="D64" s="59" t="s">
        <v>52</v>
      </c>
      <c r="E64" s="504"/>
    </row>
    <row r="65" spans="1:5" ht="24.75" customHeight="1">
      <c r="A65" s="63"/>
      <c r="B65" s="63"/>
      <c r="C65" s="63"/>
      <c r="D65" s="37" t="s">
        <v>92</v>
      </c>
      <c r="E65" s="505"/>
    </row>
    <row r="66" spans="1:5" ht="50.25" customHeight="1">
      <c r="A66" s="63"/>
      <c r="B66" s="56" t="s">
        <v>101</v>
      </c>
      <c r="C66" s="56" t="s">
        <v>102</v>
      </c>
      <c r="D66" s="37" t="s">
        <v>93</v>
      </c>
      <c r="E66" s="503" t="e">
        <f>+'Հավելված 3'!#REF!</f>
        <v>#REF!</v>
      </c>
    </row>
    <row r="67" spans="1:5" ht="23.25" customHeight="1">
      <c r="A67" s="63"/>
      <c r="B67" s="63"/>
      <c r="C67" s="63"/>
      <c r="D67" s="59" t="s">
        <v>51</v>
      </c>
      <c r="E67" s="504"/>
    </row>
    <row r="68" spans="1:5" ht="22.5" customHeight="1">
      <c r="A68" s="63"/>
      <c r="B68" s="63"/>
      <c r="C68" s="63"/>
      <c r="D68" s="37" t="s">
        <v>99</v>
      </c>
      <c r="E68" s="504"/>
    </row>
    <row r="69" spans="1:5" ht="25.5" customHeight="1">
      <c r="A69" s="63"/>
      <c r="B69" s="63"/>
      <c r="C69" s="63"/>
      <c r="D69" s="59" t="s">
        <v>36</v>
      </c>
      <c r="E69" s="504"/>
    </row>
    <row r="70" spans="1:5" ht="24.75" customHeight="1">
      <c r="A70" s="63"/>
      <c r="B70" s="63"/>
      <c r="C70" s="63"/>
      <c r="D70" s="37" t="s">
        <v>100</v>
      </c>
      <c r="E70" s="504"/>
    </row>
    <row r="71" spans="1:5" ht="25.5" customHeight="1">
      <c r="A71" s="63"/>
      <c r="B71" s="63"/>
      <c r="C71" s="63"/>
      <c r="D71" s="59" t="s">
        <v>52</v>
      </c>
      <c r="E71" s="504"/>
    </row>
    <row r="72" spans="1:5" ht="24.75" customHeight="1">
      <c r="A72" s="63"/>
      <c r="B72" s="63"/>
      <c r="C72" s="63"/>
      <c r="D72" s="37" t="s">
        <v>92</v>
      </c>
      <c r="E72" s="505"/>
    </row>
    <row r="73" spans="1:5" ht="50.25" customHeight="1">
      <c r="A73" s="71"/>
      <c r="B73" s="77" t="s">
        <v>53</v>
      </c>
      <c r="C73" s="77" t="s">
        <v>102</v>
      </c>
      <c r="D73" s="73" t="s">
        <v>105</v>
      </c>
      <c r="E73" s="501">
        <f>+'N 2.2 '!K24</f>
        <v>-48796.3</v>
      </c>
    </row>
    <row r="74" spans="1:5" ht="23.25" customHeight="1">
      <c r="A74" s="63"/>
      <c r="B74" s="63"/>
      <c r="C74" s="63"/>
      <c r="D74" s="59" t="s">
        <v>51</v>
      </c>
      <c r="E74" s="501"/>
    </row>
    <row r="75" spans="1:5" ht="22.5" customHeight="1">
      <c r="A75" s="63"/>
      <c r="B75" s="63"/>
      <c r="C75" s="63"/>
      <c r="D75" s="37" t="s">
        <v>99</v>
      </c>
      <c r="E75" s="501"/>
    </row>
    <row r="76" spans="1:5" ht="25.5" customHeight="1">
      <c r="A76" s="63"/>
      <c r="B76" s="63"/>
      <c r="C76" s="63"/>
      <c r="D76" s="59" t="s">
        <v>36</v>
      </c>
      <c r="E76" s="501"/>
    </row>
    <row r="77" spans="1:5" ht="24.75" customHeight="1">
      <c r="A77" s="63"/>
      <c r="B77" s="63"/>
      <c r="C77" s="63"/>
      <c r="D77" s="37" t="s">
        <v>100</v>
      </c>
      <c r="E77" s="501"/>
    </row>
    <row r="78" spans="1:5" ht="25.5" customHeight="1">
      <c r="A78" s="63"/>
      <c r="B78" s="63"/>
      <c r="C78" s="63"/>
      <c r="D78" s="59" t="s">
        <v>52</v>
      </c>
      <c r="E78" s="501"/>
    </row>
    <row r="79" spans="1:5" ht="24.75" customHeight="1">
      <c r="A79" s="63"/>
      <c r="B79" s="63"/>
      <c r="C79" s="63"/>
      <c r="D79" s="37" t="s">
        <v>92</v>
      </c>
      <c r="E79" s="501"/>
    </row>
    <row r="80" spans="1:5" ht="50.25" customHeight="1">
      <c r="A80" s="71"/>
      <c r="B80" s="77" t="s">
        <v>197</v>
      </c>
      <c r="C80" s="77" t="s">
        <v>102</v>
      </c>
      <c r="D80" s="73" t="s">
        <v>198</v>
      </c>
      <c r="E80" s="501">
        <f>+'N 2.2 '!K32</f>
        <v>-80352.899999999994</v>
      </c>
    </row>
    <row r="81" spans="1:5" ht="23.25" customHeight="1">
      <c r="A81" s="63"/>
      <c r="B81" s="63"/>
      <c r="C81" s="63"/>
      <c r="D81" s="59" t="s">
        <v>51</v>
      </c>
      <c r="E81" s="501"/>
    </row>
    <row r="82" spans="1:5" ht="22.5" customHeight="1">
      <c r="A82" s="63"/>
      <c r="B82" s="63"/>
      <c r="C82" s="63"/>
      <c r="D82" s="37" t="s">
        <v>99</v>
      </c>
      <c r="E82" s="501"/>
    </row>
    <row r="83" spans="1:5" ht="25.5" customHeight="1">
      <c r="A83" s="63"/>
      <c r="B83" s="63"/>
      <c r="C83" s="63"/>
      <c r="D83" s="59" t="s">
        <v>36</v>
      </c>
      <c r="E83" s="501"/>
    </row>
    <row r="84" spans="1:5" ht="24.75" customHeight="1">
      <c r="A84" s="63"/>
      <c r="B84" s="63"/>
      <c r="C84" s="63"/>
      <c r="D84" s="37" t="s">
        <v>100</v>
      </c>
      <c r="E84" s="501"/>
    </row>
    <row r="85" spans="1:5" ht="25.5" customHeight="1">
      <c r="A85" s="63"/>
      <c r="B85" s="63"/>
      <c r="C85" s="63"/>
      <c r="D85" s="59" t="s">
        <v>52</v>
      </c>
      <c r="E85" s="501"/>
    </row>
    <row r="86" spans="1:5" ht="24.75" customHeight="1">
      <c r="A86" s="63"/>
      <c r="B86" s="63"/>
      <c r="C86" s="63"/>
      <c r="D86" s="37" t="s">
        <v>92</v>
      </c>
      <c r="E86" s="501"/>
    </row>
    <row r="87" spans="1:5" ht="33" customHeight="1">
      <c r="A87" s="75"/>
      <c r="B87" s="114"/>
      <c r="C87" s="508" t="s">
        <v>103</v>
      </c>
      <c r="D87" s="508"/>
      <c r="E87" s="121"/>
    </row>
    <row r="88" spans="1:5" ht="69.75" customHeight="1">
      <c r="A88" s="103"/>
      <c r="B88" s="500" t="s">
        <v>104</v>
      </c>
      <c r="C88" s="500" t="s">
        <v>59</v>
      </c>
      <c r="D88" s="37" t="s">
        <v>89</v>
      </c>
      <c r="E88" s="499">
        <f>+'N 2.2 '!K33</f>
        <v>-79071.3</v>
      </c>
    </row>
    <row r="89" spans="1:5" ht="24" customHeight="1">
      <c r="A89" s="103"/>
      <c r="B89" s="500"/>
      <c r="C89" s="500"/>
      <c r="D89" s="59" t="s">
        <v>58</v>
      </c>
      <c r="E89" s="499"/>
    </row>
    <row r="90" spans="1:5" ht="48" customHeight="1">
      <c r="A90" s="72"/>
      <c r="B90" s="500"/>
      <c r="C90" s="500"/>
      <c r="D90" s="37" t="s">
        <v>90</v>
      </c>
      <c r="E90" s="499"/>
    </row>
    <row r="92" spans="1:5">
      <c r="E92" s="78"/>
    </row>
    <row r="93" spans="1:5" hidden="1">
      <c r="E93" s="240" t="e">
        <f>+E88+E80+E73+E66+E59+E53+E48+E43+E38+E33+E21</f>
        <v>#REF!</v>
      </c>
    </row>
  </sheetData>
  <mergeCells count="28">
    <mergeCell ref="E48:E52"/>
    <mergeCell ref="E53:E57"/>
    <mergeCell ref="E14:E19"/>
    <mergeCell ref="A8:E8"/>
    <mergeCell ref="A9:E9"/>
    <mergeCell ref="A10:E10"/>
    <mergeCell ref="A11:B11"/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C58:D58"/>
    <mergeCell ref="C87:D87"/>
    <mergeCell ref="E73:E79"/>
    <mergeCell ref="E66:E72"/>
    <mergeCell ref="E59:E65"/>
    <mergeCell ref="C32:D32"/>
    <mergeCell ref="E80:E86"/>
    <mergeCell ref="A4:E4"/>
    <mergeCell ref="A5:E5"/>
    <mergeCell ref="A6:E6"/>
    <mergeCell ref="A20:A25"/>
    <mergeCell ref="C20:D20"/>
  </mergeCells>
  <phoneticPr fontId="19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Հավելված 3</vt:lpstr>
      <vt:lpstr>N 2.2 </vt:lpstr>
      <vt:lpstr>Հավելված 4.1</vt:lpstr>
      <vt:lpstr>Հավելված 4.2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'N 2.2 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keywords>https://mul2-minfin.gov.am/tasks/236973/oneclick/2.TPQIP_Havelvacner.xlsx?token=4f88a29e9e6eb9433e63387bffc413e8</cp:keywords>
  <cp:lastModifiedBy>Ashot Pirumyan</cp:lastModifiedBy>
  <cp:lastPrinted>2020-06-30T09:53:52Z</cp:lastPrinted>
  <dcterms:created xsi:type="dcterms:W3CDTF">2007-03-02T10:56:04Z</dcterms:created>
  <dcterms:modified xsi:type="dcterms:W3CDTF">2020-11-04T07:23:28Z</dcterms:modified>
</cp:coreProperties>
</file>