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1355" windowHeight="6600"/>
  </bookViews>
  <sheets>
    <sheet name="CEC" sheetId="16" r:id="rId1"/>
    <sheet name="N 1 yyh" sheetId="18" r:id="rId2"/>
    <sheet name="N 35 yyh" sheetId="27" r:id="rId3"/>
    <sheet name="TEX" sheetId="23" r:id="rId4"/>
    <sheet name="vostikan" sheetId="28" r:id="rId5"/>
  </sheets>
  <calcPr calcId="145621"/>
</workbook>
</file>

<file path=xl/calcChain.xml><?xml version="1.0" encoding="utf-8"?>
<calcChain xmlns="http://schemas.openxmlformats.org/spreadsheetml/2006/main">
  <c r="C19" i="23"/>
  <c r="C14" i="28" l="1"/>
  <c r="C13"/>
  <c r="C15"/>
  <c r="C48" i="16" l="1"/>
  <c r="C21" l="1"/>
  <c r="C14" s="1"/>
  <c r="C25" l="1"/>
  <c r="C43"/>
  <c r="C30" i="27"/>
  <c r="C26"/>
  <c r="C42" s="1"/>
  <c r="C13"/>
  <c r="C13" i="23" l="1"/>
  <c r="C26" i="18"/>
  <c r="C40" s="1"/>
  <c r="C29" i="23"/>
  <c r="C32" s="1"/>
  <c r="C13" i="18"/>
  <c r="C50" i="16" l="1"/>
</calcChain>
</file>

<file path=xl/sharedStrings.xml><?xml version="1.0" encoding="utf-8"?>
<sst xmlns="http://schemas.openxmlformats.org/spreadsheetml/2006/main" count="145" uniqueCount="79">
  <si>
    <t>N</t>
  </si>
  <si>
    <t>կենտրոնական ընտրական հանձնաժողովի աշխատակազմ</t>
  </si>
  <si>
    <t>ՆԱԽԱՀԱՇԻՎ</t>
  </si>
  <si>
    <t>ԿԵՆՏՐՈՆԱԿԱՆ ԸՆՏՐԱԿԱՆ ՀԱՆՁՆԱԺՈՂՈՎԻ  ԾԱԽՍԵՐԻ  ԿԱՊՎԱԾ</t>
  </si>
  <si>
    <t>Ծախսերը</t>
  </si>
  <si>
    <t>Գումարը                                              (դրամ)</t>
  </si>
  <si>
    <t>Աշխատանքի վարձատրության ֆոնդ</t>
  </si>
  <si>
    <t>ա/</t>
  </si>
  <si>
    <t>բ/</t>
  </si>
  <si>
    <t>գ/</t>
  </si>
  <si>
    <t>կենտրոնական ընտրական հանձնաժողովի պայմանագրային</t>
  </si>
  <si>
    <t>հիմունքով աշխատողների աշխատավարձ</t>
  </si>
  <si>
    <t>Պարտադիր սոցիալական ապահովագրության վճարներ</t>
  </si>
  <si>
    <t>Գործուղման ծախսեր</t>
  </si>
  <si>
    <t>Տրանսպորտի ծառայության վճարներ</t>
  </si>
  <si>
    <t>Կապի ծառայության վճարներ</t>
  </si>
  <si>
    <t>Գրասենյակային ծախսեր</t>
  </si>
  <si>
    <t>Հրատարակչական ծախսեր</t>
  </si>
  <si>
    <t>Համակարգչային և կազմտեխնիկայի սպասարկման ծախսեր</t>
  </si>
  <si>
    <t>Ներկայացուցչական ծախսեր</t>
  </si>
  <si>
    <t xml:space="preserve">Կնիքների  պատրաստում </t>
  </si>
  <si>
    <t>Մեծամասնական քվեաթերթիկների տպագրում</t>
  </si>
  <si>
    <t>այդ թվում`</t>
  </si>
  <si>
    <t>ընդամենը`</t>
  </si>
  <si>
    <t>դ/</t>
  </si>
  <si>
    <t>ե/</t>
  </si>
  <si>
    <t xml:space="preserve"> ՆԱԽԱՊԱՏՐԱՍՏՄԱՆ ԵՎ ԱՆՑԿԱՑՄԱՆ ՀԵՏ</t>
  </si>
  <si>
    <t>հանձնաժողովի նախագահ</t>
  </si>
  <si>
    <t>հանձնաժողովի նախագահի տեղակալ</t>
  </si>
  <si>
    <t>հանձնաժողովի քարտուղար</t>
  </si>
  <si>
    <t>հանձնաժողովի անդամներ</t>
  </si>
  <si>
    <t>ընտրատարածքային ընտրական հանձնաժողովի պայմանագրային</t>
  </si>
  <si>
    <t>/1 մարդ x 32500դրամ x 2ամիս/</t>
  </si>
  <si>
    <t>ՏԵՂԱՄԱՍԱՅԻՆ ԸՆՏՐԱԿԱՆ ՀԱՆՁՆԱԺՈՂՈՎՆԵՐԻ  ԾԱԽՍԵՐԻ  ԿԱՊՎԱԾ</t>
  </si>
  <si>
    <t>N          ը/կ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</si>
  <si>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</si>
  <si>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</si>
  <si>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</si>
  <si>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Գրասենյակային նյութեր և հագուստ</t>
  </si>
  <si>
    <t>Տրանսպորտային նյութեր</t>
  </si>
  <si>
    <t xml:space="preserve"> տեղամասային ընտրական հանձնաժողովների ծախսեր</t>
  </si>
  <si>
    <t>Աշխատողների աշխատավարձեր և հավելավճարներ                                                                          այդ թվում`</t>
  </si>
  <si>
    <t>դրոշմակնիքներ</t>
  </si>
  <si>
    <t xml:space="preserve"> ՏԸՀ անդամների անհատական կնիքներ</t>
  </si>
  <si>
    <t>/450000դրամ/</t>
  </si>
  <si>
    <t>/4 անդամ x 225000դրամ/</t>
  </si>
  <si>
    <t>2) հանձնաժողովի քարտուղարի</t>
  </si>
  <si>
    <t>Գումարը           (դրամ)</t>
  </si>
  <si>
    <t>ԱԶԳԱՅԻՆ ԺՈՂՈՎԻ ՄԵԾԱՄԱՍՆԱԿԱՆ ԸՆՏՐԱԿԱՐԳՈՎ ԼՐԱՑՈՒՑԻՉ ԸՆՏՐՈՒԹՅՈՒՆՆԵՐԻ</t>
  </si>
  <si>
    <t>ՀԱՅԱՍՏԱՆԻ ՀԱՆՐԱՊԵՏՈՒԹՅԱՆ ԱԶԳԱՅԻՆ ԺՈՂՈՎԻ ՄԵԾԱՄԱՍՆԱԿԱՆ ԸՆՏՐԱԿԱՐԳՈՎ</t>
  </si>
  <si>
    <t xml:space="preserve"> ԼՐԱՑՈՒՑԻՉ ԸՆՏՐՈՒԹՅՈՒՆՆԵՐԻ ՆԱԽԱՊԱՏՐԱՍՏՄԱՆ ԵՎ ԱՆՑԿԱՑՄԱՆ ՀԵՏ</t>
  </si>
  <si>
    <t>ՇԻՐԱԿԻ ԹԻՎ 35  ԸՆՏՐԱՏԱՐԱԾՔԱՅԻՆ ԸՆՏՐԱԿԱՆ ՀԱՆՁՆԱԺՈՂՈՎԻ</t>
  </si>
  <si>
    <t xml:space="preserve">  ՀԱՅԱՍՏԱՆԻ ՀԱՆՐԱՊԵՏՈՒԹՅԱՆ ԱԶԳԱՅԻՆ ԺՈՂՈՎԻ ՄԵԾԱՄԱՍՆԱԿԱՆ ԸՆՏՐԱԿԱՐԳՈՎ </t>
  </si>
  <si>
    <t>ԼՐԱՑՈՒՑԻՉ ԸՆՏՐՈՒԹՅՈՒՆՆԵՐԻ  ՆԱԽԱՊԱՏՐԱՍՏՄԱՆ ԵՎ ԱՆՑԿԱՑՄԱՆ ՀԵՏ</t>
  </si>
  <si>
    <t>/90 հատ x 2000 դրամ/</t>
  </si>
  <si>
    <t>Կարտոնե քվեախցեր ( 100 x 1800 դրամ)</t>
  </si>
  <si>
    <t>(2 մարդ  x 65000դրամ x 2 ամիս)</t>
  </si>
  <si>
    <t xml:space="preserve">ՀԱՆՁՆԱԺՈՂՈՎԻ  ԾԱԽՍԵՐԻ  ԿԱՊՎԱԾ 2012 ԹՎԱԿԱՆԻ ԴԵԿՏԵՄԲԵՐԻ 2-ԻՆ    ԿԱՅԱՆԱԼԻՔ   </t>
  </si>
  <si>
    <t xml:space="preserve">2012 ԹՎԱԿԱՆԻ ԴԵԿՏԵՄԲԵՐԻ 2-ԻՆ    ԿԱՅԱՆԱԼԻՔ   ՀԱՅԱՍՏԱՆԻ ՀԱՆՐԱՊԵՏՈՒԹՅԱՆ </t>
  </si>
  <si>
    <t xml:space="preserve"> ԾԱԽՍԵՐԻ  ԿԱՊՎԱԾ 2012 ԹՎԱԿԱՆԻ ԴԵԿՏԵՄԲԵՐԻ 2-ԻՆ    ԿԱՅԱՆԱԼԻՔ </t>
  </si>
  <si>
    <t>/3.547.597դրամ x 1 ամիս/</t>
  </si>
  <si>
    <t>/120874 ընտրող + 120874 նտրող x 0.03/ x 5 դրամ</t>
  </si>
  <si>
    <t xml:space="preserve">ՀԱՅԱՍՏԱՆԻ ՀԱՆՐԱՊԵՏՈՒԹՅԱՆ ԿԱՌԱՎԱՐՈՒԹՅԱՆՆ ԱՌԸՆԹԵՐ </t>
  </si>
  <si>
    <t>ՀԱՅԱՍՏԱՆԻ ՀԱՆՐԱՊԵՏՈՒԹՅԱՆ  ՈՍՏԻԿԱՆՈՒԹՅԱՆ ԾԱԽՍԵՐԻ  ԿԱՊՎԱԾ</t>
  </si>
  <si>
    <t>N             ը/կ</t>
  </si>
  <si>
    <t>Ընդամենը</t>
  </si>
  <si>
    <t>Կապի ծառայություններ                                                                                               (ընտրողների ծանուցագրեր, 120874 ընտրող  x 98.75դրամ)</t>
  </si>
  <si>
    <t>Գրասենյակային նյութեր և հագուստ                                                                            (ընտրողների ցուցակներ,120874 ընտրող  x 3,9դրամ)</t>
  </si>
  <si>
    <t>Հավելված N 2</t>
  </si>
  <si>
    <t>ՀՀ կառավարության  թ.</t>
  </si>
  <si>
    <t>որոշման</t>
  </si>
  <si>
    <t>Հավելված N 1</t>
  </si>
  <si>
    <t>Հավելված N 4</t>
  </si>
  <si>
    <t>Հավելված N 3</t>
  </si>
  <si>
    <t>Հավելված N 5</t>
  </si>
  <si>
    <t xml:space="preserve">ԵՐԵՎԱՆԻ ԹԻՎ 1 ԸՆՏՐԱՏԱՐԱԾՔԱՅԻՆ ԸՆՏՐԱԿԱՆ </t>
  </si>
  <si>
    <t>/ 650 հատ x 2000 դրամ/</t>
  </si>
  <si>
    <t>3) հանձնաժողովի անդամների                                                                                                             (6անդամ x 32500դրամ)</t>
  </si>
  <si>
    <t>(80 x 377375)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</si>
</sst>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abSelected="1" workbookViewId="0">
      <selection activeCell="E9" sqref="E1:F1048576"/>
    </sheetView>
  </sheetViews>
  <sheetFormatPr defaultRowHeight="13.5"/>
  <cols>
    <col min="1" max="1" width="4.140625" style="3" customWidth="1"/>
    <col min="2" max="2" width="63.5703125" style="7" customWidth="1"/>
    <col min="3" max="3" width="16.7109375" style="3" customWidth="1"/>
    <col min="4" max="4" width="11.140625" style="7" customWidth="1"/>
    <col min="5" max="16384" width="9.140625" style="7"/>
  </cols>
  <sheetData>
    <row r="1" spans="1:4">
      <c r="A1" s="2"/>
      <c r="B1" s="2"/>
      <c r="C1" s="27" t="s">
        <v>71</v>
      </c>
    </row>
    <row r="2" spans="1:4">
      <c r="A2" s="2"/>
      <c r="B2" s="29" t="s">
        <v>69</v>
      </c>
      <c r="C2" s="29"/>
    </row>
    <row r="3" spans="1:4">
      <c r="A3" s="2"/>
      <c r="B3" s="2"/>
      <c r="C3" s="27" t="s">
        <v>70</v>
      </c>
    </row>
    <row r="4" spans="1:4">
      <c r="A4" s="19"/>
      <c r="C4" s="19"/>
    </row>
    <row r="5" spans="1:4" ht="13.5" customHeight="1">
      <c r="A5" s="30" t="s">
        <v>2</v>
      </c>
      <c r="B5" s="30"/>
      <c r="C5" s="30"/>
    </row>
    <row r="6" spans="1:4" ht="13.5" customHeight="1">
      <c r="A6" s="30" t="s">
        <v>3</v>
      </c>
      <c r="B6" s="30"/>
      <c r="C6" s="30"/>
    </row>
    <row r="7" spans="1:4" ht="13.5" customHeight="1">
      <c r="A7" s="28" t="s">
        <v>58</v>
      </c>
      <c r="B7" s="28"/>
      <c r="C7" s="28"/>
    </row>
    <row r="8" spans="1:4" ht="13.5" customHeight="1">
      <c r="A8" s="28" t="s">
        <v>48</v>
      </c>
      <c r="B8" s="28"/>
      <c r="C8" s="28"/>
    </row>
    <row r="9" spans="1:4" ht="13.5" customHeight="1">
      <c r="A9" s="28" t="s">
        <v>26</v>
      </c>
      <c r="B9" s="28"/>
      <c r="C9" s="28"/>
      <c r="D9" s="13"/>
    </row>
    <row r="11" spans="1:4" ht="27">
      <c r="A11" s="3" t="s">
        <v>0</v>
      </c>
      <c r="B11" s="7" t="s">
        <v>4</v>
      </c>
      <c r="C11" s="3" t="s">
        <v>5</v>
      </c>
    </row>
    <row r="13" spans="1:4">
      <c r="A13" s="3">
        <v>1</v>
      </c>
      <c r="B13" s="7" t="s">
        <v>6</v>
      </c>
    </row>
    <row r="14" spans="1:4">
      <c r="B14" s="7" t="s">
        <v>22</v>
      </c>
      <c r="C14" s="3">
        <f>C17+C21</f>
        <v>3807597</v>
      </c>
    </row>
    <row r="16" spans="1:4">
      <c r="A16" s="3" t="s">
        <v>7</v>
      </c>
      <c r="B16" s="7" t="s">
        <v>1</v>
      </c>
    </row>
    <row r="17" spans="1:3">
      <c r="B17" s="7" t="s">
        <v>60</v>
      </c>
      <c r="C17" s="3">
        <v>3547597</v>
      </c>
    </row>
    <row r="19" spans="1:3">
      <c r="A19" s="3" t="s">
        <v>9</v>
      </c>
      <c r="B19" s="7" t="s">
        <v>10</v>
      </c>
    </row>
    <row r="20" spans="1:3">
      <c r="B20" s="7" t="s">
        <v>11</v>
      </c>
    </row>
    <row r="21" spans="1:3">
      <c r="B21" s="7" t="s">
        <v>56</v>
      </c>
      <c r="C21" s="3">
        <f>2*65000*2</f>
        <v>260000</v>
      </c>
    </row>
    <row r="23" spans="1:3">
      <c r="A23" s="3">
        <v>2</v>
      </c>
      <c r="B23" s="7" t="s">
        <v>12</v>
      </c>
      <c r="C23" s="3">
        <v>257534</v>
      </c>
    </row>
    <row r="25" spans="1:3">
      <c r="A25" s="3">
        <v>3</v>
      </c>
      <c r="B25" s="7" t="s">
        <v>55</v>
      </c>
      <c r="C25" s="3">
        <f>100*1800</f>
        <v>180000</v>
      </c>
    </row>
    <row r="27" spans="1:3">
      <c r="A27" s="3">
        <v>4</v>
      </c>
      <c r="B27" s="7" t="s">
        <v>13</v>
      </c>
      <c r="C27" s="3">
        <v>50000</v>
      </c>
    </row>
    <row r="29" spans="1:3">
      <c r="A29" s="3">
        <v>5</v>
      </c>
      <c r="B29" s="7" t="s">
        <v>14</v>
      </c>
      <c r="C29" s="3">
        <v>250000</v>
      </c>
    </row>
    <row r="31" spans="1:3">
      <c r="A31" s="3">
        <v>6</v>
      </c>
      <c r="B31" s="7" t="s">
        <v>15</v>
      </c>
      <c r="C31" s="3">
        <v>50000</v>
      </c>
    </row>
    <row r="33" spans="1:3">
      <c r="A33" s="3">
        <v>7</v>
      </c>
      <c r="B33" s="7" t="s">
        <v>16</v>
      </c>
      <c r="C33" s="3">
        <v>50000</v>
      </c>
    </row>
    <row r="35" spans="1:3">
      <c r="A35" s="3">
        <v>8</v>
      </c>
      <c r="B35" s="7" t="s">
        <v>17</v>
      </c>
      <c r="C35" s="3">
        <v>50000</v>
      </c>
    </row>
    <row r="37" spans="1:3">
      <c r="A37" s="3">
        <v>9</v>
      </c>
      <c r="B37" s="7" t="s">
        <v>18</v>
      </c>
      <c r="C37" s="3">
        <v>50000</v>
      </c>
    </row>
    <row r="39" spans="1:3">
      <c r="A39" s="3">
        <v>10</v>
      </c>
      <c r="B39" s="7" t="s">
        <v>19</v>
      </c>
      <c r="C39" s="3">
        <v>50000</v>
      </c>
    </row>
    <row r="41" spans="1:3">
      <c r="A41" s="3">
        <v>11</v>
      </c>
      <c r="B41" s="7" t="s">
        <v>20</v>
      </c>
    </row>
    <row r="42" spans="1:3">
      <c r="A42" s="3" t="s">
        <v>8</v>
      </c>
      <c r="B42" s="7" t="s">
        <v>42</v>
      </c>
    </row>
    <row r="43" spans="1:3">
      <c r="B43" s="7" t="s">
        <v>54</v>
      </c>
      <c r="C43" s="3">
        <f>90*2000</f>
        <v>180000</v>
      </c>
    </row>
    <row r="44" spans="1:3">
      <c r="A44" s="3" t="s">
        <v>9</v>
      </c>
      <c r="B44" s="7" t="s">
        <v>43</v>
      </c>
    </row>
    <row r="45" spans="1:3">
      <c r="B45" s="7" t="s">
        <v>76</v>
      </c>
      <c r="C45" s="3">
        <v>1300000</v>
      </c>
    </row>
    <row r="47" spans="1:3">
      <c r="A47" s="3">
        <v>12</v>
      </c>
      <c r="B47" s="7" t="s">
        <v>21</v>
      </c>
    </row>
    <row r="48" spans="1:3">
      <c r="B48" s="7" t="s">
        <v>61</v>
      </c>
      <c r="C48" s="3">
        <f>(120874+(120874*3/100))*5</f>
        <v>622501.1</v>
      </c>
    </row>
    <row r="50" spans="2:3" ht="14.25">
      <c r="B50" s="18" t="s">
        <v>23</v>
      </c>
      <c r="C50" s="5">
        <f>SUM(C17:C48)</f>
        <v>6897632.0999999996</v>
      </c>
    </row>
  </sheetData>
  <mergeCells count="6">
    <mergeCell ref="A9:C9"/>
    <mergeCell ref="B2:C2"/>
    <mergeCell ref="A5:C5"/>
    <mergeCell ref="A6:C6"/>
    <mergeCell ref="A7:C7"/>
    <mergeCell ref="A8:C8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topLeftCell="A8" workbookViewId="0">
      <selection activeCell="E8" sqref="E1:G1048576"/>
    </sheetView>
  </sheetViews>
  <sheetFormatPr defaultRowHeight="13.5"/>
  <cols>
    <col min="1" max="1" width="4" style="1" customWidth="1"/>
    <col min="2" max="2" width="70.5703125" style="2" customWidth="1"/>
    <col min="3" max="3" width="13.28515625" style="1" customWidth="1"/>
    <col min="4" max="16384" width="9.140625" style="2"/>
  </cols>
  <sheetData>
    <row r="1" spans="1:4" ht="27">
      <c r="A1" s="2"/>
      <c r="C1" s="27" t="s">
        <v>68</v>
      </c>
    </row>
    <row r="2" spans="1:4">
      <c r="A2" s="2"/>
      <c r="B2" s="29" t="s">
        <v>69</v>
      </c>
      <c r="C2" s="29"/>
    </row>
    <row r="3" spans="1:4">
      <c r="A3" s="2"/>
      <c r="C3" s="27" t="s">
        <v>70</v>
      </c>
    </row>
    <row r="4" spans="1:4">
      <c r="A4" s="20"/>
      <c r="C4" s="20"/>
    </row>
    <row r="5" spans="1:4">
      <c r="A5" s="31" t="s">
        <v>2</v>
      </c>
      <c r="B5" s="31"/>
      <c r="C5" s="31"/>
    </row>
    <row r="6" spans="1:4" ht="14.25">
      <c r="A6" s="31" t="s">
        <v>75</v>
      </c>
      <c r="B6" s="31"/>
      <c r="C6" s="31"/>
      <c r="D6" s="6"/>
    </row>
    <row r="7" spans="1:4">
      <c r="A7" s="31" t="s">
        <v>57</v>
      </c>
      <c r="B7" s="31"/>
      <c r="C7" s="31"/>
    </row>
    <row r="8" spans="1:4">
      <c r="A8" s="31" t="s">
        <v>49</v>
      </c>
      <c r="B8" s="31"/>
      <c r="C8" s="31"/>
    </row>
    <row r="9" spans="1:4">
      <c r="A9" s="31" t="s">
        <v>50</v>
      </c>
      <c r="B9" s="31"/>
      <c r="C9" s="31"/>
    </row>
    <row r="11" spans="1:4" ht="33" customHeight="1">
      <c r="A11" s="1" t="s">
        <v>0</v>
      </c>
      <c r="B11" s="2" t="s">
        <v>4</v>
      </c>
      <c r="C11" s="14" t="s">
        <v>47</v>
      </c>
    </row>
    <row r="13" spans="1:4">
      <c r="A13" s="1">
        <v>1</v>
      </c>
      <c r="B13" s="2" t="s">
        <v>6</v>
      </c>
      <c r="C13" s="1">
        <f>C17+C20+C23+C26+C30</f>
        <v>2315000</v>
      </c>
    </row>
    <row r="14" spans="1:4">
      <c r="B14" s="2" t="s">
        <v>22</v>
      </c>
    </row>
    <row r="16" spans="1:4">
      <c r="A16" s="1" t="s">
        <v>7</v>
      </c>
      <c r="B16" s="2" t="s">
        <v>27</v>
      </c>
    </row>
    <row r="17" spans="1:3">
      <c r="B17" s="2" t="s">
        <v>44</v>
      </c>
      <c r="C17" s="1">
        <v>450000</v>
      </c>
    </row>
    <row r="19" spans="1:3">
      <c r="A19" s="1" t="s">
        <v>8</v>
      </c>
      <c r="B19" s="2" t="s">
        <v>28</v>
      </c>
    </row>
    <row r="20" spans="1:3">
      <c r="B20" s="2" t="s">
        <v>44</v>
      </c>
      <c r="C20" s="1">
        <v>450000</v>
      </c>
    </row>
    <row r="22" spans="1:3">
      <c r="A22" s="1" t="s">
        <v>9</v>
      </c>
      <c r="B22" s="2" t="s">
        <v>29</v>
      </c>
    </row>
    <row r="23" spans="1:3">
      <c r="B23" s="2" t="s">
        <v>44</v>
      </c>
      <c r="C23" s="1">
        <v>450000</v>
      </c>
    </row>
    <row r="25" spans="1:3">
      <c r="A25" s="1" t="s">
        <v>24</v>
      </c>
      <c r="B25" s="2" t="s">
        <v>30</v>
      </c>
    </row>
    <row r="26" spans="1:3">
      <c r="B26" s="2" t="s">
        <v>45</v>
      </c>
      <c r="C26" s="1">
        <f>4*225000</f>
        <v>900000</v>
      </c>
    </row>
    <row r="28" spans="1:3">
      <c r="A28" s="1" t="s">
        <v>25</v>
      </c>
      <c r="B28" s="2" t="s">
        <v>31</v>
      </c>
    </row>
    <row r="29" spans="1:3">
      <c r="B29" s="2" t="s">
        <v>11</v>
      </c>
    </row>
    <row r="30" spans="1:3">
      <c r="B30" s="2" t="s">
        <v>32</v>
      </c>
      <c r="C30" s="1">
        <v>65000</v>
      </c>
    </row>
    <row r="32" spans="1:3">
      <c r="A32" s="1">
        <v>2</v>
      </c>
      <c r="B32" s="2" t="s">
        <v>12</v>
      </c>
      <c r="C32" s="1">
        <v>228250</v>
      </c>
    </row>
    <row r="34" spans="1:5">
      <c r="A34" s="1">
        <v>3</v>
      </c>
      <c r="B34" s="2" t="s">
        <v>14</v>
      </c>
      <c r="C34" s="1">
        <v>30000</v>
      </c>
    </row>
    <row r="36" spans="1:5">
      <c r="A36" s="1">
        <v>4</v>
      </c>
      <c r="B36" s="2" t="s">
        <v>15</v>
      </c>
      <c r="C36" s="1">
        <v>26904</v>
      </c>
      <c r="E36" s="3"/>
    </row>
    <row r="38" spans="1:5">
      <c r="A38" s="1">
        <v>5</v>
      </c>
      <c r="B38" s="2" t="s">
        <v>16</v>
      </c>
      <c r="C38" s="1">
        <v>41550</v>
      </c>
    </row>
    <row r="40" spans="1:5" ht="14.25">
      <c r="B40" s="4" t="s">
        <v>23</v>
      </c>
      <c r="C40" s="5">
        <f>SUM(C17:C39)</f>
        <v>2641704</v>
      </c>
    </row>
  </sheetData>
  <mergeCells count="6">
    <mergeCell ref="A9:C9"/>
    <mergeCell ref="B2:C2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topLeftCell="A10" workbookViewId="0">
      <selection activeCell="E10" sqref="E1:F1048576"/>
    </sheetView>
  </sheetViews>
  <sheetFormatPr defaultRowHeight="13.5"/>
  <cols>
    <col min="1" max="1" width="4" style="15" customWidth="1"/>
    <col min="2" max="2" width="73.7109375" style="2" customWidth="1"/>
    <col min="3" max="3" width="14" style="15" customWidth="1"/>
    <col min="4" max="9" width="9.140625" style="2"/>
    <col min="10" max="10" width="10" style="2" bestFit="1" customWidth="1"/>
    <col min="11" max="16384" width="9.140625" style="2"/>
  </cols>
  <sheetData>
    <row r="1" spans="1:3">
      <c r="A1" s="2"/>
      <c r="C1" s="27" t="s">
        <v>73</v>
      </c>
    </row>
    <row r="2" spans="1:3">
      <c r="A2" s="2"/>
      <c r="B2" s="29" t="s">
        <v>69</v>
      </c>
      <c r="C2" s="29"/>
    </row>
    <row r="3" spans="1:3">
      <c r="A3" s="2"/>
      <c r="C3" s="27" t="s">
        <v>70</v>
      </c>
    </row>
    <row r="4" spans="1:3">
      <c r="A4" s="20"/>
      <c r="C4" s="20"/>
    </row>
    <row r="5" spans="1:3">
      <c r="A5" s="31" t="s">
        <v>2</v>
      </c>
      <c r="B5" s="31"/>
      <c r="C5" s="31"/>
    </row>
    <row r="6" spans="1:3">
      <c r="A6" s="31" t="s">
        <v>51</v>
      </c>
      <c r="B6" s="31"/>
      <c r="C6" s="31"/>
    </row>
    <row r="7" spans="1:3">
      <c r="A7" s="31" t="s">
        <v>59</v>
      </c>
      <c r="B7" s="31"/>
      <c r="C7" s="31"/>
    </row>
    <row r="8" spans="1:3">
      <c r="A8" s="31" t="s">
        <v>52</v>
      </c>
      <c r="B8" s="31"/>
      <c r="C8" s="31"/>
    </row>
    <row r="9" spans="1:3">
      <c r="A9" s="31" t="s">
        <v>53</v>
      </c>
      <c r="B9" s="31"/>
      <c r="C9" s="31"/>
    </row>
    <row r="11" spans="1:3" ht="27">
      <c r="A11" s="15" t="s">
        <v>0</v>
      </c>
      <c r="B11" s="2" t="s">
        <v>4</v>
      </c>
      <c r="C11" s="15" t="s">
        <v>5</v>
      </c>
    </row>
    <row r="13" spans="1:3">
      <c r="A13" s="15">
        <v>1</v>
      </c>
      <c r="B13" s="2" t="s">
        <v>6</v>
      </c>
      <c r="C13" s="3">
        <f>C17+C20+C23+C26+C30</f>
        <v>2315000</v>
      </c>
    </row>
    <row r="14" spans="1:3">
      <c r="B14" s="2" t="s">
        <v>22</v>
      </c>
    </row>
    <row r="16" spans="1:3">
      <c r="A16" s="15" t="s">
        <v>7</v>
      </c>
      <c r="B16" s="2" t="s">
        <v>27</v>
      </c>
      <c r="C16" s="3"/>
    </row>
    <row r="17" spans="1:3">
      <c r="B17" s="2" t="s">
        <v>44</v>
      </c>
      <c r="C17" s="15">
        <v>450000</v>
      </c>
    </row>
    <row r="19" spans="1:3">
      <c r="A19" s="15" t="s">
        <v>8</v>
      </c>
      <c r="B19" s="2" t="s">
        <v>28</v>
      </c>
      <c r="C19" s="3"/>
    </row>
    <row r="20" spans="1:3">
      <c r="B20" s="2" t="s">
        <v>44</v>
      </c>
      <c r="C20" s="15">
        <v>450000</v>
      </c>
    </row>
    <row r="22" spans="1:3">
      <c r="A22" s="15" t="s">
        <v>9</v>
      </c>
      <c r="B22" s="2" t="s">
        <v>29</v>
      </c>
      <c r="C22" s="3"/>
    </row>
    <row r="23" spans="1:3">
      <c r="B23" s="2" t="s">
        <v>44</v>
      </c>
      <c r="C23" s="15">
        <v>450000</v>
      </c>
    </row>
    <row r="25" spans="1:3">
      <c r="A25" s="15" t="s">
        <v>24</v>
      </c>
      <c r="B25" s="2" t="s">
        <v>30</v>
      </c>
    </row>
    <row r="26" spans="1:3">
      <c r="B26" s="2" t="s">
        <v>45</v>
      </c>
      <c r="C26" s="3">
        <f>4*225000</f>
        <v>900000</v>
      </c>
    </row>
    <row r="28" spans="1:3">
      <c r="A28" s="15" t="s">
        <v>25</v>
      </c>
      <c r="B28" s="2" t="s">
        <v>31</v>
      </c>
    </row>
    <row r="29" spans="1:3">
      <c r="B29" s="2" t="s">
        <v>11</v>
      </c>
    </row>
    <row r="30" spans="1:3">
      <c r="B30" s="2" t="s">
        <v>32</v>
      </c>
      <c r="C30" s="3">
        <f>1*2*32500</f>
        <v>65000</v>
      </c>
    </row>
    <row r="32" spans="1:3">
      <c r="A32" s="15">
        <v>2</v>
      </c>
      <c r="B32" s="2" t="s">
        <v>12</v>
      </c>
      <c r="C32" s="3">
        <v>228250</v>
      </c>
    </row>
    <row r="34" spans="1:3">
      <c r="A34" s="15">
        <v>3</v>
      </c>
      <c r="B34" s="2" t="s">
        <v>13</v>
      </c>
      <c r="C34" s="3">
        <v>50000</v>
      </c>
    </row>
    <row r="36" spans="1:3">
      <c r="A36" s="15">
        <v>4</v>
      </c>
      <c r="B36" s="2" t="s">
        <v>14</v>
      </c>
      <c r="C36" s="3">
        <v>49995</v>
      </c>
    </row>
    <row r="38" spans="1:3">
      <c r="A38" s="15">
        <v>5</v>
      </c>
      <c r="B38" s="2" t="s">
        <v>15</v>
      </c>
      <c r="C38" s="3">
        <v>26904</v>
      </c>
    </row>
    <row r="40" spans="1:3">
      <c r="A40" s="15">
        <v>6</v>
      </c>
      <c r="B40" s="2" t="s">
        <v>16</v>
      </c>
      <c r="C40" s="3">
        <v>41550</v>
      </c>
    </row>
    <row r="42" spans="1:3" ht="14.25">
      <c r="B42" s="4" t="s">
        <v>23</v>
      </c>
      <c r="C42" s="5">
        <f>SUM(C17:C41)</f>
        <v>2711699</v>
      </c>
    </row>
  </sheetData>
  <mergeCells count="6">
    <mergeCell ref="B2:C2"/>
    <mergeCell ref="A9:C9"/>
    <mergeCell ref="A5:C5"/>
    <mergeCell ref="A6:C6"/>
    <mergeCell ref="A7:C7"/>
    <mergeCell ref="A8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4" sqref="B4"/>
    </sheetView>
  </sheetViews>
  <sheetFormatPr defaultRowHeight="13.5"/>
  <cols>
    <col min="1" max="1" width="4.7109375" style="8" customWidth="1"/>
    <col min="2" max="2" width="58.5703125" style="9" customWidth="1"/>
    <col min="3" max="3" width="20.85546875" style="8" customWidth="1"/>
    <col min="4" max="5" width="9.140625" style="9"/>
    <col min="6" max="6" width="11.28515625" style="9" customWidth="1"/>
    <col min="7" max="7" width="9.140625" style="9"/>
    <col min="8" max="8" width="12.140625" style="13" bestFit="1" customWidth="1"/>
    <col min="9" max="16384" width="9.140625" style="9"/>
  </cols>
  <sheetData>
    <row r="1" spans="1:8">
      <c r="A1" s="2"/>
      <c r="B1" s="2"/>
      <c r="C1" s="27" t="s">
        <v>72</v>
      </c>
    </row>
    <row r="2" spans="1:8">
      <c r="A2" s="2"/>
      <c r="B2" s="29" t="s">
        <v>69</v>
      </c>
      <c r="C2" s="29"/>
    </row>
    <row r="3" spans="1:8">
      <c r="A3" s="2"/>
      <c r="B3" s="2"/>
      <c r="C3" s="27" t="s">
        <v>70</v>
      </c>
    </row>
    <row r="4" spans="1:8">
      <c r="A4" s="21"/>
      <c r="C4" s="21"/>
    </row>
    <row r="5" spans="1:8">
      <c r="A5" s="32" t="s">
        <v>2</v>
      </c>
      <c r="B5" s="32"/>
      <c r="C5" s="32"/>
      <c r="H5" s="9"/>
    </row>
    <row r="6" spans="1:8" ht="12.75" customHeight="1">
      <c r="A6" s="32" t="s">
        <v>33</v>
      </c>
      <c r="B6" s="32"/>
      <c r="C6" s="32"/>
      <c r="H6" s="9"/>
    </row>
    <row r="7" spans="1:8">
      <c r="A7" s="32" t="s">
        <v>58</v>
      </c>
      <c r="B7" s="32"/>
      <c r="C7" s="32"/>
      <c r="H7" s="9"/>
    </row>
    <row r="8" spans="1:8">
      <c r="A8" s="32" t="s">
        <v>48</v>
      </c>
      <c r="B8" s="32"/>
      <c r="C8" s="32"/>
      <c r="H8" s="9"/>
    </row>
    <row r="9" spans="1:8">
      <c r="A9" s="32" t="s">
        <v>26</v>
      </c>
      <c r="B9" s="32"/>
      <c r="C9" s="32"/>
      <c r="H9" s="9"/>
    </row>
    <row r="11" spans="1:8" ht="27">
      <c r="A11" s="8" t="s">
        <v>34</v>
      </c>
      <c r="B11" s="9" t="s">
        <v>4</v>
      </c>
      <c r="C11" s="8" t="s">
        <v>5</v>
      </c>
      <c r="H11" s="9"/>
    </row>
    <row r="13" spans="1:8" ht="27">
      <c r="A13" s="8">
        <v>1</v>
      </c>
      <c r="B13" s="9" t="s">
        <v>41</v>
      </c>
      <c r="C13" s="10">
        <f>C15+C17+C19</f>
        <v>292500</v>
      </c>
      <c r="H13" s="9"/>
    </row>
    <row r="14" spans="1:8">
      <c r="C14" s="10"/>
      <c r="H14" s="9"/>
    </row>
    <row r="15" spans="1:8">
      <c r="B15" s="9" t="s">
        <v>35</v>
      </c>
      <c r="C15" s="10">
        <v>65000</v>
      </c>
      <c r="H15" s="9"/>
    </row>
    <row r="16" spans="1:8">
      <c r="C16" s="10"/>
      <c r="H16" s="9"/>
    </row>
    <row r="17" spans="1:8">
      <c r="B17" s="9" t="s">
        <v>46</v>
      </c>
      <c r="C17" s="10">
        <v>32500</v>
      </c>
      <c r="H17" s="9"/>
    </row>
    <row r="18" spans="1:8">
      <c r="C18" s="10"/>
      <c r="H18" s="9"/>
    </row>
    <row r="19" spans="1:8" ht="27">
      <c r="B19" s="9" t="s">
        <v>77</v>
      </c>
      <c r="C19" s="10">
        <f>6*32500</f>
        <v>195000</v>
      </c>
      <c r="H19" s="9"/>
    </row>
    <row r="20" spans="1:8">
      <c r="C20" s="10"/>
      <c r="H20" s="9"/>
    </row>
    <row r="21" spans="1:8">
      <c r="A21" s="8">
        <v>2</v>
      </c>
      <c r="B21" s="9" t="s">
        <v>36</v>
      </c>
      <c r="C21" s="10">
        <v>75875</v>
      </c>
      <c r="H21" s="9"/>
    </row>
    <row r="22" spans="1:8">
      <c r="C22" s="10"/>
      <c r="H22" s="9"/>
    </row>
    <row r="23" spans="1:8">
      <c r="A23" s="8">
        <v>3</v>
      </c>
      <c r="B23" s="9" t="s">
        <v>37</v>
      </c>
      <c r="C23" s="10">
        <v>1000</v>
      </c>
      <c r="H23" s="9"/>
    </row>
    <row r="24" spans="1:8">
      <c r="C24" s="10"/>
      <c r="H24" s="9"/>
    </row>
    <row r="25" spans="1:8">
      <c r="A25" s="8">
        <v>4</v>
      </c>
      <c r="B25" s="9" t="s">
        <v>38</v>
      </c>
      <c r="C25" s="10">
        <v>3000</v>
      </c>
      <c r="H25" s="9"/>
    </row>
    <row r="26" spans="1:8">
      <c r="C26" s="10"/>
      <c r="H26" s="9"/>
    </row>
    <row r="27" spans="1:8">
      <c r="A27" s="8">
        <v>5</v>
      </c>
      <c r="B27" s="9" t="s">
        <v>39</v>
      </c>
      <c r="C27" s="10">
        <v>5000</v>
      </c>
      <c r="H27" s="9"/>
    </row>
    <row r="28" spans="1:8">
      <c r="C28" s="10"/>
      <c r="H28" s="9"/>
    </row>
    <row r="29" spans="1:8" ht="14.25">
      <c r="B29" s="11" t="s">
        <v>23</v>
      </c>
      <c r="C29" s="12">
        <f>SUM(C15:C28)</f>
        <v>377375</v>
      </c>
      <c r="H29" s="9"/>
    </row>
    <row r="31" spans="1:8">
      <c r="A31" s="8">
        <v>80</v>
      </c>
      <c r="B31" s="9" t="s">
        <v>40</v>
      </c>
      <c r="H31" s="9"/>
    </row>
    <row r="32" spans="1:8" ht="14.25">
      <c r="B32" s="9" t="s">
        <v>78</v>
      </c>
      <c r="C32" s="12">
        <f>C29*A31</f>
        <v>30190000</v>
      </c>
      <c r="H32" s="9"/>
    </row>
  </sheetData>
  <mergeCells count="6">
    <mergeCell ref="A9:C9"/>
    <mergeCell ref="B2:C2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C16"/>
    </sheetView>
  </sheetViews>
  <sheetFormatPr defaultRowHeight="13.5"/>
  <cols>
    <col min="1" max="1" width="4.7109375" style="16" customWidth="1"/>
    <col min="2" max="2" width="58.5703125" style="9" customWidth="1"/>
    <col min="3" max="3" width="20.85546875" style="16" customWidth="1"/>
    <col min="4" max="5" width="9.140625" style="9"/>
    <col min="6" max="6" width="11.28515625" style="9" customWidth="1"/>
    <col min="7" max="7" width="9.140625" style="9"/>
    <col min="8" max="8" width="12.140625" style="13" bestFit="1" customWidth="1"/>
    <col min="9" max="16384" width="9.140625" style="9"/>
  </cols>
  <sheetData>
    <row r="1" spans="1:8">
      <c r="A1" s="2"/>
      <c r="B1" s="2"/>
      <c r="C1" s="27" t="s">
        <v>74</v>
      </c>
    </row>
    <row r="2" spans="1:8">
      <c r="A2" s="2"/>
      <c r="B2" s="29" t="s">
        <v>69</v>
      </c>
      <c r="C2" s="29"/>
    </row>
    <row r="3" spans="1:8">
      <c r="A3" s="2"/>
      <c r="B3" s="2"/>
      <c r="C3" s="27" t="s">
        <v>70</v>
      </c>
    </row>
    <row r="4" spans="1:8">
      <c r="A4" s="21"/>
      <c r="C4" s="21"/>
    </row>
    <row r="5" spans="1:8">
      <c r="A5" s="32" t="s">
        <v>2</v>
      </c>
      <c r="B5" s="32"/>
      <c r="C5" s="32"/>
      <c r="H5" s="9"/>
    </row>
    <row r="6" spans="1:8">
      <c r="A6" s="32" t="s">
        <v>62</v>
      </c>
      <c r="B6" s="32"/>
      <c r="C6" s="32"/>
      <c r="H6" s="9"/>
    </row>
    <row r="7" spans="1:8" ht="12.75" customHeight="1">
      <c r="A7" s="32" t="s">
        <v>63</v>
      </c>
      <c r="B7" s="32"/>
      <c r="C7" s="32"/>
      <c r="H7" s="9"/>
    </row>
    <row r="8" spans="1:8">
      <c r="A8" s="32" t="s">
        <v>58</v>
      </c>
      <c r="B8" s="32"/>
      <c r="C8" s="32"/>
      <c r="H8" s="9"/>
    </row>
    <row r="9" spans="1:8">
      <c r="A9" s="32" t="s">
        <v>48</v>
      </c>
      <c r="B9" s="32"/>
      <c r="C9" s="32"/>
      <c r="H9" s="9"/>
    </row>
    <row r="10" spans="1:8">
      <c r="A10" s="32" t="s">
        <v>26</v>
      </c>
      <c r="B10" s="32"/>
      <c r="C10" s="32"/>
      <c r="H10" s="9"/>
    </row>
    <row r="12" spans="1:8" ht="27">
      <c r="A12" s="22" t="s">
        <v>64</v>
      </c>
      <c r="B12" s="22" t="s">
        <v>4</v>
      </c>
      <c r="C12" s="23" t="s">
        <v>5</v>
      </c>
      <c r="H12" s="9"/>
    </row>
    <row r="13" spans="1:8" ht="27">
      <c r="A13" s="22">
        <v>1</v>
      </c>
      <c r="B13" s="24" t="s">
        <v>66</v>
      </c>
      <c r="C13" s="26">
        <f>120874*98.75</f>
        <v>11936307.5</v>
      </c>
    </row>
    <row r="14" spans="1:8" ht="27">
      <c r="A14" s="22">
        <v>2</v>
      </c>
      <c r="B14" s="24" t="s">
        <v>67</v>
      </c>
      <c r="C14" s="26">
        <f>120874*3.9</f>
        <v>471408.6</v>
      </c>
      <c r="H14" s="9"/>
    </row>
    <row r="15" spans="1:8">
      <c r="A15" s="22"/>
      <c r="B15" s="25" t="s">
        <v>65</v>
      </c>
      <c r="C15" s="26">
        <f>SUM(C13:C14)</f>
        <v>12407716.1</v>
      </c>
      <c r="H15" s="9"/>
    </row>
    <row r="16" spans="1:8">
      <c r="C16" s="17"/>
      <c r="H16" s="9"/>
    </row>
    <row r="17" spans="2:8">
      <c r="C17" s="17"/>
      <c r="H17" s="9"/>
    </row>
    <row r="18" spans="2:8">
      <c r="C18" s="17"/>
      <c r="H18" s="9"/>
    </row>
    <row r="19" spans="2:8">
      <c r="C19" s="17"/>
      <c r="H19" s="9"/>
    </row>
    <row r="20" spans="2:8">
      <c r="C20" s="17"/>
      <c r="H20" s="9"/>
    </row>
    <row r="21" spans="2:8">
      <c r="C21" s="17"/>
      <c r="H21" s="9"/>
    </row>
    <row r="22" spans="2:8">
      <c r="C22" s="17"/>
      <c r="H22" s="9"/>
    </row>
    <row r="23" spans="2:8">
      <c r="C23" s="17"/>
      <c r="H23" s="9"/>
    </row>
    <row r="24" spans="2:8">
      <c r="C24" s="17"/>
      <c r="H24" s="9"/>
    </row>
    <row r="25" spans="2:8">
      <c r="C25" s="17"/>
      <c r="H25" s="9"/>
    </row>
    <row r="26" spans="2:8">
      <c r="C26" s="17"/>
      <c r="H26" s="9"/>
    </row>
    <row r="27" spans="2:8">
      <c r="C27" s="17"/>
      <c r="H27" s="9"/>
    </row>
    <row r="28" spans="2:8">
      <c r="C28" s="17"/>
      <c r="H28" s="9"/>
    </row>
    <row r="29" spans="2:8">
      <c r="C29" s="17"/>
      <c r="H29" s="9"/>
    </row>
    <row r="30" spans="2:8" ht="14.25">
      <c r="B30" s="11"/>
      <c r="C30" s="12"/>
      <c r="H30" s="9"/>
    </row>
    <row r="32" spans="2:8">
      <c r="H32" s="9"/>
    </row>
    <row r="33" spans="3:8" ht="14.25">
      <c r="C33" s="12"/>
      <c r="H33" s="9"/>
    </row>
  </sheetData>
  <mergeCells count="7">
    <mergeCell ref="A10:C10"/>
    <mergeCell ref="A6:C6"/>
    <mergeCell ref="B2:C2"/>
    <mergeCell ref="A5:C5"/>
    <mergeCell ref="A7:C7"/>
    <mergeCell ref="A8:C8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CEC</vt:lpstr>
      <vt:lpstr>N 1 yyh</vt:lpstr>
      <vt:lpstr>N 35 yyh</vt:lpstr>
      <vt:lpstr>TEX</vt:lpstr>
      <vt:lpstr>vostikan</vt:lpstr>
    </vt:vector>
  </TitlesOfParts>
  <Company>CEC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Levong</dc:creator>
  <cp:lastModifiedBy>AnjelikaKh</cp:lastModifiedBy>
  <cp:lastPrinted>2012-11-07T11:26:51Z</cp:lastPrinted>
  <dcterms:created xsi:type="dcterms:W3CDTF">2005-07-29T05:26:58Z</dcterms:created>
  <dcterms:modified xsi:type="dcterms:W3CDTF">2012-11-12T12:10:49Z</dcterms:modified>
</cp:coreProperties>
</file>