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240" windowWidth="12120" windowHeight="9000" activeTab="1"/>
  </bookViews>
  <sheets>
    <sheet name="17.11.2013(1)" sheetId="73" r:id="rId1"/>
    <sheet name="17.11.2013(2)" sheetId="70" r:id="rId2"/>
    <sheet name="17.11.2013(3)" sheetId="71" r:id="rId3"/>
    <sheet name="17.11.2013(4)" sheetId="67" r:id="rId4"/>
  </sheets>
  <calcPr calcId="145621"/>
</workbook>
</file>

<file path=xl/calcChain.xml><?xml version="1.0" encoding="utf-8"?>
<calcChain xmlns="http://schemas.openxmlformats.org/spreadsheetml/2006/main">
  <c r="C15" i="73" l="1"/>
  <c r="C12" i="71"/>
  <c r="C9" i="67" l="1"/>
  <c r="C10" i="67"/>
  <c r="C14" i="70" l="1"/>
  <c r="C14" i="73" l="1"/>
  <c r="C17" i="73" s="1"/>
  <c r="C10" i="70" l="1"/>
  <c r="C15" i="70" s="1"/>
  <c r="C16" i="70" s="1"/>
  <c r="C11" i="67" l="1"/>
  <c r="C9" i="71"/>
  <c r="C16" i="71" s="1"/>
  <c r="C17" i="71" s="1"/>
  <c r="E9" i="73" s="1"/>
</calcChain>
</file>

<file path=xl/sharedStrings.xml><?xml version="1.0" encoding="utf-8"?>
<sst xmlns="http://schemas.openxmlformats.org/spreadsheetml/2006/main" count="62" uniqueCount="40">
  <si>
    <t>Հավելված N 1</t>
  </si>
  <si>
    <t>ՀՀ կառավարության  թ.</t>
  </si>
  <si>
    <t>որոշման</t>
  </si>
  <si>
    <t>Գումարը                                              (դրամ)</t>
  </si>
  <si>
    <t>Ծախսերը</t>
  </si>
  <si>
    <t>Գրասենյակային նյութեր և հագուստ</t>
  </si>
  <si>
    <t>Ընդամենը</t>
  </si>
  <si>
    <t>N             ը/կ</t>
  </si>
  <si>
    <t xml:space="preserve">1) հանձնաժողովի նախագահի                                                                                           </t>
  </si>
  <si>
    <t>ՆԱԽԱՀԱՇԻՎ</t>
  </si>
  <si>
    <t>1) հանձնաժողովի նախագահի</t>
  </si>
  <si>
    <t xml:space="preserve">Կապի ծառայություններ </t>
  </si>
  <si>
    <t>Տրանսպորտային նյութեր</t>
  </si>
  <si>
    <t>Հավելված N 3</t>
  </si>
  <si>
    <t>Հավելված N 2</t>
  </si>
  <si>
    <t>Աշխատողների աշխատավարձեր և հավելավճարներ                                                                          այդ թվում`</t>
  </si>
  <si>
    <t>Աշխատողների աշխատավարձեր և հավելավճարներ                                                       այդ թվում`</t>
  </si>
  <si>
    <t>ընդամենը`</t>
  </si>
  <si>
    <t>2) հանձնաժողովի քարտուղարի</t>
  </si>
  <si>
    <t>Հավելված N 4</t>
  </si>
  <si>
    <t>Ընդամենը`</t>
  </si>
  <si>
    <t xml:space="preserve">2) հանձնաժողովի նախագահի տեղակալի                                                                                           </t>
  </si>
  <si>
    <t xml:space="preserve">3) հանձնաժողովի քարտուղարի                                                                                            </t>
  </si>
  <si>
    <t>Գործուղման ծախսեր</t>
  </si>
  <si>
    <t xml:space="preserve">Այլ ծախսեր                                                                                                                                          </t>
  </si>
  <si>
    <t>ա/</t>
  </si>
  <si>
    <t>ձևաթղթերի տպագրություն</t>
  </si>
  <si>
    <t>բ/</t>
  </si>
  <si>
    <t>4) հանձնաժողովի անդամներ (4 անդամ x 244454դրամ)</t>
  </si>
  <si>
    <t>8 ընտրատարածքային ընտրական հանձնաժողովներ                                                                                                                (8 x 2444537)</t>
  </si>
  <si>
    <t>Գրասենյակային նյութեր և հագուստ                                                                            (ընտրողների ցուցակներ, 51302 ընտրող  x 3,9դրամ)</t>
  </si>
  <si>
    <t>Կապի ծառայություններ                                                                                               (ընտրողների ծանուցագրեր, 40304 ընտրող  x 98.75դրամ)</t>
  </si>
  <si>
    <t>3) հանձնաժողովի անդամների                                                                                                             (6 անդամ x 59525 դրամ)</t>
  </si>
  <si>
    <t>49 տեղամասային ընտրական հանձնաժողովների ծախսեր                                                                   (49 x 515675)</t>
  </si>
  <si>
    <t xml:space="preserve"> ՀԱՅԱՍՏԱՆԻ ՀԱՆՐԱՊԵՏՈՒԹՅԱՆ ԿԱՌԱՎԱՐՈՒԹՅԱՆՆ ԱՌԸՆԹԵՐ ՀԱՅԱՍՏԱՆԻ ՀԱՆՐԱՊԵՏՈՒԹՅԱՆ  ՈՍՏԻԿԱՆՈՒԹՅԱՆ ԾԱԽՍԵՐԻ ԿԱՊՎԱԾ  ԱՐԱԳԱԾՈՏՆԻ ՄԱՐԶԻ ՋՐԱՄԲԱՐ, ԹԹՈՒՋՈՒՐ ՀԱՄԱՅՆՔՆԵՐԻ ՂԵԿԱՎԱՐՆԵՐԻ, ՁՈՐԱԳԼՈՒԽ, ՆԻԳԱՎԱՆ, ՀԱՐԹԱՎԱՆ, ՍԱՐԱԼԱՆՋ, ՍԱՍՈՒՆԻԿ, ՈՍԿԵՎԱԶ, ԿԱՆՉ, ԼԵՌՆԱՐՈՏ, ԿԱԹՆԱՂԲՅՈՒՐ, ԴԴՄԱՍԱՐ, ՆՈՐ ԱՄԱՆՈՍ ՀԱՄՅՆՔՆԵՐԻ ԱՎԱԳԱՆԻՆԵՐԻ ԱՆԴԱՄՆԵՐԻ, ԳԵՂԱՐՔՈՒՆԻՔԻ ՄԱՐԶԻ ԾՈՎԻՆԱՐ ՀԱՄՅՆՔԻ ՂԵԿԱՎԱՐԻ ԵՎ ԱՎԱԳԱՆՈՒ ԱՆԴԱՄՆԵՐԻ, ՁՈՐԱԳՅՈՒՂ ՀԱՄԱՅՆՔԻ ՂԵԿԱՎԱՐԻ, ԼՃԱՇԵՆ, ՆՈՐԱՇԵՆ, ՉԿԱԼՈՎԿԱ, ՍԱՐՈՒԽԱՆ, ՋԻԼ, ԿԱԼԱՎԱՆ, ՄԱՐՏՈՒՆԻ, ԹԹՈՒՋՈՒՐ, ԱԽՊՐԱՁՈՐ, ՄԱՔԵՆԻՍ, ԼՃԱՎԱՆ ՀԱՄՅՆՔՆԵՐԻ ԱՎԱԳԱՆԻՆԵՐԻ ԱՆԴԱՄՆԵՐԻ,  ԼՈՌՈՒ ՄԱՐԶԻ ՄԱՐԳԱՀՈՎԻՏ ՀԱՄՅՆՔԻ ՂԵԿԱՎԱՐԻ, ՏԱՎՈՒՇԻ ՄԱՐԶԻ ԱՉԱՋՈՒՐ ՀԱՄԱՅՆՔԻ ՂԵԿԱՎԱՐԻ, ԱՅԳԵՀՈՎԻՏ, ԲԵՐԴԱՎԱՆ, ԵՆՈՔԱՎԱՆ, ՋՈՒՋԵՎԱՆ, ԲԵՐԴ, ՉՈՐԱԹԱՆ, ՎԵՐԻՆ ԿԱՐՄԻՐ ԱՂԲՅՈՒՐ ՀԱՄԱՅՆՔՆԵՐԻ ԱՎԱԳԱՆԻՆԵՐԻ ԱՆԴԱՄՆԵՐԻ 2013 ԹՎԱԿԱՆԻ ՆՈՅԵՄԲԵՐԻ 17-Ի ՀԵՐԹԱԿԱՆ ԸՆՏՐՈՒԹՅՈՒՆՆԵՐԻ ՆԱԽԱՊԱՏՐԱՍՏՄԱՆ ԵՎ ԱՆՑԿԱՑՄԱՆ ՀԵՏ </t>
  </si>
  <si>
    <t xml:space="preserve">ՏԵՂԱՄԱՍԱՅԻՆ ԸՆՏՐԱԿԱՆ ՀԱՆՁՆԱԺՈՂՈՎԻ ԾԱԽՍԵՐԻ ԿԱՊՎԱԾ  ԱՐԱԳԱԾՈՏՆԻ ՄԱՐԶԻ ՋՐԱՄԲԱՐ, ԹԹՈՒՋՈՒՐ ՀԱՄԱՅՆՔՆԵՐԻ ՂԵԿԱՎԱՐՆԵՐԻ, ՁՈՐԱԳԼՈՒԽ, ՆԻԳԱՎԱՆ, ՀԱՐԹԱՎԱՆ, ՍԱՐԱԼԱՆՋ, ՍԱՍՈՒՆԻԿ, ՈՍԿԵՎԱԶ, ԿԱՆՉ, ԼԵՌՆԱՐՈՏ, ԿԱԹՆԱՂԲՅՈՒՐ, ԴԴՄԱՍԱՐ, ՆՈՐ ԱՄԱՆՈՍ ՀԱՄՅՆՔՆԵՐԻ ԱՎԱԳԱՆԻՆԵՐԻ ԱՆԴԱՄՆԵՐԻ, ԳԵՂԱՐՔՈՒՆԻՔԻ ՄԱՐԶԻ ԾՈՎԻՆԱՐ ՀԱՄՅՆՔԻ ՂԵԿԱՎԱՐԻ ԵՎ ԱՎԱԳԱՆՈՒ ԱՆԴԱՄՆԵՐԻ, ՁՈՐԱԳՅՈՒՂ ՀԱՄԱՅՆՔԻ ՂԵԿԱՎԱՐԻ, ԼՃԱՇԵՆ, ՆՈՐԱՇԵՆ, ՉԿԱԼՈՎԿԱ, ՍԱՐՈՒԽԱՆ, ՋԻԼ, ԿԱԼԱՎԱՆ, ՄԱՐՏՈՒՆԻ, ԹԹՈՒՋՈՒՐ, ԱԽՊՐԱՁՈՐ, ՄԱՔԵՆԻՍ, ԼՃԱՎԱՆ ՀԱՄՅՆՔՆԵՐԻ ԱՎԱԳԱՆԻՆԵՐԻ ԱՆԴԱՄՆԵՐԻ,  ԼՈՌՈՒ ՄԱՐԶԻ ՄԱՐԳԱՀՈՎԻՏ ՀԱՄՅՆՔԻ ՂԵԿԱՎԱՐԻ, ՏԱՎՈՒՇԻ ՄԱՐԶԻ ԱՉԱՋՈՒՐ ՀԱՄԱՅՆՔԻ ՂԵԿԱՎԱՐԻ, ԱՅԳԵՀՈՎԻՏ, ԲԵՐԴԱՎԱՆ, ԵՆՈՔԱՎԱՆ, ՋՈՒՋԵՎԱՆ, ԲԵՐԴ, ՉՈՐԱԹԱՆ, ՎԵՐԻՆ ԿԱՐՄԻՐ ԱՂԲՅՈՒՐ ՀԱՄԱՅՆՔՆԵՐԻ ԱՎԱԳԱՆԻՆԵՐԻ ԱՆԴԱՄՆԵՐԻ 2013 ԹՎԱԿԱՆԻ ՆՈՅԵՄԲԵՐԻ 17-Ի ՀԵՐԹԱԿԱՆ ԸՆՏՐՈՒԹՅՈՒՆՆԵՐԻ ՆԱԽԱՊԱՏՐԱՍՏՄԱՆ ԵՎ ԱՆՑԿԱՑՄԱՆ ՀԵՏ </t>
  </si>
  <si>
    <t xml:space="preserve">N 14,  15, 22, 23, 24, 31, 40, 41  ԸՆՏՐԱՏԱՐԱԾՔԱՅԻՆ ԸՆՏՐԱԿԱՆ ՀԱՆՁՆԱԺՈՂՈՎՆԵՐԻ ԾԱԽՍԵՐԻ ԿԱՊՎԱԾ  ԱՐԱԳԱԾՈՏՆԻ ՄԱՐԶԻ ՋՐԱՄԲԱՐ, ԹԹՈՒՋՈՒՐ ՀԱՄԱՅՆՔՆԵՐԻ ՂԵԿԱՎԱՐՆԵՐԻ, ՁՈՐԱԳԼՈՒԽ, ՆԻԳԱՎԱՆ, ՀԱՐԹԱՎԱՆ, ՍԱՐԱԼԱՆՋ, ՍԱՍՈՒՆԻԿ, ՈՍԿԵՎԱԶ, ԿԱՆՉ, ԼԵՌՆԱՐՈՏ, ԿԱԹՆԱՂԲՅՈՒՐ, ԴԴՄԱՍԱՐ, ՆՈՐ ԱՄԱՆՈՍ ՀԱՄՅՆՔՆԵՐԻ ԱՎԱԳԱՆԻՆԵՐԻ ԱՆԴԱՄՆԵՐԻ, ԳԵՂԱՐՔՈՒՆԻՔԻ ՄԱՐԶԻ ԾՈՎԻՆԱՐ ՀԱՄՅՆՔԻ ՂԵԿԱՎԱՐԻ ԵՎ ԱՎԱԳԱՆՈՒ ԱՆԴԱՄՆԵՐԻ, ՁՈՐԱԳՅՈՒՂ ՀԱՄԱՅՆՔԻ ՂԵԿԱՎԱՐԻ, ԼՃԱՇԵՆ, ՆՈՐԱՇԵՆ, ՉԿԱԼՈՎԿԱ, ՍԱՐՈՒԽԱՆ, ՋԻԼ, ԿԱԼԱՎԱՆ, ՄԱՐՏՈՒՆԻ, ԹԹՈՒՋՈՒՐ, ԱԽՊՐԱՁՈՐ, ՄԱՔԵՆԻՍ, ԼՃԱՎԱՆ ՀԱՄՅՆՔՆԵՐԻ ԱՎԱԳԱՆԻՆԵՐԻ ԱՆԴԱՄՆԵՐԻ,  ԼՈՌՈՒ ՄԱՐԶԻ ՄԱՐԳԱՀՈՎԻՏ ՀԱՄՅՆՔԻ ՂԵԿԱՎԱՐԻ, ՏԱՎՈՒՇԻ ՄԱՐԶԻ ԱՉԱՋՈՒՐ ՀԱՄԱՅՆՔԻ ՂԵԿԱՎԱՐԻ, ԱՅԳԵՀՈՎԻՏ, ԲԵՐԴԱՎԱՆ, ԵՆՈՔԱՎԱՆ, ՋՈՒՋԵՎԱՆ, ԲԵՐԴ, ՉՈՐԱԹԱՆ, ՎԵՐԻՆ ԿԱՐՄԻՐ ԱՂԲՅՈՒՐ ՀԱՄԱՅՆՔՆԵՐԻ ԱՎԱԳԱՆԻՆԵՐԻ ԱՆԴԱՄՆԵՐԻ 2013 ԹՎԱԿԱՆԻ ՆՈՅԵՄԲԵՐԻ 17-Ի ՀԵՐԹԱԿԱՆ ԸՆՏՐՈՒԹՅՈՒՆՆԵՐԻ ՆԱԽԱՊԱՏՐԱՍՏՄԱՆ ԵՎ ԱՆՑԿԱՑՄԱՆ ՀԵՏ </t>
  </si>
  <si>
    <t xml:space="preserve">ՀԱՅԱՍՏԱՆԻ ՀԱՆՐԱՊԵՏՈՒԹՅԱՆ ԿԵՆՏՐՈՆԱԿԱՆ ԸՆՏՐԱԿԱՆ ՀԱՆՁՆԱԺՈՂՈՎԻ ԾԱԽՍԵՐԻ ԿԱՊՎԱԾ  ԱՐԱԳԱԾՈՏՆԻ ՄԱՐԶԻ ՋՐԱՄԲԱՐ, ԹԹՈՒՋՈՒՐ ՀԱՄԱՅՆՔՆԵՐԻ ՂԵԿԱՎԱՐՆԵՐԻ, ՁՈՐԱԳԼՈՒԽ, ՆԻԳԱՎԱՆ, ՀԱՐԹԱՎԱՆ, ՍԱՐԱԼԱՆՋ, ՍԱՍՈՒՆԻԿ, ՈՍԿԵՎԱԶ, ԿԱՆՉ, ԼԵՌՆԱՐՈՏ, ԿԱԹՆԱՂԲՅՈՒՐ, ԴԴՄԱՍԱՐ, ՆՈՐ ԱՄԱՆՈՍ ՀԱՄՅՆՔՆԵՐԻ ԱՎԱԳԱՆԻՆԵՐԻ ԱՆԴԱՄՆԵՐԻ, ԳԵՂԱՐՔՈՒՆԻՔԻ ՄԱՐԶԻ ԾՈՎԻՆԱՐ ՀԱՄՅՆՔԻ ՂԵԿԱՎԱՐԻ ԵՎ ԱՎԱԳԱՆՈՒ ԱՆԴԱՄՆԵՐԻ, ՁՈՐԱԳՅՈՒՂ ՀԱՄԱՅՆՔԻ ՂԵԿԱՎԱՐԻ, ԼՃԱՇԵՆ, ՆՈՐԱՇԵՆ, ՉԿԱԼՈՎԿԱ, ՍԱՐՈՒԽԱՆ, ՋԻԼ, ԿԱԼԱՎԱՆ, ՄԱՐՏՈՒՆԻ, ԹԹՈՒՋՈՒՐ, ԱԽՊՐԱՁՈՐ, ՄԱՔԵՆԻՍ, ԼՃԱՎԱՆ ՀԱՄՅՆՔՆԵՐԻ ԱՎԱԳԱՆԻՆԵՐԻ ԱՆԴԱՄՆԵՐԻ,  ԼՈՌՈՒ ՄԱՐԶԻ ՄԱՐԳԱՀՈՎԻՏ ՀԱՄՅՆՔԻ ՂԵԿԱՎԱՐԻ, ՏԱՎՈՒՇԻ ՄԱՐԶԻ ԱՉԱՋՈՒՐ ՀԱՄԱՅՆՔԻ ՂԵԿԱՎԱՐԻ, ԱՅԳԵՀՈՎԻՏ, ԲԵՐԴԱՎԱՆ, ԵՆՈՔԱՎԱՆ, ՋՈՒՋԵՎԱՆ, ԲԵՐԴ, ՉՈՐԱԹԱՆ, ՎԵՐԻՆ ԿԱՐՄԻՐ ԱՂԲՅՈՒՐ ՀԱՄԱՅՆՔՆԵՐԻ ԱՎԱԳԱՆԻՆԵՐԻ ԱՆԴԱՄՆԵՐԻ 2013 ԹՎԱԿԱՆԻ ՆՈՅԵՄԲԵՐԻ 17-Ի ՀԵՐԹԱԿԱՆ ԸՆՏՐՈՒԹՅՈՒՆՆԵՐԻ ՆԱԽԱՊԱՏՐԱՍՏՄԱՆ ԵՎ ԱՆՑԿԱՑՄԱՆ ՀԵՏ </t>
  </si>
  <si>
    <t>քվեաթերթիկների տպագրություն (51302 ընտրող + 51302 x 0.03 x 5 դրամ)</t>
  </si>
  <si>
    <t xml:space="preserve">Աշխատողների աշխատավարձեր և հավելավճարներ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</si>
</sst>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name val="Arial"/>
    </font>
    <font>
      <sz val="8"/>
      <name val="GHEA Grapalat"/>
      <family val="3"/>
    </font>
    <font>
      <sz val="10"/>
      <name val="GHEA Grapalat"/>
      <family val="3"/>
    </font>
    <font>
      <sz val="10"/>
      <color indexed="8"/>
      <name val="GHEA Grapalat"/>
      <family val="3"/>
    </font>
    <font>
      <b/>
      <sz val="10"/>
      <name val="GHEA Grapalat"/>
      <family val="3"/>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1" fillId="0" borderId="1"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1" fontId="2" fillId="0" borderId="0" xfId="0" applyNumberFormat="1" applyFont="1" applyBorder="1" applyAlignment="1">
      <alignment horizontal="center" vertical="center" wrapText="1"/>
    </xf>
    <xf numFmtId="1" fontId="2" fillId="0" borderId="0" xfId="0" applyNumberFormat="1" applyFont="1" applyAlignment="1">
      <alignment horizontal="center" vertical="center" wrapText="1"/>
    </xf>
    <xf numFmtId="1" fontId="2" fillId="0" borderId="0" xfId="0" applyNumberFormat="1" applyFont="1" applyAlignment="1">
      <alignment vertical="center" wrapText="1"/>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1" fontId="2"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2" fillId="0" borderId="1" xfId="0" applyFont="1" applyBorder="1" applyAlignment="1">
      <alignment horizontal="left" vertical="center" wrapText="1"/>
    </xf>
    <xf numFmtId="1" fontId="1" fillId="0" borderId="0" xfId="0" applyNumberFormat="1" applyFont="1" applyAlignment="1">
      <alignment vertical="center" wrapText="1"/>
    </xf>
    <xf numFmtId="1" fontId="2" fillId="0" borderId="0" xfId="0" applyNumberFormat="1" applyFont="1" applyBorder="1" applyAlignment="1">
      <alignment vertical="center" wrapText="1"/>
    </xf>
    <xf numFmtId="0" fontId="2" fillId="0" borderId="0" xfId="0" applyFont="1" applyBorder="1" applyAlignment="1">
      <alignment horizontal="left" vertical="center" wrapText="1"/>
    </xf>
    <xf numFmtId="0" fontId="2" fillId="0" borderId="0" xfId="0" applyFont="1" applyAlignment="1">
      <alignment horizontal="center" vertical="center" wrapText="1"/>
    </xf>
    <xf numFmtId="3" fontId="4" fillId="0" borderId="0" xfId="0" applyNumberFormat="1" applyFont="1" applyAlignment="1">
      <alignment vertical="center" wrapText="1"/>
    </xf>
    <xf numFmtId="3" fontId="2" fillId="0" borderId="0" xfId="0" applyNumberFormat="1" applyFont="1" applyAlignment="1">
      <alignment vertical="center" wrapText="1"/>
    </xf>
    <xf numFmtId="3" fontId="1" fillId="0" borderId="0" xfId="0" applyNumberFormat="1" applyFont="1" applyAlignment="1">
      <alignmen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3" fontId="2" fillId="0" borderId="0" xfId="0" applyNumberFormat="1" applyFont="1" applyAlignment="1">
      <alignment horizontal="center" vertical="center" wrapText="1"/>
    </xf>
    <xf numFmtId="0" fontId="1"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opLeftCell="A7" workbookViewId="0">
      <selection sqref="A1:C17"/>
    </sheetView>
  </sheetViews>
  <sheetFormatPr defaultRowHeight="13.5" x14ac:dyDescent="0.2"/>
  <cols>
    <col min="1" max="1" width="4.5703125" style="2" customWidth="1"/>
    <col min="2" max="2" width="79.140625" style="2" customWidth="1"/>
    <col min="3" max="3" width="14" style="2" customWidth="1"/>
    <col min="4" max="4" width="9.140625" style="2"/>
    <col min="5" max="5" width="11.42578125" style="21" customWidth="1"/>
    <col min="6" max="6" width="9.42578125" style="2" bestFit="1" customWidth="1"/>
    <col min="7" max="16384" width="9.140625" style="2"/>
  </cols>
  <sheetData>
    <row r="1" spans="1:9" s="1" customFormat="1" ht="15" customHeight="1" x14ac:dyDescent="0.2">
      <c r="A1" s="2"/>
      <c r="B1" s="2"/>
      <c r="C1" s="7" t="s">
        <v>0</v>
      </c>
      <c r="E1" s="22"/>
    </row>
    <row r="2" spans="1:9" s="1" customFormat="1" ht="15" customHeight="1" x14ac:dyDescent="0.2">
      <c r="A2" s="2"/>
      <c r="B2" s="23" t="s">
        <v>1</v>
      </c>
      <c r="C2" s="23"/>
      <c r="E2" s="22"/>
    </row>
    <row r="3" spans="1:9" s="1" customFormat="1" ht="15" customHeight="1" x14ac:dyDescent="0.2">
      <c r="A3" s="2"/>
      <c r="B3" s="2"/>
      <c r="C3" s="7" t="s">
        <v>2</v>
      </c>
      <c r="E3" s="22"/>
    </row>
    <row r="4" spans="1:9" s="1" customFormat="1" ht="15" customHeight="1" x14ac:dyDescent="0.2">
      <c r="A4" s="2"/>
      <c r="B4" s="2"/>
      <c r="C4" s="2"/>
      <c r="E4" s="22"/>
    </row>
    <row r="5" spans="1:9" s="1" customFormat="1" ht="15" customHeight="1" x14ac:dyDescent="0.2">
      <c r="A5" s="24" t="s">
        <v>9</v>
      </c>
      <c r="B5" s="24"/>
      <c r="C5" s="24"/>
      <c r="E5" s="22"/>
    </row>
    <row r="6" spans="1:9" s="1" customFormat="1" ht="169.5" customHeight="1" x14ac:dyDescent="0.2">
      <c r="A6" s="25" t="s">
        <v>37</v>
      </c>
      <c r="B6" s="25"/>
      <c r="C6" s="25"/>
      <c r="E6" s="22"/>
    </row>
    <row r="7" spans="1:9" s="1" customFormat="1" ht="26.25" customHeight="1" x14ac:dyDescent="0.2">
      <c r="A7" s="2"/>
      <c r="B7" s="2"/>
      <c r="C7" s="2"/>
      <c r="E7" s="22"/>
      <c r="G7" s="26"/>
      <c r="H7" s="26"/>
      <c r="I7" s="26"/>
    </row>
    <row r="8" spans="1:9" s="1" customFormat="1" ht="29.25" customHeight="1" x14ac:dyDescent="0.2">
      <c r="A8" s="9" t="s">
        <v>7</v>
      </c>
      <c r="B8" s="9" t="s">
        <v>4</v>
      </c>
      <c r="C8" s="10" t="s">
        <v>3</v>
      </c>
      <c r="E8" s="22"/>
    </row>
    <row r="9" spans="1:9" s="1" customFormat="1" ht="31.5" customHeight="1" x14ac:dyDescent="0.2">
      <c r="A9" s="9">
        <v>1</v>
      </c>
      <c r="B9" s="12" t="s">
        <v>39</v>
      </c>
      <c r="C9" s="10">
        <v>4441000</v>
      </c>
      <c r="E9" s="22">
        <f>C17+'17.11.2013(2)'!C16+'17.11.2013(3)'!C17</f>
        <v>49889581.299999997</v>
      </c>
    </row>
    <row r="10" spans="1:9" s="1" customFormat="1" ht="24.95" customHeight="1" x14ac:dyDescent="0.2">
      <c r="A10" s="9">
        <v>2</v>
      </c>
      <c r="B10" s="14" t="s">
        <v>23</v>
      </c>
      <c r="C10" s="10">
        <v>50000</v>
      </c>
      <c r="E10" s="22"/>
    </row>
    <row r="11" spans="1:9" s="1" customFormat="1" ht="24.95" customHeight="1" x14ac:dyDescent="0.2">
      <c r="A11" s="9">
        <v>3</v>
      </c>
      <c r="B11" s="12" t="s">
        <v>11</v>
      </c>
      <c r="C11" s="10">
        <v>50000</v>
      </c>
      <c r="E11" s="20"/>
    </row>
    <row r="12" spans="1:9" ht="24.95" customHeight="1" x14ac:dyDescent="0.2">
      <c r="A12" s="9">
        <v>4</v>
      </c>
      <c r="B12" s="12" t="s">
        <v>5</v>
      </c>
      <c r="C12" s="10">
        <v>50000</v>
      </c>
    </row>
    <row r="13" spans="1:9" ht="24.95" customHeight="1" x14ac:dyDescent="0.2">
      <c r="A13" s="9">
        <v>5</v>
      </c>
      <c r="B13" s="12" t="s">
        <v>12</v>
      </c>
      <c r="C13" s="10">
        <v>150000</v>
      </c>
    </row>
    <row r="14" spans="1:9" ht="24.95" customHeight="1" x14ac:dyDescent="0.2">
      <c r="A14" s="9">
        <v>6</v>
      </c>
      <c r="B14" s="12" t="s">
        <v>24</v>
      </c>
      <c r="C14" s="10">
        <f>C15+C16</f>
        <v>324210.3</v>
      </c>
    </row>
    <row r="15" spans="1:9" ht="24.95" customHeight="1" x14ac:dyDescent="0.2">
      <c r="A15" s="9" t="s">
        <v>25</v>
      </c>
      <c r="B15" s="12" t="s">
        <v>38</v>
      </c>
      <c r="C15" s="10">
        <f>(51303+51302*0.03)*5</f>
        <v>264210.3</v>
      </c>
    </row>
    <row r="16" spans="1:9" ht="24.95" customHeight="1" x14ac:dyDescent="0.2">
      <c r="A16" s="9" t="s">
        <v>27</v>
      </c>
      <c r="B16" s="12" t="s">
        <v>26</v>
      </c>
      <c r="C16" s="10">
        <v>60000</v>
      </c>
    </row>
    <row r="17" spans="1:3" ht="24.95" customHeight="1" x14ac:dyDescent="0.2">
      <c r="A17" s="12"/>
      <c r="B17" s="9" t="s">
        <v>20</v>
      </c>
      <c r="C17" s="10">
        <f>C9+C10+C11+C12+C13+C14</f>
        <v>5065210.3</v>
      </c>
    </row>
    <row r="18" spans="1:3" ht="24.95" customHeight="1" x14ac:dyDescent="0.2"/>
  </sheetData>
  <mergeCells count="4">
    <mergeCell ref="B2:C2"/>
    <mergeCell ref="A5:C5"/>
    <mergeCell ref="A6:C6"/>
    <mergeCell ref="G7:I7"/>
  </mergeCells>
  <pageMargins left="0.31496062992125984" right="0.11811023622047245" top="0.35433070866141736"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topLeftCell="A7" workbookViewId="0">
      <selection activeCell="C9" sqref="C9"/>
    </sheetView>
  </sheetViews>
  <sheetFormatPr defaultRowHeight="13.5" x14ac:dyDescent="0.2"/>
  <cols>
    <col min="1" max="1" width="4.5703125" style="2" customWidth="1"/>
    <col min="2" max="2" width="70.5703125" style="2" customWidth="1"/>
    <col min="3" max="3" width="17.140625" style="2" customWidth="1"/>
    <col min="4" max="16384" width="9.140625" style="2"/>
  </cols>
  <sheetData>
    <row r="1" spans="1:3" s="1" customFormat="1" ht="15" customHeight="1" x14ac:dyDescent="0.2">
      <c r="A1" s="2"/>
      <c r="B1" s="2"/>
      <c r="C1" s="7" t="s">
        <v>14</v>
      </c>
    </row>
    <row r="2" spans="1:3" s="1" customFormat="1" ht="15" customHeight="1" x14ac:dyDescent="0.2">
      <c r="A2" s="2"/>
      <c r="B2" s="23" t="s">
        <v>1</v>
      </c>
      <c r="C2" s="23"/>
    </row>
    <row r="3" spans="1:3" s="1" customFormat="1" ht="15" customHeight="1" x14ac:dyDescent="0.2">
      <c r="A3" s="2"/>
      <c r="B3" s="2"/>
      <c r="C3" s="7" t="s">
        <v>2</v>
      </c>
    </row>
    <row r="4" spans="1:3" s="1" customFormat="1" ht="15" customHeight="1" x14ac:dyDescent="0.2">
      <c r="A4" s="2"/>
      <c r="B4" s="2"/>
      <c r="C4" s="2"/>
    </row>
    <row r="5" spans="1:3" s="1" customFormat="1" ht="15" customHeight="1" x14ac:dyDescent="0.2">
      <c r="A5" s="2"/>
      <c r="B5" s="2"/>
      <c r="C5" s="2"/>
    </row>
    <row r="6" spans="1:3" s="1" customFormat="1" ht="15" customHeight="1" x14ac:dyDescent="0.2">
      <c r="A6" s="24" t="s">
        <v>9</v>
      </c>
      <c r="B6" s="24"/>
      <c r="C6" s="24"/>
    </row>
    <row r="7" spans="1:3" s="1" customFormat="1" ht="177" customHeight="1" x14ac:dyDescent="0.2">
      <c r="A7" s="24" t="s">
        <v>36</v>
      </c>
      <c r="B7" s="24"/>
      <c r="C7" s="24"/>
    </row>
    <row r="8" spans="1:3" s="1" customFormat="1" ht="15" customHeight="1" x14ac:dyDescent="0.2">
      <c r="A8" s="2"/>
      <c r="B8" s="2"/>
      <c r="C8" s="2"/>
    </row>
    <row r="9" spans="1:3" s="1" customFormat="1" ht="29.25" customHeight="1" x14ac:dyDescent="0.2">
      <c r="A9" s="9" t="s">
        <v>7</v>
      </c>
      <c r="B9" s="9" t="s">
        <v>4</v>
      </c>
      <c r="C9" s="10" t="s">
        <v>3</v>
      </c>
    </row>
    <row r="10" spans="1:3" s="1" customFormat="1" ht="31.5" customHeight="1" x14ac:dyDescent="0.2">
      <c r="A10" s="9">
        <v>1</v>
      </c>
      <c r="B10" s="11" t="s">
        <v>16</v>
      </c>
      <c r="C10" s="10">
        <f>C11+C12+C13+C14</f>
        <v>2444537</v>
      </c>
    </row>
    <row r="11" spans="1:3" s="1" customFormat="1" ht="24.95" customHeight="1" x14ac:dyDescent="0.2">
      <c r="A11" s="9"/>
      <c r="B11" s="12" t="s">
        <v>8</v>
      </c>
      <c r="C11" s="10">
        <v>488907</v>
      </c>
    </row>
    <row r="12" spans="1:3" s="1" customFormat="1" ht="24.95" customHeight="1" x14ac:dyDescent="0.2">
      <c r="A12" s="9"/>
      <c r="B12" s="12" t="s">
        <v>21</v>
      </c>
      <c r="C12" s="10">
        <v>488907</v>
      </c>
    </row>
    <row r="13" spans="1:3" s="1" customFormat="1" ht="24.95" customHeight="1" x14ac:dyDescent="0.2">
      <c r="A13" s="9"/>
      <c r="B13" s="12" t="s">
        <v>22</v>
      </c>
      <c r="C13" s="10">
        <v>488907</v>
      </c>
    </row>
    <row r="14" spans="1:3" s="1" customFormat="1" ht="24.95" customHeight="1" x14ac:dyDescent="0.2">
      <c r="A14" s="9"/>
      <c r="B14" s="12" t="s">
        <v>28</v>
      </c>
      <c r="C14" s="10">
        <f>4*244454</f>
        <v>977816</v>
      </c>
    </row>
    <row r="15" spans="1:3" s="1" customFormat="1" ht="24.95" customHeight="1" x14ac:dyDescent="0.2">
      <c r="A15" s="12"/>
      <c r="B15" s="12" t="s">
        <v>6</v>
      </c>
      <c r="C15" s="10">
        <f>C10</f>
        <v>2444537</v>
      </c>
    </row>
    <row r="16" spans="1:3" ht="27" x14ac:dyDescent="0.2">
      <c r="A16" s="12"/>
      <c r="B16" s="12" t="s">
        <v>29</v>
      </c>
      <c r="C16" s="10">
        <f>8*C15</f>
        <v>19556296</v>
      </c>
    </row>
    <row r="17" spans="3:3" x14ac:dyDescent="0.2">
      <c r="C17" s="8"/>
    </row>
  </sheetData>
  <mergeCells count="3">
    <mergeCell ref="B2:C2"/>
    <mergeCell ref="A6:C6"/>
    <mergeCell ref="A7:C7"/>
  </mergeCells>
  <pageMargins left="0.31496062992125984" right="0.19685039370078741" top="0.35433070866141736" bottom="0.15748031496062992" header="0.31496062992125984" footer="0.3149606299212598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C12" sqref="C12"/>
    </sheetView>
  </sheetViews>
  <sheetFormatPr defaultRowHeight="12.75" x14ac:dyDescent="0.2"/>
  <cols>
    <col min="1" max="1" width="4.5703125" style="1" customWidth="1"/>
    <col min="2" max="2" width="67.140625" style="1" customWidth="1"/>
    <col min="3" max="3" width="22" style="16" customWidth="1"/>
    <col min="4" max="16384" width="9.140625" style="1"/>
  </cols>
  <sheetData>
    <row r="1" spans="1:3" ht="15" customHeight="1" x14ac:dyDescent="0.2">
      <c r="A1" s="2"/>
      <c r="B1" s="2"/>
      <c r="C1" s="7" t="s">
        <v>13</v>
      </c>
    </row>
    <row r="2" spans="1:3" ht="15" customHeight="1" x14ac:dyDescent="0.2">
      <c r="A2" s="2"/>
      <c r="B2" s="23" t="s">
        <v>1</v>
      </c>
      <c r="C2" s="23"/>
    </row>
    <row r="3" spans="1:3" ht="15" customHeight="1" x14ac:dyDescent="0.2">
      <c r="A3" s="2"/>
      <c r="B3" s="2"/>
      <c r="C3" s="7" t="s">
        <v>2</v>
      </c>
    </row>
    <row r="4" spans="1:3" ht="15" customHeight="1" x14ac:dyDescent="0.2">
      <c r="A4" s="24"/>
      <c r="B4" s="24"/>
      <c r="C4" s="24"/>
    </row>
    <row r="5" spans="1:3" ht="15" customHeight="1" x14ac:dyDescent="0.2">
      <c r="A5" s="24" t="s">
        <v>9</v>
      </c>
      <c r="B5" s="24"/>
      <c r="C5" s="24"/>
    </row>
    <row r="6" spans="1:3" ht="162.75" customHeight="1" x14ac:dyDescent="0.2">
      <c r="A6" s="24" t="s">
        <v>35</v>
      </c>
      <c r="B6" s="24"/>
      <c r="C6" s="24"/>
    </row>
    <row r="7" spans="1:3" ht="15" customHeight="1" x14ac:dyDescent="0.2">
      <c r="A7" s="24"/>
      <c r="B7" s="24"/>
      <c r="C7" s="24"/>
    </row>
    <row r="8" spans="1:3" ht="28.5" customHeight="1" x14ac:dyDescent="0.2">
      <c r="A8" s="9" t="s">
        <v>7</v>
      </c>
      <c r="B8" s="9" t="s">
        <v>4</v>
      </c>
      <c r="C8" s="10" t="s">
        <v>3</v>
      </c>
    </row>
    <row r="9" spans="1:3" ht="32.25" customHeight="1" x14ac:dyDescent="0.2">
      <c r="A9" s="9">
        <v>1</v>
      </c>
      <c r="B9" s="11" t="s">
        <v>15</v>
      </c>
      <c r="C9" s="10">
        <f>C10+C11+C12</f>
        <v>506675</v>
      </c>
    </row>
    <row r="10" spans="1:3" ht="24.95" customHeight="1" x14ac:dyDescent="0.2">
      <c r="A10" s="9"/>
      <c r="B10" s="12" t="s">
        <v>10</v>
      </c>
      <c r="C10" s="10">
        <v>90000</v>
      </c>
    </row>
    <row r="11" spans="1:3" ht="24.95" customHeight="1" x14ac:dyDescent="0.2">
      <c r="A11" s="9"/>
      <c r="B11" s="12" t="s">
        <v>18</v>
      </c>
      <c r="C11" s="13">
        <v>59525</v>
      </c>
    </row>
    <row r="12" spans="1:3" ht="30.75" customHeight="1" x14ac:dyDescent="0.2">
      <c r="A12" s="9"/>
      <c r="B12" s="12" t="s">
        <v>32</v>
      </c>
      <c r="C12" s="13">
        <f>6*59525</f>
        <v>357150</v>
      </c>
    </row>
    <row r="13" spans="1:3" ht="24.95" customHeight="1" x14ac:dyDescent="0.2">
      <c r="A13" s="9">
        <v>2</v>
      </c>
      <c r="B13" s="12" t="s">
        <v>11</v>
      </c>
      <c r="C13" s="10">
        <v>1000</v>
      </c>
    </row>
    <row r="14" spans="1:3" ht="24.95" customHeight="1" x14ac:dyDescent="0.2">
      <c r="A14" s="9">
        <v>3</v>
      </c>
      <c r="B14" s="12" t="s">
        <v>5</v>
      </c>
      <c r="C14" s="10">
        <v>3000</v>
      </c>
    </row>
    <row r="15" spans="1:3" ht="24.95" customHeight="1" x14ac:dyDescent="0.2">
      <c r="A15" s="9">
        <v>4</v>
      </c>
      <c r="B15" s="12" t="s">
        <v>12</v>
      </c>
      <c r="C15" s="10">
        <v>5000</v>
      </c>
    </row>
    <row r="16" spans="1:3" ht="24.95" customHeight="1" x14ac:dyDescent="0.2">
      <c r="A16" s="9"/>
      <c r="B16" s="15" t="s">
        <v>17</v>
      </c>
      <c r="C16" s="10">
        <f>C9+C13+C14+C15</f>
        <v>515675</v>
      </c>
    </row>
    <row r="17" spans="1:3" ht="27.75" customHeight="1" x14ac:dyDescent="0.2">
      <c r="A17" s="3"/>
      <c r="B17" s="12" t="s">
        <v>33</v>
      </c>
      <c r="C17" s="10">
        <f>49*C16</f>
        <v>25268075</v>
      </c>
    </row>
    <row r="18" spans="1:3" ht="19.5" customHeight="1" x14ac:dyDescent="0.2">
      <c r="A18" s="4"/>
      <c r="B18" s="18"/>
      <c r="C18" s="6"/>
    </row>
    <row r="19" spans="1:3" ht="19.5" customHeight="1" x14ac:dyDescent="0.2">
      <c r="A19" s="4"/>
      <c r="B19" s="18"/>
      <c r="C19" s="6"/>
    </row>
    <row r="20" spans="1:3" ht="19.5" customHeight="1" x14ac:dyDescent="0.2">
      <c r="A20" s="4"/>
      <c r="B20" s="18"/>
      <c r="C20" s="6"/>
    </row>
    <row r="21" spans="1:3" ht="19.5" customHeight="1" x14ac:dyDescent="0.2">
      <c r="A21" s="4"/>
      <c r="B21" s="18"/>
      <c r="C21" s="6"/>
    </row>
    <row r="22" spans="1:3" ht="19.5" customHeight="1" x14ac:dyDescent="0.2">
      <c r="A22" s="4"/>
      <c r="B22" s="18"/>
      <c r="C22" s="6"/>
    </row>
    <row r="23" spans="1:3" ht="19.5" customHeight="1" x14ac:dyDescent="0.2">
      <c r="A23" s="4"/>
      <c r="B23" s="18"/>
      <c r="C23" s="6"/>
    </row>
    <row r="24" spans="1:3" ht="23.25" customHeight="1" x14ac:dyDescent="0.2"/>
    <row r="25" spans="1:3" ht="16.5" customHeight="1" x14ac:dyDescent="0.2"/>
    <row r="26" spans="1:3" ht="19.5" customHeight="1" x14ac:dyDescent="0.2"/>
  </sheetData>
  <mergeCells count="5">
    <mergeCell ref="A7:C7"/>
    <mergeCell ref="B2:C2"/>
    <mergeCell ref="A4:C4"/>
    <mergeCell ref="A5:C5"/>
    <mergeCell ref="A6:C6"/>
  </mergeCells>
  <pageMargins left="0.51181102362204722"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H4" sqref="H4"/>
    </sheetView>
  </sheetViews>
  <sheetFormatPr defaultRowHeight="13.5" x14ac:dyDescent="0.2"/>
  <cols>
    <col min="1" max="1" width="4.42578125" style="2" customWidth="1"/>
    <col min="2" max="2" width="66.85546875" style="2" customWidth="1"/>
    <col min="3" max="3" width="14.85546875" style="8" customWidth="1"/>
    <col min="4" max="16384" width="9.140625" style="2"/>
  </cols>
  <sheetData>
    <row r="1" spans="1:3" s="1" customFormat="1" ht="15" customHeight="1" x14ac:dyDescent="0.2">
      <c r="A1" s="2"/>
      <c r="B1" s="2"/>
      <c r="C1" s="7" t="s">
        <v>19</v>
      </c>
    </row>
    <row r="2" spans="1:3" s="1" customFormat="1" ht="15" customHeight="1" x14ac:dyDescent="0.2">
      <c r="A2" s="2"/>
      <c r="B2" s="23" t="s">
        <v>1</v>
      </c>
      <c r="C2" s="23"/>
    </row>
    <row r="3" spans="1:3" s="1" customFormat="1" ht="15" customHeight="1" x14ac:dyDescent="0.2">
      <c r="A3" s="2"/>
      <c r="B3" s="2"/>
      <c r="C3" s="7" t="s">
        <v>2</v>
      </c>
    </row>
    <row r="4" spans="1:3" s="1" customFormat="1" ht="15" customHeight="1" x14ac:dyDescent="0.2">
      <c r="A4" s="2"/>
      <c r="B4" s="2"/>
      <c r="C4" s="8"/>
    </row>
    <row r="5" spans="1:3" s="1" customFormat="1" ht="15" customHeight="1" x14ac:dyDescent="0.2">
      <c r="A5" s="24" t="s">
        <v>9</v>
      </c>
      <c r="B5" s="24"/>
      <c r="C5" s="24"/>
    </row>
    <row r="6" spans="1:3" s="1" customFormat="1" ht="15" customHeight="1" x14ac:dyDescent="0.2">
      <c r="A6" s="19"/>
      <c r="B6" s="19"/>
      <c r="C6" s="7"/>
    </row>
    <row r="7" spans="1:3" s="1" customFormat="1" ht="191.25" customHeight="1" x14ac:dyDescent="0.2">
      <c r="A7" s="24" t="s">
        <v>34</v>
      </c>
      <c r="B7" s="24"/>
      <c r="C7" s="24"/>
    </row>
    <row r="8" spans="1:3" s="1" customFormat="1" ht="30" customHeight="1" x14ac:dyDescent="0.2">
      <c r="A8" s="9" t="s">
        <v>7</v>
      </c>
      <c r="B8" s="9" t="s">
        <v>4</v>
      </c>
      <c r="C8" s="10" t="s">
        <v>3</v>
      </c>
    </row>
    <row r="9" spans="1:3" s="1" customFormat="1" ht="37.5" customHeight="1" x14ac:dyDescent="0.2">
      <c r="A9" s="9">
        <v>1</v>
      </c>
      <c r="B9" s="12" t="s">
        <v>31</v>
      </c>
      <c r="C9" s="10">
        <f>40304*98.75</f>
        <v>3980020</v>
      </c>
    </row>
    <row r="10" spans="1:3" s="1" customFormat="1" ht="35.25" customHeight="1" x14ac:dyDescent="0.2">
      <c r="A10" s="9">
        <v>2</v>
      </c>
      <c r="B10" s="12" t="s">
        <v>30</v>
      </c>
      <c r="C10" s="10">
        <f>51302*3.9</f>
        <v>200077.8</v>
      </c>
    </row>
    <row r="11" spans="1:3" s="1" customFormat="1" ht="24.95" customHeight="1" x14ac:dyDescent="0.2">
      <c r="A11" s="9"/>
      <c r="B11" s="15" t="s">
        <v>6</v>
      </c>
      <c r="C11" s="10">
        <f>SUM(C9:C10)</f>
        <v>4180097.8</v>
      </c>
    </row>
    <row r="12" spans="1:3" ht="15" customHeight="1" x14ac:dyDescent="0.2">
      <c r="A12" s="5"/>
      <c r="B12" s="4"/>
      <c r="C12" s="17"/>
    </row>
  </sheetData>
  <mergeCells count="3">
    <mergeCell ref="B2:C2"/>
    <mergeCell ref="A5:C5"/>
    <mergeCell ref="A7:C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17.11.2013(1)</vt:lpstr>
      <vt:lpstr>17.11.2013(2)</vt:lpstr>
      <vt:lpstr>17.11.2013(3)</vt:lpstr>
      <vt:lpstr>17.11.2013(4)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Levon Grigoryan</cp:lastModifiedBy>
  <cp:lastPrinted>2013-10-09T12:25:23Z</cp:lastPrinted>
  <dcterms:created xsi:type="dcterms:W3CDTF">1996-10-14T23:33:28Z</dcterms:created>
  <dcterms:modified xsi:type="dcterms:W3CDTF">2013-10-09T12:25:28Z</dcterms:modified>
</cp:coreProperties>
</file>