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1355" windowHeight="6660"/>
  </bookViews>
  <sheets>
    <sheet name="ALL" sheetId="17" r:id="rId1"/>
    <sheet name="CEC" sheetId="16" r:id="rId2"/>
    <sheet name="YYH" sheetId="20" r:id="rId3"/>
    <sheet name="TEX" sheetId="23" r:id="rId4"/>
  </sheets>
  <calcPr calcId="145621"/>
</workbook>
</file>

<file path=xl/calcChain.xml><?xml version="1.0" encoding="utf-8"?>
<calcChain xmlns="http://schemas.openxmlformats.org/spreadsheetml/2006/main">
  <c r="C11" i="16" l="1"/>
  <c r="C37" i="16" l="1"/>
  <c r="C35" i="16"/>
  <c r="C29" i="16" l="1"/>
  <c r="C27" i="16" l="1"/>
  <c r="C33" i="16" l="1"/>
  <c r="C31" i="16"/>
  <c r="C23" i="16" s="1"/>
  <c r="C16" i="20" l="1"/>
  <c r="C6" i="16"/>
  <c r="C39" i="16" s="1"/>
  <c r="C12" i="23"/>
  <c r="C14" i="20" l="1"/>
  <c r="C6" i="20" s="1"/>
  <c r="C26" i="20" s="1"/>
  <c r="C6" i="23" l="1"/>
  <c r="C7" i="17" l="1"/>
  <c r="C20" i="23"/>
  <c r="C22" i="23" l="1"/>
  <c r="C9" i="17" s="1"/>
  <c r="C5" i="17"/>
  <c r="C11" i="17" l="1"/>
</calcChain>
</file>

<file path=xl/sharedStrings.xml><?xml version="1.0" encoding="utf-8"?>
<sst xmlns="http://schemas.openxmlformats.org/spreadsheetml/2006/main" count="80" uniqueCount="54">
  <si>
    <t>N</t>
  </si>
  <si>
    <t>Ծախսերը</t>
  </si>
  <si>
    <t>Գումարը                                              (դրամ)</t>
  </si>
  <si>
    <t>ա/</t>
  </si>
  <si>
    <t>բ/</t>
  </si>
  <si>
    <t>գ/</t>
  </si>
  <si>
    <t>կենտրոնական ընտրական հանձնաժողովի պայմանագրային</t>
  </si>
  <si>
    <t>ընդամենը`</t>
  </si>
  <si>
    <t>կենտրոնական ընտրական հանձնաժողովների ծախսեր</t>
  </si>
  <si>
    <t>դ/</t>
  </si>
  <si>
    <t>ե/</t>
  </si>
  <si>
    <t>տեղամասային ընտրական հանձնաժողովների ծախսեր</t>
  </si>
  <si>
    <t>ԱՄԲՈՂՋԸ</t>
  </si>
  <si>
    <t>N          ը/կ</t>
  </si>
  <si>
    <t>1) հանձնաժողովի նախագահի</t>
  </si>
  <si>
    <t xml:space="preserve">Կապի ծառայություններ </t>
  </si>
  <si>
    <t>Գրասենյակային նյութեր և հագուստ</t>
  </si>
  <si>
    <t>Տրանսպորտային նյութեր</t>
  </si>
  <si>
    <t>Աշխատողների աշխատավարձեր և հավելավճարներ                                                                          այդ թվում`</t>
  </si>
  <si>
    <t>ընտրատարածքային ընտրական հանձնաժողովների ծախսեր</t>
  </si>
  <si>
    <t>2) հանձնաժողովի քարտուղարի</t>
  </si>
  <si>
    <t>Գործուղումների և շրջագայությունների ծախսեր</t>
  </si>
  <si>
    <t>Կապի ծառայություններ</t>
  </si>
  <si>
    <t>հանձնաժողովի նախագահի</t>
  </si>
  <si>
    <t>հանձնաժողովի նախագահի տեղակալի</t>
  </si>
  <si>
    <t>հանձնաժողովի քարտուղարի</t>
  </si>
  <si>
    <t>Համակարգչային ծառայություններ</t>
  </si>
  <si>
    <t>կենտրոնական ընտրական հանձնաժողովի աշխատակազմի</t>
  </si>
  <si>
    <t>զ/</t>
  </si>
  <si>
    <t>Աշխատողների աշխատավարձեր և հավելավճարներ                                                                                                  այդ թվում`</t>
  </si>
  <si>
    <t>Այլ ծախսեր                                                                                                                                       այդ թվում</t>
  </si>
  <si>
    <t>ընտրատարածքային ընտրական հանձնաժողովի պայմանագրային հիմունքով աշխատողների                                                                                                                                         (1 մարդ x 59.525 դրամ x 2 ամիս)</t>
  </si>
  <si>
    <t>հանձնաժողովի անդամների                                                                                                                                      (4 անդամ x 244.454 դրամ)</t>
  </si>
  <si>
    <t>3) հանձնաժողովի անդամների                                                                                                             (6 անդամ x 59.525 դրամ)</t>
  </si>
  <si>
    <t xml:space="preserve"> տեղամասային ընտրական հանձնաժողովների ծախսեր                                     (76 ՏՀԸ x 515.675 դրամ)</t>
  </si>
  <si>
    <t>Տեղեկանք</t>
  </si>
  <si>
    <t>Տպագրական ծախսեր</t>
  </si>
  <si>
    <t>Տպագրական թղթի ձեռք բերման ծախսեր                                                               (500 կգ x 800 դրամ)</t>
  </si>
  <si>
    <t>Հ ԱԺ լրացուցիչ ընտրություններ ընտրություններ 2013թ.սեպտեմբերի 29</t>
  </si>
  <si>
    <t>ՏԵՂԵԿԱՆՔ</t>
  </si>
  <si>
    <t>Դրոշմակնիքներ                                                                                                      (76 հատ x 2.000 դրամ)</t>
  </si>
  <si>
    <t xml:space="preserve"> ՏԸՀ անդամների անհատական կնիքներ                                                                 (76 հատ x 8 անդամ x 2.000 դրամ)</t>
  </si>
  <si>
    <t>ը/</t>
  </si>
  <si>
    <t>1/</t>
  </si>
  <si>
    <t>2/</t>
  </si>
  <si>
    <t>Ընտրողների թիվը վերցվել է լիազոր մարմնի կողմից հունիս ամսին ՀՀ ԿԸՀ ներկայացված ՀՀ ընտրողների ռեգիստրից:                                      (ՀՀ ԸՕ հոդված 7, կետ 4)</t>
  </si>
  <si>
    <r>
      <t>Ընտրությունների կազմակերպման և անցկացման ֆինանսավորման ծախսերը նախատեսվում են  առանձին հոդվածով</t>
    </r>
    <r>
      <rPr>
        <b/>
        <sz val="10"/>
        <rFont val="GHEA Grapalat"/>
        <family val="3"/>
      </rPr>
      <t>:</t>
    </r>
    <r>
      <rPr>
        <sz val="10"/>
        <rFont val="GHEA Grapalat"/>
        <family val="3"/>
      </rPr>
      <t xml:space="preserve">                                         (ՀՀ ԸՕ հոդված 23, կետ 1)</t>
    </r>
  </si>
  <si>
    <t>Քվեաթերթիկների համար ծրարների ձեռք բերում                                                                               (50.007 ընտրող + 50.007 x 0.03) x 11 դրամ)</t>
  </si>
  <si>
    <t>Մեծամասնական քվեաթերթիկների տպագրում                                                                                  (50.007 ընտրող + 50.007 x 0.03) x 5 դրամ)</t>
  </si>
  <si>
    <t>Կարտոնե քվեախցեր                                                                                                                         (76 տեղամաս x 3 հատ x 1.800 դրամ)</t>
  </si>
  <si>
    <t>հիմունքով աշխատողների (2 անդամ x 90.000 դրամ x 2 ամիս)</t>
  </si>
  <si>
    <t xml:space="preserve">ԿԵՆՏՐՈՆԱԿԱՆ ԸՆՏՐԱԿԱՆ ՀԱՆՁՆԱԺՈՂՈՎԻ  ԾԱԽՍԵՐԻ  </t>
  </si>
  <si>
    <t xml:space="preserve"> ՍՅՈՒՆԻՔԻ ԹԻՎ 38 ԸՆՏՐԱՏԱՐԱԾՔԱՅԻՆ  ԸՆՏՐԱԿԱՆ ՀԱՆՁՆԱԺՈՂՈՎՆԵՐԻ ԾԱԽՍԵՐԻ  </t>
  </si>
  <si>
    <t xml:space="preserve">ՏԵՂԱՄԱՍԱՅԻՆ ԸՆՏՐԱԿԱՆ ՀԱՆՁՆԱԺՈՂՈՎՆԵՐԻ  ԾԱԽՍԵՐԻ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</si>
</sst>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GHEA Grapalat"/>
      <family val="3"/>
    </font>
    <font>
      <b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11" sqref="E11"/>
    </sheetView>
  </sheetViews>
  <sheetFormatPr defaultRowHeight="14.25" x14ac:dyDescent="0.2"/>
  <cols>
    <col min="1" max="1" width="3.5703125" style="1" customWidth="1"/>
    <col min="2" max="2" width="63.5703125" style="1" customWidth="1"/>
    <col min="3" max="3" width="13.7109375" style="2" customWidth="1"/>
    <col min="4" max="4" width="9.140625" style="1"/>
    <col min="5" max="5" width="12.42578125" style="1" customWidth="1"/>
    <col min="6" max="16384" width="9.140625" style="1"/>
  </cols>
  <sheetData>
    <row r="1" spans="1:3" ht="14.25" customHeight="1" x14ac:dyDescent="0.2">
      <c r="A1" s="5" t="s">
        <v>35</v>
      </c>
      <c r="B1" s="5"/>
      <c r="C1" s="5"/>
    </row>
    <row r="2" spans="1:3" ht="16.5" customHeight="1" x14ac:dyDescent="0.2">
      <c r="A2" s="5" t="s">
        <v>38</v>
      </c>
      <c r="B2" s="5"/>
      <c r="C2" s="5"/>
    </row>
    <row r="5" spans="1:3" x14ac:dyDescent="0.2">
      <c r="A5" s="1" t="s">
        <v>4</v>
      </c>
      <c r="B5" s="1" t="s">
        <v>8</v>
      </c>
      <c r="C5" s="2">
        <f>CEC!C39</f>
        <v>8441515.3599999994</v>
      </c>
    </row>
    <row r="7" spans="1:3" x14ac:dyDescent="0.2">
      <c r="A7" s="1" t="s">
        <v>5</v>
      </c>
      <c r="B7" s="1" t="s">
        <v>19</v>
      </c>
      <c r="C7" s="2">
        <f>YYH!C26</f>
        <v>2752031</v>
      </c>
    </row>
    <row r="9" spans="1:3" x14ac:dyDescent="0.2">
      <c r="A9" s="1" t="s">
        <v>9</v>
      </c>
      <c r="B9" s="1" t="s">
        <v>11</v>
      </c>
      <c r="C9" s="2">
        <f>TEX!C22</f>
        <v>39191300</v>
      </c>
    </row>
    <row r="11" spans="1:3" x14ac:dyDescent="0.2">
      <c r="B11" s="2" t="s">
        <v>12</v>
      </c>
      <c r="C11" s="2">
        <f>SUM(C5:C10)</f>
        <v>50384846.359999999</v>
      </c>
    </row>
    <row r="15" spans="1:3" ht="40.5" x14ac:dyDescent="0.2">
      <c r="A15" s="1" t="s">
        <v>43</v>
      </c>
      <c r="B15" s="1" t="s">
        <v>45</v>
      </c>
    </row>
    <row r="17" spans="1:2" ht="41.25" x14ac:dyDescent="0.2">
      <c r="A17" s="1" t="s">
        <v>44</v>
      </c>
      <c r="B17" s="1" t="s">
        <v>46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F2" sqref="F2"/>
    </sheetView>
  </sheetViews>
  <sheetFormatPr defaultRowHeight="13.5" x14ac:dyDescent="0.2"/>
  <cols>
    <col min="1" max="1" width="4.140625" style="3" customWidth="1"/>
    <col min="2" max="2" width="58" style="1" customWidth="1"/>
    <col min="3" max="3" width="17.140625" style="3" customWidth="1"/>
    <col min="4" max="16384" width="9.140625" style="1"/>
  </cols>
  <sheetData>
    <row r="1" spans="1:3" ht="13.5" customHeight="1" x14ac:dyDescent="0.2">
      <c r="A1" s="5" t="s">
        <v>39</v>
      </c>
      <c r="B1" s="5"/>
      <c r="C1" s="5"/>
    </row>
    <row r="2" spans="1:3" ht="17.25" customHeight="1" x14ac:dyDescent="0.2">
      <c r="A2" s="6" t="s">
        <v>51</v>
      </c>
      <c r="B2" s="6"/>
      <c r="C2" s="6"/>
    </row>
    <row r="4" spans="1:3" ht="27" x14ac:dyDescent="0.2">
      <c r="A4" s="3" t="s">
        <v>0</v>
      </c>
      <c r="B4" s="3" t="s">
        <v>1</v>
      </c>
      <c r="C4" s="3" t="s">
        <v>2</v>
      </c>
    </row>
    <row r="6" spans="1:3" ht="27" x14ac:dyDescent="0.2">
      <c r="A6" s="3">
        <v>1</v>
      </c>
      <c r="B6" s="1" t="s">
        <v>18</v>
      </c>
      <c r="C6" s="4">
        <f>C8+C11</f>
        <v>4801000</v>
      </c>
    </row>
    <row r="8" spans="1:3" x14ac:dyDescent="0.2">
      <c r="A8" s="3" t="s">
        <v>3</v>
      </c>
      <c r="B8" s="1" t="s">
        <v>27</v>
      </c>
      <c r="C8" s="3">
        <v>4441000</v>
      </c>
    </row>
    <row r="10" spans="1:3" x14ac:dyDescent="0.2">
      <c r="A10" s="3" t="s">
        <v>4</v>
      </c>
      <c r="B10" s="1" t="s">
        <v>6</v>
      </c>
    </row>
    <row r="11" spans="1:3" x14ac:dyDescent="0.2">
      <c r="B11" s="1" t="s">
        <v>50</v>
      </c>
      <c r="C11" s="3">
        <f>2*90000*2</f>
        <v>360000</v>
      </c>
    </row>
    <row r="13" spans="1:3" ht="14.25" x14ac:dyDescent="0.2">
      <c r="A13" s="3">
        <v>2</v>
      </c>
      <c r="B13" s="1" t="s">
        <v>21</v>
      </c>
      <c r="C13" s="4">
        <v>78000</v>
      </c>
    </row>
    <row r="14" spans="1:3" ht="14.25" x14ac:dyDescent="0.2">
      <c r="C14" s="4"/>
    </row>
    <row r="15" spans="1:3" ht="14.25" x14ac:dyDescent="0.2">
      <c r="A15" s="3">
        <v>3</v>
      </c>
      <c r="B15" s="1" t="s">
        <v>17</v>
      </c>
      <c r="C15" s="4">
        <v>60000</v>
      </c>
    </row>
    <row r="16" spans="1:3" ht="14.25" x14ac:dyDescent="0.2">
      <c r="C16" s="4"/>
    </row>
    <row r="17" spans="1:3" ht="14.25" x14ac:dyDescent="0.2">
      <c r="A17" s="3">
        <v>4</v>
      </c>
      <c r="B17" s="1" t="s">
        <v>22</v>
      </c>
      <c r="C17" s="4">
        <v>50000</v>
      </c>
    </row>
    <row r="18" spans="1:3" ht="14.25" x14ac:dyDescent="0.2">
      <c r="C18" s="4"/>
    </row>
    <row r="19" spans="1:3" ht="14.25" x14ac:dyDescent="0.2">
      <c r="A19" s="3">
        <v>5</v>
      </c>
      <c r="B19" s="1" t="s">
        <v>16</v>
      </c>
      <c r="C19" s="4">
        <v>50000</v>
      </c>
    </row>
    <row r="20" spans="1:3" ht="14.25" x14ac:dyDescent="0.2">
      <c r="C20" s="4"/>
    </row>
    <row r="21" spans="1:3" ht="14.25" x14ac:dyDescent="0.2">
      <c r="A21" s="3">
        <v>6</v>
      </c>
      <c r="B21" s="1" t="s">
        <v>26</v>
      </c>
      <c r="C21" s="4">
        <v>50000</v>
      </c>
    </row>
    <row r="22" spans="1:3" ht="14.25" x14ac:dyDescent="0.2">
      <c r="C22" s="4"/>
    </row>
    <row r="23" spans="1:3" ht="27" x14ac:dyDescent="0.2">
      <c r="A23" s="3">
        <v>7</v>
      </c>
      <c r="B23" s="1" t="s">
        <v>30</v>
      </c>
      <c r="C23" s="4">
        <f>C25+C27+C29+C31+C33+C35+C37</f>
        <v>3352515.36</v>
      </c>
    </row>
    <row r="25" spans="1:3" x14ac:dyDescent="0.2">
      <c r="A25" s="3" t="s">
        <v>3</v>
      </c>
      <c r="B25" s="1" t="s">
        <v>36</v>
      </c>
      <c r="C25" s="3">
        <v>350000</v>
      </c>
    </row>
    <row r="27" spans="1:3" ht="27" x14ac:dyDescent="0.2">
      <c r="A27" s="3" t="s">
        <v>4</v>
      </c>
      <c r="B27" s="1" t="s">
        <v>49</v>
      </c>
      <c r="C27" s="3">
        <f>76*3*1800</f>
        <v>410400</v>
      </c>
    </row>
    <row r="29" spans="1:3" ht="27" x14ac:dyDescent="0.2">
      <c r="A29" s="3" t="s">
        <v>5</v>
      </c>
      <c r="B29" s="1" t="s">
        <v>37</v>
      </c>
      <c r="C29" s="3">
        <f>500*800</f>
        <v>400000</v>
      </c>
    </row>
    <row r="31" spans="1:3" ht="27" x14ac:dyDescent="0.2">
      <c r="A31" s="3" t="s">
        <v>9</v>
      </c>
      <c r="B31" s="1" t="s">
        <v>40</v>
      </c>
      <c r="C31" s="3">
        <f>76*2000</f>
        <v>152000</v>
      </c>
    </row>
    <row r="33" spans="1:3" ht="27" x14ac:dyDescent="0.2">
      <c r="A33" s="3" t="s">
        <v>10</v>
      </c>
      <c r="B33" s="1" t="s">
        <v>41</v>
      </c>
      <c r="C33" s="3">
        <f>76*8*2000</f>
        <v>1216000</v>
      </c>
    </row>
    <row r="35" spans="1:3" ht="27" x14ac:dyDescent="0.2">
      <c r="A35" s="3" t="s">
        <v>28</v>
      </c>
      <c r="B35" s="1" t="s">
        <v>47</v>
      </c>
      <c r="C35" s="3">
        <f>(50007+50007*0.03)*11</f>
        <v>566579.30999999994</v>
      </c>
    </row>
    <row r="37" spans="1:3" ht="27" x14ac:dyDescent="0.2">
      <c r="A37" s="3" t="s">
        <v>42</v>
      </c>
      <c r="B37" s="1" t="s">
        <v>48</v>
      </c>
      <c r="C37" s="3">
        <f>(50007+50007*0.03)*5</f>
        <v>257536.05</v>
      </c>
    </row>
    <row r="39" spans="1:3" ht="14.25" x14ac:dyDescent="0.2">
      <c r="B39" s="2" t="s">
        <v>7</v>
      </c>
      <c r="C39" s="4">
        <f>C6+C13+C15+C17+C19+C21+C23</f>
        <v>8441515.3599999994</v>
      </c>
    </row>
  </sheetData>
  <mergeCells count="2">
    <mergeCell ref="A1:C1"/>
    <mergeCell ref="A2:C2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I2" sqref="I2"/>
    </sheetView>
  </sheetViews>
  <sheetFormatPr defaultRowHeight="13.5" x14ac:dyDescent="0.2"/>
  <cols>
    <col min="1" max="1" width="4.7109375" style="3" customWidth="1"/>
    <col min="2" max="2" width="80.7109375" style="1" customWidth="1"/>
    <col min="3" max="3" width="12.5703125" style="3" customWidth="1"/>
    <col min="4" max="16384" width="9.140625" style="1"/>
  </cols>
  <sheetData>
    <row r="1" spans="1:3" ht="13.5" customHeight="1" x14ac:dyDescent="0.2">
      <c r="A1" s="5" t="s">
        <v>39</v>
      </c>
      <c r="B1" s="5"/>
      <c r="C1" s="5"/>
    </row>
    <row r="2" spans="1:3" ht="20.25" customHeight="1" x14ac:dyDescent="0.2">
      <c r="A2" s="6" t="s">
        <v>52</v>
      </c>
      <c r="B2" s="6"/>
      <c r="C2" s="6"/>
    </row>
    <row r="4" spans="1:3" ht="27" x14ac:dyDescent="0.2">
      <c r="A4" s="3" t="s">
        <v>0</v>
      </c>
      <c r="B4" s="3" t="s">
        <v>1</v>
      </c>
      <c r="C4" s="3" t="s">
        <v>2</v>
      </c>
    </row>
    <row r="6" spans="1:3" ht="27" x14ac:dyDescent="0.2">
      <c r="A6" s="3">
        <v>1</v>
      </c>
      <c r="B6" s="1" t="s">
        <v>29</v>
      </c>
      <c r="C6" s="4">
        <f>C8+C10+C12+C14+C16</f>
        <v>2563587</v>
      </c>
    </row>
    <row r="8" spans="1:3" x14ac:dyDescent="0.2">
      <c r="A8" s="3" t="s">
        <v>3</v>
      </c>
      <c r="B8" s="1" t="s">
        <v>23</v>
      </c>
      <c r="C8" s="3">
        <v>488907</v>
      </c>
    </row>
    <row r="10" spans="1:3" x14ac:dyDescent="0.2">
      <c r="A10" s="3" t="s">
        <v>4</v>
      </c>
      <c r="B10" s="1" t="s">
        <v>24</v>
      </c>
      <c r="C10" s="3">
        <v>488907</v>
      </c>
    </row>
    <row r="12" spans="1:3" x14ac:dyDescent="0.2">
      <c r="A12" s="3" t="s">
        <v>5</v>
      </c>
      <c r="B12" s="1" t="s">
        <v>25</v>
      </c>
      <c r="C12" s="3">
        <v>488907</v>
      </c>
    </row>
    <row r="14" spans="1:3" ht="27" x14ac:dyDescent="0.2">
      <c r="A14" s="3" t="s">
        <v>9</v>
      </c>
      <c r="B14" s="1" t="s">
        <v>32</v>
      </c>
      <c r="C14" s="3">
        <f>4*244454</f>
        <v>977816</v>
      </c>
    </row>
    <row r="16" spans="1:3" ht="40.5" x14ac:dyDescent="0.2">
      <c r="A16" s="3" t="s">
        <v>10</v>
      </c>
      <c r="B16" s="1" t="s">
        <v>31</v>
      </c>
      <c r="C16" s="3">
        <f>1*59525*2</f>
        <v>119050</v>
      </c>
    </row>
    <row r="18" spans="1:3" ht="14.25" x14ac:dyDescent="0.2">
      <c r="A18" s="3">
        <v>2</v>
      </c>
      <c r="B18" s="1" t="s">
        <v>21</v>
      </c>
      <c r="C18" s="4">
        <v>50000</v>
      </c>
    </row>
    <row r="19" spans="1:3" ht="14.25" x14ac:dyDescent="0.2">
      <c r="C19" s="4"/>
    </row>
    <row r="20" spans="1:3" ht="14.25" x14ac:dyDescent="0.2">
      <c r="A20" s="3">
        <v>3</v>
      </c>
      <c r="B20" s="1" t="s">
        <v>17</v>
      </c>
      <c r="C20" s="4">
        <v>69990</v>
      </c>
    </row>
    <row r="21" spans="1:3" ht="14.25" x14ac:dyDescent="0.2">
      <c r="C21" s="4"/>
    </row>
    <row r="22" spans="1:3" ht="14.25" x14ac:dyDescent="0.2">
      <c r="A22" s="3">
        <v>4</v>
      </c>
      <c r="B22" s="1" t="s">
        <v>22</v>
      </c>
      <c r="C22" s="4">
        <v>26904</v>
      </c>
    </row>
    <row r="23" spans="1:3" ht="14.25" x14ac:dyDescent="0.2">
      <c r="C23" s="4"/>
    </row>
    <row r="24" spans="1:3" ht="14.25" x14ac:dyDescent="0.2">
      <c r="A24" s="3">
        <v>5</v>
      </c>
      <c r="B24" s="1" t="s">
        <v>16</v>
      </c>
      <c r="C24" s="4">
        <v>41550</v>
      </c>
    </row>
    <row r="26" spans="1:3" ht="14.25" x14ac:dyDescent="0.2">
      <c r="B26" s="2" t="s">
        <v>7</v>
      </c>
      <c r="C26" s="4">
        <f>C6+C18+C20+C22+C24</f>
        <v>2752031</v>
      </c>
    </row>
  </sheetData>
  <mergeCells count="2">
    <mergeCell ref="A1:C1"/>
    <mergeCell ref="A2:C2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N6" sqref="M6:N6"/>
    </sheetView>
  </sheetViews>
  <sheetFormatPr defaultRowHeight="13.5" x14ac:dyDescent="0.2"/>
  <cols>
    <col min="1" max="1" width="4.7109375" style="3" customWidth="1"/>
    <col min="2" max="2" width="58.5703125" style="1" customWidth="1"/>
    <col min="3" max="3" width="13.140625" style="3" customWidth="1"/>
    <col min="4" max="16384" width="9.140625" style="1"/>
  </cols>
  <sheetData>
    <row r="1" spans="1:3" ht="13.5" customHeight="1" x14ac:dyDescent="0.2">
      <c r="A1" s="5" t="s">
        <v>39</v>
      </c>
      <c r="B1" s="5"/>
      <c r="C1" s="5"/>
    </row>
    <row r="2" spans="1:3" ht="21" customHeight="1" x14ac:dyDescent="0.2">
      <c r="A2" s="6" t="s">
        <v>53</v>
      </c>
      <c r="B2" s="6"/>
      <c r="C2" s="6"/>
    </row>
    <row r="4" spans="1:3" ht="27" x14ac:dyDescent="0.2">
      <c r="A4" s="3" t="s">
        <v>13</v>
      </c>
      <c r="B4" s="3" t="s">
        <v>1</v>
      </c>
      <c r="C4" s="3" t="s">
        <v>2</v>
      </c>
    </row>
    <row r="6" spans="1:3" ht="27" x14ac:dyDescent="0.2">
      <c r="A6" s="3">
        <v>1</v>
      </c>
      <c r="B6" s="1" t="s">
        <v>18</v>
      </c>
      <c r="C6" s="4">
        <f>C8+C10+C12</f>
        <v>506675</v>
      </c>
    </row>
    <row r="8" spans="1:3" x14ac:dyDescent="0.2">
      <c r="B8" s="1" t="s">
        <v>14</v>
      </c>
      <c r="C8" s="3">
        <v>90000</v>
      </c>
    </row>
    <row r="10" spans="1:3" x14ac:dyDescent="0.2">
      <c r="B10" s="1" t="s">
        <v>20</v>
      </c>
      <c r="C10" s="3">
        <v>59525</v>
      </c>
    </row>
    <row r="12" spans="1:3" ht="27" x14ac:dyDescent="0.2">
      <c r="B12" s="1" t="s">
        <v>33</v>
      </c>
      <c r="C12" s="3">
        <f>6*59525</f>
        <v>357150</v>
      </c>
    </row>
    <row r="14" spans="1:3" ht="14.25" x14ac:dyDescent="0.2">
      <c r="A14" s="3">
        <v>2</v>
      </c>
      <c r="B14" s="1" t="s">
        <v>15</v>
      </c>
      <c r="C14" s="4">
        <v>1000</v>
      </c>
    </row>
    <row r="15" spans="1:3" ht="14.25" x14ac:dyDescent="0.2">
      <c r="C15" s="4"/>
    </row>
    <row r="16" spans="1:3" ht="14.25" x14ac:dyDescent="0.2">
      <c r="A16" s="3">
        <v>3</v>
      </c>
      <c r="B16" s="1" t="s">
        <v>16</v>
      </c>
      <c r="C16" s="4">
        <v>3000</v>
      </c>
    </row>
    <row r="17" spans="1:3" ht="14.25" x14ac:dyDescent="0.2">
      <c r="C17" s="4"/>
    </row>
    <row r="18" spans="1:3" ht="14.25" x14ac:dyDescent="0.2">
      <c r="A18" s="3">
        <v>4</v>
      </c>
      <c r="B18" s="1" t="s">
        <v>17</v>
      </c>
      <c r="C18" s="4">
        <v>5000</v>
      </c>
    </row>
    <row r="20" spans="1:3" ht="14.25" x14ac:dyDescent="0.2">
      <c r="B20" s="2" t="s">
        <v>7</v>
      </c>
      <c r="C20" s="4">
        <f>SUM(C8:C19)</f>
        <v>515675</v>
      </c>
    </row>
    <row r="22" spans="1:3" ht="27" x14ac:dyDescent="0.2">
      <c r="B22" s="1" t="s">
        <v>34</v>
      </c>
      <c r="C22" s="4">
        <f>76*C20</f>
        <v>39191300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CEC</vt:lpstr>
      <vt:lpstr>YYH</vt:lpstr>
      <vt:lpstr>TEX</vt:lpstr>
    </vt:vector>
  </TitlesOfParts>
  <Company>CEC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Levong</dc:creator>
  <cp:lastModifiedBy>Levon Grigoryan</cp:lastModifiedBy>
  <cp:lastPrinted>2013-07-15T07:26:22Z</cp:lastPrinted>
  <dcterms:created xsi:type="dcterms:W3CDTF">2005-07-29T05:26:58Z</dcterms:created>
  <dcterms:modified xsi:type="dcterms:W3CDTF">2013-07-19T07:15:31Z</dcterms:modified>
</cp:coreProperties>
</file>