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905" windowWidth="14805" windowHeight="6210" firstSheet="9" activeTab="9"/>
  </bookViews>
  <sheets>
    <sheet name="Aragatsotn" sheetId="3" state="hidden" r:id="rId1"/>
    <sheet name="Aragac crag" sheetId="16" state="hidden" r:id="rId2"/>
    <sheet name="Ararat crag" sheetId="17" state="hidden" r:id="rId3"/>
    <sheet name="Armavir crag" sheetId="18" state="hidden" r:id="rId4"/>
    <sheet name="Gegharqunik" sheetId="8" state="hidden" r:id="rId5"/>
    <sheet name="Gexarq crag" sheetId="19" state="hidden" r:id="rId6"/>
    <sheet name="Lori crag" sheetId="20" state="hidden" r:id="rId7"/>
    <sheet name="Kotayq crag" sheetId="21" state="hidden" r:id="rId8"/>
    <sheet name="Shirak crag" sheetId="22" state="hidden" r:id="rId9"/>
    <sheet name="Հավելված" sheetId="33" r:id="rId10"/>
    <sheet name="Syunik crag" sheetId="23" state="hidden" r:id="rId11"/>
    <sheet name="Vayoc dzor crag" sheetId="24" state="hidden" r:id="rId12"/>
    <sheet name="ԸՆԴԱՄԵՆԸ" sheetId="26" state="hidden" r:id="rId13"/>
    <sheet name="Tavush crag" sheetId="25" state="hidden" r:id="rId14"/>
    <sheet name="Gnum" sheetId="15" state="hidden" r:id="rId15"/>
  </sheets>
  <calcPr calcId="124519"/>
</workbook>
</file>

<file path=xl/calcChain.xml><?xml version="1.0" encoding="utf-8"?>
<calcChain xmlns="http://schemas.openxmlformats.org/spreadsheetml/2006/main">
  <c r="F19" i="3"/>
  <c r="C19"/>
  <c r="D19"/>
  <c r="D13"/>
  <c r="E13"/>
  <c r="F13"/>
  <c r="C13"/>
  <c r="C10"/>
  <c r="E10"/>
  <c r="F10"/>
  <c r="F8" l="1"/>
  <c r="C8"/>
  <c r="H63" i="16"/>
  <c r="I63"/>
  <c r="I91" l="1"/>
  <c r="I19"/>
  <c r="I79" l="1"/>
  <c r="H79"/>
  <c r="H99" i="19" l="1"/>
  <c r="I99"/>
  <c r="G99"/>
  <c r="I86"/>
  <c r="G86"/>
  <c r="I18"/>
  <c r="G18"/>
  <c r="H31"/>
  <c r="I31"/>
  <c r="G31"/>
  <c r="I49"/>
  <c r="I63"/>
  <c r="G63"/>
  <c r="I112"/>
  <c r="G112"/>
  <c r="I138"/>
  <c r="G138"/>
  <c r="I151"/>
  <c r="C10" i="8"/>
  <c r="E10"/>
  <c r="D31"/>
  <c r="E51"/>
  <c r="I176" i="19" s="1"/>
  <c r="D51" i="8"/>
  <c r="H176" i="19" s="1"/>
  <c r="C51" i="8"/>
  <c r="G176" i="19" s="1"/>
  <c r="D22" i="8"/>
  <c r="D26"/>
  <c r="I13" i="23" l="1"/>
  <c r="G13"/>
  <c r="H13" i="25" l="1"/>
  <c r="I13"/>
  <c r="G13"/>
  <c r="H18" i="18"/>
  <c r="I18"/>
  <c r="G18"/>
  <c r="D34" i="8"/>
  <c r="E14" i="15"/>
  <c r="H28" i="24"/>
  <c r="I28"/>
  <c r="G28"/>
  <c r="H53"/>
  <c r="I53"/>
  <c r="G53"/>
  <c r="I164" i="22"/>
  <c r="C165" s="1"/>
  <c r="G164"/>
  <c r="H164"/>
  <c r="H61"/>
  <c r="I61"/>
  <c r="G61"/>
  <c r="H52" i="16" l="1"/>
  <c r="I52"/>
  <c r="G52"/>
  <c r="G122" i="18" l="1"/>
  <c r="H95"/>
  <c r="I95"/>
  <c r="G95"/>
  <c r="I83"/>
  <c r="G83"/>
  <c r="I70"/>
  <c r="G70"/>
  <c r="H58"/>
  <c r="I58"/>
  <c r="G58"/>
  <c r="I36"/>
  <c r="G36"/>
  <c r="H105" i="23"/>
  <c r="I105"/>
  <c r="G105"/>
  <c r="I14" i="24" l="1"/>
  <c r="G14"/>
  <c r="H118" i="16"/>
  <c r="I118"/>
  <c r="C119" s="1"/>
  <c r="G118"/>
  <c r="H105"/>
  <c r="I105"/>
  <c r="G105"/>
  <c r="H91"/>
  <c r="G91"/>
  <c r="G79"/>
  <c r="G63"/>
  <c r="I35"/>
  <c r="G35"/>
  <c r="G19"/>
  <c r="E19" i="3"/>
  <c r="E8" s="1"/>
  <c r="E13" i="15"/>
  <c r="E12"/>
  <c r="D10" i="3"/>
  <c r="D8" s="1"/>
  <c r="I108" i="25"/>
  <c r="G108"/>
  <c r="I95"/>
  <c r="G95"/>
  <c r="H19" i="16" l="1"/>
  <c r="H35"/>
  <c r="E11" i="15"/>
  <c r="I82" i="25" l="1"/>
  <c r="G82"/>
  <c r="H69"/>
  <c r="I69"/>
  <c r="G69"/>
  <c r="H45"/>
  <c r="I45"/>
  <c r="G45"/>
  <c r="I31"/>
  <c r="G31"/>
  <c r="H175"/>
  <c r="I175"/>
  <c r="G175"/>
  <c r="H180" i="20"/>
  <c r="I180"/>
  <c r="G180"/>
  <c r="H120" i="21"/>
  <c r="I120"/>
  <c r="G120"/>
  <c r="D41" i="8" l="1"/>
  <c r="H18" i="19" s="1"/>
  <c r="D45" i="8" l="1"/>
  <c r="D43"/>
  <c r="D46"/>
  <c r="D19"/>
  <c r="H130" i="24"/>
  <c r="G130"/>
  <c r="I130" l="1"/>
  <c r="H63" i="19"/>
  <c r="H162" i="25"/>
  <c r="I162"/>
  <c r="G162"/>
  <c r="G151" i="19"/>
  <c r="H149" i="25"/>
  <c r="I149"/>
  <c r="G149"/>
  <c r="I136"/>
  <c r="G136"/>
  <c r="H121"/>
  <c r="I121"/>
  <c r="G121"/>
  <c r="H118" i="24"/>
  <c r="I118"/>
  <c r="C119" s="1"/>
  <c r="G118"/>
  <c r="I92"/>
  <c r="G92"/>
  <c r="I79"/>
  <c r="G79"/>
  <c r="I66"/>
  <c r="G66"/>
  <c r="H80" i="23"/>
  <c r="I80"/>
  <c r="C81" s="1"/>
  <c r="G80"/>
  <c r="I63"/>
  <c r="G63"/>
  <c r="I37"/>
  <c r="G37"/>
  <c r="I16" i="22"/>
  <c r="G16"/>
  <c r="I17" i="21"/>
  <c r="G17"/>
  <c r="H137" i="22"/>
  <c r="I137"/>
  <c r="G137"/>
  <c r="I124"/>
  <c r="G124"/>
  <c r="H111"/>
  <c r="I111"/>
  <c r="G111"/>
  <c r="I97"/>
  <c r="G97"/>
  <c r="H75"/>
  <c r="I75"/>
  <c r="G75"/>
  <c r="I47"/>
  <c r="G47"/>
  <c r="H29"/>
  <c r="I29"/>
  <c r="G29"/>
  <c r="H108" i="21"/>
  <c r="I108"/>
  <c r="C109" s="1"/>
  <c r="G108"/>
  <c r="I80"/>
  <c r="I67"/>
  <c r="G67"/>
  <c r="H54"/>
  <c r="I54"/>
  <c r="G54"/>
  <c r="I37"/>
  <c r="G37"/>
  <c r="H167" i="20"/>
  <c r="I167"/>
  <c r="G167"/>
  <c r="H153"/>
  <c r="I153"/>
  <c r="G153"/>
  <c r="G142"/>
  <c r="I129"/>
  <c r="G129"/>
  <c r="I116"/>
  <c r="G116"/>
  <c r="I103"/>
  <c r="G103"/>
  <c r="H90"/>
  <c r="I90"/>
  <c r="G90"/>
  <c r="I70"/>
  <c r="G70"/>
  <c r="I57"/>
  <c r="G57"/>
  <c r="I44"/>
  <c r="G44"/>
  <c r="H29"/>
  <c r="I29"/>
  <c r="I17"/>
  <c r="G17"/>
  <c r="G29"/>
  <c r="G164" i="19" l="1"/>
  <c r="H164"/>
  <c r="I164"/>
  <c r="C165" s="1"/>
  <c r="I125" i="17"/>
  <c r="G125"/>
  <c r="H126" i="19"/>
  <c r="I126"/>
  <c r="G126"/>
  <c r="I122" i="18"/>
  <c r="C123" s="1"/>
  <c r="H109"/>
  <c r="I109"/>
  <c r="C110" s="1"/>
  <c r="G109"/>
  <c r="I112" i="17"/>
  <c r="G112"/>
  <c r="I99"/>
  <c r="G99"/>
  <c r="H86"/>
  <c r="I86"/>
  <c r="G86"/>
  <c r="H64"/>
  <c r="I64"/>
  <c r="G64"/>
  <c r="I36"/>
  <c r="G18"/>
  <c r="H50"/>
  <c r="I50"/>
  <c r="G50"/>
  <c r="H18"/>
  <c r="I18"/>
  <c r="C36" i="16"/>
  <c r="C80"/>
  <c r="C32" i="8" l="1"/>
  <c r="C27" l="1"/>
  <c r="C8" s="1"/>
  <c r="G49" i="19"/>
  <c r="G36" i="17"/>
  <c r="H70" i="20"/>
  <c r="D20" i="8"/>
  <c r="D21"/>
  <c r="D24"/>
  <c r="G80" i="21" l="1"/>
  <c r="D35" i="8"/>
  <c r="D38"/>
  <c r="D37"/>
  <c r="D36"/>
  <c r="D33"/>
  <c r="D18"/>
  <c r="H122" i="18"/>
  <c r="H82" i="25"/>
  <c r="D17" i="8"/>
  <c r="D16"/>
  <c r="D15"/>
  <c r="D14"/>
  <c r="H79" i="24"/>
  <c r="H63" i="23"/>
  <c r="H97" i="22"/>
  <c r="D40" i="8"/>
  <c r="D39"/>
  <c r="D25"/>
  <c r="H112" i="19" s="1"/>
  <c r="D23" i="8"/>
  <c r="D29"/>
  <c r="D32"/>
  <c r="D12"/>
  <c r="E52" i="15"/>
  <c r="E48"/>
  <c r="E44"/>
  <c r="E40"/>
  <c r="H149" i="22"/>
  <c r="I149"/>
  <c r="G149"/>
  <c r="E36" i="15"/>
  <c r="E32"/>
  <c r="E28"/>
  <c r="E24"/>
  <c r="E20"/>
  <c r="E19"/>
  <c r="E18"/>
  <c r="H95" i="25" l="1"/>
  <c r="H86" i="19"/>
  <c r="H13" i="23"/>
  <c r="H36" i="17"/>
  <c r="H138" i="19"/>
  <c r="H151"/>
  <c r="H49"/>
  <c r="D10" i="8"/>
  <c r="H14" i="24"/>
  <c r="H31" i="25"/>
  <c r="H108"/>
  <c r="H92" i="24"/>
  <c r="H16" i="22"/>
  <c r="H83" i="18"/>
  <c r="H36"/>
  <c r="H70"/>
  <c r="H136" i="25"/>
  <c r="H66" i="24"/>
  <c r="H17" i="20"/>
  <c r="H37" i="21"/>
  <c r="H99" i="17"/>
  <c r="H112"/>
  <c r="H125"/>
  <c r="H47" i="22"/>
  <c r="H124"/>
  <c r="H17" i="21"/>
  <c r="H67"/>
  <c r="H80"/>
  <c r="H37" i="23"/>
  <c r="H44" i="20"/>
  <c r="H57"/>
  <c r="H129"/>
  <c r="H116"/>
  <c r="H103"/>
  <c r="E31" i="15"/>
  <c r="D27" i="8"/>
  <c r="E27"/>
  <c r="E8" s="1"/>
  <c r="E27" i="15"/>
  <c r="E23"/>
  <c r="E16"/>
  <c r="E17"/>
  <c r="E47"/>
  <c r="H104" i="24"/>
  <c r="I104"/>
  <c r="H92" i="23"/>
  <c r="I92"/>
  <c r="G92"/>
  <c r="D8" i="8" l="1"/>
  <c r="G104" i="24"/>
  <c r="E35" i="15"/>
  <c r="E38"/>
  <c r="E43"/>
  <c r="E42"/>
  <c r="E50"/>
  <c r="E51"/>
  <c r="E46"/>
  <c r="E45" s="1"/>
  <c r="E30"/>
  <c r="E26"/>
  <c r="E25" s="1"/>
  <c r="E41" l="1"/>
  <c r="E49"/>
  <c r="E34"/>
  <c r="E33" s="1"/>
  <c r="H92" i="21" l="1"/>
  <c r="G92"/>
  <c r="I92"/>
  <c r="E22" i="15"/>
  <c r="E21" s="1"/>
  <c r="E29"/>
  <c r="E39"/>
  <c r="E37" s="1"/>
  <c r="E15"/>
  <c r="E10" i="26" l="1"/>
  <c r="G10" l="1"/>
  <c r="E11" s="1"/>
  <c r="E12" s="1"/>
  <c r="F10"/>
  <c r="C122" i="25"/>
  <c r="C96"/>
  <c r="C83"/>
  <c r="C70"/>
  <c r="C109"/>
  <c r="C93" i="24"/>
  <c r="C80"/>
  <c r="C67"/>
  <c r="C54"/>
  <c r="C64" i="23"/>
  <c r="I50"/>
  <c r="H50"/>
  <c r="G50"/>
  <c r="F11" i="26" l="1"/>
  <c r="F12" s="1"/>
  <c r="C51" i="23"/>
  <c r="C38"/>
  <c r="C138" i="22"/>
  <c r="C112"/>
  <c r="C98"/>
  <c r="C125"/>
  <c r="G12" i="26" l="1"/>
  <c r="C81" i="21"/>
  <c r="C68"/>
  <c r="C55"/>
  <c r="C38" l="1"/>
  <c r="I142" i="20"/>
  <c r="H142"/>
  <c r="C130"/>
  <c r="C117"/>
  <c r="C104"/>
  <c r="C91"/>
  <c r="C152" i="19"/>
  <c r="C139"/>
  <c r="C127"/>
  <c r="C113"/>
  <c r="C100"/>
  <c r="C87"/>
  <c r="C84" i="18"/>
  <c r="C71"/>
  <c r="C59"/>
  <c r="C100" i="17"/>
  <c r="I138"/>
  <c r="C139" s="1"/>
  <c r="H138"/>
  <c r="G138"/>
  <c r="C126"/>
  <c r="C113"/>
  <c r="C87"/>
  <c r="C53" i="16"/>
  <c r="C143" i="20" l="1"/>
  <c r="C106" i="16"/>
  <c r="E10" i="15" l="1"/>
</calcChain>
</file>

<file path=xl/sharedStrings.xml><?xml version="1.0" encoding="utf-8"?>
<sst xmlns="http://schemas.openxmlformats.org/spreadsheetml/2006/main" count="2383" uniqueCount="408">
  <si>
    <t>ԸՆԴԱՄԵՆԸ</t>
  </si>
  <si>
    <t>Հ/Հ</t>
  </si>
  <si>
    <t>-ի  N       -Ն որոշման</t>
  </si>
  <si>
    <t>ՀՀ կառավարության 2012 թվականի</t>
  </si>
  <si>
    <t xml:space="preserve">ՀՀ կառավարության 2012 թվականի
-ի  N       -Ն որոշման 
</t>
  </si>
  <si>
    <t>հազար դրամներով</t>
  </si>
  <si>
    <t>Բյուջետային ծախսերի տնտեսագիտական դասակարգման հոդվածների և աշխատանքների անվանումները</t>
  </si>
  <si>
    <t>Տարի</t>
  </si>
  <si>
    <t xml:space="preserve"> այդ թվում՝ </t>
  </si>
  <si>
    <t>որից`</t>
  </si>
  <si>
    <t>Շենքերի և շինությունների կապիտալ վերանորոգում</t>
  </si>
  <si>
    <t>Շենքերի և շինությունների շինարարություն</t>
  </si>
  <si>
    <t>Նախագծահետազոտական ծախսեր</t>
  </si>
  <si>
    <t xml:space="preserve"> Հավելված N 1</t>
  </si>
  <si>
    <t>ՀԱՅԱՍՏԱՆԻ ՀԱՆՐԱՊԵՏՈՒԹՅԱՆ ԱՐԱԳԱԾՈՏՆԻ ՄԱՐԶՊԵՏԱՐԱՆԻՆ ՀԱՏԿԱՑՎԱԾ ԳՈՒՄԱՐՆԵՐԻ ԲԱՇԽՈՒՄԸ</t>
  </si>
  <si>
    <t>Առաջին կիսամյակ</t>
  </si>
  <si>
    <t>Ինն ամիս</t>
  </si>
  <si>
    <t>ՀԱՅԱՍՏԱՆԻ ՀԱՆՐԱՊԵՏՈՒԹՅԱՆ ԳԵՂԱՐՔՈՒՆԻՔԻ ՄԱՐԶՊԵՏԱՐԱՆԻՆ ՀԱՏԿԱՑՎԱԾ ԳՈՒՄԱՐՆԵՐԻ ԲԱՇԽՈՒՄԸ</t>
  </si>
  <si>
    <t xml:space="preserve"> Հավելված N 4</t>
  </si>
  <si>
    <t>Հավելված  N 12</t>
  </si>
  <si>
    <t>ՀԱՅԱՍՏԱՆԻ ՀԱՆՐԱՊԵՏՈՒԹՅԱՆ ԿԱՌԱՎԱՐՈՒԹՅԱՆ 2011 ԹՎԱԿԱՆԻ ԴԵԿՏԵՄԲԵՐԻ 22-Ի N 1919-Ն ՈՐՈՇՄԱՆ N 12 ՀԱՎԵԼՎԱԾՈՒՄ ԿԱՏԱՐՎՈՂ ԼՐԱՑՈՒՄՆԵՐԸ</t>
  </si>
  <si>
    <t>Անվանումը</t>
  </si>
  <si>
    <t>Գնման ձևը</t>
  </si>
  <si>
    <t>Չափի միավորը</t>
  </si>
  <si>
    <t>Ցուցանիշների փոփոխությունը (ավելացումները նշված են դրական նշանով)</t>
  </si>
  <si>
    <t>քանակը</t>
  </si>
  <si>
    <t>գումարը (հազ. դրամ)</t>
  </si>
  <si>
    <t>Բաժին N 11, Խումբ 01, Դաս 01  ՀՀ կառավարության պահուստային ֆոնդ</t>
  </si>
  <si>
    <t>ՀՀ Արարատի մարզպետարան</t>
  </si>
  <si>
    <t>Բնակելի և ոչ բնակելի շենքերի, տարածքների հիմնական նորոգում</t>
  </si>
  <si>
    <t>ԲԸԱՀ</t>
  </si>
  <si>
    <t>դրամ</t>
  </si>
  <si>
    <t>ՀՀ Արմավիրի մարզպետարան</t>
  </si>
  <si>
    <t>ՀՀ Գեղարքունիքի մարզպետարան</t>
  </si>
  <si>
    <t>Բնակելի, հասարակական և արտադրական շենքերի և տարածքների շինարարություն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</si>
  <si>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</si>
  <si>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</si>
  <si>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</si>
  <si>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</si>
  <si>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Բնակելի, հասարակական և արտադրական շենքերի, տարածքների նախագծում, նախագծերի փորձաքննություն</t>
  </si>
  <si>
    <t>ՀՀ Վայոց Ձորի մարզպետարան</t>
  </si>
  <si>
    <t>ՀՀ Տավուշի մարզպետարան</t>
  </si>
  <si>
    <t>ՀՀ Արագածոտնի մարզպետարան</t>
  </si>
  <si>
    <t>Հավելված N 11</t>
  </si>
  <si>
    <t>Աղյուսակ N 1</t>
  </si>
  <si>
    <t>ՀԱՅԱՍՏԱՆԻ ՀԱՆՐԱՊԵՏՈՒԹՅԱՆ ԿԱՌԱՎԱՐՈՒԹՅԱՆ 2011 ԹՎԱԿԱՆԻ ԴԵԿՏԵՄԲԵՐԻ 22-Ի N 1919-Ն ՈՐՈՇՄԱՆ N 11 ՀԱՎԵԼՎԱԾԻ N 11.49  ԱՂՅՈՒՍԱԿՈՒՄ  ԿԱՏԱՐՎՈՂ ԼՐԱՑՈՒՄՆԵՐԸ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</si>
  <si>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</si>
  <si>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1.4. Ներդրումներ լիազոր կառավարման ներքո գտնվող պետական կազմակերպություններում</t>
  </si>
  <si>
    <t>Չափորոշիչներ</t>
  </si>
  <si>
    <t xml:space="preserve">Ոչ ֆինանսական ցուցանիշներ </t>
  </si>
  <si>
    <t xml:space="preserve">Ֆինանսական ցուցանիշներ </t>
  </si>
  <si>
    <t>Ծրագրային դասիչը</t>
  </si>
  <si>
    <t xml:space="preserve">Կրթական օբյեկտների հիմնանորոգում </t>
  </si>
  <si>
    <t>Ս001</t>
  </si>
  <si>
    <t>ԵԿ02</t>
  </si>
  <si>
    <t>Նկարագրություն՝</t>
  </si>
  <si>
    <t>Ծախսերը (հազար դրամ)</t>
  </si>
  <si>
    <t>X</t>
  </si>
  <si>
    <t>Կազմակերպությունը, որտեղ կատարվում է ներդրումը`</t>
  </si>
  <si>
    <t>Ներդրման հիմնավորումը, մասնավորապես, ազդեցությունը կարողությունների վրա`</t>
  </si>
  <si>
    <t xml:space="preserve">Քանակական, որակական, ժամկետայնության  և այլ չափորոշիչների փոփոխության վրա </t>
  </si>
  <si>
    <t>Հիմնանորոգումն անհրաժեշտ է, որպեսզի դրանք ապահովեն ծառայությունների մատուցումը գործող չափորոշիչներին համապատասխան անհրաժեշտ ծավալով և որակով</t>
  </si>
  <si>
    <t>Ծախսային արդյունավետության բարելավման վրա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</si>
  <si>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</si>
  <si>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</si>
  <si>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Ներդրումներ մշակութային օբյեկտներում</t>
  </si>
  <si>
    <t>Ս002</t>
  </si>
  <si>
    <t>ԵԿ01</t>
  </si>
  <si>
    <t>Ներդրումներն անհրաժեշտ է, որպեսզի դրանք ապահովեն ծառայությունների մատուցումը գործող չափորոշիչներին համապատասխան անհրաժեշտ ծավալով և որակով</t>
  </si>
  <si>
    <t>1.6. Հանրության կողմից օգտագործվող ոչ ֆինանսական ակտիվներ</t>
  </si>
  <si>
    <t>1.6.1. Հանրության կողմից օգտագործվող ոչ ֆինանսական ակտիվներ</t>
  </si>
  <si>
    <t xml:space="preserve">Բնակարանային ֆոնդ </t>
  </si>
  <si>
    <t>Նկարագրությունը</t>
  </si>
  <si>
    <t>Կ001</t>
  </si>
  <si>
    <t>ԱՁ01</t>
  </si>
  <si>
    <t>Քանակական</t>
  </si>
  <si>
    <t>1. Հիմնանորոգվող բազմաբնակարան բնակելի շենքերի քանակը, միավոր</t>
  </si>
  <si>
    <t>2. Հիմնանորոգվող տանիքների մակերեսը, քառ. մ</t>
  </si>
  <si>
    <t>Որակական</t>
  </si>
  <si>
    <t>Տվյալ տարվա ՀՀ պետական բյուջեից ակտիվի ձեռքբերման, կառուցման կամ հիմնանորոգման վրա կատարվող ծախսերը (հազ. դրամ)</t>
  </si>
  <si>
    <t>Ակտիվի ընդհանուր արժեքը  (հազ. դրամ)</t>
  </si>
  <si>
    <t>Տվյալ բյուջետային տարվան նախորդող բյուջետային տարիների ընթացքում ակտիվի վրա կատարված ծախսերը (հազ. դրամ)</t>
  </si>
  <si>
    <t>Բնակչության կենսական պայմանների բարելավում</t>
  </si>
  <si>
    <t>Կրթական օբյեկտների հիմնանորոգված շենքեր և մասնաշենքեր</t>
  </si>
  <si>
    <t>Մշակութային օբյեկտների հիմնանորոգված շենքեր և մասնաշենքեր</t>
  </si>
  <si>
    <t xml:space="preserve"> Նախագծային աշխատանքներ </t>
  </si>
  <si>
    <t>Կ004</t>
  </si>
  <si>
    <t xml:space="preserve"> Շինարարության (հիմնանորոգման) համար անհրաժեշտ նախագծա-նախահաշվային փաստաթղթերի մշակման (լրամշակման) աշխատանքներ </t>
  </si>
  <si>
    <t>Նախագծա-նախահաշվային փատաթղթերի քանակը, հատ</t>
  </si>
  <si>
    <t>Համապատասխանություն ՀՀ քաղաքաշինական նորմատիվա-տեխնիկական փաստաթղթերին, տոկոս</t>
  </si>
  <si>
    <t>Տվյալ տարվա պետական բյուջեից ակտիվի ձեռք բերման, կառուցման կամ հիմնանորոգման վրա կատարվող ծախսերը (հազար դրամ)</t>
  </si>
  <si>
    <t>Ակտիվի ընդհանուր արժեքը  (հազար դրամ)</t>
  </si>
  <si>
    <t>Տվյալ բյուջետային տարվան նախորդող բյուջետային տարիների ընթացքում ակտիվի վրա կատարված ծախսերը (հազար դրամ)</t>
  </si>
  <si>
    <t>1.2. Տրանսֆերտներ</t>
  </si>
  <si>
    <t>Ը008</t>
  </si>
  <si>
    <t>ԾՏ01</t>
  </si>
  <si>
    <t>Պետական անհատույց աջակցություն ՀՀ համայնքների նախադպրոցական շենքերի հիմնանորոգման համար</t>
  </si>
  <si>
    <t>Շահառուների քանակը</t>
  </si>
  <si>
    <t>1. Տրանսֆերտ ստացող ՏԻՄ-երի քանակը</t>
  </si>
  <si>
    <t>Գումարը (հազար դրամ)</t>
  </si>
  <si>
    <t>Տրանսֆերտի վճարման հաճախականությունը</t>
  </si>
  <si>
    <t>Շահառուների ընտրության չափանիշները</t>
  </si>
  <si>
    <t>Նախադպրոցական հաստատությունների հիմնանորոգման անհրաժեշտությունը</t>
  </si>
  <si>
    <t>Աջակցություն համայնքային, միջհամայնքային, ոչ կառավարական, մասնավոր և այլ կազմակերպություններին ու անհատներին</t>
  </si>
  <si>
    <t>Ծրագիրը կնպաստի ՀՀ համայնքային, միջհամայնքային, ոչ կառավարական, մասնավոր և այլ կազմակերպություններին` կանոնադրական նպատակների իրականացման միջոցով ՀՀ քաղաքացիների հանրային և անձնական կարիքների, իսկ անհատներին` անձնական կարիքների ապահովմանը</t>
  </si>
  <si>
    <t>Ս003</t>
  </si>
  <si>
    <t>Ծախսերը (հազ. դրամ)</t>
  </si>
  <si>
    <t>Հիմնանորոգումն անհրաժեշտ է, որպեսզի դրանք ապահովեն ծառայությունների մատուցումը՝ գործող չափորոշիչներին համապատասխան անհրաժեշտ ծավալով և որակով։</t>
  </si>
  <si>
    <t>Առողջապահական օբյեկտների հիմնանորոգված շենքեր և մասնաշենքեր</t>
  </si>
  <si>
    <t>Կ003</t>
  </si>
  <si>
    <t>Կ002</t>
  </si>
  <si>
    <t xml:space="preserve">Առողջապահական օբյեկտների հիմնանորոգում </t>
  </si>
  <si>
    <t xml:space="preserve">Ներդրումներ՝ ՀՀ Արարատի մարզի առողջապահական  շենքերի կապիտալ վերանորոգման նպատակով </t>
  </si>
  <si>
    <r>
      <t> </t>
    </r>
    <r>
      <rPr>
        <b/>
        <sz val="11"/>
        <color indexed="8"/>
        <rFont val="GHEA Mariam"/>
        <family val="3"/>
      </rPr>
      <t>1.6. Հանրության կողմից օգտագործվող ոչ ֆինանսական ակտիվներ</t>
    </r>
  </si>
  <si>
    <r>
      <t> </t>
    </r>
    <r>
      <rPr>
        <b/>
        <sz val="11"/>
        <color indexed="8"/>
        <rFont val="GHEA Mariam"/>
        <family val="3"/>
      </rPr>
      <t>1.6.1. Հանրության կողմից օգտագործվող ոչ ֆինանսական ակտիվներ</t>
    </r>
  </si>
  <si>
    <t>ոչ ֆինանսական ցուցանիշներ</t>
  </si>
  <si>
    <t>ֆինանսական ցուցանիշներ</t>
  </si>
  <si>
    <t>Տեղական նշանակության ճանապարհների և կամուրջների հիմնանորոգում</t>
  </si>
  <si>
    <t xml:space="preserve">Ավտոճանապարհների քայքայված ծածկի նորոգում, մաշված ծածկի փոխարինում </t>
  </si>
  <si>
    <t xml:space="preserve"> Հիմնանորոգվող ավտոճանապարհների երկարությունը, կմ </t>
  </si>
  <si>
    <t>Գազատարների կառուցում</t>
  </si>
  <si>
    <t>Գազատարի երկարությունը, կմ</t>
  </si>
  <si>
    <t xml:space="preserve"> Ջրամատակարաման օբյեկտներ </t>
  </si>
  <si>
    <t>Ջրամատակարարման օբյեկտների կառուցում / ջրագծերի անցկացում, խորքային հորանծքների կառուցում/</t>
  </si>
  <si>
    <t xml:space="preserve"> Կառուցվող օբյեկտների քանակը, միավոր</t>
  </si>
  <si>
    <t>Ը001 Տարածքային ծառայություններ . ՀՀ  Արմավիրի մարզպետարան</t>
  </si>
  <si>
    <t>Աջակցություն ՀՀ Արարատի մարզի համայնքներին կրթական օբյեկտների շենքային պայմանների բարելավման համար</t>
  </si>
  <si>
    <t xml:space="preserve"> Ներդրումներ ՀՀ Արարատի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</si>
  <si>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Արարատի մարզպետարան</t>
  </si>
  <si>
    <t xml:space="preserve"> Ը005   Մշակութային միջոցառումների իրականացում. ՀՀ Արարատի մարզպետարան</t>
  </si>
  <si>
    <t xml:space="preserve"> ՀՀ Արարատի մարզի համայնքներում բազմաբնակարան բնակելի շենքերի տանիքների նորոգում </t>
  </si>
  <si>
    <t>Ը001 Տարածքային ծառայություններ. ՀՀ  Արարատի մարզպետարան</t>
  </si>
  <si>
    <t>Ը001    Տարածքային ծառայություններ. ՀՀ  Արարատի մարզպետարան</t>
  </si>
  <si>
    <t>Ը001   Տարածքային ծառայություններ. ՀՀ  Արարատի մարզպետարան</t>
  </si>
  <si>
    <t>Ը001 Տարածքային ծառայություններ . ՀՀ  Արարատի մարզպետարան</t>
  </si>
  <si>
    <t>Կ005</t>
  </si>
  <si>
    <t>Ը001 Տարածքային ծառայություններ . ՀՀ Արարատի մարզպետարան</t>
  </si>
  <si>
    <t>ՀԱՅԱՍՏԱՆԻ ՀԱՆՐԱՊԵՏՈՒԹՅԱՆ ԿԱՌԱՎԱՐՈՒԹՅԱՆ 2011 ԹՎԱԿԱՆԻ ԴԵԿՏԵՄԲԵՐԻ 22-Ի N 1919-Ն ՈՐՈՇՄԱՆ N 11 ՀԱՎԵԼՎԱԾԻ N 11.50  ԱՂՅՈՒՍԱԿՈՒՄ  ԿԱՏԱՐՎՈՂ ԼՐԱՑՈՒՄՆԵՐԸ</t>
  </si>
  <si>
    <t>Աղյուսակ N 2</t>
  </si>
  <si>
    <t>Աղյուսակ N 3</t>
  </si>
  <si>
    <t xml:space="preserve">ՀԱՅԱՍՏԱՆԻ ՀԱՆՐԱՊԵՏՈՒԹՅԱՆ ԿԱՌԱՎԱՐՈՒԹՅԱՆ 2011 ԹՎԱԿԱՆԻ ԴԵԿՏԵՄԲԵՐԻ 22-Ի N 1919-Ն ՈՐՈՇՄԱՆ N 11 ՀԱՎԵԼՎԱԾԻ N 11.51  ԱՂՅՈՒՍԱԿՈՒՄ  ԿԱՏԱՐՎՈՂ ԼՐԱՑՈՒՄՆԵՐԸ </t>
  </si>
  <si>
    <t>Աջակցություն ՀՀ Արմավիրի մարզի համայնքներին կրթական օբյեկտների շենքային պայմանների բարելավման համար</t>
  </si>
  <si>
    <t xml:space="preserve"> Ներդրումներ ՀՀ Արմավիրի մարզպետի կառավարման լիազորությունների տակ գտնվող հանրակրթական դպրոցների շենքերի կապիտալ վերանորոգման նպատակով</t>
  </si>
  <si>
    <t xml:space="preserve"> Ը002 Հանրակրթական ծառայություններ . ՀՀ Արմավիրի մարզպետարան</t>
  </si>
  <si>
    <t>Ը001 Տարածքային ծառայություններ. ՀՀ  Արմավիրի մարզպետարան</t>
  </si>
  <si>
    <t>Ը001   Տարածքային ծառայություններ. ՀՀ  Արմավիրի մարզպետարան</t>
  </si>
  <si>
    <t>Աղյուսակ N 4</t>
  </si>
  <si>
    <t xml:space="preserve">ՀԱՅԱՍՏԱՆԻ ՀԱՆՐԱՊԵՏՈՒԹՅԱՆ ԿԱՌԱՎԱՐՈՒԹՅԱՆ 2011 ԹՎԱԿԱՆԻ ԴԵԿՏԵՄԲԵՐԻ 22-Ի N 1919-Ն ՈՐՈՇՄԱՆ N 11 ՀԱՎԵԼՎԱԾԻ N 11.52  ԱՂՅՈՒՍԱԿՈՒՄ  ԿԱՏԱՐՎՈՂ ԼՐԱՑՈՒՄՆԵՐԸ </t>
  </si>
  <si>
    <t xml:space="preserve">Աջակցություն ՀՀ Գեղարքունիքի մարզի համայնքային կենտրոնների շենքային պայմանների բարելավման համար </t>
  </si>
  <si>
    <t>Պետական անհատույց աջակցություն՝ համայնքային կենտրոնների  շենքային պայմանների բարելավման համար</t>
  </si>
  <si>
    <t>Համայնքային կենտրոնների  հիմնանորոգման և կառուցման անհրաժեշտությունը</t>
  </si>
  <si>
    <t>Ը009</t>
  </si>
  <si>
    <t>1. Տրանսֆերտ ստացող ընտանիքներերի քանակը</t>
  </si>
  <si>
    <t xml:space="preserve"> Ներդրումներ ՀՀ Գեղարքունիքի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</si>
  <si>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Գեղարքունիքի մարզպետարան</t>
  </si>
  <si>
    <t xml:space="preserve">Ներդրումներ՝ ՀՀ Գեղարքունիքի մարզի մշակութային  շենքերի կապիտալ վերանորոգման նպատակով </t>
  </si>
  <si>
    <t xml:space="preserve"> Ը005   Մշակութային միջոցառումների իրականացում. ՀՀ Գեղարքունիքի մարզպետարան</t>
  </si>
  <si>
    <t>Ը001 Տարածքային ծառայություններ . ՀՀ  Գեղարքունիքի մարզպետարան</t>
  </si>
  <si>
    <t xml:space="preserve"> Համայնքների բարեկարգում</t>
  </si>
  <si>
    <t>Բարեկարգված համայնքներ</t>
  </si>
  <si>
    <t>ՀՀ Գեղարքունիքի մարզի թվով 8 մշակութային օբյեկտ</t>
  </si>
  <si>
    <t>Ը010</t>
  </si>
  <si>
    <t>Աջակցություն ՀՀ Գեղարքունիքի մարզի համայնքներին կրթական օբյեկտների շենքային պայմանների բարելավման համար</t>
  </si>
  <si>
    <t xml:space="preserve"> Գետի հունի մաքրում և ափերի ամրացում</t>
  </si>
  <si>
    <t xml:space="preserve">Մարտունու գետի ափերի ամրացում Գեղհովիտ գյուղի տարածքում և Վարդենիկի գետի ափերի ամրացում </t>
  </si>
  <si>
    <t>Ոռոգման համակարգեր</t>
  </si>
  <si>
    <t>Հայրավանք համայնքի ոռոգման համակարգի կառուցում</t>
  </si>
  <si>
    <t>Ը001 Տարածքային ծառայություններ. ՀՀ  Գեղարքունիքի մարզպետարան</t>
  </si>
  <si>
    <t>Ը001   Տարածքային ծառայություններ. ՀՀ  Գեղարքունիքի մարզպետարան</t>
  </si>
  <si>
    <t>Ը001    Տարածքային ծառայություններ. ՀՀ  Գեղարքունիքի մարզպետարան</t>
  </si>
  <si>
    <t>Կ006</t>
  </si>
  <si>
    <t>Աղյուսակ N 5</t>
  </si>
  <si>
    <t xml:space="preserve">ՀԱՅԱՍՏԱՆԻ ՀԱՆՐԱՊԵՏՈՒԹՅԱՆ ԿԱՌԱՎԱՐՈՒԹՅԱՆ 2011 ԹՎԱԿԱՆԻ ԴԵԿՏԵՄԲԵՐԻ 22-Ի N 1919-Ն ՈՐՈՇՄԱՆ N 11 ՀԱՎԵԼՎԱԾԻ N 11.53  ԱՂՅՈՒՍԱԿՈՒՄ  ԿԱՏԱՐՎՈՂ ԼՐԱՑՈՒՄՆԵՐԸ  </t>
  </si>
  <si>
    <t>Վարչական օբյեկտների հիմնանորոգման և կառուցման  անհրաժեշտությունը</t>
  </si>
  <si>
    <t xml:space="preserve"> ՀՀ Լոռու մարզի համայնքներում բազմաբնակարան բնակելի շենքերի տանիքների նորոգում </t>
  </si>
  <si>
    <t>Ը001   Տարածքային ծառայություններ. ՀՀ  Լոռու մարզպետարան</t>
  </si>
  <si>
    <t>Ը011</t>
  </si>
  <si>
    <t xml:space="preserve">Աջակցություն ՀՀ   Լոռու մարզի համայնքային կենտրոնների շենքային պայմանների բարելավման համար </t>
  </si>
  <si>
    <t>Աջակցություն ՀՀ Լոռու մարզի համայնքներին կրթական օբյեկտների շենքային պայմանների բարելավման համար</t>
  </si>
  <si>
    <t xml:space="preserve"> ՀՀ Արմավիրի մարզի համայնքներում բազմաբնակարան բնակելի շենքերի տանիքների նորոգում </t>
  </si>
  <si>
    <t>Ը001 Տարածքային ծառայություններ. ՀՀ  Արագածոտնի  մարզպետարան</t>
  </si>
  <si>
    <t xml:space="preserve"> ՀՀ Արագածոտնի մարզի համայնքներում բազմաբնակարան բնակելի շենքերի տանիքների նորոգում </t>
  </si>
  <si>
    <t xml:space="preserve"> Ը005   Մշակութային միջոցառումների իրականացում. ՀՀ Արագածոտնի մարզպետարան</t>
  </si>
  <si>
    <t xml:space="preserve">Ներդրումներ՝ ՀՀ Արագածոտնի մարզի մշակութային  շենքերի կապիտալ վերանորոգման նպատակով </t>
  </si>
  <si>
    <t xml:space="preserve"> Ը002 Հանրակրթական ծառայություններ . ՀՀ Արագածոտնի մարզպետարան</t>
  </si>
  <si>
    <t xml:space="preserve"> Ներդրումներ ՀՀ Արագածոտնի մարզպետի կառավարման լիազորությունների տակ գտնվող հանրակրթական դպրոցների շենքերի կապիտալ վերանորոգման նպատակով</t>
  </si>
  <si>
    <t>Ը001 Տարածքային ծառայություններ . ՀՀ Արագածոտնի մարզպետարան</t>
  </si>
  <si>
    <t xml:space="preserve">Ներդրումներ՝ ՀՀ Արարատի մարզի մշակութային  շենքերի կապիտալ վերանորոգման նպատակով </t>
  </si>
  <si>
    <t xml:space="preserve">Ներդրումներ՝ ՀՀ Լոռու մարզի առողջապահական  շենքերի կապիտալ վերանորոգման նպատակով </t>
  </si>
  <si>
    <t xml:space="preserve"> ՀՀ  Լոռու մարզի համայնքների բարեկարգում</t>
  </si>
  <si>
    <t>Բարեկարգված համայնքների անհրաժեշտությունը</t>
  </si>
  <si>
    <t xml:space="preserve"> Աջակցություն ՀՀ Լոռու մարզի համայնքներին մարզական օբյեկտների շենքային պայմանների բարելավման համար</t>
  </si>
  <si>
    <t>Պետական անհատույց աջակցություն ՀՀ համայնքների մարզական օբյեկտների հիմնանորոգման համար</t>
  </si>
  <si>
    <t>Մարզական օբյեկտների հիմնանորոգման անհրաժեշտությունը</t>
  </si>
  <si>
    <t>Համայնքներում բակերի բարեկարգում և փողոցների լուսավորության համակարգի կառուցում</t>
  </si>
  <si>
    <t>Բարեկարգ համայնքների անհրաժեշտությունը</t>
  </si>
  <si>
    <t>Ը001 Տարածքային ծառայություններ . ՀՀ  Լոռու մարզպետարան</t>
  </si>
  <si>
    <t>Ը012</t>
  </si>
  <si>
    <t>Աղյուսակ N 6</t>
  </si>
  <si>
    <t xml:space="preserve">ՀԱՅԱՍՏԱՆԻ ՀԱՆՐԱՊԵՏՈՒԹՅԱՆ ԿԱՌԱՎԱՐՈՒԹՅԱՆ 2011 ԹՎԱԿԱՆԻ ԴԵԿՏԵՄԲԵՐԻ 22-Ի N 1919-Ն ՈՐՈՇՄԱՆ N 11 ՀԱՎԵԼՎԱԾԻ N 11.54  ԱՂՅՈՒՍԱԿՈՒՄ  ԿԱՏԱՐՎՈՂ ԼՐԱՑՈՒՄՆԵՐԸ  </t>
  </si>
  <si>
    <r>
      <t>1.6. Հանրության կողմից օգտագործվող ոչ ֆինանսական ակտիվներ</t>
    </r>
    <r>
      <rPr>
        <sz val="11"/>
        <color indexed="8"/>
        <rFont val="GHEA Mariam"/>
        <family val="3"/>
      </rPr>
      <t> </t>
    </r>
  </si>
  <si>
    <t>Ը001 Տարածքային ծառայություններ. ՀՀ  Կոտայքի մարզպետարան</t>
  </si>
  <si>
    <t xml:space="preserve"> Ը002 Հանրակրթական ծառայություններ . ՀՀ  Կոտայքի մարզպետարան</t>
  </si>
  <si>
    <t xml:space="preserve"> Ներդրումներ ՀՀ  Կոտայքի մարզպետի կառավարման լիազորությունների տակ գտնվող հանրակրթական դպրոցների շենքերի կապիտալ վերանորոգման նպատակով</t>
  </si>
  <si>
    <t>Ոռոգման համակարգերի հիմնանորոգում</t>
  </si>
  <si>
    <t xml:space="preserve"> ՀՀ Կոտայքի մարզի համայնքներում բազմաբնակարան բնակելի շենքերի տանիքների նորոգում </t>
  </si>
  <si>
    <t>Ը001 Տարածքային ծառայություններ . ՀՀ  Կոտայքի մարզպետարան</t>
  </si>
  <si>
    <t>Ը001 Տարածքային ծառայություններ . ՀՀ Կոտայքի մարզպետարան</t>
  </si>
  <si>
    <t>Աղյուսակ N 7</t>
  </si>
  <si>
    <t xml:space="preserve">ՀԱՅԱՍՏԱՆԻ ՀԱՆՐԱՊԵՏՈՒԹՅԱՆ ԿԱՌԱՎԱՐՈՒԹՅԱՆ 2011 ԹՎԱԿԱՆԻ ԴԵԿՏԵՄԲԵՐԻ 22-Ի N 1919-Ն ՈՐՈՇՄԱՆ N 11 ՀԱՎԵԼՎԱԾԻ N 11.55  ԱՂՅՈՒՍԱԿՈՒՄ  ԿԱՏԱՐՎՈՂ ԼՐԱՑՈՒՄՆԵՐԸ </t>
  </si>
  <si>
    <t xml:space="preserve">Աջակցություն ՀՀ Շիրակի մարզի համայնքային կենտրոնների շենքային պայմանների բարելավման համար </t>
  </si>
  <si>
    <t>Աջակցություն ՀՀ  մարզի համայնքներին կրթական օբյեկտների շենքային պայմանների բարելավման համար</t>
  </si>
  <si>
    <t xml:space="preserve"> Ներդրումներ ՀՀ Շիրակի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</si>
  <si>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Շիրակի մարզպետարան</t>
  </si>
  <si>
    <t xml:space="preserve">Ներդրումներ՝ ՀՀ Շիրակի մարզի մշակութային  շենքերի կապիտալ վերանորոգման նպատակով </t>
  </si>
  <si>
    <t xml:space="preserve"> Ը005   Մշակութային միջոցառումների իրականացում. ՀՀ Շիրակի մարզպետարան</t>
  </si>
  <si>
    <t>Ը001    Տարածքային ծառայություններ. ՀՀ  Շիրակի մարզպետարան</t>
  </si>
  <si>
    <t>Ը001 Տարածքային ծառայություններ . ՀՀ Շիրակի մարզպետարան</t>
  </si>
  <si>
    <t>Ը001 Տարածքային ծառայություններ. ՀՀ  Շիրակի մարզպետարան</t>
  </si>
  <si>
    <t xml:space="preserve"> ՀՀ Շիրակի մարզի համայնքներում բազմաբնակարան բնակելի շենքերի տանիքների նորոգում </t>
  </si>
  <si>
    <t>Աղյուսակ N 8</t>
  </si>
  <si>
    <t xml:space="preserve">ՀԱՅԱՍՏԱՆԻ ՀԱՆՐԱՊԵՏՈՒԹՅԱՆ ԿԱՌԱՎԱՐՈՒԹՅԱՆ 2011 ԹՎԱԿԱՆԻ ԴԵԿՏԵՄԲԵՐԻ 22-Ի N 1919-Ն ՈՐՈՇՄԱՆ N 11 ՀԱՎԵԼՎԱԾԻ N 11.56  ԱՂՅՈՒՍԱԿՈՒՄ  ԿԱՏԱՐՎՈՂ ԼՐԱՑՈՒՄՆԵՐԸ </t>
  </si>
  <si>
    <t xml:space="preserve">  Համայնքի սոցիալական խնդիրների կարգավորման անհրաժեշտությունը</t>
  </si>
  <si>
    <t>Տեղական նշանակության ճանապարհների և կամուրջների հիմանորոգում</t>
  </si>
  <si>
    <t xml:space="preserve"> Ավտոճանապարհների քայքայված ծածկի նորոգում, մաշված ծածքի փոխարինում </t>
  </si>
  <si>
    <t xml:space="preserve"> Հիմնանորոգվող ավտոճանապարհների երկարությունը կմ </t>
  </si>
  <si>
    <t>Ը001 Տարածքային ծառայություններ . ՀՀ  Սյունիքի մարզպետարան</t>
  </si>
  <si>
    <t>Ը001 Տարածքային ծառայություններ . ՀՀ Սյունիքի մարզպետարան</t>
  </si>
  <si>
    <t xml:space="preserve"> Ներդրումներ ՀՀ Սյունիքի մարզպետի կառավարման լիազորությունների տակ գտնվող հանրակրթական դպրոցների շենքերի կապիտալ վերանորոգման նպատակով </t>
  </si>
  <si>
    <t xml:space="preserve"> Ը002 Հանրակրթական ծառայություններ . ՀՀ Սյունիքի մարզպետարան</t>
  </si>
  <si>
    <t>Աղյուսակ N 9</t>
  </si>
  <si>
    <t xml:space="preserve">ՀԱՅԱՍՏԱՆԻ ՀԱՆՐԱՊԵՏՈՒԹՅԱՆ ԿԱՌԱՎԱՐՈՒԹՅԱՆ 2011 ԹՎԱԿԱՆԻ ԴԵԿՏԵՄԲԵՐԻ 22-Ի N 1919-Ն ՈՐՈՇՄԱՆ N 11 ՀԱՎԵԼՎԱԾԻ N 11.57  ԱՂՅՈՒՍԱԿՈՒՄ  ԿԱՏԱՐՎՈՂ ԼՐԱՑՈՒՄՆԵՐԸ </t>
  </si>
  <si>
    <t>Աղյուսակ N 10</t>
  </si>
  <si>
    <t xml:space="preserve">ՀԱՅԱՍՏԱՆԻ ՀԱՆՐԱՊԵՏՈՒԹՅԱՆ ԿԱՌԱՎԱՐՈՒԹՅԱՆ 2011 ԹՎԱԿԱՆԻ ԴԵԿՏԵՄԲԵՐԻ 22-Ի N 1919-Ն ՈՐՈՇՄԱՆ N 11 ՀԱՎԵԼՎԱԾԻ N 11.58 ԱՂՅՈՒՍԱԿՈՒՄ ԿԱՏԱՐՎՈՂ ԼՐԱՑՈՒՄՆԵՐԸ </t>
  </si>
  <si>
    <t xml:space="preserve"> Ներդրումներ ՀՀ Տավուշի մարզպետի կառավարման լիազորությունների տակ գտնվող կրթական օբյեկտների շենքերի կապիտալ վերանորոգման նպատակով </t>
  </si>
  <si>
    <t xml:space="preserve"> Ը002 Հանրակրթական ծառայություններ . ՀՀ Տավուշի մարզպետարան</t>
  </si>
  <si>
    <t>Կրթական օբյելտների հիմնանորոգված շենքեր և մասնաշենքեր</t>
  </si>
  <si>
    <t>Աջակցություն ՀՀ Տավուշի մարզի համայնքներին</t>
  </si>
  <si>
    <t>ՀՀ Տավուշի մարզպետի ենթակայության թվով 16 կրթական օբյեկտ</t>
  </si>
  <si>
    <t xml:space="preserve">Ներդրումներ՝ ՀՀ Տավուշի  մշակութային  շենքերի կապիտալ վերանորոգման նպատակով </t>
  </si>
  <si>
    <t xml:space="preserve"> Ը005   Մշակութային միջոցառումների իրականացում. ՀՀ Տավուշի   մարզպետարան</t>
  </si>
  <si>
    <t>Ը001   Տարածքային ծառայություններ. ՀՀ Տավուշի մարզպետարան</t>
  </si>
  <si>
    <t>Ը001 Տարածքային ծառայություններ . ՀՀ  Տավուշի  մարզպետարան</t>
  </si>
  <si>
    <t>Ը001    Տարածքային ծառայություններ. ՀՀ  Տավուշի  մարզպետարան</t>
  </si>
  <si>
    <t>Ը001 Տարածքային ծառայություններ . ՀՀ Տավուշի  մարզպետարան</t>
  </si>
  <si>
    <t>Ջաղացաձոր համայնքի խմելու ջրագծի վերանորոգում</t>
  </si>
  <si>
    <t>Սևան  համայնքի Գագարինավան թաղամասի գազիֆիկացում</t>
  </si>
  <si>
    <t xml:space="preserve">Վարդենիկ գետի ափերի ամրացում </t>
  </si>
  <si>
    <t>Ձորավանք-Անտառամեջ ճանապարհի վերանորոգում</t>
  </si>
  <si>
    <t>Վարսեր համայնքի մշակույթի տան վերանորոգում</t>
  </si>
  <si>
    <t>Ծաղկունք համայնքի խմելու ջրագծի կառուցում</t>
  </si>
  <si>
    <t>Ակունք համայնքի մշակույթի տան վերանորոգում</t>
  </si>
  <si>
    <t>Ծակքար համայնքի մշակույթի տան վերանորոգում</t>
  </si>
  <si>
    <t>Խաչաղբյուր համայնքի համայնքային կենտրոնի վերանորոգում</t>
  </si>
  <si>
    <t>Լճափ համայնքի մշակույթի տան վերանորոգում</t>
  </si>
  <si>
    <t>Արծվանիստ համայնքի խմելու ջրագծի կառուցում</t>
  </si>
  <si>
    <t>Կարճաղբյուր համայնքի փողոցային լուսավորության անցկացում</t>
  </si>
  <si>
    <t>Ձորագյուղ համայնքի մանկապարտեզի վերանորոգում</t>
  </si>
  <si>
    <t>Դդմաշեն համայնքի մանկապարտեզի վերանորոգում</t>
  </si>
  <si>
    <t>Սևան համայնքի թիվ 2 հիմնական դպրոցի վերանորոգում</t>
  </si>
  <si>
    <t>Գեղամաբակ համայնքի խմելու ջրագծի կառուցում</t>
  </si>
  <si>
    <t>Փոքր Մասրիկ համայնքի խմելու ջրագծի վերանորոգում</t>
  </si>
  <si>
    <t>Աղբերք համայնքի գազիֆիկացում</t>
  </si>
  <si>
    <t>Սևան համայնքի ճանապարհների ասֆալտապատում</t>
  </si>
  <si>
    <t>Ծովագյուղ համայնքի գազիֆիկացում</t>
  </si>
  <si>
    <t>Վարդենիս համայնքի մշակույթի տան վերանորոգում</t>
  </si>
  <si>
    <t>Զովաբեր համայնքի դպրոցի վերանորոգում</t>
  </si>
  <si>
    <t>Մ-11 Վաղաշեն ճանապարհի ասֆալտապատում</t>
  </si>
  <si>
    <t>Սևան համայնքի Նալբանդյան 36 բնակելի շենքի մուտքի կառուցում</t>
  </si>
  <si>
    <t>Մ-10 Ծովազարդ ճանապարհի ասֆալտապատում</t>
  </si>
  <si>
    <t>Գանձակ համայնքի թիվ 2 դպրոցի լոկալ ջեռուցման համակարգի կառուցում</t>
  </si>
  <si>
    <t>Կապիտալ սուբվենցիա համայնքներին</t>
  </si>
  <si>
    <t>Այլ կապիտալ դրամաշնորհներ</t>
  </si>
  <si>
    <t>1,1</t>
  </si>
  <si>
    <t>1,2</t>
  </si>
  <si>
    <t>1,3</t>
  </si>
  <si>
    <t>2,10</t>
  </si>
  <si>
    <t>1,4</t>
  </si>
  <si>
    <t>1,5</t>
  </si>
  <si>
    <t>1,6</t>
  </si>
  <si>
    <t>1,7</t>
  </si>
  <si>
    <t>1,8</t>
  </si>
  <si>
    <t>1,9</t>
  </si>
  <si>
    <t>1,10</t>
  </si>
  <si>
    <t>1,11</t>
  </si>
  <si>
    <t>1,12</t>
  </si>
  <si>
    <t>1,13</t>
  </si>
  <si>
    <t>1,14</t>
  </si>
  <si>
    <t>1,15</t>
  </si>
  <si>
    <t>Բժշկական բազմաֆունկցիոնալ մահճակալ</t>
  </si>
  <si>
    <t>Դահլիճի նստարան</t>
  </si>
  <si>
    <t>Համայնքի սոցիալական խնդիրների կարգավորման անհրաժեշտությունը</t>
  </si>
  <si>
    <t>շարժական և անշարժ գույքի ձեռքբերում</t>
  </si>
  <si>
    <t>Հիմնանորոգումն անհրաժեշտ է, որպեսզի դպրոցները կրթական ծառայությունները մատուցեն գործող չափորոշիչներին համապատասխան` անհրաժեշտ ծավալով և որակով</t>
  </si>
  <si>
    <t>Ը001   Տարածքային ծառայություններ. ՀՀ  Արագածոտնի մարզպետարան</t>
  </si>
  <si>
    <t>Ը001 Տարածքային ծառայություններ . ՀՀ  Արագածոտնի մարզպետարան</t>
  </si>
  <si>
    <t>Պետական անհատույց աջակցություն ՀՀ համայնքների ոռոգման ջրագծերի կառուցման և գազաֆիկացման աշխատանքների իրականացման համար</t>
  </si>
  <si>
    <t>Աջակցություն ՀՀ Արագածոտնի մարզի համայնքներին</t>
  </si>
  <si>
    <t>ՀՀ Արարատի մարզպետի ենթակայության թվով 14 հանրակրթական դպրոցներ</t>
  </si>
  <si>
    <t>ՀՀ Արարատի մարզի թվով 2 առողջապահական օբյեկտ</t>
  </si>
  <si>
    <t>ՀՀ Արմավիրի մարզպետի ենթակայության թվով 21 հանրակրթական դպրոցներ</t>
  </si>
  <si>
    <t>Աջակցություն ՀՀ Արմավիրի մարզի համայնքներին</t>
  </si>
  <si>
    <t>Պետական անհատույց աջակցություն ՀՀ համայնքների ոռոգման ջրագծերի կառուցման աշխատանքների իրականացման համար</t>
  </si>
  <si>
    <t>Ը001 Տարածքային ծառայություններ . ՀՀ Արմավիրի մարզպետարան</t>
  </si>
  <si>
    <t>ՀՀ Գեղարքունիքի մարզպետի ենթակայության թվով 5 հանրակրթական դպրոց</t>
  </si>
  <si>
    <t xml:space="preserve"> ՀՀ Գեղարքունիքի մարզի Սևան քաղաքի բնակելի շենքի վերակառուցում</t>
  </si>
  <si>
    <t>Ը001 Տարածքային ծառայություններ . ՀՀ Գեղարքունիքի մարզպետարան</t>
  </si>
  <si>
    <t xml:space="preserve"> Ը005   Մշակութային միջոցառումների իրականացում. ՀՀ Լոռու մարզպետարան</t>
  </si>
  <si>
    <t>Ը001 Տարածքային ծառայություններ. ՀՀ Լոռու մարզպետարան</t>
  </si>
  <si>
    <t>Ը001    Տարածքային ծառայություններ. ՀՀ Լոռու մարզպետարան</t>
  </si>
  <si>
    <t>ՀՀ Լոռու մարզի թվով 3 առողջապահական օբյեկտ</t>
  </si>
  <si>
    <t>Աջակցություն ՀՀ Լոռու մարզի համայնքներին</t>
  </si>
  <si>
    <t>ՀՀ Կոտայքի մարզպետի ենթակայության թվով 14 հանրակրթական դպրոցներ</t>
  </si>
  <si>
    <t xml:space="preserve">Պետական անհատույց աջակցություն՝ Չարենցավան համայնքի տեխնիկումի նախկին հանրակացարանի բնակիչների բնակարանային խնդիրների լուծման նպատակով </t>
  </si>
  <si>
    <t>1. Փոխհատուցում ստացող ընտանիքների քանակը</t>
  </si>
  <si>
    <t>Ը001 Տարածքային ծառայություններ . ՀՀ  Կոտաայքի մարզպետարան</t>
  </si>
  <si>
    <t xml:space="preserve">Ներդրումներ՝ ՀՀ Շիրակի մարզի առողջապահական շենքերի կապիտալ վերանորոգման նպատակով </t>
  </si>
  <si>
    <t>Աջակցություն ՀՀ Շիրակի մարզի համայնքներին</t>
  </si>
  <si>
    <t>Պետական անհատույց աջակցություն՝  Մեղրաշեն համայնքի 3-րդ կարգի ջրանցքների կառուցման համաֆինանսավորման նպատակով</t>
  </si>
  <si>
    <t>Ը001 Տարածքային ծառայություններ. ՀՀ Սյունիքի մարզպետարան</t>
  </si>
  <si>
    <t xml:space="preserve"> ՀՀ Սյունիքի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</si>
  <si>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Պետական անհատույց աջակցություն՝ Աջակցություն մասնակի հրետակոծված տների բնակիչներին</t>
  </si>
  <si>
    <t>Աջակցություն ՀՀ Սյունիքի մարզի բնակիչներին</t>
  </si>
  <si>
    <t>ՀՀ Վայոց ձորի մարզի թվով 2 մշակութային օբյեկտ</t>
  </si>
  <si>
    <t>Ակտիվի ընդհանուր արժեքը (հազ. դրամ)</t>
  </si>
  <si>
    <t>Աջակցություն ՀՀ Վայոց ձորի մարզի համայնքներին</t>
  </si>
  <si>
    <t>Պետական անհատույց աջակցություն՝ Խաչիկ համայնքում 3 վթարային անհատական տների դիմաց փոխհատուցման տրամադրում</t>
  </si>
  <si>
    <t xml:space="preserve"> ՀՀ Տավուշի  մարզի համայնքներում բազմաբնակարան բնակելի շենքերի տանիքների նորոգում </t>
  </si>
  <si>
    <t>Պետական անհատույց աջակցություն՝ ՀՀ համայնքների ոռոգման ջրագծերի կառուցման, գազաֆիկացման աշխատանքների իրականացման, Բերքաբեր համայնքի աշխատավարձի պարտքի մարման, ք. Իջևանի ԱԱՊԿ-ի վերանորոգման համաֆինանսավորման և սողանքային գոտում գտնվող Գոշ, Աչաջուր և Գետահովիտ համայնքների բնակարանատերերին աջակցության ցուցաբերում</t>
  </si>
  <si>
    <t>Ը001 Տարածքային ծառայություններ. ՀՀ Տավուշի մարզպետարան</t>
  </si>
  <si>
    <t xml:space="preserve">Աջակցություն ՀՀ   Տավուշի մարզի համայնքային կենտրոնների շենքային պայմանների բարելավման համար </t>
  </si>
  <si>
    <t xml:space="preserve"> Աջակցություն ՀՀ Տավուշի մարզի համայնքներին մարզական օբյեկտների շենքային պայմանների բարելավման համար</t>
  </si>
  <si>
    <t xml:space="preserve"> ՀՀ Տավուշի մարզի Այգեձոր համայնքի համար գյուղատնտեսական տեխնիկայի ձեռք բերում</t>
  </si>
  <si>
    <t>Աջակցություն ՀՀ Տավուշի մարզի համայնքներին կրթական օբյեկտների շենքային պայմանների բարելավման համար</t>
  </si>
  <si>
    <t>ՀՀ Արարատի մարզի թվով 4 մշակութային օբյեկտ</t>
  </si>
  <si>
    <t>Ճամբարակ համայնքի ճանապարհների նորոգում</t>
  </si>
  <si>
    <t>Գավառ համայնքի թատրոնի կառուցում</t>
  </si>
  <si>
    <t>8,78 կմ</t>
  </si>
  <si>
    <t xml:space="preserve"> Հիմնանորոգվող ավտոճանապարհների մակերեսը, հազ ք/մ,</t>
  </si>
  <si>
    <t xml:space="preserve"> </t>
  </si>
  <si>
    <t xml:space="preserve"> Ը005   Մշակութային միջոցառումների իրականացում. ՀՀ Վայոց ձորի  մարզպետարան</t>
  </si>
  <si>
    <t>Աձ01</t>
  </si>
  <si>
    <t xml:space="preserve"> ՀՀ Վայոց ձորի  մարզի համայնքներում բազմաբնակարան բնակելի շենքերի տանիքների նորոգում և Խաչիկ համայնքում վթարային տների փոխհատուցման նպատակով  նոր բնակելի տների կառուցում </t>
  </si>
  <si>
    <t>Ը001 Տարածքային ծառայություններ. ՀՀ Վայոց ձորի  մարզպետարան</t>
  </si>
  <si>
    <t>Ը001   Տարածքային ծառայություններ. ՀՀ Վայոց ձորի մարզպետարան</t>
  </si>
  <si>
    <t>Ը001 Տարածքային ծառայություններ . ՀՀ Վայոց ձորի մարզպետարան</t>
  </si>
  <si>
    <t>Ը001    Տարածքային ծառայություններ. ՀՀ Վայոց ձորի մարզպետարան</t>
  </si>
  <si>
    <t xml:space="preserve"> Ներդրումներ ՀՀ Վայոց ձորի մարզպետի կառավարման լիազորությունների տակ գտնվող հանրակրթական դպրոցների շենքերի կապիտալ վերանորոգման նպատակով</t>
  </si>
  <si>
    <t>ՀՀ Վայոց ձորի մարզպետի ենթակայության թվով 1 հանրակրթական դպրոցներ</t>
  </si>
  <si>
    <t xml:space="preserve"> Ը002 Հանրակրթական ծառայություններ . ՀՀ Վայոց ձորի մարզպետարան</t>
  </si>
  <si>
    <t xml:space="preserve">Ներդրումներ՝ ՀՀ Վայոց ձորի  մշակութային  շենքերի կապիտալ վերանորոգման նպատակով </t>
  </si>
  <si>
    <t>Տորֆավան համայնքի գազիֆիկացում</t>
  </si>
  <si>
    <t>Հրադան քաղաքի Վանատուր-Ծաղկաձոր ճանապարհի օղակաձև պուրակների բարեկարգում</t>
  </si>
  <si>
    <t>Աջակցություն ՀՀ Կոտայքի մարզի համայնքներին</t>
  </si>
  <si>
    <t xml:space="preserve">Ներդրումներ՝ ՀՀ Լոռու մարզի մշակութային  շենքերի կապիտալ վերանորոգման նպատակով </t>
  </si>
  <si>
    <t>ՀՀ Լոռու մարզի թվով 7 մշակութային օբյեկտ</t>
  </si>
  <si>
    <t xml:space="preserve">Շինարարության (հիմնանորոգման) համար անհրաժեշտ նախագծա-նախահաշվային փաստաթղթերի մշակման (լրամշակման) աշխատանքներ </t>
  </si>
  <si>
    <t xml:space="preserve">Նախագծային աշխատանքներ </t>
  </si>
  <si>
    <t>ՀՀ Տավուշի  մարզի թվով 3 մշակութային օբյեկտ</t>
  </si>
  <si>
    <t>Պետական անհատույց աջակցություն ՀՀ համայնքներում բնակիչների կողմից իրականացված աշխատանքների դիմաց</t>
  </si>
  <si>
    <t>Աջակցություն ՀՀ Սյունիքի մարզի համայնքներին</t>
  </si>
  <si>
    <t>Ը001    Տարածքային ծառայություններ. ՀՀ  Արմավիրի մարզպետարան</t>
  </si>
  <si>
    <t>Պետական անհատույց աջակցություն Ծղուկ համայնքում 2009-2010թթ. բրյուցելոզով հիվանդ անասունների հարկադիր սպանդի դիմաց</t>
  </si>
  <si>
    <t>1. նպաստներ ստացող ընտանիքների  քանակը</t>
  </si>
  <si>
    <t>ՀՀ Շիրակի մարզի թվով 4 մշակութային օբյեկտ</t>
  </si>
  <si>
    <t>ՀՀ Շիրակի մարզի թվով 1 առողջապահական օբյեկտներ</t>
  </si>
  <si>
    <t>Ը001   Տարածքային ծառայություններ. ՀՀ  Շիրակի մարզպետարան</t>
  </si>
  <si>
    <t>ս</t>
  </si>
  <si>
    <t>ՀՀ Շիրակի մարզպետի ենթակայության թվով 13 հանրակրթական դպրոց</t>
  </si>
  <si>
    <t>ՀՀ Սյունիքի մարզպետի ենթակայության թվով 9 հանրակրթական դպրոց</t>
  </si>
  <si>
    <t>Գանձակի թիվ 1 միջն դպրոցի հիմնանորոգում</t>
  </si>
  <si>
    <t>Վերին Գետաշեն համայնքի մանկապարտեզի վերանորոգում</t>
  </si>
  <si>
    <t>Ներքին Գետաշեն համայնքում ոռոգման ջրագծի կառուցում</t>
  </si>
  <si>
    <t xml:space="preserve">Մարտունի քաղաքի Մյասնիկյան փողոցի ասֆալտապատում </t>
  </si>
  <si>
    <t>Վաղաշեն համայնքում խորքային հորի հորատում</t>
  </si>
  <si>
    <t>Շատջրեք համայնքում համայնքային կենտրոնի կառուցում</t>
  </si>
  <si>
    <t xml:space="preserve">Այգուտ համայնքի սողանքային գոտում գտնվող 
թվով 19 ընտանիքների բնակարանային խնդիրների լուծման նպատակով պետական աջակցության տրամադրում </t>
  </si>
  <si>
    <t>Աջակցություն ՀՀ Վայոց ձորի մարզի համայնքի բնակչությանը</t>
  </si>
  <si>
    <t>Աջակցություն ՀՀ Գեղարքունիքի մարզի համայնքի բնակչությանը</t>
  </si>
  <si>
    <t>Պետական անհատույց աջակցություն՝ Այգուտ համայնքում 19 վթարային անհատական տների դիմաց փոխհատուցման տրամադրում</t>
  </si>
  <si>
    <t>Մ-10-Երանոս մարզային ավտոճանապարհի վերանորոգում</t>
  </si>
  <si>
    <t>ՀՀ Արագծոտնի մարզպետի ենթակայության թվով 13 հանրակրթական դպրոցներ</t>
  </si>
  <si>
    <t>Պետական անհատույց աջակցություն ՀՀ համայնքների ոռոգման ջրագծերի կառուցման, գազաֆիկացման և սպորտդպրոցի վերանորոգման աշխատանքների իրականացման համար</t>
  </si>
  <si>
    <t>ՀՀ Արագծոտնի մարզի թվով 5 մշակութային օբյեկտ</t>
  </si>
  <si>
    <t>Ավան համայնքի խմելու ջրի կապտաժի կառուցում</t>
  </si>
  <si>
    <t>Առաջին եռամսյակ</t>
  </si>
  <si>
    <t xml:space="preserve">Եղնիկ համայնքի դպրոցի վերանորոգում </t>
  </si>
  <si>
    <t>Դավթաշեն համայնքի մշակույթի տան վերանորոգում</t>
  </si>
  <si>
    <t>Արտենի համայնքի թիվ 1 դպրոցի պատուհանների վերանորոգում</t>
  </si>
  <si>
    <t>Կաքավաձոր համայնքի դպրոցի սպորտդահլիճի վերանորոգում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</si>
  <si>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Ավան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</si>
  <si>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Ն. Սասնաշեն համայնքին աջակցության ցուցաբերում</t>
  </si>
  <si>
    <t>&lt;&lt;Համայնքների գյուղատնտեսական ռեսուրսների կառավարման և մրցունակության&gt;&gt; ծրագրի իրականացման համայնքի համաֆինանսավորման նպատակով Թաթուլ համայնքին աջակցության ցուցաբերում</t>
  </si>
  <si>
    <t>ՀՀ կառավարության 2013 թվականի</t>
  </si>
  <si>
    <t xml:space="preserve">Հավելված </t>
  </si>
  <si>
    <t>ՀԱՅԱՍՏԱՆԻ ՀԱՆՐԱՊԵՏՈՒԹՅԱՆ ԿԱՌԱՎԱՐՈՒԹՅԱՆ 2012 ԹՎԱԿԱՆԻ ԴԵԿՏԵՄԲԵՐԻ 20-Ի N 1616-Ն ՈՐՈՇՄԱՆ N 11 ՀԱՎԵԼՎԱԾԻ N 11.13  ԱՂՅՈՒՍԱԿՈՒՄ  ԿԱՏԱՐՎՈՂ ԼՐԱՑՈՒՄԸ</t>
  </si>
  <si>
    <r>
      <t> </t>
    </r>
    <r>
      <rPr>
        <b/>
        <sz val="11"/>
        <color indexed="8"/>
        <rFont val="GHEA Mariam"/>
        <family val="3"/>
      </rPr>
      <t xml:space="preserve">1.Քաղաքականության միջոցառումներ </t>
    </r>
  </si>
  <si>
    <r>
      <t> </t>
    </r>
    <r>
      <rPr>
        <b/>
        <sz val="11"/>
        <color indexed="8"/>
        <rFont val="GHEA Mariam"/>
        <family val="3"/>
      </rPr>
      <t>1.1 Ծառայություններ</t>
    </r>
  </si>
  <si>
    <t>ԱԾ04</t>
  </si>
  <si>
    <t>&lt;&lt;Սևան&gt;&gt; ազգային պարկի պահպանության, պարկում գիտական ուսումնասիրությունների, անտառատնտեսական աշխատանքների կատարման ծառայություններ</t>
  </si>
  <si>
    <t>Բնության հատուկ պահպանվող տարածքներում, ազգային պարկերում, պետական արգելոցներում պահպանության, գիտական ուսումնասիրությունների, անտառատնտեսական աշխատանքների իրականացում</t>
  </si>
  <si>
    <t>Ժամկետայնության</t>
  </si>
  <si>
    <t>Մշակված չէ</t>
  </si>
  <si>
    <t>Մատուցվող ծառայության վրա կատարվող ծախսը  (հազար դրամ)</t>
  </si>
  <si>
    <t xml:space="preserve">1155 Բնական պաշարների կառավարման և պահպանման, բնության հատուկ պահպանվող տարածքների պահպանման ծառայություններ </t>
  </si>
  <si>
    <t>Բնական ռեսուրսների արդյունավետ կառավարման արդյունքում աղքատության նվազեցում, բույսերի և կենդանիների պահպանություն և վերարտադրության աճի ապահովում</t>
  </si>
  <si>
    <t>Ծառայության մատուցողի (մատուցողների) անվանումը</t>
  </si>
  <si>
    <t>&lt;&lt;Սևան&gt;&gt; ազգային պարկ&gt;&gt; ՊՈԱԿ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</si>
</sst>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  <numFmt numFmtId="168" formatCode="0_);\(0\)"/>
    <numFmt numFmtId="169" formatCode="0.0_);\(0.0\)"/>
  </numFmts>
  <fonts count="39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name val="GHEA Grapalat"/>
      <family val="3"/>
    </font>
    <font>
      <b/>
      <sz val="12"/>
      <name val="GHEA Mariam"/>
      <family val="3"/>
    </font>
    <font>
      <b/>
      <sz val="12"/>
      <color indexed="8"/>
      <name val="GHEA Mariam"/>
      <family val="3"/>
    </font>
    <font>
      <sz val="12"/>
      <name val="GHEA Mariam"/>
      <family val="3"/>
    </font>
    <font>
      <b/>
      <sz val="12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GHEA Mariam"/>
      <family val="3"/>
    </font>
    <font>
      <sz val="10"/>
      <name val="Arial"/>
      <family val="2"/>
      <charset val="204"/>
    </font>
    <font>
      <sz val="11"/>
      <name val="GHEA Mariam"/>
      <family val="3"/>
    </font>
    <font>
      <b/>
      <sz val="11"/>
      <name val="GHEA Mariam"/>
      <family val="3"/>
    </font>
    <font>
      <sz val="11"/>
      <color theme="1"/>
      <name val="Times Armenian"/>
      <family val="2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rgb="FF000000"/>
      <name val="GHEA Mariam"/>
      <family val="3"/>
    </font>
    <font>
      <b/>
      <sz val="11"/>
      <color theme="1"/>
      <name val="GHEA Mariam"/>
      <family val="3"/>
    </font>
    <font>
      <sz val="11"/>
      <color theme="1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u/>
      <sz val="11"/>
      <color theme="1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sz val="11"/>
      <color indexed="8"/>
      <name val="Times Armenian"/>
      <family val="2"/>
    </font>
    <font>
      <i/>
      <sz val="11"/>
      <color indexed="8"/>
      <name val="GHEA Mariam"/>
      <family val="3"/>
    </font>
    <font>
      <u/>
      <sz val="11"/>
      <color indexed="8"/>
      <name val="GHEA Mariam"/>
      <family val="3"/>
    </font>
    <font>
      <b/>
      <i/>
      <sz val="11"/>
      <color rgb="FF000000"/>
      <name val="GHEA Mariam"/>
      <family val="3"/>
    </font>
    <font>
      <i/>
      <u/>
      <sz val="11"/>
      <color rgb="FF000000"/>
      <name val="GHEA Mariam"/>
      <family val="3"/>
    </font>
    <font>
      <i/>
      <sz val="11"/>
      <color rgb="FF000000"/>
      <name val="GHEA Mariam"/>
      <family val="3"/>
    </font>
    <font>
      <b/>
      <sz val="12"/>
      <name val="GHEA Mariam"/>
      <family val="3"/>
    </font>
    <font>
      <u/>
      <sz val="11"/>
      <color rgb="FF000000"/>
      <name val="GHEA Mariam"/>
      <family val="3"/>
    </font>
    <font>
      <u/>
      <sz val="11"/>
      <color rgb="FF000000"/>
      <name val="Courier New"/>
      <family val="3"/>
    </font>
    <font>
      <b/>
      <sz val="11"/>
      <color rgb="FF000000"/>
      <name val="GHEA Mariam"/>
      <family val="3"/>
    </font>
    <font>
      <sz val="11"/>
      <color rgb="FF000000"/>
      <name val="Arial Unicode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9" fillId="0" borderId="0"/>
    <xf numFmtId="0" fontId="8" fillId="0" borderId="0"/>
    <xf numFmtId="0" fontId="2" fillId="0" borderId="0"/>
    <xf numFmtId="0" fontId="8" fillId="0" borderId="0"/>
    <xf numFmtId="0" fontId="12" fillId="0" borderId="0"/>
    <xf numFmtId="0" fontId="2" fillId="0" borderId="0"/>
    <xf numFmtId="0" fontId="15" fillId="0" borderId="0"/>
    <xf numFmtId="43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</cellStyleXfs>
  <cellXfs count="806">
    <xf numFmtId="0" fontId="0" fillId="0" borderId="0" xfId="0"/>
    <xf numFmtId="165" fontId="6" fillId="0" borderId="1" xfId="0" applyNumberFormat="1" applyFont="1" applyFill="1" applyBorder="1" applyAlignment="1">
      <alignment horizontal="center" vertical="center" wrapText="1"/>
    </xf>
    <xf numFmtId="165" fontId="4" fillId="2" borderId="1" xfId="2" applyNumberFormat="1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0" fontId="0" fillId="4" borderId="0" xfId="0" applyFill="1"/>
    <xf numFmtId="167" fontId="4" fillId="4" borderId="1" xfId="0" applyNumberFormat="1" applyFont="1" applyFill="1" applyBorder="1" applyAlignment="1">
      <alignment horizontal="center" vertical="center" wrapText="1"/>
    </xf>
    <xf numFmtId="0" fontId="6" fillId="0" borderId="1" xfId="5" applyFont="1" applyBorder="1" applyAlignment="1">
      <alignment horizontal="center" vertical="center" wrapText="1"/>
    </xf>
    <xf numFmtId="167" fontId="4" fillId="2" borderId="1" xfId="6" applyNumberFormat="1" applyFont="1" applyFill="1" applyBorder="1" applyAlignment="1">
      <alignment horizontal="center" vertical="center" wrapText="1"/>
    </xf>
    <xf numFmtId="167" fontId="6" fillId="2" borderId="1" xfId="6" applyNumberFormat="1" applyFont="1" applyFill="1" applyBorder="1" applyAlignment="1">
      <alignment horizontal="center" vertical="center" wrapText="1"/>
    </xf>
    <xf numFmtId="165" fontId="4" fillId="0" borderId="1" xfId="5" applyNumberFormat="1" applyFont="1" applyBorder="1" applyAlignment="1">
      <alignment horizontal="center" vertical="center"/>
    </xf>
    <xf numFmtId="165" fontId="6" fillId="2" borderId="1" xfId="6" applyNumberFormat="1" applyFont="1" applyFill="1" applyBorder="1" applyAlignment="1">
      <alignment horizontal="center" vertical="center" wrapText="1"/>
    </xf>
    <xf numFmtId="0" fontId="13" fillId="2" borderId="1" xfId="5" applyFont="1" applyFill="1" applyBorder="1" applyAlignment="1">
      <alignment horizontal="center" vertical="center"/>
    </xf>
    <xf numFmtId="165" fontId="6" fillId="2" borderId="1" xfId="2" applyNumberFormat="1" applyFont="1" applyFill="1" applyBorder="1" applyAlignment="1">
      <alignment horizontal="center" vertical="center" wrapText="1"/>
    </xf>
    <xf numFmtId="165" fontId="6" fillId="2" borderId="1" xfId="5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horizontal="right" vertical="center" wrapText="1"/>
    </xf>
    <xf numFmtId="166" fontId="17" fillId="4" borderId="0" xfId="7" applyNumberFormat="1" applyFont="1" applyFill="1" applyAlignment="1">
      <alignment vertical="center" wrapText="1"/>
    </xf>
    <xf numFmtId="166" fontId="19" fillId="4" borderId="0" xfId="7" applyNumberFormat="1" applyFont="1" applyFill="1" applyAlignment="1">
      <alignment vertical="center" wrapText="1"/>
    </xf>
    <xf numFmtId="166" fontId="16" fillId="0" borderId="16" xfId="0" applyNumberFormat="1" applyFont="1" applyFill="1" applyBorder="1" applyAlignment="1">
      <alignment horizontal="center" vertical="center" wrapText="1"/>
    </xf>
    <xf numFmtId="166" fontId="20" fillId="4" borderId="17" xfId="7" applyNumberFormat="1" applyFont="1" applyFill="1" applyBorder="1" applyAlignment="1">
      <alignment horizontal="center" vertical="center" wrapText="1"/>
    </xf>
    <xf numFmtId="166" fontId="20" fillId="4" borderId="18" xfId="7" applyNumberFormat="1" applyFont="1" applyFill="1" applyBorder="1" applyAlignment="1">
      <alignment horizontal="center" vertical="center" wrapText="1"/>
    </xf>
    <xf numFmtId="166" fontId="22" fillId="4" borderId="23" xfId="7" applyNumberFormat="1" applyFont="1" applyFill="1" applyBorder="1" applyAlignment="1">
      <alignment vertical="center" wrapText="1"/>
    </xf>
    <xf numFmtId="166" fontId="22" fillId="4" borderId="0" xfId="7" applyNumberFormat="1" applyFont="1" applyFill="1" applyBorder="1" applyAlignment="1">
      <alignment vertical="center" wrapText="1"/>
    </xf>
    <xf numFmtId="166" fontId="20" fillId="4" borderId="0" xfId="7" applyNumberFormat="1" applyFont="1" applyFill="1" applyBorder="1" applyAlignment="1">
      <alignment vertical="center" wrapText="1"/>
    </xf>
    <xf numFmtId="166" fontId="20" fillId="4" borderId="24" xfId="7" applyNumberFormat="1" applyFont="1" applyFill="1" applyBorder="1" applyAlignment="1">
      <alignment vertical="center" wrapText="1"/>
    </xf>
    <xf numFmtId="166" fontId="20" fillId="4" borderId="23" xfId="7" applyNumberFormat="1" applyFont="1" applyFill="1" applyBorder="1" applyAlignment="1">
      <alignment vertical="center" wrapText="1"/>
    </xf>
    <xf numFmtId="166" fontId="20" fillId="4" borderId="2" xfId="7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166" fontId="24" fillId="4" borderId="31" xfId="7" applyNumberFormat="1" applyFont="1" applyFill="1" applyBorder="1" applyAlignment="1">
      <alignment horizontal="center" vertical="center" wrapText="1"/>
    </xf>
    <xf numFmtId="166" fontId="24" fillId="4" borderId="32" xfId="7" applyNumberFormat="1" applyFont="1" applyFill="1" applyBorder="1" applyAlignment="1">
      <alignment horizontal="center" vertical="center" wrapText="1"/>
    </xf>
    <xf numFmtId="166" fontId="16" fillId="0" borderId="23" xfId="7" applyNumberFormat="1" applyFont="1" applyFill="1" applyBorder="1" applyAlignment="1">
      <alignment vertical="center" wrapText="1"/>
    </xf>
    <xf numFmtId="166" fontId="16" fillId="0" borderId="2" xfId="7" applyNumberFormat="1" applyFont="1" applyFill="1" applyBorder="1" applyAlignment="1">
      <alignment horizontal="center" vertical="center" wrapText="1"/>
    </xf>
    <xf numFmtId="165" fontId="16" fillId="0" borderId="42" xfId="8" applyNumberFormat="1" applyFont="1" applyFill="1" applyBorder="1" applyAlignment="1">
      <alignment horizontal="center" vertical="center" wrapText="1"/>
    </xf>
    <xf numFmtId="166" fontId="29" fillId="0" borderId="31" xfId="7" applyNumberFormat="1" applyFont="1" applyFill="1" applyBorder="1" applyAlignment="1">
      <alignment horizontal="center" vertical="center" wrapText="1"/>
    </xf>
    <xf numFmtId="166" fontId="29" fillId="0" borderId="32" xfId="7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Alignment="1">
      <alignment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2" borderId="42" xfId="7" applyNumberFormat="1" applyFont="1" applyFill="1" applyBorder="1" applyAlignment="1">
      <alignment horizontal="center" vertical="center" wrapText="1"/>
    </xf>
    <xf numFmtId="0" fontId="18" fillId="3" borderId="49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wrapText="1"/>
    </xf>
    <xf numFmtId="0" fontId="18" fillId="3" borderId="32" xfId="0" applyFont="1" applyFill="1" applyBorder="1" applyAlignment="1">
      <alignment wrapText="1"/>
    </xf>
    <xf numFmtId="167" fontId="18" fillId="0" borderId="29" xfId="0" applyNumberFormat="1" applyFont="1" applyFill="1" applyBorder="1" applyAlignment="1">
      <alignment horizontal="center" wrapText="1"/>
    </xf>
    <xf numFmtId="167" fontId="18" fillId="3" borderId="29" xfId="0" applyNumberFormat="1" applyFont="1" applyFill="1" applyBorder="1" applyAlignment="1">
      <alignment horizontal="center" wrapText="1"/>
    </xf>
    <xf numFmtId="4" fontId="18" fillId="3" borderId="29" xfId="0" applyNumberFormat="1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vertical="center" wrapText="1"/>
    </xf>
    <xf numFmtId="166" fontId="20" fillId="4" borderId="44" xfId="7" applyNumberFormat="1" applyFont="1" applyFill="1" applyBorder="1" applyAlignment="1">
      <alignment vertical="center" wrapText="1"/>
    </xf>
    <xf numFmtId="166" fontId="20" fillId="4" borderId="44" xfId="7" applyNumberFormat="1" applyFont="1" applyFill="1" applyBorder="1" applyAlignment="1">
      <alignment horizontal="center" vertical="center" wrapText="1"/>
    </xf>
    <xf numFmtId="166" fontId="20" fillId="4" borderId="45" xfId="7" applyNumberFormat="1" applyFont="1" applyFill="1" applyBorder="1" applyAlignment="1">
      <alignment horizontal="center" vertical="center" wrapText="1"/>
    </xf>
    <xf numFmtId="166" fontId="20" fillId="4" borderId="54" xfId="7" applyNumberFormat="1" applyFont="1" applyFill="1" applyBorder="1" applyAlignment="1">
      <alignment horizontal="center" vertical="center" wrapText="1"/>
    </xf>
    <xf numFmtId="166" fontId="20" fillId="4" borderId="16" xfId="7" applyNumberFormat="1" applyFont="1" applyFill="1" applyBorder="1" applyAlignment="1">
      <alignment vertical="center" wrapText="1"/>
    </xf>
    <xf numFmtId="166" fontId="20" fillId="4" borderId="16" xfId="7" applyNumberFormat="1" applyFont="1" applyFill="1" applyBorder="1" applyAlignment="1">
      <alignment horizontal="center" vertical="center" wrapText="1"/>
    </xf>
    <xf numFmtId="166" fontId="20" fillId="4" borderId="57" xfId="7" applyNumberFormat="1" applyFont="1" applyFill="1" applyBorder="1" applyAlignment="1">
      <alignment horizontal="center" vertical="center" wrapText="1"/>
    </xf>
    <xf numFmtId="166" fontId="20" fillId="4" borderId="42" xfId="7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20" fillId="4" borderId="34" xfId="7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2" borderId="58" xfId="0" applyNumberFormat="1" applyFont="1" applyFill="1" applyBorder="1" applyAlignment="1">
      <alignment horizontal="center" vertical="center" wrapText="1"/>
    </xf>
    <xf numFmtId="166" fontId="20" fillId="4" borderId="35" xfId="7" applyNumberFormat="1" applyFont="1" applyFill="1" applyBorder="1" applyAlignment="1">
      <alignment horizontal="center" vertical="center" wrapText="1"/>
    </xf>
    <xf numFmtId="166" fontId="20" fillId="4" borderId="59" xfId="7" applyNumberFormat="1" applyFont="1" applyFill="1" applyBorder="1" applyAlignment="1">
      <alignment horizontal="center" vertical="center" wrapText="1"/>
    </xf>
    <xf numFmtId="166" fontId="20" fillId="4" borderId="31" xfId="7" applyNumberFormat="1" applyFont="1" applyFill="1" applyBorder="1" applyAlignment="1">
      <alignment vertical="center" wrapText="1"/>
    </xf>
    <xf numFmtId="166" fontId="17" fillId="2" borderId="0" xfId="7" applyNumberFormat="1" applyFont="1" applyFill="1" applyAlignment="1">
      <alignment vertical="center" wrapText="1"/>
    </xf>
    <xf numFmtId="166" fontId="16" fillId="2" borderId="35" xfId="7" applyNumberFormat="1" applyFont="1" applyFill="1" applyBorder="1" applyAlignment="1">
      <alignment vertical="center" wrapText="1"/>
    </xf>
    <xf numFmtId="1" fontId="16" fillId="2" borderId="34" xfId="7" applyNumberFormat="1" applyFont="1" applyFill="1" applyBorder="1" applyAlignment="1">
      <alignment horizontal="center" vertical="center" wrapText="1"/>
    </xf>
    <xf numFmtId="1" fontId="16" fillId="2" borderId="35" xfId="7" applyNumberFormat="1" applyFont="1" applyFill="1" applyBorder="1" applyAlignment="1">
      <alignment horizontal="center" vertical="center" wrapText="1"/>
    </xf>
    <xf numFmtId="166" fontId="16" fillId="2" borderId="59" xfId="7" applyNumberFormat="1" applyFont="1" applyFill="1" applyBorder="1" applyAlignment="1">
      <alignment horizontal="center" vertical="center" wrapText="1"/>
    </xf>
    <xf numFmtId="166" fontId="16" fillId="2" borderId="34" xfId="7" applyNumberFormat="1" applyFont="1" applyFill="1" applyBorder="1" applyAlignment="1">
      <alignment horizontal="center" vertical="center" wrapText="1"/>
    </xf>
    <xf numFmtId="166" fontId="16" fillId="0" borderId="59" xfId="8" applyNumberFormat="1" applyFont="1" applyFill="1" applyBorder="1" applyAlignment="1">
      <alignment horizontal="center"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16" fillId="2" borderId="35" xfId="7" applyNumberFormat="1" applyFont="1" applyFill="1" applyBorder="1" applyAlignment="1">
      <alignment horizontal="center" vertical="center" wrapText="1"/>
    </xf>
    <xf numFmtId="0" fontId="35" fillId="3" borderId="29" xfId="0" applyFont="1" applyFill="1" applyBorder="1" applyAlignment="1">
      <alignment horizontal="center" wrapText="1"/>
    </xf>
    <xf numFmtId="0" fontId="18" fillId="3" borderId="60" xfId="0" applyFont="1" applyFill="1" applyBorder="1" applyAlignment="1">
      <alignment horizontal="center" wrapText="1"/>
    </xf>
    <xf numFmtId="0" fontId="18" fillId="3" borderId="24" xfId="0" applyFont="1" applyFill="1" applyBorder="1" applyAlignment="1">
      <alignment horizontal="center" wrapText="1"/>
    </xf>
    <xf numFmtId="165" fontId="18" fillId="0" borderId="29" xfId="0" applyNumberFormat="1" applyFont="1" applyFill="1" applyBorder="1" applyAlignment="1">
      <alignment horizontal="center" wrapText="1"/>
    </xf>
    <xf numFmtId="165" fontId="18" fillId="3" borderId="29" xfId="0" applyNumberFormat="1" applyFont="1" applyFill="1" applyBorder="1" applyAlignment="1">
      <alignment horizontal="center" wrapText="1"/>
    </xf>
    <xf numFmtId="1" fontId="20" fillId="4" borderId="44" xfId="7" applyNumberFormat="1" applyFont="1" applyFill="1" applyBorder="1" applyAlignment="1">
      <alignment horizontal="center" vertical="center" wrapText="1"/>
    </xf>
    <xf numFmtId="1" fontId="20" fillId="4" borderId="45" xfId="7" applyNumberFormat="1" applyFont="1" applyFill="1" applyBorder="1" applyAlignment="1">
      <alignment horizontal="center" vertical="center" wrapText="1"/>
    </xf>
    <xf numFmtId="167" fontId="20" fillId="4" borderId="59" xfId="8" applyNumberFormat="1" applyFont="1" applyFill="1" applyBorder="1" applyAlignment="1">
      <alignment horizontal="center" vertical="center" wrapText="1"/>
    </xf>
    <xf numFmtId="167" fontId="20" fillId="4" borderId="31" xfId="8" applyNumberFormat="1" applyFont="1" applyFill="1" applyBorder="1" applyAlignment="1">
      <alignment horizontal="center" vertical="center" wrapText="1"/>
    </xf>
    <xf numFmtId="166" fontId="20" fillId="4" borderId="0" xfId="7" applyNumberFormat="1" applyFont="1" applyFill="1" applyAlignment="1">
      <alignment horizontal="right" vertical="center" wrapText="1"/>
    </xf>
    <xf numFmtId="168" fontId="16" fillId="2" borderId="34" xfId="7" applyNumberFormat="1" applyFont="1" applyFill="1" applyBorder="1" applyAlignment="1">
      <alignment horizontal="center" vertical="center" wrapText="1"/>
    </xf>
    <xf numFmtId="168" fontId="16" fillId="2" borderId="35" xfId="7" applyNumberFormat="1" applyFont="1" applyFill="1" applyBorder="1" applyAlignment="1">
      <alignment horizontal="center" vertical="center" wrapText="1"/>
    </xf>
    <xf numFmtId="165" fontId="16" fillId="0" borderId="59" xfId="8" applyNumberFormat="1" applyFont="1" applyFill="1" applyBorder="1" applyAlignment="1">
      <alignment horizontal="center" vertical="center" wrapText="1"/>
    </xf>
    <xf numFmtId="166" fontId="20" fillId="4" borderId="35" xfId="0" applyNumberFormat="1" applyFont="1" applyFill="1" applyBorder="1" applyAlignment="1">
      <alignment vertical="center" wrapText="1"/>
    </xf>
    <xf numFmtId="166" fontId="20" fillId="4" borderId="34" xfId="0" applyNumberFormat="1" applyFont="1" applyFill="1" applyBorder="1" applyAlignment="1">
      <alignment horizontal="center" vertical="center" wrapText="1"/>
    </xf>
    <xf numFmtId="166" fontId="20" fillId="4" borderId="35" xfId="0" applyNumberFormat="1" applyFont="1" applyFill="1" applyBorder="1" applyAlignment="1">
      <alignment horizontal="center" vertical="center" wrapText="1"/>
    </xf>
    <xf numFmtId="166" fontId="20" fillId="4" borderId="59" xfId="0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 wrapText="1"/>
    </xf>
    <xf numFmtId="166" fontId="16" fillId="2" borderId="23" xfId="7" applyNumberFormat="1" applyFont="1" applyFill="1" applyBorder="1" applyAlignment="1">
      <alignment vertical="center" wrapText="1"/>
    </xf>
    <xf numFmtId="166" fontId="29" fillId="2" borderId="31" xfId="7" applyNumberFormat="1" applyFont="1" applyFill="1" applyBorder="1" applyAlignment="1">
      <alignment horizontal="center" vertical="center" wrapText="1"/>
    </xf>
    <xf numFmtId="166" fontId="29" fillId="2" borderId="32" xfId="7" applyNumberFormat="1" applyFont="1" applyFill="1" applyBorder="1" applyAlignment="1">
      <alignment horizontal="center" vertical="center" wrapText="1"/>
    </xf>
    <xf numFmtId="166" fontId="16" fillId="2" borderId="44" xfId="7" applyNumberFormat="1" applyFont="1" applyFill="1" applyBorder="1" applyAlignment="1">
      <alignment vertical="center" wrapText="1"/>
    </xf>
    <xf numFmtId="1" fontId="16" fillId="2" borderId="44" xfId="7" applyNumberFormat="1" applyFont="1" applyFill="1" applyBorder="1" applyAlignment="1">
      <alignment horizontal="center" vertical="center" wrapText="1"/>
    </xf>
    <xf numFmtId="1" fontId="16" fillId="2" borderId="45" xfId="7" applyNumberFormat="1" applyFont="1" applyFill="1" applyBorder="1" applyAlignment="1">
      <alignment horizontal="center" vertical="center" wrapText="1"/>
    </xf>
    <xf numFmtId="166" fontId="16" fillId="2" borderId="54" xfId="7" applyNumberFormat="1" applyFont="1" applyFill="1" applyBorder="1" applyAlignment="1">
      <alignment horizontal="center" vertical="center" wrapText="1"/>
    </xf>
    <xf numFmtId="166" fontId="16" fillId="2" borderId="16" xfId="7" applyNumberFormat="1" applyFont="1" applyFill="1" applyBorder="1" applyAlignment="1">
      <alignment vertical="center" wrapText="1"/>
    </xf>
    <xf numFmtId="166" fontId="16" fillId="2" borderId="57" xfId="7" applyNumberFormat="1" applyFont="1" applyFill="1" applyBorder="1" applyAlignment="1">
      <alignment horizontal="center" vertical="center" wrapText="1"/>
    </xf>
    <xf numFmtId="167" fontId="16" fillId="0" borderId="59" xfId="8" applyNumberFormat="1" applyFont="1" applyFill="1" applyBorder="1" applyAlignment="1">
      <alignment horizontal="center" vertical="center" wrapText="1"/>
    </xf>
    <xf numFmtId="167" fontId="16" fillId="2" borderId="31" xfId="8" applyNumberFormat="1" applyFont="1" applyFill="1" applyBorder="1" applyAlignment="1">
      <alignment horizontal="center" vertical="center" wrapText="1"/>
    </xf>
    <xf numFmtId="1" fontId="20" fillId="4" borderId="34" xfId="0" applyNumberFormat="1" applyFont="1" applyFill="1" applyBorder="1" applyAlignment="1">
      <alignment horizontal="center" vertical="center" wrapText="1"/>
    </xf>
    <xf numFmtId="1" fontId="20" fillId="4" borderId="35" xfId="0" applyNumberFormat="1" applyFont="1" applyFill="1" applyBorder="1" applyAlignment="1">
      <alignment horizontal="center" vertical="center" wrapText="1"/>
    </xf>
    <xf numFmtId="166" fontId="20" fillId="4" borderId="0" xfId="0" applyNumberFormat="1" applyFont="1" applyFill="1" applyBorder="1" applyAlignment="1">
      <alignment vertical="center" wrapText="1"/>
    </xf>
    <xf numFmtId="169" fontId="16" fillId="0" borderId="59" xfId="8" applyNumberFormat="1" applyFont="1" applyFill="1" applyBorder="1" applyAlignment="1">
      <alignment horizontal="center" vertical="center" wrapText="1"/>
    </xf>
    <xf numFmtId="166" fontId="16" fillId="2" borderId="0" xfId="7" applyNumberFormat="1" applyFont="1" applyFill="1" applyBorder="1" applyAlignment="1">
      <alignment vertical="center" wrapText="1"/>
    </xf>
    <xf numFmtId="0" fontId="18" fillId="3" borderId="49" xfId="0" applyFont="1" applyFill="1" applyBorder="1" applyAlignment="1">
      <alignment horizontal="center" vertical="center" wrapText="1"/>
    </xf>
    <xf numFmtId="165" fontId="18" fillId="0" borderId="29" xfId="0" applyNumberFormat="1" applyFont="1" applyFill="1" applyBorder="1" applyAlignment="1">
      <alignment horizontal="center" vertical="center" wrapText="1"/>
    </xf>
    <xf numFmtId="167" fontId="18" fillId="3" borderId="29" xfId="0" applyNumberFormat="1" applyFont="1" applyFill="1" applyBorder="1" applyAlignment="1">
      <alignment horizontal="center" vertical="center" wrapText="1"/>
    </xf>
    <xf numFmtId="166" fontId="16" fillId="0" borderId="0" xfId="7" applyNumberFormat="1" applyFont="1" applyFill="1" applyBorder="1" applyAlignment="1">
      <alignment vertical="center" wrapText="1"/>
    </xf>
    <xf numFmtId="166" fontId="16" fillId="2" borderId="44" xfId="7" applyNumberFormat="1" applyFont="1" applyFill="1" applyBorder="1" applyAlignment="1">
      <alignment horizontal="left" vertical="center" wrapText="1"/>
    </xf>
    <xf numFmtId="166" fontId="16" fillId="2" borderId="45" xfId="7" applyNumberFormat="1" applyFont="1" applyFill="1" applyBorder="1" applyAlignment="1">
      <alignment horizontal="center" vertical="center" wrapText="1"/>
    </xf>
    <xf numFmtId="165" fontId="16" fillId="2" borderId="31" xfId="8" applyNumberFormat="1" applyFont="1" applyFill="1" applyBorder="1" applyAlignment="1">
      <alignment horizontal="center" vertical="center" wrapText="1"/>
    </xf>
    <xf numFmtId="166" fontId="16" fillId="0" borderId="0" xfId="7" applyNumberFormat="1" applyFont="1" applyFill="1" applyAlignment="1">
      <alignment vertical="center" wrapText="1"/>
    </xf>
    <xf numFmtId="169" fontId="16" fillId="2" borderId="0" xfId="7" applyNumberFormat="1" applyFont="1" applyFill="1" applyAlignment="1">
      <alignment vertical="center" wrapText="1"/>
    </xf>
    <xf numFmtId="165" fontId="4" fillId="4" borderId="0" xfId="0" applyNumberFormat="1" applyFont="1" applyFill="1" applyAlignment="1">
      <alignment horizontal="center" vertical="center" wrapText="1"/>
    </xf>
    <xf numFmtId="165" fontId="4" fillId="4" borderId="0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center" wrapText="1"/>
    </xf>
    <xf numFmtId="165" fontId="4" fillId="4" borderId="1" xfId="2" applyNumberFormat="1" applyFont="1" applyFill="1" applyBorder="1" applyAlignment="1">
      <alignment horizontal="center" vertical="center" wrapText="1"/>
    </xf>
    <xf numFmtId="165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0" quotePrefix="1" applyNumberFormat="1" applyFont="1" applyFill="1" applyBorder="1" applyAlignment="1">
      <alignment horizontal="center" vertical="center" wrapText="1"/>
    </xf>
    <xf numFmtId="3" fontId="4" fillId="4" borderId="1" xfId="2" applyNumberFormat="1" applyFont="1" applyFill="1" applyBorder="1" applyAlignment="1">
      <alignment horizontal="center" vertical="center" wrapText="1"/>
    </xf>
    <xf numFmtId="166" fontId="6" fillId="4" borderId="1" xfId="0" applyNumberFormat="1" applyFont="1" applyFill="1" applyBorder="1" applyAlignment="1">
      <alignment horizontal="center" vertical="center" wrapText="1"/>
    </xf>
    <xf numFmtId="167" fontId="6" fillId="4" borderId="1" xfId="1" applyNumberFormat="1" applyFont="1" applyFill="1" applyBorder="1" applyAlignment="1">
      <alignment horizontal="center" vertical="center"/>
    </xf>
    <xf numFmtId="0" fontId="6" fillId="4" borderId="0" xfId="1" applyFont="1" applyFill="1"/>
    <xf numFmtId="166" fontId="6" fillId="4" borderId="1" xfId="1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167" fontId="4" fillId="4" borderId="1" xfId="0" quotePrefix="1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" fillId="4" borderId="0" xfId="0" applyFont="1" applyFill="1"/>
    <xf numFmtId="167" fontId="6" fillId="4" borderId="1" xfId="0" quotePrefix="1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wrapText="1"/>
    </xf>
    <xf numFmtId="166" fontId="20" fillId="4" borderId="31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wrapText="1"/>
    </xf>
    <xf numFmtId="166" fontId="16" fillId="2" borderId="35" xfId="7" applyNumberFormat="1" applyFont="1" applyFill="1" applyBorder="1" applyAlignment="1">
      <alignment vertical="center" wrapText="1"/>
    </xf>
    <xf numFmtId="165" fontId="4" fillId="2" borderId="1" xfId="5" applyNumberFormat="1" applyFont="1" applyFill="1" applyBorder="1" applyAlignment="1">
      <alignment horizontal="center" vertical="center"/>
    </xf>
    <xf numFmtId="166" fontId="0" fillId="4" borderId="0" xfId="0" applyNumberFormat="1" applyFill="1"/>
    <xf numFmtId="0" fontId="18" fillId="3" borderId="29" xfId="0" applyFont="1" applyFill="1" applyBorder="1" applyAlignment="1">
      <alignment horizontal="center" vertical="center" wrapText="1"/>
    </xf>
    <xf numFmtId="1" fontId="16" fillId="2" borderId="41" xfId="7" applyNumberFormat="1" applyFont="1" applyFill="1" applyBorder="1" applyAlignment="1">
      <alignment horizontal="center" vertical="center" wrapText="1"/>
    </xf>
    <xf numFmtId="1" fontId="16" fillId="2" borderId="17" xfId="7" applyNumberFormat="1" applyFont="1" applyFill="1" applyBorder="1" applyAlignment="1">
      <alignment horizontal="center" vertical="center" wrapText="1"/>
    </xf>
    <xf numFmtId="166" fontId="16" fillId="2" borderId="41" xfId="7" applyNumberFormat="1" applyFont="1" applyFill="1" applyBorder="1" applyAlignment="1">
      <alignment horizontal="center" vertical="center" wrapText="1"/>
    </xf>
    <xf numFmtId="166" fontId="16" fillId="2" borderId="18" xfId="7" applyNumberFormat="1" applyFont="1" applyFill="1" applyBorder="1" applyAlignment="1">
      <alignment horizontal="center" vertical="center" wrapText="1"/>
    </xf>
    <xf numFmtId="166" fontId="17" fillId="4" borderId="0" xfId="7" applyNumberFormat="1" applyFont="1" applyFill="1" applyAlignment="1">
      <alignment vertical="center" wrapText="1"/>
    </xf>
    <xf numFmtId="166" fontId="16" fillId="2" borderId="0" xfId="7" applyNumberFormat="1" applyFont="1" applyFill="1" applyAlignment="1">
      <alignment horizontal="right" vertical="center" wrapText="1"/>
    </xf>
    <xf numFmtId="166" fontId="19" fillId="4" borderId="0" xfId="7" applyNumberFormat="1" applyFont="1" applyFill="1" applyAlignment="1">
      <alignment vertical="center" wrapText="1"/>
    </xf>
    <xf numFmtId="166" fontId="20" fillId="4" borderId="2" xfId="7" applyNumberFormat="1" applyFont="1" applyFill="1" applyBorder="1" applyAlignment="1">
      <alignment horizontal="center" vertical="center" wrapText="1"/>
    </xf>
    <xf numFmtId="166" fontId="20" fillId="4" borderId="31" xfId="7" applyNumberFormat="1" applyFont="1" applyFill="1" applyBorder="1" applyAlignment="1">
      <alignment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0" borderId="2" xfId="7" applyNumberFormat="1" applyFont="1" applyFill="1" applyBorder="1" applyAlignment="1">
      <alignment horizontal="center"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16" fillId="2" borderId="31" xfId="7" applyNumberFormat="1" applyFont="1" applyFill="1" applyBorder="1" applyAlignment="1">
      <alignment vertical="center" wrapText="1"/>
    </xf>
    <xf numFmtId="166" fontId="16" fillId="2" borderId="41" xfId="7" applyNumberFormat="1" applyFont="1" applyFill="1" applyBorder="1" applyAlignment="1">
      <alignment vertical="center" wrapText="1"/>
    </xf>
    <xf numFmtId="166" fontId="20" fillId="4" borderId="0" xfId="7" applyNumberFormat="1" applyFont="1" applyFill="1" applyAlignment="1">
      <alignment horizontal="right" vertical="center" wrapText="1"/>
    </xf>
    <xf numFmtId="166" fontId="20" fillId="4" borderId="36" xfId="0" applyNumberFormat="1" applyFont="1" applyFill="1" applyBorder="1" applyAlignment="1">
      <alignment vertical="center" wrapText="1"/>
    </xf>
    <xf numFmtId="166" fontId="20" fillId="4" borderId="14" xfId="0" applyNumberFormat="1" applyFont="1" applyFill="1" applyBorder="1" applyAlignment="1">
      <alignment horizontal="left" vertical="center" wrapText="1"/>
    </xf>
    <xf numFmtId="166" fontId="20" fillId="4" borderId="29" xfId="0" applyNumberFormat="1" applyFont="1" applyFill="1" applyBorder="1" applyAlignment="1">
      <alignment horizontal="left" vertical="center" wrapText="1"/>
    </xf>
    <xf numFmtId="166" fontId="16" fillId="2" borderId="2" xfId="7" applyNumberFormat="1" applyFont="1" applyFill="1" applyBorder="1" applyAlignment="1">
      <alignment horizontal="center" vertical="center" wrapText="1"/>
    </xf>
    <xf numFmtId="166" fontId="16" fillId="2" borderId="35" xfId="7" applyNumberFormat="1" applyFont="1" applyFill="1" applyBorder="1" applyAlignment="1">
      <alignment vertical="center" wrapText="1"/>
    </xf>
    <xf numFmtId="166" fontId="16" fillId="2" borderId="34" xfId="7" applyNumberFormat="1" applyFont="1" applyFill="1" applyBorder="1" applyAlignment="1">
      <alignment vertical="center" wrapText="1"/>
    </xf>
    <xf numFmtId="0" fontId="18" fillId="3" borderId="32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vertical="center" wrapText="1"/>
    </xf>
    <xf numFmtId="0" fontId="36" fillId="3" borderId="0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 wrapText="1"/>
    </xf>
    <xf numFmtId="166" fontId="16" fillId="0" borderId="0" xfId="7" applyNumberFormat="1" applyFont="1" applyFill="1" applyAlignment="1">
      <alignment horizontal="right" vertical="center" wrapText="1"/>
    </xf>
    <xf numFmtId="167" fontId="18" fillId="0" borderId="29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69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4" fontId="18" fillId="3" borderId="29" xfId="0" applyNumberFormat="1" applyFont="1" applyFill="1" applyBorder="1" applyAlignment="1">
      <alignment horizontal="center" vertical="center" wrapText="1"/>
    </xf>
    <xf numFmtId="165" fontId="18" fillId="3" borderId="29" xfId="0" applyNumberFormat="1" applyFont="1" applyFill="1" applyBorder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35" fillId="3" borderId="2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13" fillId="4" borderId="1" xfId="5" applyFont="1" applyFill="1" applyBorder="1" applyAlignment="1">
      <alignment horizontal="center" vertical="center"/>
    </xf>
    <xf numFmtId="1" fontId="20" fillId="4" borderId="16" xfId="7" applyNumberFormat="1" applyFont="1" applyFill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166" fontId="16" fillId="4" borderId="35" xfId="7" applyNumberFormat="1" applyFont="1" applyFill="1" applyBorder="1" applyAlignment="1">
      <alignment vertical="center" wrapText="1"/>
    </xf>
    <xf numFmtId="1" fontId="16" fillId="4" borderId="35" xfId="7" applyNumberFormat="1" applyFont="1" applyFill="1" applyBorder="1" applyAlignment="1">
      <alignment horizontal="center" vertical="center" wrapText="1"/>
    </xf>
    <xf numFmtId="1" fontId="16" fillId="4" borderId="34" xfId="7" applyNumberFormat="1" applyFont="1" applyFill="1" applyBorder="1" applyAlignment="1">
      <alignment horizontal="center" vertical="center" wrapText="1"/>
    </xf>
    <xf numFmtId="166" fontId="16" fillId="4" borderId="35" xfId="7" applyNumberFormat="1" applyFont="1" applyFill="1" applyBorder="1" applyAlignment="1">
      <alignment horizontal="center" vertical="center" wrapText="1"/>
    </xf>
    <xf numFmtId="166" fontId="16" fillId="4" borderId="59" xfId="7" applyNumberFormat="1" applyFont="1" applyFill="1" applyBorder="1" applyAlignment="1">
      <alignment horizontal="center" vertical="center" wrapText="1"/>
    </xf>
    <xf numFmtId="165" fontId="4" fillId="4" borderId="1" xfId="4" applyNumberFormat="1" applyFont="1" applyFill="1" applyBorder="1" applyAlignment="1">
      <alignment horizontal="center" vertical="center" wrapText="1"/>
    </xf>
    <xf numFmtId="167" fontId="6" fillId="4" borderId="1" xfId="6" applyNumberFormat="1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8" fillId="4" borderId="29" xfId="0" applyFont="1" applyFill="1" applyBorder="1" applyAlignment="1">
      <alignment horizont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13" fillId="0" borderId="1" xfId="5" applyFont="1" applyBorder="1" applyAlignment="1">
      <alignment vertical="center" wrapText="1"/>
    </xf>
    <xf numFmtId="0" fontId="13" fillId="0" borderId="0" xfId="5" applyFont="1" applyAlignment="1">
      <alignment horizontal="right" vertical="center"/>
    </xf>
    <xf numFmtId="0" fontId="6" fillId="0" borderId="0" xfId="5" applyFont="1" applyAlignment="1">
      <alignment horizontal="right" vertical="center"/>
    </xf>
    <xf numFmtId="0" fontId="0" fillId="4" borderId="0" xfId="0" applyFill="1" applyAlignment="1">
      <alignment vertical="center"/>
    </xf>
    <xf numFmtId="0" fontId="13" fillId="2" borderId="1" xfId="5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166" fontId="16" fillId="2" borderId="35" xfId="7" applyNumberFormat="1" applyFont="1" applyFill="1" applyBorder="1" applyAlignment="1">
      <alignment vertical="center" wrapText="1"/>
    </xf>
    <xf numFmtId="166" fontId="20" fillId="4" borderId="36" xfId="0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wrapText="1"/>
    </xf>
    <xf numFmtId="166" fontId="16" fillId="2" borderId="16" xfId="7" applyNumberFormat="1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wrapText="1"/>
    </xf>
    <xf numFmtId="166" fontId="16" fillId="2" borderId="31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wrapText="1"/>
    </xf>
    <xf numFmtId="166" fontId="16" fillId="2" borderId="34" xfId="7" applyNumberFormat="1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vertical="center" wrapText="1"/>
    </xf>
    <xf numFmtId="165" fontId="4" fillId="4" borderId="0" xfId="0" applyNumberFormat="1" applyFont="1" applyFill="1" applyAlignment="1">
      <alignment horizontal="right" vertical="center" wrapText="1"/>
    </xf>
    <xf numFmtId="166" fontId="18" fillId="4" borderId="29" xfId="0" applyNumberFormat="1" applyFont="1" applyFill="1" applyBorder="1" applyAlignment="1">
      <alignment horizontal="center" vertical="center" wrapText="1"/>
    </xf>
    <xf numFmtId="166" fontId="16" fillId="4" borderId="23" xfId="7" applyNumberFormat="1" applyFont="1" applyFill="1" applyBorder="1" applyAlignment="1">
      <alignment vertical="center" wrapText="1"/>
    </xf>
    <xf numFmtId="166" fontId="16" fillId="4" borderId="2" xfId="7" applyNumberFormat="1" applyFont="1" applyFill="1" applyBorder="1" applyAlignment="1">
      <alignment horizontal="center" vertical="center" wrapText="1"/>
    </xf>
    <xf numFmtId="165" fontId="16" fillId="4" borderId="42" xfId="8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65" fontId="33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65" fontId="6" fillId="4" borderId="1" xfId="0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3" fontId="33" fillId="4" borderId="1" xfId="0" applyNumberFormat="1" applyFont="1" applyFill="1" applyBorder="1" applyAlignment="1">
      <alignment horizontal="center" vertical="center"/>
    </xf>
    <xf numFmtId="0" fontId="10" fillId="4" borderId="0" xfId="0" applyFont="1" applyFill="1"/>
    <xf numFmtId="0" fontId="3" fillId="4" borderId="0" xfId="0" applyFont="1" applyFill="1" applyAlignment="1">
      <alignment horizontal="center"/>
    </xf>
    <xf numFmtId="37" fontId="7" fillId="4" borderId="1" xfId="0" quotePrefix="1" applyNumberFormat="1" applyFont="1" applyFill="1" applyBorder="1" applyAlignment="1">
      <alignment horizontal="center" vertical="center" wrapText="1"/>
    </xf>
    <xf numFmtId="167" fontId="0" fillId="0" borderId="0" xfId="0" applyNumberFormat="1"/>
    <xf numFmtId="0" fontId="16" fillId="2" borderId="29" xfId="0" applyFont="1" applyFill="1" applyBorder="1" applyAlignment="1">
      <alignment horizontal="center" vertical="center" wrapText="1"/>
    </xf>
    <xf numFmtId="166" fontId="16" fillId="4" borderId="0" xfId="7" applyNumberFormat="1" applyFont="1" applyFill="1" applyAlignment="1">
      <alignment vertical="center" wrapText="1"/>
    </xf>
    <xf numFmtId="166" fontId="16" fillId="4" borderId="34" xfId="7" applyNumberFormat="1" applyFont="1" applyFill="1" applyBorder="1" applyAlignment="1">
      <alignment horizontal="center" vertical="center" wrapText="1"/>
    </xf>
    <xf numFmtId="166" fontId="16" fillId="4" borderId="59" xfId="8" applyNumberFormat="1" applyFont="1" applyFill="1" applyBorder="1" applyAlignment="1">
      <alignment horizontal="center" vertical="center" wrapText="1"/>
    </xf>
    <xf numFmtId="166" fontId="16" fillId="4" borderId="36" xfId="7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6" fontId="16" fillId="4" borderId="0" xfId="7" applyNumberFormat="1" applyFont="1" applyFill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167" fontId="6" fillId="4" borderId="1" xfId="9" applyNumberFormat="1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wrapText="1"/>
    </xf>
    <xf numFmtId="0" fontId="18" fillId="3" borderId="29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3" fillId="4" borderId="1" xfId="5" applyFont="1" applyFill="1" applyBorder="1" applyAlignment="1">
      <alignment vertical="center" wrapText="1"/>
    </xf>
    <xf numFmtId="166" fontId="4" fillId="4" borderId="1" xfId="1" applyNumberFormat="1" applyFont="1" applyFill="1" applyBorder="1" applyAlignment="1">
      <alignment horizontal="center" vertical="center" wrapText="1"/>
    </xf>
    <xf numFmtId="167" fontId="6" fillId="4" borderId="1" xfId="0" applyNumberFormat="1" applyFont="1" applyFill="1" applyBorder="1" applyAlignment="1">
      <alignment horizontal="center" vertical="center" wrapText="1"/>
    </xf>
    <xf numFmtId="166" fontId="17" fillId="4" borderId="0" xfId="7" applyNumberFormat="1" applyFont="1" applyFill="1" applyAlignment="1">
      <alignment vertical="center" wrapText="1"/>
    </xf>
    <xf numFmtId="166" fontId="20" fillId="4" borderId="31" xfId="7" applyNumberFormat="1" applyFont="1" applyFill="1" applyBorder="1" applyAlignment="1">
      <alignment vertical="center" wrapText="1"/>
    </xf>
    <xf numFmtId="0" fontId="18" fillId="4" borderId="29" xfId="0" applyFont="1" applyFill="1" applyBorder="1" applyAlignment="1">
      <alignment wrapText="1"/>
    </xf>
    <xf numFmtId="166" fontId="20" fillId="4" borderId="34" xfId="7" applyNumberFormat="1" applyFont="1" applyFill="1" applyBorder="1" applyAlignment="1">
      <alignment vertical="center" wrapText="1"/>
    </xf>
    <xf numFmtId="166" fontId="16" fillId="4" borderId="2" xfId="7" applyNumberFormat="1" applyFont="1" applyFill="1" applyBorder="1" applyAlignment="1">
      <alignment horizontal="center" vertical="center" wrapText="1"/>
    </xf>
    <xf numFmtId="166" fontId="16" fillId="4" borderId="31" xfId="7" applyNumberFormat="1" applyFont="1" applyFill="1" applyBorder="1" applyAlignment="1">
      <alignment vertical="center" wrapText="1"/>
    </xf>
    <xf numFmtId="166" fontId="16" fillId="4" borderId="36" xfId="7" applyNumberFormat="1" applyFont="1" applyFill="1" applyBorder="1" applyAlignment="1">
      <alignment vertical="center" wrapText="1"/>
    </xf>
    <xf numFmtId="0" fontId="4" fillId="4" borderId="58" xfId="1" applyFont="1" applyFill="1" applyBorder="1" applyAlignment="1">
      <alignment horizontal="center" vertical="center"/>
    </xf>
    <xf numFmtId="167" fontId="4" fillId="4" borderId="1" xfId="9" applyNumberFormat="1" applyFont="1" applyFill="1" applyBorder="1" applyAlignment="1">
      <alignment horizontal="center" vertical="center"/>
    </xf>
    <xf numFmtId="166" fontId="16" fillId="4" borderId="0" xfId="7" applyNumberFormat="1" applyFont="1" applyFill="1" applyAlignment="1">
      <alignment horizontal="right" vertical="center" wrapText="1"/>
    </xf>
    <xf numFmtId="166" fontId="16" fillId="4" borderId="16" xfId="0" applyNumberFormat="1" applyFont="1" applyFill="1" applyBorder="1" applyAlignment="1">
      <alignment horizontal="center" vertical="center" wrapText="1"/>
    </xf>
    <xf numFmtId="166" fontId="16" fillId="4" borderId="16" xfId="7" applyNumberFormat="1" applyFont="1" applyFill="1" applyBorder="1" applyAlignment="1">
      <alignment horizontal="center" vertical="center" wrapText="1"/>
    </xf>
    <xf numFmtId="166" fontId="16" fillId="4" borderId="42" xfId="7" applyNumberFormat="1" applyFont="1" applyFill="1" applyBorder="1" applyAlignment="1">
      <alignment horizontal="center" vertical="center" wrapText="1"/>
    </xf>
    <xf numFmtId="168" fontId="16" fillId="4" borderId="34" xfId="7" applyNumberFormat="1" applyFont="1" applyFill="1" applyBorder="1" applyAlignment="1">
      <alignment horizontal="center" vertical="center" wrapText="1"/>
    </xf>
    <xf numFmtId="168" fontId="16" fillId="4" borderId="35" xfId="7" applyNumberFormat="1" applyFont="1" applyFill="1" applyBorder="1" applyAlignment="1">
      <alignment horizontal="center" vertical="center" wrapText="1"/>
    </xf>
    <xf numFmtId="165" fontId="16" fillId="4" borderId="59" xfId="8" applyNumberFormat="1" applyFont="1" applyFill="1" applyBorder="1" applyAlignment="1">
      <alignment horizontal="center" vertical="center" wrapText="1"/>
    </xf>
    <xf numFmtId="166" fontId="29" fillId="4" borderId="31" xfId="7" applyNumberFormat="1" applyFont="1" applyFill="1" applyBorder="1" applyAlignment="1">
      <alignment horizontal="center" vertical="center" wrapText="1"/>
    </xf>
    <xf numFmtId="166" fontId="29" fillId="4" borderId="32" xfId="7" applyNumberFormat="1" applyFont="1" applyFill="1" applyBorder="1" applyAlignment="1">
      <alignment horizontal="center" vertical="center" wrapText="1"/>
    </xf>
    <xf numFmtId="166" fontId="16" fillId="4" borderId="1" xfId="7" applyNumberFormat="1" applyFont="1" applyFill="1" applyBorder="1" applyAlignment="1">
      <alignment vertical="center" wrapText="1"/>
    </xf>
    <xf numFmtId="166" fontId="16" fillId="4" borderId="1" xfId="7" applyNumberFormat="1" applyFont="1" applyFill="1" applyBorder="1" applyAlignment="1">
      <alignment horizontal="center" vertical="center" wrapText="1"/>
    </xf>
    <xf numFmtId="165" fontId="16" fillId="4" borderId="1" xfId="8" applyNumberFormat="1" applyFont="1" applyFill="1" applyBorder="1" applyAlignment="1">
      <alignment horizontal="center" vertical="center" wrapText="1"/>
    </xf>
    <xf numFmtId="166" fontId="16" fillId="4" borderId="44" xfId="7" applyNumberFormat="1" applyFont="1" applyFill="1" applyBorder="1" applyAlignment="1">
      <alignment vertical="center" wrapText="1"/>
    </xf>
    <xf numFmtId="1" fontId="16" fillId="4" borderId="44" xfId="7" applyNumberFormat="1" applyFont="1" applyFill="1" applyBorder="1" applyAlignment="1">
      <alignment horizontal="center" vertical="center" wrapText="1"/>
    </xf>
    <xf numFmtId="1" fontId="16" fillId="4" borderId="45" xfId="7" applyNumberFormat="1" applyFont="1" applyFill="1" applyBorder="1" applyAlignment="1">
      <alignment horizontal="center" vertical="center" wrapText="1"/>
    </xf>
    <xf numFmtId="166" fontId="16" fillId="4" borderId="54" xfId="7" applyNumberFormat="1" applyFont="1" applyFill="1" applyBorder="1" applyAlignment="1">
      <alignment horizontal="center" vertical="center" wrapText="1"/>
    </xf>
    <xf numFmtId="166" fontId="16" fillId="4" borderId="16" xfId="7" applyNumberFormat="1" applyFont="1" applyFill="1" applyBorder="1" applyAlignment="1">
      <alignment vertical="center" wrapText="1"/>
    </xf>
    <xf numFmtId="166" fontId="16" fillId="4" borderId="57" xfId="7" applyNumberFormat="1" applyFont="1" applyFill="1" applyBorder="1" applyAlignment="1">
      <alignment horizontal="center" vertical="center" wrapText="1"/>
    </xf>
    <xf numFmtId="166" fontId="16" fillId="4" borderId="34" xfId="7" applyNumberFormat="1" applyFont="1" applyFill="1" applyBorder="1" applyAlignment="1">
      <alignment vertical="center" wrapText="1"/>
    </xf>
    <xf numFmtId="167" fontId="16" fillId="4" borderId="59" xfId="8" applyNumberFormat="1" applyFont="1" applyFill="1" applyBorder="1" applyAlignment="1">
      <alignment horizontal="center" vertical="center" wrapText="1"/>
    </xf>
    <xf numFmtId="167" fontId="16" fillId="4" borderId="31" xfId="8" applyNumberFormat="1" applyFont="1" applyFill="1" applyBorder="1" applyAlignment="1">
      <alignment horizontal="center" vertical="center" wrapText="1"/>
    </xf>
    <xf numFmtId="0" fontId="18" fillId="4" borderId="49" xfId="0" applyFont="1" applyFill="1" applyBorder="1" applyAlignment="1">
      <alignment horizontal="center" wrapText="1"/>
    </xf>
    <xf numFmtId="167" fontId="18" fillId="4" borderId="29" xfId="0" applyNumberFormat="1" applyFont="1" applyFill="1" applyBorder="1" applyAlignment="1">
      <alignment horizontal="center" wrapText="1"/>
    </xf>
    <xf numFmtId="4" fontId="18" fillId="4" borderId="29" xfId="0" applyNumberFormat="1" applyFont="1" applyFill="1" applyBorder="1" applyAlignment="1">
      <alignment horizontal="center" wrapText="1"/>
    </xf>
    <xf numFmtId="165" fontId="18" fillId="4" borderId="29" xfId="0" applyNumberFormat="1" applyFont="1" applyFill="1" applyBorder="1" applyAlignment="1">
      <alignment horizontal="center" wrapText="1"/>
    </xf>
    <xf numFmtId="165" fontId="13" fillId="4" borderId="1" xfId="0" applyNumberFormat="1" applyFont="1" applyFill="1" applyBorder="1" applyAlignment="1">
      <alignment horizontal="center" vertical="center" wrapText="1"/>
    </xf>
    <xf numFmtId="165" fontId="13" fillId="4" borderId="58" xfId="0" applyNumberFormat="1" applyFont="1" applyFill="1" applyBorder="1" applyAlignment="1">
      <alignment horizontal="center" vertical="center" wrapText="1"/>
    </xf>
    <xf numFmtId="0" fontId="38" fillId="4" borderId="0" xfId="0" applyFont="1" applyFill="1"/>
    <xf numFmtId="0" fontId="38" fillId="4" borderId="0" xfId="0" applyFont="1" applyFill="1" applyAlignment="1">
      <alignment horizontal="center"/>
    </xf>
    <xf numFmtId="165" fontId="4" fillId="4" borderId="0" xfId="0" applyNumberFormat="1" applyFont="1" applyFill="1" applyAlignment="1">
      <alignment horizontal="right" vertical="center" wrapText="1"/>
    </xf>
    <xf numFmtId="2" fontId="6" fillId="4" borderId="1" xfId="1" applyNumberFormat="1" applyFont="1" applyFill="1" applyBorder="1" applyAlignment="1">
      <alignment horizontal="center" vertical="center"/>
    </xf>
    <xf numFmtId="37" fontId="4" fillId="4" borderId="1" xfId="0" quotePrefix="1" applyNumberFormat="1" applyFont="1" applyFill="1" applyBorder="1" applyAlignment="1">
      <alignment horizontal="center" vertical="center" wrapText="1"/>
    </xf>
    <xf numFmtId="166" fontId="6" fillId="4" borderId="1" xfId="1" applyNumberFormat="1" applyFont="1" applyFill="1" applyBorder="1" applyAlignment="1">
      <alignment horizontal="center" vertical="center"/>
    </xf>
    <xf numFmtId="166" fontId="17" fillId="4" borderId="0" xfId="7" applyNumberFormat="1" applyFont="1" applyFill="1" applyAlignment="1">
      <alignment vertical="center" wrapText="1"/>
    </xf>
    <xf numFmtId="166" fontId="16" fillId="4" borderId="0" xfId="7" applyNumberFormat="1" applyFont="1" applyFill="1" applyAlignment="1">
      <alignment horizontal="right" vertical="center" wrapText="1"/>
    </xf>
    <xf numFmtId="0" fontId="18" fillId="4" borderId="29" xfId="0" applyFont="1" applyFill="1" applyBorder="1" applyAlignment="1">
      <alignment vertical="center" wrapText="1"/>
    </xf>
    <xf numFmtId="0" fontId="0" fillId="4" borderId="0" xfId="0" applyFill="1" applyBorder="1" applyAlignment="1">
      <alignment vertical="center"/>
    </xf>
    <xf numFmtId="0" fontId="18" fillId="4" borderId="49" xfId="0" applyFont="1" applyFill="1" applyBorder="1" applyAlignment="1">
      <alignment horizontal="center" vertical="center" wrapText="1"/>
    </xf>
    <xf numFmtId="165" fontId="18" fillId="4" borderId="29" xfId="0" applyNumberFormat="1" applyFont="1" applyFill="1" applyBorder="1" applyAlignment="1">
      <alignment horizontal="center" vertical="center" wrapText="1"/>
    </xf>
    <xf numFmtId="0" fontId="6" fillId="4" borderId="0" xfId="5" applyFont="1" applyFill="1" applyAlignment="1">
      <alignment horizontal="right" vertical="center"/>
    </xf>
    <xf numFmtId="0" fontId="18" fillId="4" borderId="29" xfId="0" applyFont="1" applyFill="1" applyBorder="1" applyAlignment="1">
      <alignment horizontal="center" vertical="center" wrapText="1"/>
    </xf>
    <xf numFmtId="0" fontId="16" fillId="0" borderId="29" xfId="0" applyFont="1" applyFill="1" applyBorder="1" applyAlignment="1">
      <alignment vertical="center" wrapText="1"/>
    </xf>
    <xf numFmtId="0" fontId="36" fillId="4" borderId="0" xfId="0" applyFont="1" applyFill="1" applyBorder="1" applyAlignment="1">
      <alignment vertical="center" wrapText="1"/>
    </xf>
    <xf numFmtId="0" fontId="13" fillId="4" borderId="0" xfId="5" applyFont="1" applyFill="1" applyAlignment="1">
      <alignment horizontal="right" vertical="center"/>
    </xf>
    <xf numFmtId="167" fontId="13" fillId="4" borderId="29" xfId="0" applyNumberFormat="1" applyFont="1" applyFill="1" applyBorder="1" applyAlignment="1">
      <alignment horizontal="center" vertical="center" wrapText="1"/>
    </xf>
    <xf numFmtId="166" fontId="16" fillId="4" borderId="56" xfId="0" applyNumberFormat="1" applyFont="1" applyFill="1" applyBorder="1" applyAlignment="1">
      <alignment horizontal="center" vertical="center" wrapText="1"/>
    </xf>
    <xf numFmtId="0" fontId="18" fillId="4" borderId="29" xfId="0" applyFont="1" applyFill="1" applyBorder="1" applyAlignment="1">
      <alignment vertical="center" wrapText="1"/>
    </xf>
    <xf numFmtId="3" fontId="13" fillId="4" borderId="29" xfId="0" applyNumberFormat="1" applyFont="1" applyFill="1" applyBorder="1" applyAlignment="1">
      <alignment horizontal="center" vertical="center" wrapText="1"/>
    </xf>
    <xf numFmtId="167" fontId="18" fillId="4" borderId="29" xfId="0" applyNumberFormat="1" applyFont="1" applyFill="1" applyBorder="1" applyAlignment="1">
      <alignment horizontal="center" vertical="center" wrapText="1"/>
    </xf>
    <xf numFmtId="165" fontId="4" fillId="4" borderId="0" xfId="0" applyNumberFormat="1" applyFont="1" applyFill="1" applyAlignment="1">
      <alignment horizontal="right" vertical="center" wrapText="1"/>
    </xf>
    <xf numFmtId="0" fontId="5" fillId="4" borderId="0" xfId="0" applyNumberFormat="1" applyFont="1" applyFill="1" applyBorder="1" applyAlignment="1">
      <alignment horizontal="center" vertical="center" wrapText="1"/>
    </xf>
    <xf numFmtId="165" fontId="6" fillId="4" borderId="4" xfId="0" applyNumberFormat="1" applyFont="1" applyFill="1" applyBorder="1" applyAlignment="1">
      <alignment horizontal="right" vertical="center" wrapText="1"/>
    </xf>
    <xf numFmtId="166" fontId="16" fillId="2" borderId="33" xfId="7" applyNumberFormat="1" applyFont="1" applyFill="1" applyBorder="1" applyAlignment="1">
      <alignment vertical="center" wrapText="1"/>
    </xf>
    <xf numFmtId="166" fontId="16" fillId="2" borderId="34" xfId="7" applyNumberFormat="1" applyFont="1" applyFill="1" applyBorder="1" applyAlignment="1">
      <alignment vertical="center" wrapText="1"/>
    </xf>
    <xf numFmtId="166" fontId="16" fillId="2" borderId="30" xfId="7" applyNumberFormat="1" applyFont="1" applyFill="1" applyBorder="1" applyAlignment="1">
      <alignment vertical="center" wrapText="1"/>
    </xf>
    <xf numFmtId="166" fontId="16" fillId="2" borderId="36" xfId="7" applyNumberFormat="1" applyFont="1" applyFill="1" applyBorder="1" applyAlignment="1">
      <alignment vertical="center" wrapText="1"/>
    </xf>
    <xf numFmtId="166" fontId="28" fillId="2" borderId="37" xfId="7" applyNumberFormat="1" applyFont="1" applyFill="1" applyBorder="1" applyAlignment="1">
      <alignment vertical="center" wrapText="1"/>
    </xf>
    <xf numFmtId="166" fontId="28" fillId="2" borderId="38" xfId="7" applyNumberFormat="1" applyFont="1" applyFill="1" applyBorder="1" applyAlignment="1">
      <alignment vertical="center" wrapText="1"/>
    </xf>
    <xf numFmtId="166" fontId="28" fillId="2" borderId="20" xfId="7" applyNumberFormat="1" applyFont="1" applyFill="1" applyBorder="1" applyAlignment="1">
      <alignment vertical="center" wrapText="1"/>
    </xf>
    <xf numFmtId="166" fontId="28" fillId="2" borderId="39" xfId="7" applyNumberFormat="1" applyFont="1" applyFill="1" applyBorder="1" applyAlignment="1">
      <alignment vertical="center" wrapText="1"/>
    </xf>
    <xf numFmtId="166" fontId="16" fillId="2" borderId="40" xfId="7" applyNumberFormat="1" applyFont="1" applyFill="1" applyBorder="1" applyAlignment="1">
      <alignment vertical="center" wrapText="1"/>
    </xf>
    <xf numFmtId="166" fontId="16" fillId="2" borderId="17" xfId="7" applyNumberFormat="1" applyFont="1" applyFill="1" applyBorder="1" applyAlignment="1">
      <alignment vertical="center" wrapText="1"/>
    </xf>
    <xf numFmtId="166" fontId="16" fillId="2" borderId="41" xfId="7" applyNumberFormat="1" applyFont="1" applyFill="1" applyBorder="1" applyAlignment="1">
      <alignment vertical="center" wrapText="1"/>
    </xf>
    <xf numFmtId="166" fontId="16" fillId="2" borderId="18" xfId="7" applyNumberFormat="1" applyFont="1" applyFill="1" applyBorder="1" applyAlignment="1">
      <alignment vertical="center" wrapText="1"/>
    </xf>
    <xf numFmtId="166" fontId="25" fillId="2" borderId="19" xfId="7" applyNumberFormat="1" applyFont="1" applyFill="1" applyBorder="1" applyAlignment="1">
      <alignment horizontal="center" vertical="center" wrapText="1"/>
    </xf>
    <xf numFmtId="166" fontId="25" fillId="2" borderId="6" xfId="7" applyNumberFormat="1" applyFont="1" applyFill="1" applyBorder="1" applyAlignment="1">
      <alignment horizontal="center" vertical="center" wrapText="1"/>
    </xf>
    <xf numFmtId="166" fontId="25" fillId="2" borderId="22" xfId="7" applyNumberFormat="1" applyFont="1" applyFill="1" applyBorder="1" applyAlignment="1">
      <alignment horizontal="center" vertical="center" wrapText="1"/>
    </xf>
    <xf numFmtId="166" fontId="25" fillId="2" borderId="1" xfId="7" applyNumberFormat="1" applyFont="1" applyFill="1" applyBorder="1" applyAlignment="1">
      <alignment horizontal="center" vertical="center" wrapText="1"/>
    </xf>
    <xf numFmtId="166" fontId="26" fillId="2" borderId="20" xfId="7" applyNumberFormat="1" applyFont="1" applyFill="1" applyBorder="1" applyAlignment="1">
      <alignment horizontal="left" vertical="center" wrapText="1"/>
    </xf>
    <xf numFmtId="166" fontId="26" fillId="2" borderId="9" xfId="7" applyNumberFormat="1" applyFont="1" applyFill="1" applyBorder="1" applyAlignment="1">
      <alignment horizontal="left" vertical="center" wrapText="1"/>
    </xf>
    <xf numFmtId="166" fontId="26" fillId="2" borderId="21" xfId="7" applyNumberFormat="1" applyFont="1" applyFill="1" applyBorder="1" applyAlignment="1">
      <alignment horizontal="left" vertical="center" wrapText="1"/>
    </xf>
    <xf numFmtId="166" fontId="16" fillId="4" borderId="23" xfId="7" applyNumberFormat="1" applyFont="1" applyFill="1" applyBorder="1" applyAlignment="1">
      <alignment horizontal="left" vertical="center" wrapText="1"/>
    </xf>
    <xf numFmtId="166" fontId="16" fillId="4" borderId="0" xfId="7" applyNumberFormat="1" applyFont="1" applyFill="1" applyBorder="1" applyAlignment="1">
      <alignment horizontal="left" vertical="center" wrapText="1"/>
    </xf>
    <xf numFmtId="166" fontId="16" fillId="4" borderId="24" xfId="7" applyNumberFormat="1" applyFont="1" applyFill="1" applyBorder="1" applyAlignment="1">
      <alignment horizontal="left" vertical="center" wrapText="1"/>
    </xf>
    <xf numFmtId="166" fontId="16" fillId="2" borderId="25" xfId="7" applyNumberFormat="1" applyFont="1" applyFill="1" applyBorder="1" applyAlignment="1">
      <alignment horizontal="center" vertical="center" wrapText="1"/>
    </xf>
    <xf numFmtId="166" fontId="16" fillId="2" borderId="50" xfId="7" applyNumberFormat="1" applyFont="1" applyFill="1" applyBorder="1" applyAlignment="1">
      <alignment horizontal="center" vertical="center" wrapText="1"/>
    </xf>
    <xf numFmtId="166" fontId="16" fillId="2" borderId="5" xfId="7" applyNumberFormat="1" applyFont="1" applyFill="1" applyBorder="1" applyAlignment="1">
      <alignment horizontal="center" vertical="center" wrapText="1"/>
    </xf>
    <xf numFmtId="166" fontId="16" fillId="2" borderId="51" xfId="7" applyNumberFormat="1" applyFont="1" applyFill="1" applyBorder="1" applyAlignment="1">
      <alignment horizontal="center" vertical="center" wrapText="1"/>
    </xf>
    <xf numFmtId="166" fontId="26" fillId="2" borderId="23" xfId="7" applyNumberFormat="1" applyFont="1" applyFill="1" applyBorder="1" applyAlignment="1">
      <alignment horizontal="left" vertical="center" wrapText="1"/>
    </xf>
    <xf numFmtId="166" fontId="26" fillId="2" borderId="0" xfId="7" applyNumberFormat="1" applyFont="1" applyFill="1" applyBorder="1" applyAlignment="1">
      <alignment horizontal="left" vertical="center" wrapText="1"/>
    </xf>
    <xf numFmtId="166" fontId="26" fillId="2" borderId="24" xfId="7" applyNumberFormat="1" applyFont="1" applyFill="1" applyBorder="1" applyAlignment="1">
      <alignment horizontal="left" vertical="center" wrapText="1"/>
    </xf>
    <xf numFmtId="166" fontId="16" fillId="2" borderId="41" xfId="7" applyNumberFormat="1" applyFont="1" applyFill="1" applyBorder="1" applyAlignment="1">
      <alignment horizontal="left" vertical="center" wrapText="1"/>
    </xf>
    <xf numFmtId="166" fontId="16" fillId="2" borderId="14" xfId="7" applyNumberFormat="1" applyFont="1" applyFill="1" applyBorder="1" applyAlignment="1">
      <alignment horizontal="left" vertical="center" wrapText="1"/>
    </xf>
    <xf numFmtId="166" fontId="16" fillId="2" borderId="29" xfId="7" applyNumberFormat="1" applyFont="1" applyFill="1" applyBorder="1" applyAlignment="1">
      <alignment horizontal="left" vertical="center" wrapText="1"/>
    </xf>
    <xf numFmtId="166" fontId="16" fillId="2" borderId="52" xfId="7" applyNumberFormat="1" applyFont="1" applyFill="1" applyBorder="1" applyAlignment="1">
      <alignment vertical="center" wrapText="1"/>
    </xf>
    <xf numFmtId="166" fontId="16" fillId="2" borderId="53" xfId="7" applyNumberFormat="1" applyFont="1" applyFill="1" applyBorder="1" applyAlignment="1">
      <alignment vertical="center" wrapText="1"/>
    </xf>
    <xf numFmtId="166" fontId="16" fillId="2" borderId="55" xfId="7" applyNumberFormat="1" applyFont="1" applyFill="1" applyBorder="1" applyAlignment="1">
      <alignment vertical="center" wrapText="1"/>
    </xf>
    <xf numFmtId="166" fontId="16" fillId="2" borderId="56" xfId="7" applyNumberFormat="1" applyFont="1" applyFill="1" applyBorder="1" applyAlignment="1">
      <alignment vertical="center" wrapText="1"/>
    </xf>
    <xf numFmtId="166" fontId="17" fillId="4" borderId="0" xfId="7" applyNumberFormat="1" applyFont="1" applyFill="1" applyAlignment="1">
      <alignment vertical="center" wrapText="1"/>
    </xf>
    <xf numFmtId="166" fontId="16" fillId="2" borderId="0" xfId="7" applyNumberFormat="1" applyFont="1" applyFill="1" applyAlignment="1">
      <alignment horizontal="right" vertical="center" wrapText="1"/>
    </xf>
    <xf numFmtId="0" fontId="13" fillId="0" borderId="0" xfId="0" applyFont="1" applyAlignment="1">
      <alignment horizontal="right"/>
    </xf>
    <xf numFmtId="166" fontId="17" fillId="4" borderId="0" xfId="7" applyNumberFormat="1" applyFont="1" applyFill="1" applyAlignment="1">
      <alignment horizontal="center" vertical="center" wrapText="1"/>
    </xf>
    <xf numFmtId="166" fontId="20" fillId="4" borderId="40" xfId="7" applyNumberFormat="1" applyFont="1" applyFill="1" applyBorder="1" applyAlignment="1">
      <alignment vertical="center" wrapText="1"/>
    </xf>
    <xf numFmtId="166" fontId="20" fillId="4" borderId="17" xfId="7" applyNumberFormat="1" applyFont="1" applyFill="1" applyBorder="1" applyAlignment="1">
      <alignment vertical="center" wrapText="1"/>
    </xf>
    <xf numFmtId="166" fontId="20" fillId="4" borderId="41" xfId="7" applyNumberFormat="1" applyFont="1" applyFill="1" applyBorder="1" applyAlignment="1">
      <alignment vertical="center" wrapText="1"/>
    </xf>
    <xf numFmtId="166" fontId="20" fillId="4" borderId="18" xfId="7" applyNumberFormat="1" applyFont="1" applyFill="1" applyBorder="1" applyAlignment="1">
      <alignment vertical="center" wrapText="1"/>
    </xf>
    <xf numFmtId="166" fontId="20" fillId="4" borderId="13" xfId="7" applyNumberFormat="1" applyFont="1" applyFill="1" applyBorder="1" applyAlignment="1">
      <alignment vertical="center" wrapText="1"/>
    </xf>
    <xf numFmtId="166" fontId="20" fillId="4" borderId="14" xfId="7" applyNumberFormat="1" applyFont="1" applyFill="1" applyBorder="1" applyAlignment="1">
      <alignment vertical="center" wrapText="1"/>
    </xf>
    <xf numFmtId="166" fontId="20" fillId="4" borderId="29" xfId="7" applyNumberFormat="1" applyFont="1" applyFill="1" applyBorder="1" applyAlignment="1">
      <alignment vertical="center" wrapText="1"/>
    </xf>
    <xf numFmtId="166" fontId="19" fillId="4" borderId="0" xfId="7" applyNumberFormat="1" applyFont="1" applyFill="1" applyAlignment="1">
      <alignment vertical="center" wrapText="1"/>
    </xf>
    <xf numFmtId="166" fontId="20" fillId="4" borderId="8" xfId="7" applyNumberFormat="1" applyFont="1" applyFill="1" applyBorder="1" applyAlignment="1">
      <alignment horizontal="center" vertical="center" wrapText="1"/>
    </xf>
    <xf numFmtId="166" fontId="20" fillId="4" borderId="9" xfId="7" applyNumberFormat="1" applyFont="1" applyFill="1" applyBorder="1" applyAlignment="1">
      <alignment horizontal="center" vertical="center" wrapText="1"/>
    </xf>
    <xf numFmtId="166" fontId="20" fillId="4" borderId="10" xfId="7" applyNumberFormat="1" applyFont="1" applyFill="1" applyBorder="1" applyAlignment="1">
      <alignment horizontal="center" vertical="center" wrapText="1"/>
    </xf>
    <xf numFmtId="166" fontId="20" fillId="4" borderId="11" xfId="7" applyNumberFormat="1" applyFont="1" applyFill="1" applyBorder="1" applyAlignment="1">
      <alignment horizontal="center" vertical="center" wrapText="1"/>
    </xf>
    <xf numFmtId="166" fontId="20" fillId="4" borderId="0" xfId="7" applyNumberFormat="1" applyFont="1" applyFill="1" applyBorder="1" applyAlignment="1">
      <alignment horizontal="center" vertical="center" wrapText="1"/>
    </xf>
    <xf numFmtId="166" fontId="20" fillId="4" borderId="12" xfId="7" applyNumberFormat="1" applyFont="1" applyFill="1" applyBorder="1" applyAlignment="1">
      <alignment horizontal="center" vertical="center" wrapText="1"/>
    </xf>
    <xf numFmtId="166" fontId="20" fillId="4" borderId="13" xfId="7" applyNumberFormat="1" applyFont="1" applyFill="1" applyBorder="1" applyAlignment="1">
      <alignment horizontal="center" vertical="center" wrapText="1"/>
    </xf>
    <xf numFmtId="166" fontId="20" fillId="4" borderId="14" xfId="7" applyNumberFormat="1" applyFont="1" applyFill="1" applyBorder="1" applyAlignment="1">
      <alignment horizontal="center" vertical="center" wrapText="1"/>
    </xf>
    <xf numFmtId="166" fontId="20" fillId="4" borderId="15" xfId="7" applyNumberFormat="1" applyFont="1" applyFill="1" applyBorder="1" applyAlignment="1">
      <alignment horizontal="center" vertical="center" wrapText="1"/>
    </xf>
    <xf numFmtId="166" fontId="16" fillId="0" borderId="1" xfId="0" applyNumberFormat="1" applyFont="1" applyFill="1" applyBorder="1" applyAlignment="1">
      <alignment horizontal="center" vertical="center" wrapText="1"/>
    </xf>
    <xf numFmtId="166" fontId="20" fillId="4" borderId="1" xfId="7" applyNumberFormat="1" applyFont="1" applyFill="1" applyBorder="1" applyAlignment="1">
      <alignment horizontal="center" vertical="center" wrapText="1"/>
    </xf>
    <xf numFmtId="166" fontId="21" fillId="4" borderId="19" xfId="7" applyNumberFormat="1" applyFont="1" applyFill="1" applyBorder="1" applyAlignment="1">
      <alignment horizontal="center" vertical="center" wrapText="1"/>
    </xf>
    <xf numFmtId="166" fontId="21" fillId="4" borderId="6" xfId="7" applyNumberFormat="1" applyFont="1" applyFill="1" applyBorder="1" applyAlignment="1">
      <alignment horizontal="center" vertical="center" wrapText="1"/>
    </xf>
    <xf numFmtId="166" fontId="21" fillId="4" borderId="22" xfId="7" applyNumberFormat="1" applyFont="1" applyFill="1" applyBorder="1" applyAlignment="1">
      <alignment horizontal="center" vertical="center" wrapText="1"/>
    </xf>
    <xf numFmtId="166" fontId="21" fillId="4" borderId="1" xfId="7" applyNumberFormat="1" applyFont="1" applyFill="1" applyBorder="1" applyAlignment="1">
      <alignment horizontal="center" vertical="center" wrapText="1"/>
    </xf>
    <xf numFmtId="166" fontId="22" fillId="4" borderId="20" xfId="7" applyNumberFormat="1" applyFont="1" applyFill="1" applyBorder="1" applyAlignment="1">
      <alignment horizontal="left" vertical="center" wrapText="1"/>
    </xf>
    <xf numFmtId="166" fontId="22" fillId="4" borderId="9" xfId="7" applyNumberFormat="1" applyFont="1" applyFill="1" applyBorder="1" applyAlignment="1">
      <alignment horizontal="left" vertical="center" wrapText="1"/>
    </xf>
    <xf numFmtId="166" fontId="22" fillId="4" borderId="21" xfId="7" applyNumberFormat="1" applyFont="1" applyFill="1" applyBorder="1" applyAlignment="1">
      <alignment horizontal="left" vertical="center" wrapText="1"/>
    </xf>
    <xf numFmtId="166" fontId="13" fillId="4" borderId="23" xfId="7" applyNumberFormat="1" applyFont="1" applyFill="1" applyBorder="1" applyAlignment="1">
      <alignment horizontal="left" vertical="center" wrapText="1"/>
    </xf>
    <xf numFmtId="166" fontId="13" fillId="4" borderId="0" xfId="7" applyNumberFormat="1" applyFont="1" applyFill="1" applyBorder="1" applyAlignment="1">
      <alignment horizontal="left" vertical="center" wrapText="1"/>
    </xf>
    <xf numFmtId="166" fontId="13" fillId="4" borderId="24" xfId="7" applyNumberFormat="1" applyFont="1" applyFill="1" applyBorder="1" applyAlignment="1">
      <alignment horizontal="left" vertical="center" wrapText="1"/>
    </xf>
    <xf numFmtId="166" fontId="20" fillId="4" borderId="25" xfId="7" applyNumberFormat="1" applyFont="1" applyFill="1" applyBorder="1" applyAlignment="1">
      <alignment horizontal="center" vertical="center" wrapText="1"/>
    </xf>
    <xf numFmtId="166" fontId="20" fillId="4" borderId="5" xfId="7" applyNumberFormat="1" applyFont="1" applyFill="1" applyBorder="1" applyAlignment="1">
      <alignment horizontal="center" vertical="center" wrapText="1"/>
    </xf>
    <xf numFmtId="166" fontId="20" fillId="4" borderId="26" xfId="7" applyNumberFormat="1" applyFont="1" applyFill="1" applyBorder="1" applyAlignment="1">
      <alignment horizontal="left" vertical="center" wrapText="1"/>
    </xf>
    <xf numFmtId="166" fontId="20" fillId="4" borderId="4" xfId="7" applyNumberFormat="1" applyFont="1" applyFill="1" applyBorder="1" applyAlignment="1">
      <alignment horizontal="left" vertical="center" wrapText="1"/>
    </xf>
    <xf numFmtId="166" fontId="20" fillId="4" borderId="27" xfId="7" applyNumberFormat="1" applyFont="1" applyFill="1" applyBorder="1" applyAlignment="1">
      <alignment horizontal="left" vertical="center" wrapText="1"/>
    </xf>
    <xf numFmtId="166" fontId="20" fillId="4" borderId="28" xfId="7" applyNumberFormat="1" applyFont="1" applyFill="1" applyBorder="1" applyAlignment="1">
      <alignment horizontal="center" vertical="center" wrapText="1"/>
    </xf>
    <xf numFmtId="166" fontId="20" fillId="4" borderId="2" xfId="7" applyNumberFormat="1" applyFont="1" applyFill="1" applyBorder="1" applyAlignment="1">
      <alignment horizontal="center" vertical="center" wrapText="1"/>
    </xf>
    <xf numFmtId="166" fontId="23" fillId="4" borderId="8" xfId="7" applyNumberFormat="1" applyFont="1" applyFill="1" applyBorder="1" applyAlignment="1">
      <alignment vertical="center" wrapText="1"/>
    </xf>
    <xf numFmtId="166" fontId="23" fillId="4" borderId="9" xfId="7" applyNumberFormat="1" applyFont="1" applyFill="1" applyBorder="1" applyAlignment="1">
      <alignment vertical="center" wrapText="1"/>
    </xf>
    <xf numFmtId="166" fontId="23" fillId="4" borderId="0" xfId="7" applyNumberFormat="1" applyFont="1" applyFill="1" applyBorder="1" applyAlignment="1">
      <alignment vertical="center" wrapText="1"/>
    </xf>
    <xf numFmtId="166" fontId="23" fillId="4" borderId="24" xfId="7" applyNumberFormat="1" applyFont="1" applyFill="1" applyBorder="1" applyAlignment="1">
      <alignment vertical="center" wrapText="1"/>
    </xf>
    <xf numFmtId="166" fontId="26" fillId="0" borderId="23" xfId="7" applyNumberFormat="1" applyFont="1" applyFill="1" applyBorder="1" applyAlignment="1">
      <alignment horizontal="left" vertical="center" wrapText="1"/>
    </xf>
    <xf numFmtId="166" fontId="26" fillId="0" borderId="0" xfId="7" applyNumberFormat="1" applyFont="1" applyFill="1" applyBorder="1" applyAlignment="1">
      <alignment horizontal="left" vertical="center" wrapText="1"/>
    </xf>
    <xf numFmtId="166" fontId="26" fillId="0" borderId="24" xfId="7" applyNumberFormat="1" applyFont="1" applyFill="1" applyBorder="1" applyAlignment="1">
      <alignment horizontal="left" vertical="center" wrapText="1"/>
    </xf>
    <xf numFmtId="166" fontId="16" fillId="0" borderId="26" xfId="7" applyNumberFormat="1" applyFont="1" applyFill="1" applyBorder="1" applyAlignment="1">
      <alignment horizontal="left" vertical="center" wrapText="1"/>
    </xf>
    <xf numFmtId="166" fontId="16" fillId="0" borderId="4" xfId="7" applyNumberFormat="1" applyFont="1" applyFill="1" applyBorder="1" applyAlignment="1">
      <alignment horizontal="left" vertical="center" wrapText="1"/>
    </xf>
    <xf numFmtId="166" fontId="16" fillId="0" borderId="27" xfId="7" applyNumberFormat="1" applyFont="1" applyFill="1" applyBorder="1" applyAlignment="1">
      <alignment horizontal="left" vertical="center" wrapText="1"/>
    </xf>
    <xf numFmtId="166" fontId="24" fillId="4" borderId="30" xfId="7" applyNumberFormat="1" applyFont="1" applyFill="1" applyBorder="1" applyAlignment="1">
      <alignment vertical="center" wrapText="1"/>
    </xf>
    <xf numFmtId="166" fontId="24" fillId="4" borderId="31" xfId="7" applyNumberFormat="1" applyFont="1" applyFill="1" applyBorder="1" applyAlignment="1">
      <alignment vertical="center" wrapText="1"/>
    </xf>
    <xf numFmtId="166" fontId="24" fillId="4" borderId="32" xfId="7" applyNumberFormat="1" applyFont="1" applyFill="1" applyBorder="1" applyAlignment="1">
      <alignment vertical="center" wrapText="1"/>
    </xf>
    <xf numFmtId="166" fontId="23" fillId="4" borderId="33" xfId="7" applyNumberFormat="1" applyFont="1" applyFill="1" applyBorder="1" applyAlignment="1">
      <alignment vertical="center" wrapText="1"/>
    </xf>
    <xf numFmtId="166" fontId="23" fillId="4" borderId="34" xfId="7" applyNumberFormat="1" applyFont="1" applyFill="1" applyBorder="1" applyAlignment="1">
      <alignment vertical="center" wrapText="1"/>
    </xf>
    <xf numFmtId="166" fontId="20" fillId="4" borderId="35" xfId="7" applyNumberFormat="1" applyFont="1" applyFill="1" applyBorder="1" applyAlignment="1">
      <alignment vertical="center" wrapText="1"/>
    </xf>
    <xf numFmtId="166" fontId="20" fillId="4" borderId="31" xfId="7" applyNumberFormat="1" applyFont="1" applyFill="1" applyBorder="1" applyAlignment="1">
      <alignment vertical="center" wrapText="1"/>
    </xf>
    <xf numFmtId="166" fontId="20" fillId="4" borderId="32" xfId="7" applyNumberFormat="1" applyFont="1" applyFill="1" applyBorder="1" applyAlignment="1">
      <alignment vertical="center" wrapText="1"/>
    </xf>
    <xf numFmtId="166" fontId="23" fillId="4" borderId="30" xfId="7" applyNumberFormat="1" applyFont="1" applyFill="1" applyBorder="1" applyAlignment="1">
      <alignment vertical="center" wrapText="1"/>
    </xf>
    <xf numFmtId="166" fontId="23" fillId="4" borderId="36" xfId="7" applyNumberFormat="1" applyFont="1" applyFill="1" applyBorder="1" applyAlignment="1">
      <alignment vertical="center" wrapText="1"/>
    </xf>
    <xf numFmtId="166" fontId="23" fillId="4" borderId="37" xfId="7" applyNumberFormat="1" applyFont="1" applyFill="1" applyBorder="1" applyAlignment="1">
      <alignment vertical="center" wrapText="1"/>
    </xf>
    <xf numFmtId="166" fontId="23" fillId="4" borderId="38" xfId="7" applyNumberFormat="1" applyFont="1" applyFill="1" applyBorder="1" applyAlignment="1">
      <alignment vertical="center" wrapText="1"/>
    </xf>
    <xf numFmtId="166" fontId="23" fillId="4" borderId="20" xfId="7" applyNumberFormat="1" applyFont="1" applyFill="1" applyBorder="1" applyAlignment="1">
      <alignment vertical="center" wrapText="1"/>
    </xf>
    <xf numFmtId="166" fontId="23" fillId="4" borderId="39" xfId="7" applyNumberFormat="1" applyFont="1" applyFill="1" applyBorder="1" applyAlignment="1">
      <alignment vertical="center" wrapText="1"/>
    </xf>
    <xf numFmtId="166" fontId="25" fillId="0" borderId="19" xfId="7" applyNumberFormat="1" applyFont="1" applyFill="1" applyBorder="1" applyAlignment="1">
      <alignment horizontal="center" vertical="center" wrapText="1"/>
    </xf>
    <xf numFmtId="166" fontId="25" fillId="0" borderId="6" xfId="7" applyNumberFormat="1" applyFont="1" applyFill="1" applyBorder="1" applyAlignment="1">
      <alignment horizontal="center" vertical="center" wrapText="1"/>
    </xf>
    <xf numFmtId="166" fontId="25" fillId="0" borderId="22" xfId="7" applyNumberFormat="1" applyFont="1" applyFill="1" applyBorder="1" applyAlignment="1">
      <alignment horizontal="center" vertical="center" wrapText="1"/>
    </xf>
    <xf numFmtId="166" fontId="25" fillId="0" borderId="1" xfId="7" applyNumberFormat="1" applyFont="1" applyFill="1" applyBorder="1" applyAlignment="1">
      <alignment horizontal="center" vertical="center" wrapText="1"/>
    </xf>
    <xf numFmtId="166" fontId="26" fillId="0" borderId="20" xfId="7" applyNumberFormat="1" applyFont="1" applyFill="1" applyBorder="1" applyAlignment="1">
      <alignment horizontal="left" vertical="center" wrapText="1"/>
    </xf>
    <xf numFmtId="166" fontId="26" fillId="0" borderId="9" xfId="7" applyNumberFormat="1" applyFont="1" applyFill="1" applyBorder="1" applyAlignment="1">
      <alignment horizontal="left" vertical="center" wrapText="1"/>
    </xf>
    <xf numFmtId="166" fontId="26" fillId="0" borderId="21" xfId="7" applyNumberFormat="1" applyFont="1" applyFill="1" applyBorder="1" applyAlignment="1">
      <alignment horizontal="left" vertical="center" wrapText="1"/>
    </xf>
    <xf numFmtId="0" fontId="18" fillId="3" borderId="13" xfId="0" applyFont="1" applyFill="1" applyBorder="1" applyAlignment="1">
      <alignment wrapText="1"/>
    </xf>
    <xf numFmtId="0" fontId="18" fillId="3" borderId="14" xfId="0" applyFont="1" applyFill="1" applyBorder="1" applyAlignment="1">
      <alignment wrapText="1"/>
    </xf>
    <xf numFmtId="0" fontId="18" fillId="3" borderId="29" xfId="0" applyFont="1" applyFill="1" applyBorder="1" applyAlignment="1">
      <alignment wrapText="1"/>
    </xf>
    <xf numFmtId="0" fontId="18" fillId="3" borderId="30" xfId="0" applyFont="1" applyFill="1" applyBorder="1" applyAlignment="1">
      <alignment wrapText="1"/>
    </xf>
    <xf numFmtId="0" fontId="18" fillId="3" borderId="32" xfId="0" applyFont="1" applyFill="1" applyBorder="1" applyAlignment="1">
      <alignment wrapText="1"/>
    </xf>
    <xf numFmtId="166" fontId="16" fillId="2" borderId="43" xfId="7" applyNumberFormat="1" applyFont="1" applyFill="1" applyBorder="1" applyAlignment="1">
      <alignment horizontal="center" vertical="center" wrapText="1"/>
    </xf>
    <xf numFmtId="166" fontId="16" fillId="2" borderId="44" xfId="7" applyNumberFormat="1" applyFont="1" applyFill="1" applyBorder="1" applyAlignment="1">
      <alignment horizontal="center" vertical="center" wrapText="1"/>
    </xf>
    <xf numFmtId="166" fontId="16" fillId="2" borderId="22" xfId="7" applyNumberFormat="1" applyFont="1" applyFill="1" applyBorder="1" applyAlignment="1">
      <alignment horizontal="center" vertical="center" wrapText="1"/>
    </xf>
    <xf numFmtId="166" fontId="16" fillId="2" borderId="1" xfId="7" applyNumberFormat="1" applyFont="1" applyFill="1" applyBorder="1" applyAlignment="1">
      <alignment horizontal="center" vertical="center" wrapText="1"/>
    </xf>
    <xf numFmtId="166" fontId="16" fillId="2" borderId="48" xfId="7" applyNumberFormat="1" applyFont="1" applyFill="1" applyBorder="1" applyAlignment="1">
      <alignment horizontal="center" vertical="center" wrapText="1"/>
    </xf>
    <xf numFmtId="166" fontId="16" fillId="2" borderId="16" xfId="7" applyNumberFormat="1" applyFont="1" applyFill="1" applyBorder="1" applyAlignment="1">
      <alignment horizontal="center" vertical="center" wrapText="1"/>
    </xf>
    <xf numFmtId="166" fontId="16" fillId="0" borderId="45" xfId="0" applyNumberFormat="1" applyFont="1" applyFill="1" applyBorder="1" applyAlignment="1">
      <alignment horizontal="center" vertical="center" wrapText="1"/>
    </xf>
    <xf numFmtId="166" fontId="16" fillId="0" borderId="46" xfId="0" applyNumberFormat="1" applyFont="1" applyFill="1" applyBorder="1" applyAlignment="1">
      <alignment horizontal="center" vertical="center" wrapText="1"/>
    </xf>
    <xf numFmtId="166" fontId="16" fillId="0" borderId="47" xfId="0" applyNumberFormat="1" applyFont="1" applyFill="1" applyBorder="1" applyAlignment="1">
      <alignment horizontal="center" vertical="center" wrapText="1"/>
    </xf>
    <xf numFmtId="166" fontId="16" fillId="2" borderId="3" xfId="7" applyNumberFormat="1" applyFont="1" applyFill="1" applyBorder="1" applyAlignment="1">
      <alignment horizontal="center" vertical="center" wrapText="1"/>
    </xf>
    <xf numFmtId="166" fontId="16" fillId="2" borderId="7" xfId="7" applyNumberFormat="1" applyFont="1" applyFill="1" applyBorder="1" applyAlignment="1">
      <alignment horizontal="center" vertical="center" wrapText="1"/>
    </xf>
    <xf numFmtId="0" fontId="30" fillId="3" borderId="8" xfId="0" applyFont="1" applyFill="1" applyBorder="1" applyAlignment="1">
      <alignment horizontal="center" wrapText="1"/>
    </xf>
    <xf numFmtId="0" fontId="30" fillId="3" borderId="21" xfId="0" applyFont="1" applyFill="1" applyBorder="1" applyAlignment="1">
      <alignment horizontal="center" wrapText="1"/>
    </xf>
    <xf numFmtId="0" fontId="30" fillId="3" borderId="11" xfId="0" applyFont="1" applyFill="1" applyBorder="1" applyAlignment="1">
      <alignment horizontal="center" wrapText="1"/>
    </xf>
    <xf numFmtId="0" fontId="30" fillId="3" borderId="24" xfId="0" applyFont="1" applyFill="1" applyBorder="1" applyAlignment="1">
      <alignment horizontal="center" wrapText="1"/>
    </xf>
    <xf numFmtId="0" fontId="30" fillId="3" borderId="13" xfId="0" applyFont="1" applyFill="1" applyBorder="1" applyAlignment="1">
      <alignment horizontal="center" wrapText="1"/>
    </xf>
    <xf numFmtId="0" fontId="30" fillId="3" borderId="29" xfId="0" applyFont="1" applyFill="1" applyBorder="1" applyAlignment="1">
      <alignment horizontal="center" wrapText="1"/>
    </xf>
    <xf numFmtId="0" fontId="31" fillId="3" borderId="8" xfId="0" applyFont="1" applyFill="1" applyBorder="1" applyAlignment="1">
      <alignment wrapText="1"/>
    </xf>
    <xf numFmtId="0" fontId="31" fillId="3" borderId="9" xfId="0" applyFont="1" applyFill="1" applyBorder="1" applyAlignment="1">
      <alignment wrapText="1"/>
    </xf>
    <xf numFmtId="0" fontId="31" fillId="3" borderId="21" xfId="0" applyFont="1" applyFill="1" applyBorder="1" applyAlignment="1">
      <alignment wrapText="1"/>
    </xf>
    <xf numFmtId="0" fontId="18" fillId="3" borderId="11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0" fontId="18" fillId="3" borderId="0" xfId="0" applyFont="1" applyFill="1" applyAlignment="1">
      <alignment wrapText="1"/>
    </xf>
    <xf numFmtId="0" fontId="18" fillId="3" borderId="24" xfId="0" applyFont="1" applyFill="1" applyBorder="1" applyAlignment="1">
      <alignment wrapText="1"/>
    </xf>
    <xf numFmtId="0" fontId="31" fillId="3" borderId="11" xfId="0" applyFont="1" applyFill="1" applyBorder="1" applyAlignment="1">
      <alignment wrapText="1"/>
    </xf>
    <xf numFmtId="0" fontId="31" fillId="3" borderId="0" xfId="0" applyFont="1" applyFill="1" applyBorder="1" applyAlignment="1">
      <alignment wrapText="1"/>
    </xf>
    <xf numFmtId="0" fontId="31" fillId="3" borderId="0" xfId="0" applyFont="1" applyFill="1" applyAlignment="1">
      <alignment wrapText="1"/>
    </xf>
    <xf numFmtId="0" fontId="31" fillId="3" borderId="24" xfId="0" applyFont="1" applyFill="1" applyBorder="1" applyAlignment="1">
      <alignment wrapText="1"/>
    </xf>
    <xf numFmtId="0" fontId="18" fillId="4" borderId="13" xfId="0" applyFont="1" applyFill="1" applyBorder="1" applyAlignment="1">
      <alignment wrapText="1"/>
    </xf>
    <xf numFmtId="0" fontId="18" fillId="4" borderId="14" xfId="0" applyFont="1" applyFill="1" applyBorder="1" applyAlignment="1">
      <alignment wrapText="1"/>
    </xf>
    <xf numFmtId="0" fontId="18" fillId="4" borderId="29" xfId="0" applyFont="1" applyFill="1" applyBorder="1" applyAlignment="1">
      <alignment wrapText="1"/>
    </xf>
    <xf numFmtId="0" fontId="18" fillId="3" borderId="8" xfId="0" applyFont="1" applyFill="1" applyBorder="1" applyAlignment="1">
      <alignment wrapText="1"/>
    </xf>
    <xf numFmtId="0" fontId="18" fillId="3" borderId="21" xfId="0" applyFont="1" applyFill="1" applyBorder="1" applyAlignment="1">
      <alignment wrapText="1"/>
    </xf>
    <xf numFmtId="0" fontId="18" fillId="3" borderId="31" xfId="0" applyFont="1" applyFill="1" applyBorder="1" applyAlignment="1">
      <alignment wrapText="1"/>
    </xf>
    <xf numFmtId="0" fontId="32" fillId="3" borderId="30" xfId="0" applyFont="1" applyFill="1" applyBorder="1" applyAlignment="1">
      <alignment wrapText="1"/>
    </xf>
    <xf numFmtId="0" fontId="32" fillId="3" borderId="31" xfId="0" applyFont="1" applyFill="1" applyBorder="1" applyAlignment="1">
      <alignment wrapText="1"/>
    </xf>
    <xf numFmtId="0" fontId="32" fillId="3" borderId="32" xfId="0" applyFont="1" applyFill="1" applyBorder="1" applyAlignment="1">
      <alignment wrapText="1"/>
    </xf>
    <xf numFmtId="166" fontId="20" fillId="4" borderId="23" xfId="7" applyNumberFormat="1" applyFont="1" applyFill="1" applyBorder="1" applyAlignment="1">
      <alignment horizontal="left" vertical="center" wrapText="1"/>
    </xf>
    <xf numFmtId="166" fontId="20" fillId="4" borderId="0" xfId="7" applyNumberFormat="1" applyFont="1" applyFill="1" applyBorder="1" applyAlignment="1">
      <alignment horizontal="left" vertical="center" wrapText="1"/>
    </xf>
    <xf numFmtId="166" fontId="20" fillId="4" borderId="24" xfId="7" applyNumberFormat="1" applyFont="1" applyFill="1" applyBorder="1" applyAlignment="1">
      <alignment horizontal="left" vertical="center" wrapText="1"/>
    </xf>
    <xf numFmtId="166" fontId="16" fillId="0" borderId="25" xfId="7" applyNumberFormat="1" applyFont="1" applyFill="1" applyBorder="1" applyAlignment="1">
      <alignment horizontal="center" vertical="center" wrapText="1"/>
    </xf>
    <xf numFmtId="166" fontId="16" fillId="0" borderId="5" xfId="7" applyNumberFormat="1" applyFont="1" applyFill="1" applyBorder="1" applyAlignment="1">
      <alignment horizontal="center" vertical="center" wrapText="1"/>
    </xf>
    <xf numFmtId="166" fontId="20" fillId="4" borderId="52" xfId="7" applyNumberFormat="1" applyFont="1" applyFill="1" applyBorder="1" applyAlignment="1">
      <alignment vertical="center" wrapText="1"/>
    </xf>
    <xf numFmtId="166" fontId="20" fillId="4" borderId="53" xfId="7" applyNumberFormat="1" applyFont="1" applyFill="1" applyBorder="1" applyAlignment="1">
      <alignment vertical="center" wrapText="1"/>
    </xf>
    <xf numFmtId="166" fontId="20" fillId="4" borderId="55" xfId="7" applyNumberFormat="1" applyFont="1" applyFill="1" applyBorder="1" applyAlignment="1">
      <alignment vertical="center" wrapText="1"/>
    </xf>
    <xf numFmtId="166" fontId="20" fillId="4" borderId="56" xfId="7" applyNumberFormat="1" applyFont="1" applyFill="1" applyBorder="1" applyAlignment="1">
      <alignment vertical="center" wrapText="1"/>
    </xf>
    <xf numFmtId="166" fontId="20" fillId="4" borderId="33" xfId="7" applyNumberFormat="1" applyFont="1" applyFill="1" applyBorder="1" applyAlignment="1">
      <alignment vertical="center" wrapText="1"/>
    </xf>
    <xf numFmtId="166" fontId="20" fillId="4" borderId="34" xfId="7" applyNumberFormat="1" applyFont="1" applyFill="1" applyBorder="1" applyAlignment="1">
      <alignment vertical="center" wrapText="1"/>
    </xf>
    <xf numFmtId="166" fontId="20" fillId="4" borderId="30" xfId="7" applyNumberFormat="1" applyFont="1" applyFill="1" applyBorder="1" applyAlignment="1">
      <alignment vertical="center" wrapText="1"/>
    </xf>
    <xf numFmtId="166" fontId="20" fillId="4" borderId="36" xfId="7" applyNumberFormat="1" applyFont="1" applyFill="1" applyBorder="1" applyAlignment="1">
      <alignment vertical="center" wrapText="1"/>
    </xf>
    <xf numFmtId="166" fontId="16" fillId="4" borderId="41" xfId="7" applyNumberFormat="1" applyFont="1" applyFill="1" applyBorder="1" applyAlignment="1">
      <alignment horizontal="left" vertical="center" wrapText="1"/>
    </xf>
    <xf numFmtId="166" fontId="16" fillId="4" borderId="14" xfId="7" applyNumberFormat="1" applyFont="1" applyFill="1" applyBorder="1" applyAlignment="1">
      <alignment horizontal="left" vertical="center" wrapText="1"/>
    </xf>
    <xf numFmtId="166" fontId="16" fillId="4" borderId="29" xfId="7" applyNumberFormat="1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wrapText="1"/>
    </xf>
    <xf numFmtId="0" fontId="18" fillId="0" borderId="0" xfId="0" applyFont="1" applyBorder="1" applyAlignment="1">
      <alignment horizontal="left" wrapText="1"/>
    </xf>
    <xf numFmtId="0" fontId="18" fillId="0" borderId="0" xfId="0" applyFont="1" applyAlignment="1">
      <alignment horizontal="left" wrapText="1"/>
    </xf>
    <xf numFmtId="0" fontId="18" fillId="0" borderId="24" xfId="0" applyFont="1" applyBorder="1" applyAlignment="1">
      <alignment horizontal="left" wrapText="1"/>
    </xf>
    <xf numFmtId="166" fontId="20" fillId="4" borderId="50" xfId="7" applyNumberFormat="1" applyFont="1" applyFill="1" applyBorder="1" applyAlignment="1">
      <alignment horizontal="center" vertical="center" wrapText="1"/>
    </xf>
    <xf numFmtId="166" fontId="20" fillId="4" borderId="51" xfId="7" applyNumberFormat="1" applyFont="1" applyFill="1" applyBorder="1" applyAlignment="1">
      <alignment horizontal="center" vertical="center" wrapText="1"/>
    </xf>
    <xf numFmtId="166" fontId="22" fillId="4" borderId="23" xfId="7" applyNumberFormat="1" applyFont="1" applyFill="1" applyBorder="1" applyAlignment="1">
      <alignment horizontal="left" vertical="center" wrapText="1"/>
    </xf>
    <xf numFmtId="166" fontId="22" fillId="4" borderId="0" xfId="7" applyNumberFormat="1" applyFont="1" applyFill="1" applyBorder="1" applyAlignment="1">
      <alignment horizontal="left" vertical="center" wrapText="1"/>
    </xf>
    <xf numFmtId="166" fontId="22" fillId="4" borderId="24" xfId="7" applyNumberFormat="1" applyFont="1" applyFill="1" applyBorder="1" applyAlignment="1">
      <alignment horizontal="left" vertical="center" wrapText="1"/>
    </xf>
    <xf numFmtId="166" fontId="20" fillId="4" borderId="41" xfId="7" applyNumberFormat="1" applyFont="1" applyFill="1" applyBorder="1" applyAlignment="1">
      <alignment horizontal="left" vertical="center" wrapText="1"/>
    </xf>
    <xf numFmtId="166" fontId="20" fillId="4" borderId="14" xfId="7" applyNumberFormat="1" applyFont="1" applyFill="1" applyBorder="1" applyAlignment="1">
      <alignment horizontal="left" vertical="center" wrapText="1"/>
    </xf>
    <xf numFmtId="166" fontId="20" fillId="4" borderId="29" xfId="7" applyNumberFormat="1" applyFont="1" applyFill="1" applyBorder="1" applyAlignment="1">
      <alignment horizontal="left" vertical="center" wrapText="1"/>
    </xf>
    <xf numFmtId="166" fontId="16" fillId="0" borderId="28" xfId="7" applyNumberFormat="1" applyFont="1" applyFill="1" applyBorder="1" applyAlignment="1">
      <alignment horizontal="center" vertical="center" wrapText="1"/>
    </xf>
    <xf numFmtId="166" fontId="16" fillId="0" borderId="2" xfId="7" applyNumberFormat="1" applyFont="1" applyFill="1" applyBorder="1" applyAlignment="1">
      <alignment horizontal="center" vertical="center" wrapText="1"/>
    </xf>
    <xf numFmtId="166" fontId="28" fillId="0" borderId="8" xfId="7" applyNumberFormat="1" applyFont="1" applyFill="1" applyBorder="1" applyAlignment="1">
      <alignment vertical="center" wrapText="1"/>
    </xf>
    <xf numFmtId="166" fontId="28" fillId="0" borderId="9" xfId="7" applyNumberFormat="1" applyFont="1" applyFill="1" applyBorder="1" applyAlignment="1">
      <alignment vertical="center" wrapText="1"/>
    </xf>
    <xf numFmtId="166" fontId="28" fillId="0" borderId="21" xfId="7" applyNumberFormat="1" applyFont="1" applyFill="1" applyBorder="1" applyAlignment="1">
      <alignment vertical="center" wrapText="1"/>
    </xf>
    <xf numFmtId="166" fontId="16" fillId="0" borderId="13" xfId="7" applyNumberFormat="1" applyFont="1" applyFill="1" applyBorder="1" applyAlignment="1">
      <alignment vertical="center" wrapText="1"/>
    </xf>
    <xf numFmtId="166" fontId="16" fillId="0" borderId="14" xfId="7" applyNumberFormat="1" applyFont="1" applyFill="1" applyBorder="1" applyAlignment="1">
      <alignment vertical="center" wrapText="1"/>
    </xf>
    <xf numFmtId="166" fontId="16" fillId="0" borderId="29" xfId="7" applyNumberFormat="1" applyFont="1" applyFill="1" applyBorder="1" applyAlignment="1">
      <alignment vertical="center" wrapText="1"/>
    </xf>
    <xf numFmtId="166" fontId="29" fillId="0" borderId="30" xfId="7" applyNumberFormat="1" applyFont="1" applyFill="1" applyBorder="1" applyAlignment="1">
      <alignment vertical="center" wrapText="1"/>
    </xf>
    <xf numFmtId="166" fontId="29" fillId="0" borderId="31" xfId="7" applyNumberFormat="1" applyFont="1" applyFill="1" applyBorder="1" applyAlignment="1">
      <alignment vertical="center" wrapText="1"/>
    </xf>
    <xf numFmtId="166" fontId="29" fillId="0" borderId="32" xfId="7" applyNumberFormat="1" applyFont="1" applyFill="1" applyBorder="1" applyAlignment="1">
      <alignment vertical="center" wrapText="1"/>
    </xf>
    <xf numFmtId="166" fontId="28" fillId="0" borderId="33" xfId="7" applyNumberFormat="1" applyFont="1" applyFill="1" applyBorder="1" applyAlignment="1">
      <alignment vertical="center" wrapText="1"/>
    </xf>
    <xf numFmtId="166" fontId="28" fillId="0" borderId="34" xfId="7" applyNumberFormat="1" applyFont="1" applyFill="1" applyBorder="1" applyAlignment="1">
      <alignment vertical="center" wrapText="1"/>
    </xf>
    <xf numFmtId="166" fontId="16" fillId="0" borderId="35" xfId="7" applyNumberFormat="1" applyFont="1" applyFill="1" applyBorder="1" applyAlignment="1">
      <alignment vertical="center" wrapText="1"/>
    </xf>
    <xf numFmtId="166" fontId="16" fillId="0" borderId="31" xfId="7" applyNumberFormat="1" applyFont="1" applyFill="1" applyBorder="1" applyAlignment="1">
      <alignment vertical="center" wrapText="1"/>
    </xf>
    <xf numFmtId="166" fontId="16" fillId="0" borderId="32" xfId="7" applyNumberFormat="1" applyFont="1" applyFill="1" applyBorder="1" applyAlignment="1">
      <alignment vertical="center" wrapText="1"/>
    </xf>
    <xf numFmtId="166" fontId="28" fillId="0" borderId="30" xfId="7" applyNumberFormat="1" applyFont="1" applyFill="1" applyBorder="1" applyAlignment="1">
      <alignment vertical="center" wrapText="1"/>
    </xf>
    <xf numFmtId="166" fontId="28" fillId="0" borderId="36" xfId="7" applyNumberFormat="1" applyFont="1" applyFill="1" applyBorder="1" applyAlignment="1">
      <alignment vertical="center" wrapText="1"/>
    </xf>
    <xf numFmtId="166" fontId="28" fillId="0" borderId="37" xfId="7" applyNumberFormat="1" applyFont="1" applyFill="1" applyBorder="1" applyAlignment="1">
      <alignment vertical="center" wrapText="1"/>
    </xf>
    <xf numFmtId="166" fontId="28" fillId="0" borderId="38" xfId="7" applyNumberFormat="1" applyFont="1" applyFill="1" applyBorder="1" applyAlignment="1">
      <alignment vertical="center" wrapText="1"/>
    </xf>
    <xf numFmtId="166" fontId="28" fillId="0" borderId="20" xfId="7" applyNumberFormat="1" applyFont="1" applyFill="1" applyBorder="1" applyAlignment="1">
      <alignment vertical="center" wrapText="1"/>
    </xf>
    <xf numFmtId="166" fontId="28" fillId="0" borderId="39" xfId="7" applyNumberFormat="1" applyFont="1" applyFill="1" applyBorder="1" applyAlignment="1">
      <alignment vertical="center" wrapText="1"/>
    </xf>
    <xf numFmtId="166" fontId="16" fillId="0" borderId="40" xfId="7" applyNumberFormat="1" applyFont="1" applyFill="1" applyBorder="1" applyAlignment="1">
      <alignment vertical="center" wrapText="1"/>
    </xf>
    <xf numFmtId="166" fontId="16" fillId="0" borderId="17" xfId="7" applyNumberFormat="1" applyFont="1" applyFill="1" applyBorder="1" applyAlignment="1">
      <alignment vertical="center" wrapText="1"/>
    </xf>
    <xf numFmtId="166" fontId="16" fillId="0" borderId="41" xfId="7" applyNumberFormat="1" applyFont="1" applyFill="1" applyBorder="1" applyAlignment="1">
      <alignment vertical="center" wrapText="1"/>
    </xf>
    <xf numFmtId="166" fontId="16" fillId="0" borderId="18" xfId="7" applyNumberFormat="1" applyFont="1" applyFill="1" applyBorder="1" applyAlignment="1">
      <alignment vertical="center" wrapText="1"/>
    </xf>
    <xf numFmtId="0" fontId="18" fillId="4" borderId="11" xfId="0" applyFont="1" applyFill="1" applyBorder="1" applyAlignment="1">
      <alignment wrapText="1"/>
    </xf>
    <xf numFmtId="0" fontId="18" fillId="4" borderId="0" xfId="0" applyFont="1" applyFill="1" applyBorder="1" applyAlignment="1">
      <alignment wrapText="1"/>
    </xf>
    <xf numFmtId="0" fontId="18" fillId="4" borderId="0" xfId="0" applyFont="1" applyFill="1" applyAlignment="1">
      <alignment wrapText="1"/>
    </xf>
    <xf numFmtId="0" fontId="18" fillId="4" borderId="24" xfId="0" applyFont="1" applyFill="1" applyBorder="1" applyAlignment="1">
      <alignment wrapText="1"/>
    </xf>
    <xf numFmtId="0" fontId="32" fillId="3" borderId="8" xfId="0" applyFont="1" applyFill="1" applyBorder="1" applyAlignment="1">
      <alignment wrapText="1"/>
    </xf>
    <xf numFmtId="0" fontId="32" fillId="3" borderId="9" xfId="0" applyFont="1" applyFill="1" applyBorder="1" applyAlignment="1">
      <alignment wrapText="1"/>
    </xf>
    <xf numFmtId="0" fontId="32" fillId="3" borderId="21" xfId="0" applyFont="1" applyFill="1" applyBorder="1" applyAlignment="1">
      <alignment wrapText="1"/>
    </xf>
    <xf numFmtId="166" fontId="16" fillId="2" borderId="31" xfId="7" applyNumberFormat="1" applyFont="1" applyFill="1" applyBorder="1" applyAlignment="1">
      <alignment vertical="center" wrapText="1"/>
    </xf>
    <xf numFmtId="166" fontId="16" fillId="2" borderId="8" xfId="7" applyNumberFormat="1" applyFont="1" applyFill="1" applyBorder="1" applyAlignment="1">
      <alignment vertical="center" wrapText="1"/>
    </xf>
    <xf numFmtId="166" fontId="16" fillId="2" borderId="9" xfId="7" applyNumberFormat="1" applyFont="1" applyFill="1" applyBorder="1" applyAlignment="1">
      <alignment vertical="center" wrapText="1"/>
    </xf>
    <xf numFmtId="166" fontId="16" fillId="2" borderId="21" xfId="7" applyNumberFormat="1" applyFont="1" applyFill="1" applyBorder="1" applyAlignment="1">
      <alignment vertical="center" wrapText="1"/>
    </xf>
    <xf numFmtId="166" fontId="16" fillId="2" borderId="13" xfId="7" applyNumberFormat="1" applyFont="1" applyFill="1" applyBorder="1" applyAlignment="1">
      <alignment vertical="center" wrapText="1"/>
    </xf>
    <xf numFmtId="166" fontId="16" fillId="2" borderId="14" xfId="7" applyNumberFormat="1" applyFont="1" applyFill="1" applyBorder="1" applyAlignment="1">
      <alignment vertical="center" wrapText="1"/>
    </xf>
    <xf numFmtId="166" fontId="16" fillId="2" borderId="29" xfId="7" applyNumberFormat="1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 wrapText="1"/>
    </xf>
    <xf numFmtId="0" fontId="18" fillId="3" borderId="9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center" wrapText="1"/>
    </xf>
    <xf numFmtId="0" fontId="18" fillId="3" borderId="0" xfId="0" applyFont="1" applyFill="1" applyBorder="1" applyAlignment="1">
      <alignment horizontal="center" wrapText="1"/>
    </xf>
    <xf numFmtId="0" fontId="18" fillId="3" borderId="13" xfId="0" applyFont="1" applyFill="1" applyBorder="1" applyAlignment="1">
      <alignment horizontal="center" wrapText="1"/>
    </xf>
    <xf numFmtId="0" fontId="18" fillId="3" borderId="14" xfId="0" applyFont="1" applyFill="1" applyBorder="1" applyAlignment="1">
      <alignment horizontal="center" wrapText="1"/>
    </xf>
    <xf numFmtId="0" fontId="18" fillId="3" borderId="29" xfId="0" applyFont="1" applyFill="1" applyBorder="1" applyAlignment="1">
      <alignment horizontal="center" wrapText="1"/>
    </xf>
    <xf numFmtId="0" fontId="20" fillId="3" borderId="1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wrapText="1"/>
    </xf>
    <xf numFmtId="0" fontId="34" fillId="3" borderId="30" xfId="0" applyFont="1" applyFill="1" applyBorder="1" applyAlignment="1">
      <alignment wrapText="1"/>
    </xf>
    <xf numFmtId="0" fontId="34" fillId="3" borderId="31" xfId="0" applyFont="1" applyFill="1" applyBorder="1" applyAlignment="1">
      <alignment wrapText="1"/>
    </xf>
    <xf numFmtId="0" fontId="34" fillId="3" borderId="32" xfId="0" applyFont="1" applyFill="1" applyBorder="1" applyAlignment="1">
      <alignment wrapText="1"/>
    </xf>
    <xf numFmtId="0" fontId="18" fillId="3" borderId="1" xfId="0" applyFont="1" applyFill="1" applyBorder="1" applyAlignment="1">
      <alignment horizontal="center" wrapText="1"/>
    </xf>
    <xf numFmtId="0" fontId="32" fillId="3" borderId="13" xfId="0" applyFont="1" applyFill="1" applyBorder="1" applyAlignment="1">
      <alignment wrapText="1"/>
    </xf>
    <xf numFmtId="0" fontId="32" fillId="3" borderId="14" xfId="0" applyFont="1" applyFill="1" applyBorder="1" applyAlignment="1">
      <alignment wrapText="1"/>
    </xf>
    <xf numFmtId="166" fontId="26" fillId="4" borderId="23" xfId="7" applyNumberFormat="1" applyFont="1" applyFill="1" applyBorder="1" applyAlignment="1">
      <alignment horizontal="left" vertical="center" wrapText="1"/>
    </xf>
    <xf numFmtId="166" fontId="26" fillId="4" borderId="0" xfId="7" applyNumberFormat="1" applyFont="1" applyFill="1" applyBorder="1" applyAlignment="1">
      <alignment horizontal="left" vertical="center" wrapText="1"/>
    </xf>
    <xf numFmtId="166" fontId="26" fillId="4" borderId="24" xfId="7" applyNumberFormat="1" applyFont="1" applyFill="1" applyBorder="1" applyAlignment="1">
      <alignment horizontal="left" vertical="center" wrapText="1"/>
    </xf>
    <xf numFmtId="166" fontId="20" fillId="4" borderId="0" xfId="7" applyNumberFormat="1" applyFont="1" applyFill="1" applyAlignment="1">
      <alignment horizontal="right" vertical="center" wrapText="1"/>
    </xf>
    <xf numFmtId="0" fontId="4" fillId="4" borderId="0" xfId="0" applyNumberFormat="1" applyFont="1" applyFill="1" applyBorder="1" applyAlignment="1">
      <alignment horizontal="center" vertical="center" wrapText="1"/>
    </xf>
    <xf numFmtId="166" fontId="16" fillId="4" borderId="30" xfId="7" applyNumberFormat="1" applyFont="1" applyFill="1" applyBorder="1" applyAlignment="1">
      <alignment vertical="center" wrapText="1"/>
    </xf>
    <xf numFmtId="166" fontId="16" fillId="4" borderId="31" xfId="7" applyNumberFormat="1" applyFont="1" applyFill="1" applyBorder="1" applyAlignment="1">
      <alignment vertical="center" wrapText="1"/>
    </xf>
    <xf numFmtId="166" fontId="16" fillId="4" borderId="36" xfId="7" applyNumberFormat="1" applyFont="1" applyFill="1" applyBorder="1" applyAlignment="1">
      <alignment vertical="center" wrapText="1"/>
    </xf>
    <xf numFmtId="166" fontId="16" fillId="4" borderId="8" xfId="7" applyNumberFormat="1" applyFont="1" applyFill="1" applyBorder="1" applyAlignment="1">
      <alignment vertical="center" wrapText="1"/>
    </xf>
    <xf numFmtId="166" fontId="16" fillId="4" borderId="9" xfId="7" applyNumberFormat="1" applyFont="1" applyFill="1" applyBorder="1" applyAlignment="1">
      <alignment vertical="center" wrapText="1"/>
    </xf>
    <xf numFmtId="166" fontId="16" fillId="4" borderId="21" xfId="7" applyNumberFormat="1" applyFont="1" applyFill="1" applyBorder="1" applyAlignment="1">
      <alignment vertical="center" wrapText="1"/>
    </xf>
    <xf numFmtId="166" fontId="16" fillId="4" borderId="13" xfId="7" applyNumberFormat="1" applyFont="1" applyFill="1" applyBorder="1" applyAlignment="1">
      <alignment vertical="center" wrapText="1"/>
    </xf>
    <xf numFmtId="166" fontId="16" fillId="4" borderId="14" xfId="7" applyNumberFormat="1" applyFont="1" applyFill="1" applyBorder="1" applyAlignment="1">
      <alignment vertical="center" wrapText="1"/>
    </xf>
    <xf numFmtId="166" fontId="16" fillId="4" borderId="29" xfId="7" applyNumberFormat="1" applyFont="1" applyFill="1" applyBorder="1" applyAlignment="1">
      <alignment vertical="center" wrapText="1"/>
    </xf>
    <xf numFmtId="166" fontId="28" fillId="4" borderId="37" xfId="7" applyNumberFormat="1" applyFont="1" applyFill="1" applyBorder="1" applyAlignment="1">
      <alignment vertical="center" wrapText="1"/>
    </xf>
    <xf numFmtId="166" fontId="28" fillId="4" borderId="38" xfId="7" applyNumberFormat="1" applyFont="1" applyFill="1" applyBorder="1" applyAlignment="1">
      <alignment vertical="center" wrapText="1"/>
    </xf>
    <xf numFmtId="166" fontId="28" fillId="4" borderId="20" xfId="7" applyNumberFormat="1" applyFont="1" applyFill="1" applyBorder="1" applyAlignment="1">
      <alignment vertical="center" wrapText="1"/>
    </xf>
    <xf numFmtId="166" fontId="28" fillId="4" borderId="39" xfId="7" applyNumberFormat="1" applyFont="1" applyFill="1" applyBorder="1" applyAlignment="1">
      <alignment vertical="center" wrapText="1"/>
    </xf>
    <xf numFmtId="166" fontId="16" fillId="4" borderId="40" xfId="7" applyNumberFormat="1" applyFont="1" applyFill="1" applyBorder="1" applyAlignment="1">
      <alignment vertical="center" wrapText="1"/>
    </xf>
    <xf numFmtId="166" fontId="16" fillId="4" borderId="17" xfId="7" applyNumberFormat="1" applyFont="1" applyFill="1" applyBorder="1" applyAlignment="1">
      <alignment vertical="center" wrapText="1"/>
    </xf>
    <xf numFmtId="166" fontId="16" fillId="4" borderId="41" xfId="7" applyNumberFormat="1" applyFont="1" applyFill="1" applyBorder="1" applyAlignment="1">
      <alignment vertical="center" wrapText="1"/>
    </xf>
    <xf numFmtId="166" fontId="16" fillId="4" borderId="18" xfId="7" applyNumberFormat="1" applyFont="1" applyFill="1" applyBorder="1" applyAlignment="1">
      <alignment vertical="center" wrapText="1"/>
    </xf>
    <xf numFmtId="166" fontId="25" fillId="4" borderId="19" xfId="7" applyNumberFormat="1" applyFont="1" applyFill="1" applyBorder="1" applyAlignment="1">
      <alignment horizontal="center" vertical="center" wrapText="1"/>
    </xf>
    <xf numFmtId="166" fontId="25" fillId="4" borderId="6" xfId="7" applyNumberFormat="1" applyFont="1" applyFill="1" applyBorder="1" applyAlignment="1">
      <alignment horizontal="center" vertical="center" wrapText="1"/>
    </xf>
    <xf numFmtId="166" fontId="25" fillId="4" borderId="22" xfId="7" applyNumberFormat="1" applyFont="1" applyFill="1" applyBorder="1" applyAlignment="1">
      <alignment horizontal="center" vertical="center" wrapText="1"/>
    </xf>
    <xf numFmtId="166" fontId="25" fillId="4" borderId="1" xfId="7" applyNumberFormat="1" applyFont="1" applyFill="1" applyBorder="1" applyAlignment="1">
      <alignment horizontal="center" vertical="center" wrapText="1"/>
    </xf>
    <xf numFmtId="0" fontId="18" fillId="4" borderId="23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18" fillId="4" borderId="24" xfId="0" applyFont="1" applyFill="1" applyBorder="1" applyAlignment="1">
      <alignment horizontal="left" vertical="center" wrapText="1"/>
    </xf>
    <xf numFmtId="166" fontId="16" fillId="4" borderId="25" xfId="7" applyNumberFormat="1" applyFont="1" applyFill="1" applyBorder="1" applyAlignment="1">
      <alignment horizontal="center" vertical="center" wrapText="1"/>
    </xf>
    <xf numFmtId="166" fontId="16" fillId="4" borderId="5" xfId="7" applyNumberFormat="1" applyFont="1" applyFill="1" applyBorder="1" applyAlignment="1">
      <alignment horizontal="center" vertical="center" wrapText="1"/>
    </xf>
    <xf numFmtId="166" fontId="26" fillId="4" borderId="20" xfId="7" applyNumberFormat="1" applyFont="1" applyFill="1" applyBorder="1" applyAlignment="1">
      <alignment horizontal="left" vertical="center" wrapText="1"/>
    </xf>
    <xf numFmtId="166" fontId="26" fillId="4" borderId="9" xfId="7" applyNumberFormat="1" applyFont="1" applyFill="1" applyBorder="1" applyAlignment="1">
      <alignment horizontal="left" vertical="center" wrapText="1"/>
    </xf>
    <xf numFmtId="166" fontId="26" fillId="4" borderId="21" xfId="7" applyNumberFormat="1" applyFont="1" applyFill="1" applyBorder="1" applyAlignment="1">
      <alignment horizontal="left" vertical="center" wrapText="1"/>
    </xf>
    <xf numFmtId="166" fontId="16" fillId="4" borderId="0" xfId="7" applyNumberFormat="1" applyFont="1" applyFill="1" applyAlignment="1">
      <alignment horizontal="right" vertical="center" wrapText="1"/>
    </xf>
    <xf numFmtId="166" fontId="16" fillId="4" borderId="43" xfId="7" applyNumberFormat="1" applyFont="1" applyFill="1" applyBorder="1" applyAlignment="1">
      <alignment horizontal="center" vertical="center" wrapText="1"/>
    </xf>
    <xf numFmtId="166" fontId="16" fillId="4" borderId="44" xfId="7" applyNumberFormat="1" applyFont="1" applyFill="1" applyBorder="1" applyAlignment="1">
      <alignment horizontal="center" vertical="center" wrapText="1"/>
    </xf>
    <xf numFmtId="166" fontId="16" fillId="4" borderId="22" xfId="7" applyNumberFormat="1" applyFont="1" applyFill="1" applyBorder="1" applyAlignment="1">
      <alignment horizontal="center" vertical="center" wrapText="1"/>
    </xf>
    <xf numFmtId="166" fontId="16" fillId="4" borderId="1" xfId="7" applyNumberFormat="1" applyFont="1" applyFill="1" applyBorder="1" applyAlignment="1">
      <alignment horizontal="center" vertical="center" wrapText="1"/>
    </xf>
    <xf numFmtId="166" fontId="16" fillId="4" borderId="48" xfId="7" applyNumberFormat="1" applyFont="1" applyFill="1" applyBorder="1" applyAlignment="1">
      <alignment horizontal="center" vertical="center" wrapText="1"/>
    </xf>
    <xf numFmtId="166" fontId="16" fillId="4" borderId="16" xfId="7" applyNumberFormat="1" applyFont="1" applyFill="1" applyBorder="1" applyAlignment="1">
      <alignment horizontal="center" vertical="center" wrapText="1"/>
    </xf>
    <xf numFmtId="166" fontId="16" fillId="4" borderId="45" xfId="0" applyNumberFormat="1" applyFont="1" applyFill="1" applyBorder="1" applyAlignment="1">
      <alignment horizontal="center" vertical="center" wrapText="1"/>
    </xf>
    <xf numFmtId="166" fontId="16" fillId="4" borderId="46" xfId="0" applyNumberFormat="1" applyFont="1" applyFill="1" applyBorder="1" applyAlignment="1">
      <alignment horizontal="center" vertical="center" wrapText="1"/>
    </xf>
    <xf numFmtId="166" fontId="16" fillId="4" borderId="47" xfId="0" applyNumberFormat="1" applyFont="1" applyFill="1" applyBorder="1" applyAlignment="1">
      <alignment horizontal="center" vertical="center" wrapText="1"/>
    </xf>
    <xf numFmtId="166" fontId="16" fillId="4" borderId="3" xfId="7" applyNumberFormat="1" applyFont="1" applyFill="1" applyBorder="1" applyAlignment="1">
      <alignment horizontal="center" vertical="center" wrapText="1"/>
    </xf>
    <xf numFmtId="166" fontId="16" fillId="4" borderId="7" xfId="7" applyNumberFormat="1" applyFont="1" applyFill="1" applyBorder="1" applyAlignment="1">
      <alignment horizontal="center" vertical="center" wrapText="1"/>
    </xf>
    <xf numFmtId="166" fontId="16" fillId="4" borderId="26" xfId="7" applyNumberFormat="1" applyFont="1" applyFill="1" applyBorder="1" applyAlignment="1">
      <alignment horizontal="left" vertical="center" wrapText="1"/>
    </xf>
    <xf numFmtId="166" fontId="16" fillId="4" borderId="4" xfId="7" applyNumberFormat="1" applyFont="1" applyFill="1" applyBorder="1" applyAlignment="1">
      <alignment horizontal="left" vertical="center" wrapText="1"/>
    </xf>
    <xf numFmtId="166" fontId="16" fillId="4" borderId="27" xfId="7" applyNumberFormat="1" applyFont="1" applyFill="1" applyBorder="1" applyAlignment="1">
      <alignment horizontal="left" vertical="center" wrapText="1"/>
    </xf>
    <xf numFmtId="166" fontId="28" fillId="4" borderId="30" xfId="7" applyNumberFormat="1" applyFont="1" applyFill="1" applyBorder="1" applyAlignment="1">
      <alignment vertical="center" wrapText="1"/>
    </xf>
    <xf numFmtId="166" fontId="28" fillId="4" borderId="36" xfId="7" applyNumberFormat="1" applyFont="1" applyFill="1" applyBorder="1" applyAlignment="1">
      <alignment vertical="center" wrapText="1"/>
    </xf>
    <xf numFmtId="166" fontId="16" fillId="4" borderId="28" xfId="7" applyNumberFormat="1" applyFont="1" applyFill="1" applyBorder="1" applyAlignment="1">
      <alignment horizontal="center" vertical="center" wrapText="1"/>
    </xf>
    <xf numFmtId="166" fontId="16" fillId="4" borderId="2" xfId="7" applyNumberFormat="1" applyFont="1" applyFill="1" applyBorder="1" applyAlignment="1">
      <alignment horizontal="center" vertical="center" wrapText="1"/>
    </xf>
    <xf numFmtId="166" fontId="28" fillId="4" borderId="8" xfId="7" applyNumberFormat="1" applyFont="1" applyFill="1" applyBorder="1" applyAlignment="1">
      <alignment vertical="center" wrapText="1"/>
    </xf>
    <xf numFmtId="166" fontId="28" fillId="4" borderId="9" xfId="7" applyNumberFormat="1" applyFont="1" applyFill="1" applyBorder="1" applyAlignment="1">
      <alignment vertical="center" wrapText="1"/>
    </xf>
    <xf numFmtId="166" fontId="28" fillId="4" borderId="21" xfId="7" applyNumberFormat="1" applyFont="1" applyFill="1" applyBorder="1" applyAlignment="1">
      <alignment vertical="center" wrapText="1"/>
    </xf>
    <xf numFmtId="166" fontId="29" fillId="4" borderId="30" xfId="7" applyNumberFormat="1" applyFont="1" applyFill="1" applyBorder="1" applyAlignment="1">
      <alignment vertical="center" wrapText="1"/>
    </xf>
    <xf numFmtId="166" fontId="29" fillId="4" borderId="31" xfId="7" applyNumberFormat="1" applyFont="1" applyFill="1" applyBorder="1" applyAlignment="1">
      <alignment vertical="center" wrapText="1"/>
    </xf>
    <xf numFmtId="166" fontId="29" fillId="4" borderId="32" xfId="7" applyNumberFormat="1" applyFont="1" applyFill="1" applyBorder="1" applyAlignment="1">
      <alignment vertical="center" wrapText="1"/>
    </xf>
    <xf numFmtId="166" fontId="28" fillId="4" borderId="33" xfId="7" applyNumberFormat="1" applyFont="1" applyFill="1" applyBorder="1" applyAlignment="1">
      <alignment vertical="center" wrapText="1"/>
    </xf>
    <xf numFmtId="166" fontId="28" fillId="4" borderId="34" xfId="7" applyNumberFormat="1" applyFont="1" applyFill="1" applyBorder="1" applyAlignment="1">
      <alignment vertical="center" wrapText="1"/>
    </xf>
    <xf numFmtId="166" fontId="16" fillId="4" borderId="35" xfId="7" applyNumberFormat="1" applyFont="1" applyFill="1" applyBorder="1" applyAlignment="1">
      <alignment vertical="center" wrapText="1"/>
    </xf>
    <xf numFmtId="166" fontId="16" fillId="4" borderId="32" xfId="7" applyNumberFormat="1" applyFont="1" applyFill="1" applyBorder="1" applyAlignment="1">
      <alignment vertical="center" wrapText="1"/>
    </xf>
    <xf numFmtId="166" fontId="16" fillId="4" borderId="50" xfId="7" applyNumberFormat="1" applyFont="1" applyFill="1" applyBorder="1" applyAlignment="1">
      <alignment horizontal="center" vertical="center" wrapText="1"/>
    </xf>
    <xf numFmtId="166" fontId="16" fillId="4" borderId="51" xfId="7" applyNumberFormat="1" applyFont="1" applyFill="1" applyBorder="1" applyAlignment="1">
      <alignment horizontal="center" vertical="center" wrapText="1"/>
    </xf>
    <xf numFmtId="166" fontId="16" fillId="4" borderId="52" xfId="7" applyNumberFormat="1" applyFont="1" applyFill="1" applyBorder="1" applyAlignment="1">
      <alignment vertical="center" wrapText="1"/>
    </xf>
    <xf numFmtId="166" fontId="16" fillId="4" borderId="53" xfId="7" applyNumberFormat="1" applyFont="1" applyFill="1" applyBorder="1" applyAlignment="1">
      <alignment vertical="center" wrapText="1"/>
    </xf>
    <xf numFmtId="166" fontId="16" fillId="4" borderId="55" xfId="7" applyNumberFormat="1" applyFont="1" applyFill="1" applyBorder="1" applyAlignment="1">
      <alignment vertical="center" wrapText="1"/>
    </xf>
    <xf numFmtId="166" fontId="16" fillId="4" borderId="56" xfId="7" applyNumberFormat="1" applyFont="1" applyFill="1" applyBorder="1" applyAlignment="1">
      <alignment vertical="center" wrapText="1"/>
    </xf>
    <xf numFmtId="166" fontId="16" fillId="4" borderId="33" xfId="7" applyNumberFormat="1" applyFont="1" applyFill="1" applyBorder="1" applyAlignment="1">
      <alignment vertical="center" wrapText="1"/>
    </xf>
    <xf numFmtId="166" fontId="16" fillId="4" borderId="34" xfId="7" applyNumberFormat="1" applyFont="1" applyFill="1" applyBorder="1" applyAlignment="1">
      <alignment vertical="center" wrapText="1"/>
    </xf>
    <xf numFmtId="0" fontId="30" fillId="4" borderId="8" xfId="0" applyFont="1" applyFill="1" applyBorder="1" applyAlignment="1">
      <alignment horizontal="center" wrapText="1"/>
    </xf>
    <xf numFmtId="0" fontId="30" fillId="4" borderId="21" xfId="0" applyFont="1" applyFill="1" applyBorder="1" applyAlignment="1">
      <alignment horizontal="center" wrapText="1"/>
    </xf>
    <xf numFmtId="0" fontId="30" fillId="4" borderId="11" xfId="0" applyFont="1" applyFill="1" applyBorder="1" applyAlignment="1">
      <alignment horizontal="center" wrapText="1"/>
    </xf>
    <xf numFmtId="0" fontId="30" fillId="4" borderId="24" xfId="0" applyFont="1" applyFill="1" applyBorder="1" applyAlignment="1">
      <alignment horizontal="center" wrapText="1"/>
    </xf>
    <xf numFmtId="0" fontId="30" fillId="4" borderId="13" xfId="0" applyFont="1" applyFill="1" applyBorder="1" applyAlignment="1">
      <alignment horizontal="center" wrapText="1"/>
    </xf>
    <xf numFmtId="0" fontId="30" fillId="4" borderId="29" xfId="0" applyFont="1" applyFill="1" applyBorder="1" applyAlignment="1">
      <alignment horizontal="center" wrapText="1"/>
    </xf>
    <xf numFmtId="0" fontId="31" fillId="4" borderId="8" xfId="0" applyFont="1" applyFill="1" applyBorder="1" applyAlignment="1">
      <alignment wrapText="1"/>
    </xf>
    <xf numFmtId="0" fontId="31" fillId="4" borderId="9" xfId="0" applyFont="1" applyFill="1" applyBorder="1" applyAlignment="1">
      <alignment wrapText="1"/>
    </xf>
    <xf numFmtId="0" fontId="31" fillId="4" borderId="21" xfId="0" applyFont="1" applyFill="1" applyBorder="1" applyAlignment="1">
      <alignment wrapText="1"/>
    </xf>
    <xf numFmtId="0" fontId="31" fillId="4" borderId="11" xfId="0" applyFont="1" applyFill="1" applyBorder="1" applyAlignment="1">
      <alignment wrapText="1"/>
    </xf>
    <xf numFmtId="0" fontId="31" fillId="4" borderId="0" xfId="0" applyFont="1" applyFill="1" applyBorder="1" applyAlignment="1">
      <alignment wrapText="1"/>
    </xf>
    <xf numFmtId="0" fontId="31" fillId="4" borderId="0" xfId="0" applyFont="1" applyFill="1" applyAlignment="1">
      <alignment wrapText="1"/>
    </xf>
    <xf numFmtId="0" fontId="31" fillId="4" borderId="24" xfId="0" applyFont="1" applyFill="1" applyBorder="1" applyAlignment="1">
      <alignment wrapText="1"/>
    </xf>
    <xf numFmtId="0" fontId="32" fillId="4" borderId="30" xfId="0" applyFont="1" applyFill="1" applyBorder="1" applyAlignment="1">
      <alignment wrapText="1"/>
    </xf>
    <xf numFmtId="0" fontId="32" fillId="4" borderId="31" xfId="0" applyFont="1" applyFill="1" applyBorder="1" applyAlignment="1">
      <alignment wrapText="1"/>
    </xf>
    <xf numFmtId="0" fontId="32" fillId="4" borderId="32" xfId="0" applyFont="1" applyFill="1" applyBorder="1" applyAlignment="1">
      <alignment wrapText="1"/>
    </xf>
    <xf numFmtId="0" fontId="18" fillId="4" borderId="30" xfId="0" applyFont="1" applyFill="1" applyBorder="1" applyAlignment="1">
      <alignment wrapText="1"/>
    </xf>
    <xf numFmtId="0" fontId="18" fillId="4" borderId="31" xfId="0" applyFont="1" applyFill="1" applyBorder="1" applyAlignment="1">
      <alignment wrapText="1"/>
    </xf>
    <xf numFmtId="0" fontId="18" fillId="4" borderId="32" xfId="0" applyFont="1" applyFill="1" applyBorder="1" applyAlignment="1">
      <alignment wrapText="1"/>
    </xf>
    <xf numFmtId="0" fontId="18" fillId="4" borderId="8" xfId="0" applyFont="1" applyFill="1" applyBorder="1" applyAlignment="1">
      <alignment wrapText="1"/>
    </xf>
    <xf numFmtId="0" fontId="18" fillId="4" borderId="21" xfId="0" applyFont="1" applyFill="1" applyBorder="1" applyAlignment="1">
      <alignment wrapText="1"/>
    </xf>
    <xf numFmtId="0" fontId="32" fillId="4" borderId="8" xfId="0" applyFont="1" applyFill="1" applyBorder="1" applyAlignment="1">
      <alignment wrapText="1"/>
    </xf>
    <xf numFmtId="0" fontId="32" fillId="4" borderId="9" xfId="0" applyFont="1" applyFill="1" applyBorder="1" applyAlignment="1">
      <alignment wrapText="1"/>
    </xf>
    <xf numFmtId="0" fontId="32" fillId="4" borderId="21" xfId="0" applyFont="1" applyFill="1" applyBorder="1" applyAlignment="1">
      <alignment wrapText="1"/>
    </xf>
    <xf numFmtId="0" fontId="18" fillId="4" borderId="30" xfId="0" applyFont="1" applyFill="1" applyBorder="1" applyAlignment="1">
      <alignment horizontal="center" vertical="center" wrapText="1"/>
    </xf>
    <xf numFmtId="0" fontId="18" fillId="4" borderId="32" xfId="0" applyFont="1" applyFill="1" applyBorder="1" applyAlignment="1">
      <alignment horizontal="center" vertical="center" wrapText="1"/>
    </xf>
    <xf numFmtId="166" fontId="23" fillId="4" borderId="21" xfId="7" applyNumberFormat="1" applyFont="1" applyFill="1" applyBorder="1" applyAlignment="1">
      <alignment vertical="center" wrapText="1"/>
    </xf>
    <xf numFmtId="166" fontId="21" fillId="4" borderId="8" xfId="7" applyNumberFormat="1" applyFont="1" applyFill="1" applyBorder="1" applyAlignment="1">
      <alignment horizontal="center" vertical="center" wrapText="1"/>
    </xf>
    <xf numFmtId="166" fontId="21" fillId="4" borderId="10" xfId="7" applyNumberFormat="1" applyFont="1" applyFill="1" applyBorder="1" applyAlignment="1">
      <alignment horizontal="center" vertical="center" wrapText="1"/>
    </xf>
    <xf numFmtId="166" fontId="21" fillId="4" borderId="61" xfId="7" applyNumberFormat="1" applyFont="1" applyFill="1" applyBorder="1" applyAlignment="1">
      <alignment horizontal="center" vertical="center" wrapText="1"/>
    </xf>
    <xf numFmtId="166" fontId="21" fillId="4" borderId="62" xfId="7" applyNumberFormat="1" applyFont="1" applyFill="1" applyBorder="1" applyAlignment="1">
      <alignment horizontal="center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166" fontId="16" fillId="2" borderId="23" xfId="7" applyNumberFormat="1" applyFont="1" applyFill="1" applyBorder="1" applyAlignment="1">
      <alignment horizontal="left" vertical="center" wrapText="1"/>
    </xf>
    <xf numFmtId="166" fontId="16" fillId="2" borderId="0" xfId="7" applyNumberFormat="1" applyFont="1" applyFill="1" applyBorder="1" applyAlignment="1">
      <alignment horizontal="left" vertical="center" wrapText="1"/>
    </xf>
    <xf numFmtId="166" fontId="16" fillId="2" borderId="24" xfId="7" applyNumberFormat="1" applyFont="1" applyFill="1" applyBorder="1" applyAlignment="1">
      <alignment horizontal="left" vertical="center" wrapText="1"/>
    </xf>
    <xf numFmtId="0" fontId="32" fillId="3" borderId="30" xfId="0" applyFont="1" applyFill="1" applyBorder="1" applyAlignment="1">
      <alignment vertical="center" wrapText="1"/>
    </xf>
    <xf numFmtId="0" fontId="32" fillId="3" borderId="31" xfId="0" applyFont="1" applyFill="1" applyBorder="1" applyAlignment="1">
      <alignment vertical="center" wrapText="1"/>
    </xf>
    <xf numFmtId="0" fontId="32" fillId="3" borderId="32" xfId="0" applyFont="1" applyFill="1" applyBorder="1" applyAlignment="1">
      <alignment vertical="center" wrapText="1"/>
    </xf>
    <xf numFmtId="0" fontId="18" fillId="3" borderId="30" xfId="0" applyFont="1" applyFill="1" applyBorder="1" applyAlignment="1">
      <alignment vertical="center" wrapText="1"/>
    </xf>
    <xf numFmtId="0" fontId="18" fillId="3" borderId="31" xfId="0" applyFont="1" applyFill="1" applyBorder="1" applyAlignment="1">
      <alignment vertical="center" wrapText="1"/>
    </xf>
    <xf numFmtId="0" fontId="18" fillId="3" borderId="32" xfId="0" applyFont="1" applyFill="1" applyBorder="1" applyAlignment="1">
      <alignment vertical="center" wrapText="1"/>
    </xf>
    <xf numFmtId="166" fontId="21" fillId="4" borderId="43" xfId="0" applyNumberFormat="1" applyFont="1" applyFill="1" applyBorder="1" applyAlignment="1">
      <alignment horizontal="center" vertical="center" wrapText="1"/>
    </xf>
    <xf numFmtId="166" fontId="21" fillId="4" borderId="44" xfId="0" applyNumberFormat="1" applyFont="1" applyFill="1" applyBorder="1" applyAlignment="1">
      <alignment horizontal="center" vertical="center" wrapText="1"/>
    </xf>
    <xf numFmtId="166" fontId="21" fillId="4" borderId="22" xfId="0" applyNumberFormat="1" applyFont="1" applyFill="1" applyBorder="1" applyAlignment="1">
      <alignment horizontal="center" vertical="center" wrapText="1"/>
    </xf>
    <xf numFmtId="166" fontId="21" fillId="4" borderId="1" xfId="0" applyNumberFormat="1" applyFont="1" applyFill="1" applyBorder="1" applyAlignment="1">
      <alignment horizontal="center" vertical="center" wrapText="1"/>
    </xf>
    <xf numFmtId="166" fontId="22" fillId="4" borderId="20" xfId="0" applyNumberFormat="1" applyFont="1" applyFill="1" applyBorder="1" applyAlignment="1">
      <alignment horizontal="left" vertical="center" wrapText="1"/>
    </xf>
    <xf numFmtId="166" fontId="22" fillId="4" borderId="9" xfId="0" applyNumberFormat="1" applyFont="1" applyFill="1" applyBorder="1" applyAlignment="1">
      <alignment horizontal="left" vertical="center" wrapText="1"/>
    </xf>
    <xf numFmtId="166" fontId="22" fillId="4" borderId="21" xfId="0" applyNumberFormat="1" applyFont="1" applyFill="1" applyBorder="1" applyAlignment="1">
      <alignment horizontal="left" vertical="center" wrapText="1"/>
    </xf>
    <xf numFmtId="166" fontId="20" fillId="4" borderId="23" xfId="0" applyNumberFormat="1" applyFont="1" applyFill="1" applyBorder="1" applyAlignment="1">
      <alignment horizontal="left" vertical="center" wrapText="1"/>
    </xf>
    <xf numFmtId="166" fontId="20" fillId="4" borderId="0" xfId="0" applyNumberFormat="1" applyFont="1" applyFill="1" applyBorder="1" applyAlignment="1">
      <alignment horizontal="left" vertical="center" wrapText="1"/>
    </xf>
    <xf numFmtId="166" fontId="20" fillId="4" borderId="24" xfId="0" applyNumberFormat="1" applyFont="1" applyFill="1" applyBorder="1" applyAlignment="1">
      <alignment horizontal="left" vertical="center" wrapText="1"/>
    </xf>
    <xf numFmtId="166" fontId="20" fillId="4" borderId="25" xfId="0" applyNumberFormat="1" applyFont="1" applyFill="1" applyBorder="1" applyAlignment="1">
      <alignment horizontal="center" vertical="center" wrapText="1"/>
    </xf>
    <xf numFmtId="166" fontId="20" fillId="4" borderId="5" xfId="0" applyNumberFormat="1" applyFont="1" applyFill="1" applyBorder="1" applyAlignment="1">
      <alignment horizontal="center" vertical="center" wrapText="1"/>
    </xf>
    <xf numFmtId="166" fontId="22" fillId="4" borderId="23" xfId="0" applyNumberFormat="1" applyFont="1" applyFill="1" applyBorder="1" applyAlignment="1">
      <alignment horizontal="left" vertical="center" wrapText="1"/>
    </xf>
    <xf numFmtId="166" fontId="22" fillId="4" borderId="0" xfId="0" applyNumberFormat="1" applyFont="1" applyFill="1" applyBorder="1" applyAlignment="1">
      <alignment horizontal="left" vertical="center" wrapText="1"/>
    </xf>
    <xf numFmtId="166" fontId="22" fillId="4" borderId="24" xfId="0" applyNumberFormat="1" applyFont="1" applyFill="1" applyBorder="1" applyAlignment="1">
      <alignment horizontal="left" vertical="center" wrapText="1"/>
    </xf>
    <xf numFmtId="166" fontId="20" fillId="4" borderId="41" xfId="0" applyNumberFormat="1" applyFont="1" applyFill="1" applyBorder="1" applyAlignment="1">
      <alignment horizontal="left" vertical="center" wrapText="1"/>
    </xf>
    <xf numFmtId="166" fontId="20" fillId="4" borderId="14" xfId="0" applyNumberFormat="1" applyFont="1" applyFill="1" applyBorder="1" applyAlignment="1">
      <alignment horizontal="left" vertical="center" wrapText="1"/>
    </xf>
    <xf numFmtId="166" fontId="20" fillId="4" borderId="29" xfId="0" applyNumberFormat="1" applyFont="1" applyFill="1" applyBorder="1" applyAlignment="1">
      <alignment horizontal="left" vertical="center" wrapText="1"/>
    </xf>
    <xf numFmtId="166" fontId="20" fillId="4" borderId="30" xfId="0" applyNumberFormat="1" applyFont="1" applyFill="1" applyBorder="1" applyAlignment="1">
      <alignment vertical="center" wrapText="1"/>
    </xf>
    <xf numFmtId="166" fontId="20" fillId="4" borderId="36" xfId="0" applyNumberFormat="1" applyFont="1" applyFill="1" applyBorder="1" applyAlignment="1">
      <alignment vertical="center" wrapText="1"/>
    </xf>
    <xf numFmtId="166" fontId="20" fillId="4" borderId="31" xfId="0" applyNumberFormat="1" applyFont="1" applyFill="1" applyBorder="1" applyAlignment="1">
      <alignment vertical="center" wrapText="1"/>
    </xf>
    <xf numFmtId="166" fontId="20" fillId="4" borderId="8" xfId="0" applyNumberFormat="1" applyFont="1" applyFill="1" applyBorder="1" applyAlignment="1">
      <alignment vertical="center" wrapText="1"/>
    </xf>
    <xf numFmtId="166" fontId="20" fillId="4" borderId="9" xfId="0" applyNumberFormat="1" applyFont="1" applyFill="1" applyBorder="1" applyAlignment="1">
      <alignment vertical="center" wrapText="1"/>
    </xf>
    <xf numFmtId="166" fontId="20" fillId="4" borderId="21" xfId="0" applyNumberFormat="1" applyFont="1" applyFill="1" applyBorder="1" applyAlignment="1">
      <alignment vertical="center" wrapText="1"/>
    </xf>
    <xf numFmtId="166" fontId="20" fillId="4" borderId="13" xfId="0" applyNumberFormat="1" applyFont="1" applyFill="1" applyBorder="1" applyAlignment="1">
      <alignment vertical="center" wrapText="1"/>
    </xf>
    <xf numFmtId="166" fontId="20" fillId="4" borderId="14" xfId="0" applyNumberFormat="1" applyFont="1" applyFill="1" applyBorder="1" applyAlignment="1">
      <alignment vertical="center" wrapText="1"/>
    </xf>
    <xf numFmtId="166" fontId="20" fillId="4" borderId="29" xfId="0" applyNumberFormat="1" applyFont="1" applyFill="1" applyBorder="1" applyAlignment="1">
      <alignment vertical="center" wrapText="1"/>
    </xf>
    <xf numFmtId="166" fontId="23" fillId="4" borderId="37" xfId="0" applyNumberFormat="1" applyFont="1" applyFill="1" applyBorder="1" applyAlignment="1">
      <alignment vertical="center" wrapText="1"/>
    </xf>
    <xf numFmtId="166" fontId="23" fillId="4" borderId="38" xfId="0" applyNumberFormat="1" applyFont="1" applyFill="1" applyBorder="1" applyAlignment="1">
      <alignment vertical="center" wrapText="1"/>
    </xf>
    <xf numFmtId="166" fontId="23" fillId="4" borderId="20" xfId="0" applyNumberFormat="1" applyFont="1" applyFill="1" applyBorder="1" applyAlignment="1">
      <alignment vertical="center" wrapText="1"/>
    </xf>
    <xf numFmtId="166" fontId="23" fillId="4" borderId="39" xfId="0" applyNumberFormat="1" applyFont="1" applyFill="1" applyBorder="1" applyAlignment="1">
      <alignment vertical="center" wrapText="1"/>
    </xf>
    <xf numFmtId="166" fontId="20" fillId="4" borderId="40" xfId="0" applyNumberFormat="1" applyFont="1" applyFill="1" applyBorder="1" applyAlignment="1">
      <alignment vertical="center" wrapText="1"/>
    </xf>
    <xf numFmtId="166" fontId="20" fillId="4" borderId="17" xfId="0" applyNumberFormat="1" applyFont="1" applyFill="1" applyBorder="1" applyAlignment="1">
      <alignment vertical="center" wrapText="1"/>
    </xf>
    <xf numFmtId="166" fontId="20" fillId="4" borderId="41" xfId="0" applyNumberFormat="1" applyFont="1" applyFill="1" applyBorder="1" applyAlignment="1">
      <alignment vertical="center" wrapText="1"/>
    </xf>
    <xf numFmtId="166" fontId="20" fillId="4" borderId="18" xfId="0" applyNumberFormat="1" applyFont="1" applyFill="1" applyBorder="1" applyAlignment="1">
      <alignment vertical="center" wrapText="1"/>
    </xf>
    <xf numFmtId="0" fontId="18" fillId="3" borderId="13" xfId="0" applyFont="1" applyFill="1" applyBorder="1" applyAlignment="1">
      <alignment vertical="center" wrapText="1"/>
    </xf>
    <xf numFmtId="0" fontId="18" fillId="3" borderId="14" xfId="0" applyFont="1" applyFill="1" applyBorder="1" applyAlignment="1">
      <alignment vertical="center" wrapText="1"/>
    </xf>
    <xf numFmtId="0" fontId="18" fillId="3" borderId="29" xfId="0" applyFont="1" applyFill="1" applyBorder="1" applyAlignment="1">
      <alignment vertical="center" wrapText="1"/>
    </xf>
    <xf numFmtId="0" fontId="30" fillId="3" borderId="8" xfId="0" applyFont="1" applyFill="1" applyBorder="1" applyAlignment="1">
      <alignment horizontal="center" vertical="center" wrapText="1"/>
    </xf>
    <xf numFmtId="0" fontId="30" fillId="3" borderId="21" xfId="0" applyFont="1" applyFill="1" applyBorder="1" applyAlignment="1">
      <alignment horizontal="center" vertical="center" wrapText="1"/>
    </xf>
    <xf numFmtId="0" fontId="30" fillId="3" borderId="11" xfId="0" applyFont="1" applyFill="1" applyBorder="1" applyAlignment="1">
      <alignment horizontal="center" vertical="center" wrapText="1"/>
    </xf>
    <xf numFmtId="0" fontId="30" fillId="3" borderId="24" xfId="0" applyFont="1" applyFill="1" applyBorder="1" applyAlignment="1">
      <alignment horizontal="center" vertical="center" wrapText="1"/>
    </xf>
    <xf numFmtId="0" fontId="30" fillId="3" borderId="13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1" fillId="3" borderId="8" xfId="0" applyFont="1" applyFill="1" applyBorder="1" applyAlignment="1">
      <alignment vertical="center" wrapText="1"/>
    </xf>
    <xf numFmtId="0" fontId="31" fillId="3" borderId="9" xfId="0" applyFont="1" applyFill="1" applyBorder="1" applyAlignment="1">
      <alignment vertical="center" wrapText="1"/>
    </xf>
    <xf numFmtId="0" fontId="31" fillId="3" borderId="21" xfId="0" applyFont="1" applyFill="1" applyBorder="1" applyAlignment="1">
      <alignment vertical="center" wrapText="1"/>
    </xf>
    <xf numFmtId="0" fontId="18" fillId="4" borderId="11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vertical="center" wrapText="1"/>
    </xf>
    <xf numFmtId="0" fontId="18" fillId="4" borderId="0" xfId="0" applyFont="1" applyFill="1" applyAlignment="1">
      <alignment vertical="center" wrapText="1"/>
    </xf>
    <xf numFmtId="0" fontId="18" fillId="4" borderId="24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2" fillId="3" borderId="13" xfId="0" applyFont="1" applyFill="1" applyBorder="1" applyAlignment="1">
      <alignment vertical="center" wrapText="1"/>
    </xf>
    <xf numFmtId="0" fontId="32" fillId="3" borderId="14" xfId="0" applyFont="1" applyFill="1" applyBorder="1" applyAlignment="1">
      <alignment vertical="center" wrapText="1"/>
    </xf>
    <xf numFmtId="0" fontId="34" fillId="3" borderId="30" xfId="0" applyFont="1" applyFill="1" applyBorder="1" applyAlignment="1">
      <alignment vertical="center" wrapText="1"/>
    </xf>
    <xf numFmtId="0" fontId="34" fillId="3" borderId="31" xfId="0" applyFont="1" applyFill="1" applyBorder="1" applyAlignment="1">
      <alignment vertical="center" wrapText="1"/>
    </xf>
    <xf numFmtId="0" fontId="34" fillId="3" borderId="32" xfId="0" applyFont="1" applyFill="1" applyBorder="1" applyAlignment="1">
      <alignment vertical="center" wrapText="1"/>
    </xf>
    <xf numFmtId="0" fontId="31" fillId="3" borderId="0" xfId="0" applyFont="1" applyFill="1" applyBorder="1" applyAlignment="1">
      <alignment vertical="center" wrapText="1"/>
    </xf>
    <xf numFmtId="0" fontId="31" fillId="3" borderId="11" xfId="0" applyFont="1" applyFill="1" applyBorder="1" applyAlignment="1">
      <alignment vertical="center" wrapText="1"/>
    </xf>
    <xf numFmtId="0" fontId="31" fillId="3" borderId="0" xfId="0" applyFont="1" applyFill="1" applyAlignment="1">
      <alignment vertical="center" wrapText="1"/>
    </xf>
    <xf numFmtId="0" fontId="31" fillId="3" borderId="24" xfId="0" applyFont="1" applyFill="1" applyBorder="1" applyAlignment="1">
      <alignment vertical="center" wrapText="1"/>
    </xf>
    <xf numFmtId="0" fontId="36" fillId="3" borderId="0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3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vertical="center" wrapText="1"/>
    </xf>
    <xf numFmtId="0" fontId="18" fillId="3" borderId="9" xfId="0" applyFont="1" applyFill="1" applyBorder="1" applyAlignment="1">
      <alignment vertical="center" wrapText="1"/>
    </xf>
    <xf numFmtId="0" fontId="18" fillId="3" borderId="21" xfId="0" applyFont="1" applyFill="1" applyBorder="1" applyAlignment="1">
      <alignment vertical="center" wrapText="1"/>
    </xf>
    <xf numFmtId="0" fontId="18" fillId="3" borderId="0" xfId="0" applyFont="1" applyFill="1" applyBorder="1" applyAlignment="1">
      <alignment vertical="center" wrapText="1"/>
    </xf>
    <xf numFmtId="0" fontId="18" fillId="3" borderId="24" xfId="0" applyFont="1" applyFill="1" applyBorder="1" applyAlignment="1">
      <alignment vertical="center" wrapText="1"/>
    </xf>
    <xf numFmtId="0" fontId="18" fillId="4" borderId="13" xfId="0" applyFont="1" applyFill="1" applyBorder="1" applyAlignment="1">
      <alignment vertical="center" wrapText="1"/>
    </xf>
    <xf numFmtId="0" fontId="18" fillId="4" borderId="14" xfId="0" applyFont="1" applyFill="1" applyBorder="1" applyAlignment="1">
      <alignment vertical="center" wrapText="1"/>
    </xf>
    <xf numFmtId="0" fontId="18" fillId="4" borderId="29" xfId="0" applyFont="1" applyFill="1" applyBorder="1" applyAlignment="1">
      <alignment vertical="center" wrapText="1"/>
    </xf>
    <xf numFmtId="0" fontId="18" fillId="3" borderId="11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32" fillId="3" borderId="8" xfId="0" applyFont="1" applyFill="1" applyBorder="1" applyAlignment="1">
      <alignment vertical="center" wrapText="1"/>
    </xf>
    <xf numFmtId="0" fontId="32" fillId="3" borderId="9" xfId="0" applyFont="1" applyFill="1" applyBorder="1" applyAlignment="1">
      <alignment vertical="center" wrapText="1"/>
    </xf>
    <xf numFmtId="0" fontId="32" fillId="3" borderId="21" xfId="0" applyFont="1" applyFill="1" applyBorder="1" applyAlignment="1">
      <alignment vertical="center" wrapText="1"/>
    </xf>
    <xf numFmtId="0" fontId="36" fillId="3" borderId="8" xfId="0" applyFont="1" applyFill="1" applyBorder="1" applyAlignment="1">
      <alignment vertical="center" wrapText="1"/>
    </xf>
    <xf numFmtId="0" fontId="36" fillId="3" borderId="9" xfId="0" applyFont="1" applyFill="1" applyBorder="1" applyAlignment="1">
      <alignment vertical="center" wrapText="1"/>
    </xf>
    <xf numFmtId="0" fontId="36" fillId="3" borderId="21" xfId="0" applyFont="1" applyFill="1" applyBorder="1" applyAlignment="1">
      <alignment vertical="center" wrapText="1"/>
    </xf>
    <xf numFmtId="0" fontId="36" fillId="3" borderId="13" xfId="0" applyFont="1" applyFill="1" applyBorder="1" applyAlignment="1">
      <alignment vertical="center" wrapText="1"/>
    </xf>
    <xf numFmtId="0" fontId="36" fillId="3" borderId="14" xfId="0" applyFont="1" applyFill="1" applyBorder="1" applyAlignment="1">
      <alignment vertical="center" wrapText="1"/>
    </xf>
    <xf numFmtId="0" fontId="36" fillId="3" borderId="24" xfId="0" applyFont="1" applyFill="1" applyBorder="1" applyAlignment="1">
      <alignment vertical="center" wrapText="1"/>
    </xf>
    <xf numFmtId="0" fontId="20" fillId="3" borderId="14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166" fontId="28" fillId="2" borderId="30" xfId="7" applyNumberFormat="1" applyFont="1" applyFill="1" applyBorder="1" applyAlignment="1">
      <alignment vertical="center" wrapText="1"/>
    </xf>
    <xf numFmtId="166" fontId="28" fillId="2" borderId="36" xfId="7" applyNumberFormat="1" applyFont="1" applyFill="1" applyBorder="1" applyAlignment="1">
      <alignment vertical="center" wrapText="1"/>
    </xf>
    <xf numFmtId="166" fontId="16" fillId="2" borderId="28" xfId="7" applyNumberFormat="1" applyFont="1" applyFill="1" applyBorder="1" applyAlignment="1">
      <alignment horizontal="center" vertical="center" wrapText="1"/>
    </xf>
    <xf numFmtId="166" fontId="16" fillId="2" borderId="2" xfId="7" applyNumberFormat="1" applyFont="1" applyFill="1" applyBorder="1" applyAlignment="1">
      <alignment horizontal="center" vertical="center" wrapText="1"/>
    </xf>
    <xf numFmtId="166" fontId="28" fillId="2" borderId="8" xfId="7" applyNumberFormat="1" applyFont="1" applyFill="1" applyBorder="1" applyAlignment="1">
      <alignment vertical="center" wrapText="1"/>
    </xf>
    <xf numFmtId="166" fontId="28" fillId="2" borderId="9" xfId="7" applyNumberFormat="1" applyFont="1" applyFill="1" applyBorder="1" applyAlignment="1">
      <alignment vertical="center" wrapText="1"/>
    </xf>
    <xf numFmtId="166" fontId="28" fillId="2" borderId="21" xfId="7" applyNumberFormat="1" applyFont="1" applyFill="1" applyBorder="1" applyAlignment="1">
      <alignment vertical="center" wrapText="1"/>
    </xf>
    <xf numFmtId="166" fontId="29" fillId="2" borderId="30" xfId="7" applyNumberFormat="1" applyFont="1" applyFill="1" applyBorder="1" applyAlignment="1">
      <alignment vertical="center" wrapText="1"/>
    </xf>
    <xf numFmtId="166" fontId="29" fillId="2" borderId="31" xfId="7" applyNumberFormat="1" applyFont="1" applyFill="1" applyBorder="1" applyAlignment="1">
      <alignment vertical="center" wrapText="1"/>
    </xf>
    <xf numFmtId="166" fontId="29" fillId="2" borderId="32" xfId="7" applyNumberFormat="1" applyFont="1" applyFill="1" applyBorder="1" applyAlignment="1">
      <alignment vertical="center" wrapText="1"/>
    </xf>
    <xf numFmtId="166" fontId="28" fillId="2" borderId="33" xfId="7" applyNumberFormat="1" applyFont="1" applyFill="1" applyBorder="1" applyAlignment="1">
      <alignment vertical="center" wrapText="1"/>
    </xf>
    <xf numFmtId="166" fontId="28" fillId="2" borderId="34" xfId="7" applyNumberFormat="1" applyFont="1" applyFill="1" applyBorder="1" applyAlignment="1">
      <alignment vertical="center" wrapText="1"/>
    </xf>
    <xf numFmtId="166" fontId="16" fillId="2" borderId="35" xfId="7" applyNumberFormat="1" applyFont="1" applyFill="1" applyBorder="1" applyAlignment="1">
      <alignment vertical="center" wrapText="1"/>
    </xf>
    <xf numFmtId="166" fontId="16" fillId="2" borderId="32" xfId="7" applyNumberFormat="1" applyFont="1" applyFill="1" applyBorder="1" applyAlignment="1">
      <alignment vertical="center" wrapText="1"/>
    </xf>
    <xf numFmtId="166" fontId="16" fillId="2" borderId="26" xfId="7" applyNumberFormat="1" applyFont="1" applyFill="1" applyBorder="1" applyAlignment="1">
      <alignment horizontal="left" vertical="center" wrapText="1"/>
    </xf>
    <xf numFmtId="166" fontId="16" fillId="2" borderId="4" xfId="7" applyNumberFormat="1" applyFont="1" applyFill="1" applyBorder="1" applyAlignment="1">
      <alignment horizontal="left" vertical="center" wrapText="1"/>
    </xf>
    <xf numFmtId="166" fontId="16" fillId="2" borderId="27" xfId="7" applyNumberFormat="1" applyFont="1" applyFill="1" applyBorder="1" applyAlignment="1">
      <alignment horizontal="left" vertical="center" wrapText="1"/>
    </xf>
    <xf numFmtId="0" fontId="18" fillId="4" borderId="30" xfId="0" applyFont="1" applyFill="1" applyBorder="1" applyAlignment="1">
      <alignment vertical="center" wrapText="1"/>
    </xf>
    <xf numFmtId="0" fontId="18" fillId="4" borderId="32" xfId="0" applyFont="1" applyFill="1" applyBorder="1" applyAlignment="1">
      <alignment vertical="center" wrapText="1"/>
    </xf>
    <xf numFmtId="0" fontId="18" fillId="4" borderId="8" xfId="0" applyFont="1" applyFill="1" applyBorder="1" applyAlignment="1">
      <alignment vertical="center" wrapText="1"/>
    </xf>
    <xf numFmtId="0" fontId="18" fillId="4" borderId="21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13" xfId="0" applyFont="1" applyFill="1" applyBorder="1" applyAlignment="1">
      <alignment horizontal="left" vertical="center" wrapText="1"/>
    </xf>
    <xf numFmtId="0" fontId="18" fillId="4" borderId="14" xfId="0" applyFont="1" applyFill="1" applyBorder="1" applyAlignment="1">
      <alignment horizontal="left" vertical="center" wrapText="1"/>
    </xf>
    <xf numFmtId="0" fontId="18" fillId="4" borderId="32" xfId="0" applyFont="1" applyFill="1" applyBorder="1" applyAlignment="1">
      <alignment horizontal="left" vertical="center" wrapText="1"/>
    </xf>
    <xf numFmtId="0" fontId="13" fillId="4" borderId="0" xfId="5" applyFont="1" applyFill="1" applyAlignment="1">
      <alignment horizontal="right" vertical="center"/>
    </xf>
    <xf numFmtId="166" fontId="20" fillId="0" borderId="0" xfId="7" applyNumberFormat="1" applyFont="1" applyFill="1" applyAlignment="1">
      <alignment horizontal="right" vertical="center" wrapText="1"/>
    </xf>
    <xf numFmtId="0" fontId="32" fillId="4" borderId="8" xfId="0" applyFont="1" applyFill="1" applyBorder="1" applyAlignment="1">
      <alignment vertical="center" wrapText="1"/>
    </xf>
    <xf numFmtId="0" fontId="32" fillId="4" borderId="9" xfId="0" applyFont="1" applyFill="1" applyBorder="1" applyAlignment="1">
      <alignment vertical="center" wrapText="1"/>
    </xf>
    <xf numFmtId="0" fontId="32" fillId="4" borderId="21" xfId="0" applyFont="1" applyFill="1" applyBorder="1" applyAlignment="1">
      <alignment vertical="center" wrapText="1"/>
    </xf>
    <xf numFmtId="0" fontId="30" fillId="4" borderId="11" xfId="0" applyFont="1" applyFill="1" applyBorder="1" applyAlignment="1">
      <alignment horizontal="center" vertical="center" wrapText="1"/>
    </xf>
    <xf numFmtId="0" fontId="30" fillId="4" borderId="24" xfId="0" applyFont="1" applyFill="1" applyBorder="1" applyAlignment="1">
      <alignment horizontal="center" vertical="center" wrapText="1"/>
    </xf>
    <xf numFmtId="0" fontId="30" fillId="4" borderId="13" xfId="0" applyFont="1" applyFill="1" applyBorder="1" applyAlignment="1">
      <alignment horizontal="center" vertical="center" wrapText="1"/>
    </xf>
    <xf numFmtId="0" fontId="30" fillId="4" borderId="29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vertical="center" wrapText="1"/>
    </xf>
    <xf numFmtId="0" fontId="31" fillId="4" borderId="9" xfId="0" applyFont="1" applyFill="1" applyBorder="1" applyAlignment="1">
      <alignment vertical="center" wrapText="1"/>
    </xf>
    <xf numFmtId="0" fontId="31" fillId="4" borderId="21" xfId="0" applyFont="1" applyFill="1" applyBorder="1" applyAlignment="1">
      <alignment vertical="center" wrapText="1"/>
    </xf>
    <xf numFmtId="0" fontId="31" fillId="4" borderId="0" xfId="0" applyFont="1" applyFill="1" applyBorder="1" applyAlignment="1">
      <alignment vertical="center" wrapText="1"/>
    </xf>
    <xf numFmtId="0" fontId="31" fillId="4" borderId="0" xfId="0" applyFont="1" applyFill="1" applyAlignment="1">
      <alignment vertical="center" wrapText="1"/>
    </xf>
    <xf numFmtId="0" fontId="31" fillId="4" borderId="24" xfId="0" applyFont="1" applyFill="1" applyBorder="1" applyAlignment="1">
      <alignment vertical="center" wrapText="1"/>
    </xf>
    <xf numFmtId="0" fontId="18" fillId="4" borderId="1" xfId="0" applyFont="1" applyFill="1" applyBorder="1" applyAlignment="1">
      <alignment horizontal="center" vertical="center" wrapText="1"/>
    </xf>
    <xf numFmtId="166" fontId="16" fillId="0" borderId="7" xfId="7" applyNumberFormat="1" applyFont="1" applyFill="1" applyBorder="1" applyAlignment="1">
      <alignment horizontal="center" vertical="center" wrapText="1"/>
    </xf>
    <xf numFmtId="0" fontId="36" fillId="4" borderId="0" xfId="0" applyFont="1" applyFill="1" applyBorder="1" applyAlignment="1">
      <alignment vertical="center" wrapText="1"/>
    </xf>
    <xf numFmtId="0" fontId="18" fillId="4" borderId="23" xfId="0" applyFont="1" applyFill="1" applyBorder="1" applyAlignment="1">
      <alignment horizontal="left" wrapText="1"/>
    </xf>
    <xf numFmtId="0" fontId="18" fillId="4" borderId="0" xfId="0" applyFont="1" applyFill="1" applyBorder="1" applyAlignment="1">
      <alignment horizontal="left" wrapText="1"/>
    </xf>
    <xf numFmtId="0" fontId="18" fillId="4" borderId="0" xfId="0" applyFont="1" applyFill="1" applyAlignment="1">
      <alignment horizontal="left" wrapText="1"/>
    </xf>
    <xf numFmtId="0" fontId="18" fillId="4" borderId="24" xfId="0" applyFont="1" applyFill="1" applyBorder="1" applyAlignment="1">
      <alignment horizontal="left" wrapText="1"/>
    </xf>
    <xf numFmtId="166" fontId="16" fillId="0" borderId="0" xfId="7" applyNumberFormat="1" applyFont="1" applyFill="1" applyAlignment="1">
      <alignment horizontal="right" vertical="center" wrapText="1"/>
    </xf>
    <xf numFmtId="166" fontId="17" fillId="0" borderId="0" xfId="7" applyNumberFormat="1" applyFont="1" applyFill="1" applyAlignment="1">
      <alignment horizontal="center" vertical="center" wrapText="1"/>
    </xf>
    <xf numFmtId="166" fontId="16" fillId="2" borderId="15" xfId="7" applyNumberFormat="1" applyFont="1" applyFill="1" applyBorder="1" applyAlignment="1">
      <alignment vertical="center" wrapText="1"/>
    </xf>
    <xf numFmtId="166" fontId="26" fillId="2" borderId="1" xfId="7" applyNumberFormat="1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166" fontId="16" fillId="4" borderId="1" xfId="7" applyNumberFormat="1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left" vertical="center"/>
    </xf>
    <xf numFmtId="0" fontId="14" fillId="0" borderId="3" xfId="5" applyFont="1" applyFill="1" applyBorder="1" applyAlignment="1">
      <alignment horizontal="left" vertical="center"/>
    </xf>
    <xf numFmtId="0" fontId="14" fillId="0" borderId="7" xfId="5" applyFont="1" applyFill="1" applyBorder="1" applyAlignment="1">
      <alignment horizontal="left" vertical="center"/>
    </xf>
    <xf numFmtId="0" fontId="14" fillId="0" borderId="5" xfId="5" applyFont="1" applyFill="1" applyBorder="1" applyAlignment="1">
      <alignment horizontal="left" vertical="center"/>
    </xf>
    <xf numFmtId="0" fontId="13" fillId="0" borderId="3" xfId="5" applyFont="1" applyBorder="1" applyAlignment="1">
      <alignment horizontal="left" vertical="center"/>
    </xf>
    <xf numFmtId="0" fontId="13" fillId="0" borderId="7" xfId="5" applyFont="1" applyBorder="1" applyAlignment="1">
      <alignment horizontal="left" vertical="center"/>
    </xf>
    <xf numFmtId="0" fontId="13" fillId="0" borderId="5" xfId="5" applyFont="1" applyBorder="1" applyAlignment="1">
      <alignment horizontal="left" vertical="center"/>
    </xf>
    <xf numFmtId="0" fontId="13" fillId="0" borderId="0" xfId="5" applyFont="1" applyAlignment="1">
      <alignment horizontal="right" vertical="center"/>
    </xf>
    <xf numFmtId="0" fontId="13" fillId="0" borderId="0" xfId="5" applyFont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0" fontId="13" fillId="0" borderId="2" xfId="5" applyFont="1" applyBorder="1" applyAlignment="1">
      <alignment horizontal="center" vertical="center"/>
    </xf>
    <xf numFmtId="0" fontId="13" fillId="0" borderId="6" xfId="5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3" fillId="0" borderId="5" xfId="5" applyFont="1" applyBorder="1" applyAlignment="1">
      <alignment horizontal="center" vertical="center" wrapText="1"/>
    </xf>
  </cellXfs>
  <cellStyles count="13">
    <cellStyle name="Comma 2" xfId="8"/>
    <cellStyle name="Comma 3" xfId="9"/>
    <cellStyle name="Normal" xfId="0" builtinId="0"/>
    <cellStyle name="Normal 2" xfId="1"/>
    <cellStyle name="Normal 2 2" xfId="12"/>
    <cellStyle name="Normal 2 3" xfId="2"/>
    <cellStyle name="Normal 2_IV-ՀՐԱՏԱՊ ՓՈՒԼԵՐՈՎ" xfId="11"/>
    <cellStyle name="Normal 3" xfId="3"/>
    <cellStyle name="Normal 4" xfId="7"/>
    <cellStyle name="Normal 5" xfId="5"/>
    <cellStyle name="Normal 6" xfId="6"/>
    <cellStyle name="Normal 7" xfId="10"/>
    <cellStyle name="Normal_Sheet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zoomScale="85" zoomScaleNormal="85" workbookViewId="0">
      <selection activeCell="C7" sqref="C7"/>
    </sheetView>
  </sheetViews>
  <sheetFormatPr defaultRowHeight="17.25"/>
  <cols>
    <col min="1" max="1" width="7.5703125" style="129" customWidth="1"/>
    <col min="2" max="2" width="46.28515625" style="221" customWidth="1"/>
    <col min="3" max="3" width="16.85546875" style="221" customWidth="1"/>
    <col min="4" max="4" width="16.28515625" style="129" customWidth="1"/>
    <col min="5" max="5" width="17.5703125" style="129" customWidth="1"/>
    <col min="6" max="6" width="15.85546875" style="129" customWidth="1"/>
    <col min="7" max="7" width="10.5703125" style="129" bestFit="1" customWidth="1"/>
    <col min="8" max="8" width="10.85546875" style="129" bestFit="1" customWidth="1"/>
    <col min="9" max="16384" width="9.140625" style="129"/>
  </cols>
  <sheetData>
    <row r="1" spans="1:6" s="220" customFormat="1" ht="18.75" customHeight="1">
      <c r="A1" s="298" t="s">
        <v>13</v>
      </c>
      <c r="B1" s="298"/>
      <c r="C1" s="298"/>
      <c r="D1" s="298"/>
      <c r="E1" s="298"/>
      <c r="F1" s="298"/>
    </row>
    <row r="2" spans="1:6" s="220" customFormat="1" ht="34.5" customHeight="1">
      <c r="A2" s="298" t="s">
        <v>4</v>
      </c>
      <c r="B2" s="298"/>
      <c r="C2" s="298"/>
      <c r="D2" s="298"/>
      <c r="E2" s="298"/>
      <c r="F2" s="298"/>
    </row>
    <row r="3" spans="1:6" s="220" customFormat="1" ht="19.5" customHeight="1">
      <c r="A3" s="209"/>
      <c r="B3" s="112"/>
      <c r="C3" s="112"/>
      <c r="D3" s="209"/>
      <c r="E3" s="209"/>
      <c r="F3" s="209"/>
    </row>
    <row r="4" spans="1:6" s="220" customFormat="1" ht="55.5" customHeight="1">
      <c r="A4" s="299" t="s">
        <v>14</v>
      </c>
      <c r="B4" s="299"/>
      <c r="C4" s="299"/>
      <c r="D4" s="299"/>
      <c r="E4" s="299"/>
      <c r="F4" s="299"/>
    </row>
    <row r="5" spans="1:6" s="220" customFormat="1">
      <c r="A5" s="113"/>
      <c r="B5" s="113"/>
      <c r="C5" s="113"/>
      <c r="D5" s="113"/>
      <c r="E5" s="113"/>
      <c r="F5" s="113"/>
    </row>
    <row r="6" spans="1:6" s="220" customFormat="1" ht="18">
      <c r="A6" s="300" t="s">
        <v>5</v>
      </c>
      <c r="B6" s="300"/>
      <c r="C6" s="300"/>
      <c r="D6" s="300"/>
      <c r="E6" s="300"/>
      <c r="F6" s="300"/>
    </row>
    <row r="7" spans="1:6" s="220" customFormat="1" ht="74.25" customHeight="1">
      <c r="A7" s="3" t="s">
        <v>1</v>
      </c>
      <c r="B7" s="114" t="s">
        <v>6</v>
      </c>
      <c r="C7" s="114" t="s">
        <v>385</v>
      </c>
      <c r="D7" s="114" t="s">
        <v>15</v>
      </c>
      <c r="E7" s="114" t="s">
        <v>16</v>
      </c>
      <c r="F7" s="3" t="s">
        <v>7</v>
      </c>
    </row>
    <row r="8" spans="1:6">
      <c r="A8" s="115"/>
      <c r="B8" s="3" t="s">
        <v>0</v>
      </c>
      <c r="C8" s="3">
        <f>C10+C13+C19</f>
        <v>109500</v>
      </c>
      <c r="D8" s="3">
        <f t="shared" ref="D8:F8" si="0">D10+D13+D19</f>
        <v>109500</v>
      </c>
      <c r="E8" s="3">
        <f t="shared" si="0"/>
        <v>109500</v>
      </c>
      <c r="F8" s="3">
        <f t="shared" si="0"/>
        <v>109500</v>
      </c>
    </row>
    <row r="9" spans="1:6" ht="28.5" customHeight="1">
      <c r="A9" s="115"/>
      <c r="B9" s="115" t="s">
        <v>8</v>
      </c>
      <c r="C9" s="115"/>
      <c r="D9" s="115"/>
      <c r="E9" s="115"/>
      <c r="F9" s="115"/>
    </row>
    <row r="10" spans="1:6" ht="34.5">
      <c r="A10" s="118">
        <v>1</v>
      </c>
      <c r="B10" s="3" t="s">
        <v>11</v>
      </c>
      <c r="C10" s="215">
        <f>SUM(C12:C12)</f>
        <v>13000</v>
      </c>
      <c r="D10" s="215">
        <f>SUM(D12:D12)</f>
        <v>13000</v>
      </c>
      <c r="E10" s="215">
        <f t="shared" ref="E10:F10" si="1">SUM(E12:E12)</f>
        <v>13000</v>
      </c>
      <c r="F10" s="215">
        <f t="shared" si="1"/>
        <v>13000</v>
      </c>
    </row>
    <row r="11" spans="1:6">
      <c r="A11" s="125"/>
      <c r="B11" s="3" t="s">
        <v>9</v>
      </c>
      <c r="C11" s="3"/>
      <c r="D11" s="3"/>
      <c r="E11" s="3"/>
      <c r="F11" s="3"/>
    </row>
    <row r="12" spans="1:6" ht="36">
      <c r="A12" s="130">
        <v>1.1000000000000001</v>
      </c>
      <c r="B12" s="214" t="s">
        <v>384</v>
      </c>
      <c r="C12" s="239">
        <v>13000</v>
      </c>
      <c r="D12" s="239">
        <v>13000</v>
      </c>
      <c r="E12" s="239">
        <v>13000</v>
      </c>
      <c r="F12" s="239">
        <v>13000</v>
      </c>
    </row>
    <row r="13" spans="1:6" ht="33.75" customHeight="1">
      <c r="A13" s="222">
        <v>2</v>
      </c>
      <c r="B13" s="3" t="s">
        <v>10</v>
      </c>
      <c r="C13" s="215">
        <f>SUM(C15:C18)</f>
        <v>90000</v>
      </c>
      <c r="D13" s="215">
        <f>SUM(D15:D18)</f>
        <v>90000</v>
      </c>
      <c r="E13" s="215">
        <f t="shared" ref="E13:F13" si="2">SUM(E15:E18)</f>
        <v>90000</v>
      </c>
      <c r="F13" s="215">
        <f t="shared" si="2"/>
        <v>90000</v>
      </c>
    </row>
    <row r="14" spans="1:6" ht="26.25" customHeight="1">
      <c r="A14" s="216"/>
      <c r="B14" s="116" t="s">
        <v>9</v>
      </c>
      <c r="C14" s="116"/>
      <c r="D14" s="116"/>
      <c r="E14" s="116"/>
      <c r="F14" s="217"/>
    </row>
    <row r="15" spans="1:6" ht="18">
      <c r="A15" s="218">
        <v>2.1</v>
      </c>
      <c r="B15" s="214" t="s">
        <v>386</v>
      </c>
      <c r="C15" s="239">
        <v>40000</v>
      </c>
      <c r="D15" s="239">
        <v>40000</v>
      </c>
      <c r="E15" s="239">
        <v>40000</v>
      </c>
      <c r="F15" s="239">
        <v>40000</v>
      </c>
    </row>
    <row r="16" spans="1:6" ht="36">
      <c r="A16" s="218">
        <v>2.2000000000000002</v>
      </c>
      <c r="B16" s="214" t="s">
        <v>388</v>
      </c>
      <c r="C16" s="239">
        <v>2000</v>
      </c>
      <c r="D16" s="239">
        <v>2000</v>
      </c>
      <c r="E16" s="239">
        <v>2000</v>
      </c>
      <c r="F16" s="239">
        <v>2000</v>
      </c>
    </row>
    <row r="17" spans="1:8" ht="36">
      <c r="A17" s="218">
        <v>2.2999999999999998</v>
      </c>
      <c r="B17" s="214" t="s">
        <v>389</v>
      </c>
      <c r="C17" s="239">
        <v>18000</v>
      </c>
      <c r="D17" s="239">
        <v>18000</v>
      </c>
      <c r="E17" s="239">
        <v>18000</v>
      </c>
      <c r="F17" s="239">
        <v>18000</v>
      </c>
    </row>
    <row r="18" spans="1:8" ht="36">
      <c r="A18" s="218">
        <v>2.4</v>
      </c>
      <c r="B18" s="214" t="s">
        <v>387</v>
      </c>
      <c r="C18" s="239">
        <v>30000</v>
      </c>
      <c r="D18" s="239">
        <v>30000</v>
      </c>
      <c r="E18" s="239">
        <v>30000</v>
      </c>
      <c r="F18" s="239">
        <v>30000</v>
      </c>
    </row>
    <row r="19" spans="1:8" s="4" customFormat="1" ht="34.5">
      <c r="A19" s="219">
        <v>3</v>
      </c>
      <c r="B19" s="126" t="s">
        <v>271</v>
      </c>
      <c r="C19" s="5">
        <f>SUM(C21:C23)</f>
        <v>6500</v>
      </c>
      <c r="D19" s="5">
        <f>SUM(D21:D23)</f>
        <v>6500</v>
      </c>
      <c r="E19" s="5">
        <f>SUM(E21:E23)</f>
        <v>6500</v>
      </c>
      <c r="F19" s="5">
        <f>SUM(F21:F23)</f>
        <v>6500</v>
      </c>
      <c r="H19" s="129"/>
    </row>
    <row r="20" spans="1:8">
      <c r="A20" s="125"/>
      <c r="B20" s="3" t="s">
        <v>9</v>
      </c>
      <c r="C20" s="3"/>
      <c r="D20" s="3"/>
      <c r="E20" s="3"/>
      <c r="F20" s="3"/>
    </row>
    <row r="21" spans="1:8" ht="126">
      <c r="A21" s="218">
        <v>3.1</v>
      </c>
      <c r="B21" s="214" t="s">
        <v>390</v>
      </c>
      <c r="C21" s="239">
        <v>3000</v>
      </c>
      <c r="D21" s="239">
        <v>3000</v>
      </c>
      <c r="E21" s="239">
        <v>3000</v>
      </c>
      <c r="F21" s="239">
        <v>3000</v>
      </c>
    </row>
    <row r="22" spans="1:8" ht="126">
      <c r="A22" s="218">
        <v>3.2</v>
      </c>
      <c r="B22" s="214" t="s">
        <v>391</v>
      </c>
      <c r="C22" s="239">
        <v>1500</v>
      </c>
      <c r="D22" s="239">
        <v>1500</v>
      </c>
      <c r="E22" s="239">
        <v>1500</v>
      </c>
      <c r="F22" s="239">
        <v>1500</v>
      </c>
    </row>
    <row r="23" spans="1:8" ht="126">
      <c r="A23" s="218">
        <v>3.3</v>
      </c>
      <c r="B23" s="214" t="s">
        <v>392</v>
      </c>
      <c r="C23" s="239">
        <v>2000</v>
      </c>
      <c r="D23" s="239">
        <v>2000</v>
      </c>
      <c r="E23" s="239">
        <v>2000</v>
      </c>
      <c r="F23" s="239">
        <v>2000</v>
      </c>
    </row>
  </sheetData>
  <mergeCells count="4">
    <mergeCell ref="A1:F1"/>
    <mergeCell ref="A2:F2"/>
    <mergeCell ref="A4:F4"/>
    <mergeCell ref="A6:F6"/>
  </mergeCells>
  <phoneticPr fontId="0" type="noConversion"/>
  <pageMargins left="0.25" right="0.25" top="0.15748031496062992" bottom="0.15748031496062992" header="0.31496062992125984" footer="0.15748031496062992"/>
  <pageSetup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28"/>
  <sheetViews>
    <sheetView tabSelected="1" topLeftCell="C16" zoomScale="115" zoomScaleNormal="115" workbookViewId="0">
      <selection activeCell="A25" sqref="A25:I25"/>
    </sheetView>
  </sheetViews>
  <sheetFormatPr defaultRowHeight="15"/>
  <cols>
    <col min="1" max="1" width="11" style="196" customWidth="1"/>
    <col min="2" max="2" width="15.42578125" style="196" customWidth="1"/>
    <col min="3" max="3" width="27.7109375" style="196" customWidth="1"/>
    <col min="4" max="4" width="21.28515625" style="196" customWidth="1"/>
    <col min="5" max="5" width="20.28515625" style="196" customWidth="1"/>
    <col min="6" max="6" width="18.85546875" style="196" customWidth="1"/>
    <col min="7" max="7" width="20.42578125" style="196" customWidth="1"/>
    <col min="8" max="8" width="16.85546875" style="196" customWidth="1"/>
    <col min="9" max="9" width="16.28515625" style="196" customWidth="1"/>
    <col min="10" max="10" width="9.140625" style="196"/>
    <col min="11" max="11" width="10" style="196" bestFit="1" customWidth="1"/>
    <col min="12" max="256" width="9.140625" style="196"/>
    <col min="257" max="257" width="11" style="196" customWidth="1"/>
    <col min="258" max="258" width="11.7109375" style="196" customWidth="1"/>
    <col min="259" max="259" width="21.28515625" style="196" customWidth="1"/>
    <col min="260" max="261" width="17.5703125" style="196" customWidth="1"/>
    <col min="262" max="262" width="19.5703125" style="196" customWidth="1"/>
    <col min="263" max="263" width="17.85546875" style="196" customWidth="1"/>
    <col min="264" max="264" width="18.140625" style="196" customWidth="1"/>
    <col min="265" max="265" width="16" style="196" customWidth="1"/>
    <col min="266" max="266" width="9.140625" style="196"/>
    <col min="267" max="267" width="10" style="196" bestFit="1" customWidth="1"/>
    <col min="268" max="512" width="9.140625" style="196"/>
    <col min="513" max="513" width="11" style="196" customWidth="1"/>
    <col min="514" max="514" width="11.7109375" style="196" customWidth="1"/>
    <col min="515" max="515" width="21.28515625" style="196" customWidth="1"/>
    <col min="516" max="517" width="17.5703125" style="196" customWidth="1"/>
    <col min="518" max="518" width="19.5703125" style="196" customWidth="1"/>
    <col min="519" max="519" width="17.85546875" style="196" customWidth="1"/>
    <col min="520" max="520" width="18.140625" style="196" customWidth="1"/>
    <col min="521" max="521" width="16" style="196" customWidth="1"/>
    <col min="522" max="522" width="9.140625" style="196"/>
    <col min="523" max="523" width="10" style="196" bestFit="1" customWidth="1"/>
    <col min="524" max="768" width="9.140625" style="196"/>
    <col min="769" max="769" width="11" style="196" customWidth="1"/>
    <col min="770" max="770" width="11.7109375" style="196" customWidth="1"/>
    <col min="771" max="771" width="21.28515625" style="196" customWidth="1"/>
    <col min="772" max="773" width="17.5703125" style="196" customWidth="1"/>
    <col min="774" max="774" width="19.5703125" style="196" customWidth="1"/>
    <col min="775" max="775" width="17.85546875" style="196" customWidth="1"/>
    <col min="776" max="776" width="18.140625" style="196" customWidth="1"/>
    <col min="777" max="777" width="16" style="196" customWidth="1"/>
    <col min="778" max="778" width="9.140625" style="196"/>
    <col min="779" max="779" width="10" style="196" bestFit="1" customWidth="1"/>
    <col min="780" max="1024" width="9.140625" style="196"/>
    <col min="1025" max="1025" width="11" style="196" customWidth="1"/>
    <col min="1026" max="1026" width="11.7109375" style="196" customWidth="1"/>
    <col min="1027" max="1027" width="21.28515625" style="196" customWidth="1"/>
    <col min="1028" max="1029" width="17.5703125" style="196" customWidth="1"/>
    <col min="1030" max="1030" width="19.5703125" style="196" customWidth="1"/>
    <col min="1031" max="1031" width="17.85546875" style="196" customWidth="1"/>
    <col min="1032" max="1032" width="18.140625" style="196" customWidth="1"/>
    <col min="1033" max="1033" width="16" style="196" customWidth="1"/>
    <col min="1034" max="1034" width="9.140625" style="196"/>
    <col min="1035" max="1035" width="10" style="196" bestFit="1" customWidth="1"/>
    <col min="1036" max="1280" width="9.140625" style="196"/>
    <col min="1281" max="1281" width="11" style="196" customWidth="1"/>
    <col min="1282" max="1282" width="11.7109375" style="196" customWidth="1"/>
    <col min="1283" max="1283" width="21.28515625" style="196" customWidth="1"/>
    <col min="1284" max="1285" width="17.5703125" style="196" customWidth="1"/>
    <col min="1286" max="1286" width="19.5703125" style="196" customWidth="1"/>
    <col min="1287" max="1287" width="17.85546875" style="196" customWidth="1"/>
    <col min="1288" max="1288" width="18.140625" style="196" customWidth="1"/>
    <col min="1289" max="1289" width="16" style="196" customWidth="1"/>
    <col min="1290" max="1290" width="9.140625" style="196"/>
    <col min="1291" max="1291" width="10" style="196" bestFit="1" customWidth="1"/>
    <col min="1292" max="1536" width="9.140625" style="196"/>
    <col min="1537" max="1537" width="11" style="196" customWidth="1"/>
    <col min="1538" max="1538" width="11.7109375" style="196" customWidth="1"/>
    <col min="1539" max="1539" width="21.28515625" style="196" customWidth="1"/>
    <col min="1540" max="1541" width="17.5703125" style="196" customWidth="1"/>
    <col min="1542" max="1542" width="19.5703125" style="196" customWidth="1"/>
    <col min="1543" max="1543" width="17.85546875" style="196" customWidth="1"/>
    <col min="1544" max="1544" width="18.140625" style="196" customWidth="1"/>
    <col min="1545" max="1545" width="16" style="196" customWidth="1"/>
    <col min="1546" max="1546" width="9.140625" style="196"/>
    <col min="1547" max="1547" width="10" style="196" bestFit="1" customWidth="1"/>
    <col min="1548" max="1792" width="9.140625" style="196"/>
    <col min="1793" max="1793" width="11" style="196" customWidth="1"/>
    <col min="1794" max="1794" width="11.7109375" style="196" customWidth="1"/>
    <col min="1795" max="1795" width="21.28515625" style="196" customWidth="1"/>
    <col min="1796" max="1797" width="17.5703125" style="196" customWidth="1"/>
    <col min="1798" max="1798" width="19.5703125" style="196" customWidth="1"/>
    <col min="1799" max="1799" width="17.85546875" style="196" customWidth="1"/>
    <col min="1800" max="1800" width="18.140625" style="196" customWidth="1"/>
    <col min="1801" max="1801" width="16" style="196" customWidth="1"/>
    <col min="1802" max="1802" width="9.140625" style="196"/>
    <col min="1803" max="1803" width="10" style="196" bestFit="1" customWidth="1"/>
    <col min="1804" max="2048" width="9.140625" style="196"/>
    <col min="2049" max="2049" width="11" style="196" customWidth="1"/>
    <col min="2050" max="2050" width="11.7109375" style="196" customWidth="1"/>
    <col min="2051" max="2051" width="21.28515625" style="196" customWidth="1"/>
    <col min="2052" max="2053" width="17.5703125" style="196" customWidth="1"/>
    <col min="2054" max="2054" width="19.5703125" style="196" customWidth="1"/>
    <col min="2055" max="2055" width="17.85546875" style="196" customWidth="1"/>
    <col min="2056" max="2056" width="18.140625" style="196" customWidth="1"/>
    <col min="2057" max="2057" width="16" style="196" customWidth="1"/>
    <col min="2058" max="2058" width="9.140625" style="196"/>
    <col min="2059" max="2059" width="10" style="196" bestFit="1" customWidth="1"/>
    <col min="2060" max="2304" width="9.140625" style="196"/>
    <col min="2305" max="2305" width="11" style="196" customWidth="1"/>
    <col min="2306" max="2306" width="11.7109375" style="196" customWidth="1"/>
    <col min="2307" max="2307" width="21.28515625" style="196" customWidth="1"/>
    <col min="2308" max="2309" width="17.5703125" style="196" customWidth="1"/>
    <col min="2310" max="2310" width="19.5703125" style="196" customWidth="1"/>
    <col min="2311" max="2311" width="17.85546875" style="196" customWidth="1"/>
    <col min="2312" max="2312" width="18.140625" style="196" customWidth="1"/>
    <col min="2313" max="2313" width="16" style="196" customWidth="1"/>
    <col min="2314" max="2314" width="9.140625" style="196"/>
    <col min="2315" max="2315" width="10" style="196" bestFit="1" customWidth="1"/>
    <col min="2316" max="2560" width="9.140625" style="196"/>
    <col min="2561" max="2561" width="11" style="196" customWidth="1"/>
    <col min="2562" max="2562" width="11.7109375" style="196" customWidth="1"/>
    <col min="2563" max="2563" width="21.28515625" style="196" customWidth="1"/>
    <col min="2564" max="2565" width="17.5703125" style="196" customWidth="1"/>
    <col min="2566" max="2566" width="19.5703125" style="196" customWidth="1"/>
    <col min="2567" max="2567" width="17.85546875" style="196" customWidth="1"/>
    <col min="2568" max="2568" width="18.140625" style="196" customWidth="1"/>
    <col min="2569" max="2569" width="16" style="196" customWidth="1"/>
    <col min="2570" max="2570" width="9.140625" style="196"/>
    <col min="2571" max="2571" width="10" style="196" bestFit="1" customWidth="1"/>
    <col min="2572" max="2816" width="9.140625" style="196"/>
    <col min="2817" max="2817" width="11" style="196" customWidth="1"/>
    <col min="2818" max="2818" width="11.7109375" style="196" customWidth="1"/>
    <col min="2819" max="2819" width="21.28515625" style="196" customWidth="1"/>
    <col min="2820" max="2821" width="17.5703125" style="196" customWidth="1"/>
    <col min="2822" max="2822" width="19.5703125" style="196" customWidth="1"/>
    <col min="2823" max="2823" width="17.85546875" style="196" customWidth="1"/>
    <col min="2824" max="2824" width="18.140625" style="196" customWidth="1"/>
    <col min="2825" max="2825" width="16" style="196" customWidth="1"/>
    <col min="2826" max="2826" width="9.140625" style="196"/>
    <col min="2827" max="2827" width="10" style="196" bestFit="1" customWidth="1"/>
    <col min="2828" max="3072" width="9.140625" style="196"/>
    <col min="3073" max="3073" width="11" style="196" customWidth="1"/>
    <col min="3074" max="3074" width="11.7109375" style="196" customWidth="1"/>
    <col min="3075" max="3075" width="21.28515625" style="196" customWidth="1"/>
    <col min="3076" max="3077" width="17.5703125" style="196" customWidth="1"/>
    <col min="3078" max="3078" width="19.5703125" style="196" customWidth="1"/>
    <col min="3079" max="3079" width="17.85546875" style="196" customWidth="1"/>
    <col min="3080" max="3080" width="18.140625" style="196" customWidth="1"/>
    <col min="3081" max="3081" width="16" style="196" customWidth="1"/>
    <col min="3082" max="3082" width="9.140625" style="196"/>
    <col min="3083" max="3083" width="10" style="196" bestFit="1" customWidth="1"/>
    <col min="3084" max="3328" width="9.140625" style="196"/>
    <col min="3329" max="3329" width="11" style="196" customWidth="1"/>
    <col min="3330" max="3330" width="11.7109375" style="196" customWidth="1"/>
    <col min="3331" max="3331" width="21.28515625" style="196" customWidth="1"/>
    <col min="3332" max="3333" width="17.5703125" style="196" customWidth="1"/>
    <col min="3334" max="3334" width="19.5703125" style="196" customWidth="1"/>
    <col min="3335" max="3335" width="17.85546875" style="196" customWidth="1"/>
    <col min="3336" max="3336" width="18.140625" style="196" customWidth="1"/>
    <col min="3337" max="3337" width="16" style="196" customWidth="1"/>
    <col min="3338" max="3338" width="9.140625" style="196"/>
    <col min="3339" max="3339" width="10" style="196" bestFit="1" customWidth="1"/>
    <col min="3340" max="3584" width="9.140625" style="196"/>
    <col min="3585" max="3585" width="11" style="196" customWidth="1"/>
    <col min="3586" max="3586" width="11.7109375" style="196" customWidth="1"/>
    <col min="3587" max="3587" width="21.28515625" style="196" customWidth="1"/>
    <col min="3588" max="3589" width="17.5703125" style="196" customWidth="1"/>
    <col min="3590" max="3590" width="19.5703125" style="196" customWidth="1"/>
    <col min="3591" max="3591" width="17.85546875" style="196" customWidth="1"/>
    <col min="3592" max="3592" width="18.140625" style="196" customWidth="1"/>
    <col min="3593" max="3593" width="16" style="196" customWidth="1"/>
    <col min="3594" max="3594" width="9.140625" style="196"/>
    <col min="3595" max="3595" width="10" style="196" bestFit="1" customWidth="1"/>
    <col min="3596" max="3840" width="9.140625" style="196"/>
    <col min="3841" max="3841" width="11" style="196" customWidth="1"/>
    <col min="3842" max="3842" width="11.7109375" style="196" customWidth="1"/>
    <col min="3843" max="3843" width="21.28515625" style="196" customWidth="1"/>
    <col min="3844" max="3845" width="17.5703125" style="196" customWidth="1"/>
    <col min="3846" max="3846" width="19.5703125" style="196" customWidth="1"/>
    <col min="3847" max="3847" width="17.85546875" style="196" customWidth="1"/>
    <col min="3848" max="3848" width="18.140625" style="196" customWidth="1"/>
    <col min="3849" max="3849" width="16" style="196" customWidth="1"/>
    <col min="3850" max="3850" width="9.140625" style="196"/>
    <col min="3851" max="3851" width="10" style="196" bestFit="1" customWidth="1"/>
    <col min="3852" max="4096" width="9.140625" style="196"/>
    <col min="4097" max="4097" width="11" style="196" customWidth="1"/>
    <col min="4098" max="4098" width="11.7109375" style="196" customWidth="1"/>
    <col min="4099" max="4099" width="21.28515625" style="196" customWidth="1"/>
    <col min="4100" max="4101" width="17.5703125" style="196" customWidth="1"/>
    <col min="4102" max="4102" width="19.5703125" style="196" customWidth="1"/>
    <col min="4103" max="4103" width="17.85546875" style="196" customWidth="1"/>
    <col min="4104" max="4104" width="18.140625" style="196" customWidth="1"/>
    <col min="4105" max="4105" width="16" style="196" customWidth="1"/>
    <col min="4106" max="4106" width="9.140625" style="196"/>
    <col min="4107" max="4107" width="10" style="196" bestFit="1" customWidth="1"/>
    <col min="4108" max="4352" width="9.140625" style="196"/>
    <col min="4353" max="4353" width="11" style="196" customWidth="1"/>
    <col min="4354" max="4354" width="11.7109375" style="196" customWidth="1"/>
    <col min="4355" max="4355" width="21.28515625" style="196" customWidth="1"/>
    <col min="4356" max="4357" width="17.5703125" style="196" customWidth="1"/>
    <col min="4358" max="4358" width="19.5703125" style="196" customWidth="1"/>
    <col min="4359" max="4359" width="17.85546875" style="196" customWidth="1"/>
    <col min="4360" max="4360" width="18.140625" style="196" customWidth="1"/>
    <col min="4361" max="4361" width="16" style="196" customWidth="1"/>
    <col min="4362" max="4362" width="9.140625" style="196"/>
    <col min="4363" max="4363" width="10" style="196" bestFit="1" customWidth="1"/>
    <col min="4364" max="4608" width="9.140625" style="196"/>
    <col min="4609" max="4609" width="11" style="196" customWidth="1"/>
    <col min="4610" max="4610" width="11.7109375" style="196" customWidth="1"/>
    <col min="4611" max="4611" width="21.28515625" style="196" customWidth="1"/>
    <col min="4612" max="4613" width="17.5703125" style="196" customWidth="1"/>
    <col min="4614" max="4614" width="19.5703125" style="196" customWidth="1"/>
    <col min="4615" max="4615" width="17.85546875" style="196" customWidth="1"/>
    <col min="4616" max="4616" width="18.140625" style="196" customWidth="1"/>
    <col min="4617" max="4617" width="16" style="196" customWidth="1"/>
    <col min="4618" max="4618" width="9.140625" style="196"/>
    <col min="4619" max="4619" width="10" style="196" bestFit="1" customWidth="1"/>
    <col min="4620" max="4864" width="9.140625" style="196"/>
    <col min="4865" max="4865" width="11" style="196" customWidth="1"/>
    <col min="4866" max="4866" width="11.7109375" style="196" customWidth="1"/>
    <col min="4867" max="4867" width="21.28515625" style="196" customWidth="1"/>
    <col min="4868" max="4869" width="17.5703125" style="196" customWidth="1"/>
    <col min="4870" max="4870" width="19.5703125" style="196" customWidth="1"/>
    <col min="4871" max="4871" width="17.85546875" style="196" customWidth="1"/>
    <col min="4872" max="4872" width="18.140625" style="196" customWidth="1"/>
    <col min="4873" max="4873" width="16" style="196" customWidth="1"/>
    <col min="4874" max="4874" width="9.140625" style="196"/>
    <col min="4875" max="4875" width="10" style="196" bestFit="1" customWidth="1"/>
    <col min="4876" max="5120" width="9.140625" style="196"/>
    <col min="5121" max="5121" width="11" style="196" customWidth="1"/>
    <col min="5122" max="5122" width="11.7109375" style="196" customWidth="1"/>
    <col min="5123" max="5123" width="21.28515625" style="196" customWidth="1"/>
    <col min="5124" max="5125" width="17.5703125" style="196" customWidth="1"/>
    <col min="5126" max="5126" width="19.5703125" style="196" customWidth="1"/>
    <col min="5127" max="5127" width="17.85546875" style="196" customWidth="1"/>
    <col min="5128" max="5128" width="18.140625" style="196" customWidth="1"/>
    <col min="5129" max="5129" width="16" style="196" customWidth="1"/>
    <col min="5130" max="5130" width="9.140625" style="196"/>
    <col min="5131" max="5131" width="10" style="196" bestFit="1" customWidth="1"/>
    <col min="5132" max="5376" width="9.140625" style="196"/>
    <col min="5377" max="5377" width="11" style="196" customWidth="1"/>
    <col min="5378" max="5378" width="11.7109375" style="196" customWidth="1"/>
    <col min="5379" max="5379" width="21.28515625" style="196" customWidth="1"/>
    <col min="5380" max="5381" width="17.5703125" style="196" customWidth="1"/>
    <col min="5382" max="5382" width="19.5703125" style="196" customWidth="1"/>
    <col min="5383" max="5383" width="17.85546875" style="196" customWidth="1"/>
    <col min="5384" max="5384" width="18.140625" style="196" customWidth="1"/>
    <col min="5385" max="5385" width="16" style="196" customWidth="1"/>
    <col min="5386" max="5386" width="9.140625" style="196"/>
    <col min="5387" max="5387" width="10" style="196" bestFit="1" customWidth="1"/>
    <col min="5388" max="5632" width="9.140625" style="196"/>
    <col min="5633" max="5633" width="11" style="196" customWidth="1"/>
    <col min="5634" max="5634" width="11.7109375" style="196" customWidth="1"/>
    <col min="5635" max="5635" width="21.28515625" style="196" customWidth="1"/>
    <col min="5636" max="5637" width="17.5703125" style="196" customWidth="1"/>
    <col min="5638" max="5638" width="19.5703125" style="196" customWidth="1"/>
    <col min="5639" max="5639" width="17.85546875" style="196" customWidth="1"/>
    <col min="5640" max="5640" width="18.140625" style="196" customWidth="1"/>
    <col min="5641" max="5641" width="16" style="196" customWidth="1"/>
    <col min="5642" max="5642" width="9.140625" style="196"/>
    <col min="5643" max="5643" width="10" style="196" bestFit="1" customWidth="1"/>
    <col min="5644" max="5888" width="9.140625" style="196"/>
    <col min="5889" max="5889" width="11" style="196" customWidth="1"/>
    <col min="5890" max="5890" width="11.7109375" style="196" customWidth="1"/>
    <col min="5891" max="5891" width="21.28515625" style="196" customWidth="1"/>
    <col min="5892" max="5893" width="17.5703125" style="196" customWidth="1"/>
    <col min="5894" max="5894" width="19.5703125" style="196" customWidth="1"/>
    <col min="5895" max="5895" width="17.85546875" style="196" customWidth="1"/>
    <col min="5896" max="5896" width="18.140625" style="196" customWidth="1"/>
    <col min="5897" max="5897" width="16" style="196" customWidth="1"/>
    <col min="5898" max="5898" width="9.140625" style="196"/>
    <col min="5899" max="5899" width="10" style="196" bestFit="1" customWidth="1"/>
    <col min="5900" max="6144" width="9.140625" style="196"/>
    <col min="6145" max="6145" width="11" style="196" customWidth="1"/>
    <col min="6146" max="6146" width="11.7109375" style="196" customWidth="1"/>
    <col min="6147" max="6147" width="21.28515625" style="196" customWidth="1"/>
    <col min="6148" max="6149" width="17.5703125" style="196" customWidth="1"/>
    <col min="6150" max="6150" width="19.5703125" style="196" customWidth="1"/>
    <col min="6151" max="6151" width="17.85546875" style="196" customWidth="1"/>
    <col min="6152" max="6152" width="18.140625" style="196" customWidth="1"/>
    <col min="6153" max="6153" width="16" style="196" customWidth="1"/>
    <col min="6154" max="6154" width="9.140625" style="196"/>
    <col min="6155" max="6155" width="10" style="196" bestFit="1" customWidth="1"/>
    <col min="6156" max="6400" width="9.140625" style="196"/>
    <col min="6401" max="6401" width="11" style="196" customWidth="1"/>
    <col min="6402" max="6402" width="11.7109375" style="196" customWidth="1"/>
    <col min="6403" max="6403" width="21.28515625" style="196" customWidth="1"/>
    <col min="6404" max="6405" width="17.5703125" style="196" customWidth="1"/>
    <col min="6406" max="6406" width="19.5703125" style="196" customWidth="1"/>
    <col min="6407" max="6407" width="17.85546875" style="196" customWidth="1"/>
    <col min="6408" max="6408" width="18.140625" style="196" customWidth="1"/>
    <col min="6409" max="6409" width="16" style="196" customWidth="1"/>
    <col min="6410" max="6410" width="9.140625" style="196"/>
    <col min="6411" max="6411" width="10" style="196" bestFit="1" customWidth="1"/>
    <col min="6412" max="6656" width="9.140625" style="196"/>
    <col min="6657" max="6657" width="11" style="196" customWidth="1"/>
    <col min="6658" max="6658" width="11.7109375" style="196" customWidth="1"/>
    <col min="6659" max="6659" width="21.28515625" style="196" customWidth="1"/>
    <col min="6660" max="6661" width="17.5703125" style="196" customWidth="1"/>
    <col min="6662" max="6662" width="19.5703125" style="196" customWidth="1"/>
    <col min="6663" max="6663" width="17.85546875" style="196" customWidth="1"/>
    <col min="6664" max="6664" width="18.140625" style="196" customWidth="1"/>
    <col min="6665" max="6665" width="16" style="196" customWidth="1"/>
    <col min="6666" max="6666" width="9.140625" style="196"/>
    <col min="6667" max="6667" width="10" style="196" bestFit="1" customWidth="1"/>
    <col min="6668" max="6912" width="9.140625" style="196"/>
    <col min="6913" max="6913" width="11" style="196" customWidth="1"/>
    <col min="6914" max="6914" width="11.7109375" style="196" customWidth="1"/>
    <col min="6915" max="6915" width="21.28515625" style="196" customWidth="1"/>
    <col min="6916" max="6917" width="17.5703125" style="196" customWidth="1"/>
    <col min="6918" max="6918" width="19.5703125" style="196" customWidth="1"/>
    <col min="6919" max="6919" width="17.85546875" style="196" customWidth="1"/>
    <col min="6920" max="6920" width="18.140625" style="196" customWidth="1"/>
    <col min="6921" max="6921" width="16" style="196" customWidth="1"/>
    <col min="6922" max="6922" width="9.140625" style="196"/>
    <col min="6923" max="6923" width="10" style="196" bestFit="1" customWidth="1"/>
    <col min="6924" max="7168" width="9.140625" style="196"/>
    <col min="7169" max="7169" width="11" style="196" customWidth="1"/>
    <col min="7170" max="7170" width="11.7109375" style="196" customWidth="1"/>
    <col min="7171" max="7171" width="21.28515625" style="196" customWidth="1"/>
    <col min="7172" max="7173" width="17.5703125" style="196" customWidth="1"/>
    <col min="7174" max="7174" width="19.5703125" style="196" customWidth="1"/>
    <col min="7175" max="7175" width="17.85546875" style="196" customWidth="1"/>
    <col min="7176" max="7176" width="18.140625" style="196" customWidth="1"/>
    <col min="7177" max="7177" width="16" style="196" customWidth="1"/>
    <col min="7178" max="7178" width="9.140625" style="196"/>
    <col min="7179" max="7179" width="10" style="196" bestFit="1" customWidth="1"/>
    <col min="7180" max="7424" width="9.140625" style="196"/>
    <col min="7425" max="7425" width="11" style="196" customWidth="1"/>
    <col min="7426" max="7426" width="11.7109375" style="196" customWidth="1"/>
    <col min="7427" max="7427" width="21.28515625" style="196" customWidth="1"/>
    <col min="7428" max="7429" width="17.5703125" style="196" customWidth="1"/>
    <col min="7430" max="7430" width="19.5703125" style="196" customWidth="1"/>
    <col min="7431" max="7431" width="17.85546875" style="196" customWidth="1"/>
    <col min="7432" max="7432" width="18.140625" style="196" customWidth="1"/>
    <col min="7433" max="7433" width="16" style="196" customWidth="1"/>
    <col min="7434" max="7434" width="9.140625" style="196"/>
    <col min="7435" max="7435" width="10" style="196" bestFit="1" customWidth="1"/>
    <col min="7436" max="7680" width="9.140625" style="196"/>
    <col min="7681" max="7681" width="11" style="196" customWidth="1"/>
    <col min="7682" max="7682" width="11.7109375" style="196" customWidth="1"/>
    <col min="7683" max="7683" width="21.28515625" style="196" customWidth="1"/>
    <col min="7684" max="7685" width="17.5703125" style="196" customWidth="1"/>
    <col min="7686" max="7686" width="19.5703125" style="196" customWidth="1"/>
    <col min="7687" max="7687" width="17.85546875" style="196" customWidth="1"/>
    <col min="7688" max="7688" width="18.140625" style="196" customWidth="1"/>
    <col min="7689" max="7689" width="16" style="196" customWidth="1"/>
    <col min="7690" max="7690" width="9.140625" style="196"/>
    <col min="7691" max="7691" width="10" style="196" bestFit="1" customWidth="1"/>
    <col min="7692" max="7936" width="9.140625" style="196"/>
    <col min="7937" max="7937" width="11" style="196" customWidth="1"/>
    <col min="7938" max="7938" width="11.7109375" style="196" customWidth="1"/>
    <col min="7939" max="7939" width="21.28515625" style="196" customWidth="1"/>
    <col min="7940" max="7941" width="17.5703125" style="196" customWidth="1"/>
    <col min="7942" max="7942" width="19.5703125" style="196" customWidth="1"/>
    <col min="7943" max="7943" width="17.85546875" style="196" customWidth="1"/>
    <col min="7944" max="7944" width="18.140625" style="196" customWidth="1"/>
    <col min="7945" max="7945" width="16" style="196" customWidth="1"/>
    <col min="7946" max="7946" width="9.140625" style="196"/>
    <col min="7947" max="7947" width="10" style="196" bestFit="1" customWidth="1"/>
    <col min="7948" max="8192" width="9.140625" style="196"/>
    <col min="8193" max="8193" width="11" style="196" customWidth="1"/>
    <col min="8194" max="8194" width="11.7109375" style="196" customWidth="1"/>
    <col min="8195" max="8195" width="21.28515625" style="196" customWidth="1"/>
    <col min="8196" max="8197" width="17.5703125" style="196" customWidth="1"/>
    <col min="8198" max="8198" width="19.5703125" style="196" customWidth="1"/>
    <col min="8199" max="8199" width="17.85546875" style="196" customWidth="1"/>
    <col min="8200" max="8200" width="18.140625" style="196" customWidth="1"/>
    <col min="8201" max="8201" width="16" style="196" customWidth="1"/>
    <col min="8202" max="8202" width="9.140625" style="196"/>
    <col min="8203" max="8203" width="10" style="196" bestFit="1" customWidth="1"/>
    <col min="8204" max="8448" width="9.140625" style="196"/>
    <col min="8449" max="8449" width="11" style="196" customWidth="1"/>
    <col min="8450" max="8450" width="11.7109375" style="196" customWidth="1"/>
    <col min="8451" max="8451" width="21.28515625" style="196" customWidth="1"/>
    <col min="8452" max="8453" width="17.5703125" style="196" customWidth="1"/>
    <col min="8454" max="8454" width="19.5703125" style="196" customWidth="1"/>
    <col min="8455" max="8455" width="17.85546875" style="196" customWidth="1"/>
    <col min="8456" max="8456" width="18.140625" style="196" customWidth="1"/>
    <col min="8457" max="8457" width="16" style="196" customWidth="1"/>
    <col min="8458" max="8458" width="9.140625" style="196"/>
    <col min="8459" max="8459" width="10" style="196" bestFit="1" customWidth="1"/>
    <col min="8460" max="8704" width="9.140625" style="196"/>
    <col min="8705" max="8705" width="11" style="196" customWidth="1"/>
    <col min="8706" max="8706" width="11.7109375" style="196" customWidth="1"/>
    <col min="8707" max="8707" width="21.28515625" style="196" customWidth="1"/>
    <col min="8708" max="8709" width="17.5703125" style="196" customWidth="1"/>
    <col min="8710" max="8710" width="19.5703125" style="196" customWidth="1"/>
    <col min="8711" max="8711" width="17.85546875" style="196" customWidth="1"/>
    <col min="8712" max="8712" width="18.140625" style="196" customWidth="1"/>
    <col min="8713" max="8713" width="16" style="196" customWidth="1"/>
    <col min="8714" max="8714" width="9.140625" style="196"/>
    <col min="8715" max="8715" width="10" style="196" bestFit="1" customWidth="1"/>
    <col min="8716" max="8960" width="9.140625" style="196"/>
    <col min="8961" max="8961" width="11" style="196" customWidth="1"/>
    <col min="8962" max="8962" width="11.7109375" style="196" customWidth="1"/>
    <col min="8963" max="8963" width="21.28515625" style="196" customWidth="1"/>
    <col min="8964" max="8965" width="17.5703125" style="196" customWidth="1"/>
    <col min="8966" max="8966" width="19.5703125" style="196" customWidth="1"/>
    <col min="8967" max="8967" width="17.85546875" style="196" customWidth="1"/>
    <col min="8968" max="8968" width="18.140625" style="196" customWidth="1"/>
    <col min="8969" max="8969" width="16" style="196" customWidth="1"/>
    <col min="8970" max="8970" width="9.140625" style="196"/>
    <col min="8971" max="8971" width="10" style="196" bestFit="1" customWidth="1"/>
    <col min="8972" max="9216" width="9.140625" style="196"/>
    <col min="9217" max="9217" width="11" style="196" customWidth="1"/>
    <col min="9218" max="9218" width="11.7109375" style="196" customWidth="1"/>
    <col min="9219" max="9219" width="21.28515625" style="196" customWidth="1"/>
    <col min="9220" max="9221" width="17.5703125" style="196" customWidth="1"/>
    <col min="9222" max="9222" width="19.5703125" style="196" customWidth="1"/>
    <col min="9223" max="9223" width="17.85546875" style="196" customWidth="1"/>
    <col min="9224" max="9224" width="18.140625" style="196" customWidth="1"/>
    <col min="9225" max="9225" width="16" style="196" customWidth="1"/>
    <col min="9226" max="9226" width="9.140625" style="196"/>
    <col min="9227" max="9227" width="10" style="196" bestFit="1" customWidth="1"/>
    <col min="9228" max="9472" width="9.140625" style="196"/>
    <col min="9473" max="9473" width="11" style="196" customWidth="1"/>
    <col min="9474" max="9474" width="11.7109375" style="196" customWidth="1"/>
    <col min="9475" max="9475" width="21.28515625" style="196" customWidth="1"/>
    <col min="9476" max="9477" width="17.5703125" style="196" customWidth="1"/>
    <col min="9478" max="9478" width="19.5703125" style="196" customWidth="1"/>
    <col min="9479" max="9479" width="17.85546875" style="196" customWidth="1"/>
    <col min="9480" max="9480" width="18.140625" style="196" customWidth="1"/>
    <col min="9481" max="9481" width="16" style="196" customWidth="1"/>
    <col min="9482" max="9482" width="9.140625" style="196"/>
    <col min="9483" max="9483" width="10" style="196" bestFit="1" customWidth="1"/>
    <col min="9484" max="9728" width="9.140625" style="196"/>
    <col min="9729" max="9729" width="11" style="196" customWidth="1"/>
    <col min="9730" max="9730" width="11.7109375" style="196" customWidth="1"/>
    <col min="9731" max="9731" width="21.28515625" style="196" customWidth="1"/>
    <col min="9732" max="9733" width="17.5703125" style="196" customWidth="1"/>
    <col min="9734" max="9734" width="19.5703125" style="196" customWidth="1"/>
    <col min="9735" max="9735" width="17.85546875" style="196" customWidth="1"/>
    <col min="9736" max="9736" width="18.140625" style="196" customWidth="1"/>
    <col min="9737" max="9737" width="16" style="196" customWidth="1"/>
    <col min="9738" max="9738" width="9.140625" style="196"/>
    <col min="9739" max="9739" width="10" style="196" bestFit="1" customWidth="1"/>
    <col min="9740" max="9984" width="9.140625" style="196"/>
    <col min="9985" max="9985" width="11" style="196" customWidth="1"/>
    <col min="9986" max="9986" width="11.7109375" style="196" customWidth="1"/>
    <col min="9987" max="9987" width="21.28515625" style="196" customWidth="1"/>
    <col min="9988" max="9989" width="17.5703125" style="196" customWidth="1"/>
    <col min="9990" max="9990" width="19.5703125" style="196" customWidth="1"/>
    <col min="9991" max="9991" width="17.85546875" style="196" customWidth="1"/>
    <col min="9992" max="9992" width="18.140625" style="196" customWidth="1"/>
    <col min="9993" max="9993" width="16" style="196" customWidth="1"/>
    <col min="9994" max="9994" width="9.140625" style="196"/>
    <col min="9995" max="9995" width="10" style="196" bestFit="1" customWidth="1"/>
    <col min="9996" max="10240" width="9.140625" style="196"/>
    <col min="10241" max="10241" width="11" style="196" customWidth="1"/>
    <col min="10242" max="10242" width="11.7109375" style="196" customWidth="1"/>
    <col min="10243" max="10243" width="21.28515625" style="196" customWidth="1"/>
    <col min="10244" max="10245" width="17.5703125" style="196" customWidth="1"/>
    <col min="10246" max="10246" width="19.5703125" style="196" customWidth="1"/>
    <col min="10247" max="10247" width="17.85546875" style="196" customWidth="1"/>
    <col min="10248" max="10248" width="18.140625" style="196" customWidth="1"/>
    <col min="10249" max="10249" width="16" style="196" customWidth="1"/>
    <col min="10250" max="10250" width="9.140625" style="196"/>
    <col min="10251" max="10251" width="10" style="196" bestFit="1" customWidth="1"/>
    <col min="10252" max="10496" width="9.140625" style="196"/>
    <col min="10497" max="10497" width="11" style="196" customWidth="1"/>
    <col min="10498" max="10498" width="11.7109375" style="196" customWidth="1"/>
    <col min="10499" max="10499" width="21.28515625" style="196" customWidth="1"/>
    <col min="10500" max="10501" width="17.5703125" style="196" customWidth="1"/>
    <col min="10502" max="10502" width="19.5703125" style="196" customWidth="1"/>
    <col min="10503" max="10503" width="17.85546875" style="196" customWidth="1"/>
    <col min="10504" max="10504" width="18.140625" style="196" customWidth="1"/>
    <col min="10505" max="10505" width="16" style="196" customWidth="1"/>
    <col min="10506" max="10506" width="9.140625" style="196"/>
    <col min="10507" max="10507" width="10" style="196" bestFit="1" customWidth="1"/>
    <col min="10508" max="10752" width="9.140625" style="196"/>
    <col min="10753" max="10753" width="11" style="196" customWidth="1"/>
    <col min="10754" max="10754" width="11.7109375" style="196" customWidth="1"/>
    <col min="10755" max="10755" width="21.28515625" style="196" customWidth="1"/>
    <col min="10756" max="10757" width="17.5703125" style="196" customWidth="1"/>
    <col min="10758" max="10758" width="19.5703125" style="196" customWidth="1"/>
    <col min="10759" max="10759" width="17.85546875" style="196" customWidth="1"/>
    <col min="10760" max="10760" width="18.140625" style="196" customWidth="1"/>
    <col min="10761" max="10761" width="16" style="196" customWidth="1"/>
    <col min="10762" max="10762" width="9.140625" style="196"/>
    <col min="10763" max="10763" width="10" style="196" bestFit="1" customWidth="1"/>
    <col min="10764" max="11008" width="9.140625" style="196"/>
    <col min="11009" max="11009" width="11" style="196" customWidth="1"/>
    <col min="11010" max="11010" width="11.7109375" style="196" customWidth="1"/>
    <col min="11011" max="11011" width="21.28515625" style="196" customWidth="1"/>
    <col min="11012" max="11013" width="17.5703125" style="196" customWidth="1"/>
    <col min="11014" max="11014" width="19.5703125" style="196" customWidth="1"/>
    <col min="11015" max="11015" width="17.85546875" style="196" customWidth="1"/>
    <col min="11016" max="11016" width="18.140625" style="196" customWidth="1"/>
    <col min="11017" max="11017" width="16" style="196" customWidth="1"/>
    <col min="11018" max="11018" width="9.140625" style="196"/>
    <col min="11019" max="11019" width="10" style="196" bestFit="1" customWidth="1"/>
    <col min="11020" max="11264" width="9.140625" style="196"/>
    <col min="11265" max="11265" width="11" style="196" customWidth="1"/>
    <col min="11266" max="11266" width="11.7109375" style="196" customWidth="1"/>
    <col min="11267" max="11267" width="21.28515625" style="196" customWidth="1"/>
    <col min="11268" max="11269" width="17.5703125" style="196" customWidth="1"/>
    <col min="11270" max="11270" width="19.5703125" style="196" customWidth="1"/>
    <col min="11271" max="11271" width="17.85546875" style="196" customWidth="1"/>
    <col min="11272" max="11272" width="18.140625" style="196" customWidth="1"/>
    <col min="11273" max="11273" width="16" style="196" customWidth="1"/>
    <col min="11274" max="11274" width="9.140625" style="196"/>
    <col min="11275" max="11275" width="10" style="196" bestFit="1" customWidth="1"/>
    <col min="11276" max="11520" width="9.140625" style="196"/>
    <col min="11521" max="11521" width="11" style="196" customWidth="1"/>
    <col min="11522" max="11522" width="11.7109375" style="196" customWidth="1"/>
    <col min="11523" max="11523" width="21.28515625" style="196" customWidth="1"/>
    <col min="11524" max="11525" width="17.5703125" style="196" customWidth="1"/>
    <col min="11526" max="11526" width="19.5703125" style="196" customWidth="1"/>
    <col min="11527" max="11527" width="17.85546875" style="196" customWidth="1"/>
    <col min="11528" max="11528" width="18.140625" style="196" customWidth="1"/>
    <col min="11529" max="11529" width="16" style="196" customWidth="1"/>
    <col min="11530" max="11530" width="9.140625" style="196"/>
    <col min="11531" max="11531" width="10" style="196" bestFit="1" customWidth="1"/>
    <col min="11532" max="11776" width="9.140625" style="196"/>
    <col min="11777" max="11777" width="11" style="196" customWidth="1"/>
    <col min="11778" max="11778" width="11.7109375" style="196" customWidth="1"/>
    <col min="11779" max="11779" width="21.28515625" style="196" customWidth="1"/>
    <col min="11780" max="11781" width="17.5703125" style="196" customWidth="1"/>
    <col min="11782" max="11782" width="19.5703125" style="196" customWidth="1"/>
    <col min="11783" max="11783" width="17.85546875" style="196" customWidth="1"/>
    <col min="11784" max="11784" width="18.140625" style="196" customWidth="1"/>
    <col min="11785" max="11785" width="16" style="196" customWidth="1"/>
    <col min="11786" max="11786" width="9.140625" style="196"/>
    <col min="11787" max="11787" width="10" style="196" bestFit="1" customWidth="1"/>
    <col min="11788" max="12032" width="9.140625" style="196"/>
    <col min="12033" max="12033" width="11" style="196" customWidth="1"/>
    <col min="12034" max="12034" width="11.7109375" style="196" customWidth="1"/>
    <col min="12035" max="12035" width="21.28515625" style="196" customWidth="1"/>
    <col min="12036" max="12037" width="17.5703125" style="196" customWidth="1"/>
    <col min="12038" max="12038" width="19.5703125" style="196" customWidth="1"/>
    <col min="12039" max="12039" width="17.85546875" style="196" customWidth="1"/>
    <col min="12040" max="12040" width="18.140625" style="196" customWidth="1"/>
    <col min="12041" max="12041" width="16" style="196" customWidth="1"/>
    <col min="12042" max="12042" width="9.140625" style="196"/>
    <col min="12043" max="12043" width="10" style="196" bestFit="1" customWidth="1"/>
    <col min="12044" max="12288" width="9.140625" style="196"/>
    <col min="12289" max="12289" width="11" style="196" customWidth="1"/>
    <col min="12290" max="12290" width="11.7109375" style="196" customWidth="1"/>
    <col min="12291" max="12291" width="21.28515625" style="196" customWidth="1"/>
    <col min="12292" max="12293" width="17.5703125" style="196" customWidth="1"/>
    <col min="12294" max="12294" width="19.5703125" style="196" customWidth="1"/>
    <col min="12295" max="12295" width="17.85546875" style="196" customWidth="1"/>
    <col min="12296" max="12296" width="18.140625" style="196" customWidth="1"/>
    <col min="12297" max="12297" width="16" style="196" customWidth="1"/>
    <col min="12298" max="12298" width="9.140625" style="196"/>
    <col min="12299" max="12299" width="10" style="196" bestFit="1" customWidth="1"/>
    <col min="12300" max="12544" width="9.140625" style="196"/>
    <col min="12545" max="12545" width="11" style="196" customWidth="1"/>
    <col min="12546" max="12546" width="11.7109375" style="196" customWidth="1"/>
    <col min="12547" max="12547" width="21.28515625" style="196" customWidth="1"/>
    <col min="12548" max="12549" width="17.5703125" style="196" customWidth="1"/>
    <col min="12550" max="12550" width="19.5703125" style="196" customWidth="1"/>
    <col min="12551" max="12551" width="17.85546875" style="196" customWidth="1"/>
    <col min="12552" max="12552" width="18.140625" style="196" customWidth="1"/>
    <col min="12553" max="12553" width="16" style="196" customWidth="1"/>
    <col min="12554" max="12554" width="9.140625" style="196"/>
    <col min="12555" max="12555" width="10" style="196" bestFit="1" customWidth="1"/>
    <col min="12556" max="12800" width="9.140625" style="196"/>
    <col min="12801" max="12801" width="11" style="196" customWidth="1"/>
    <col min="12802" max="12802" width="11.7109375" style="196" customWidth="1"/>
    <col min="12803" max="12803" width="21.28515625" style="196" customWidth="1"/>
    <col min="12804" max="12805" width="17.5703125" style="196" customWidth="1"/>
    <col min="12806" max="12806" width="19.5703125" style="196" customWidth="1"/>
    <col min="12807" max="12807" width="17.85546875" style="196" customWidth="1"/>
    <col min="12808" max="12808" width="18.140625" style="196" customWidth="1"/>
    <col min="12809" max="12809" width="16" style="196" customWidth="1"/>
    <col min="12810" max="12810" width="9.140625" style="196"/>
    <col min="12811" max="12811" width="10" style="196" bestFit="1" customWidth="1"/>
    <col min="12812" max="13056" width="9.140625" style="196"/>
    <col min="13057" max="13057" width="11" style="196" customWidth="1"/>
    <col min="13058" max="13058" width="11.7109375" style="196" customWidth="1"/>
    <col min="13059" max="13059" width="21.28515625" style="196" customWidth="1"/>
    <col min="13060" max="13061" width="17.5703125" style="196" customWidth="1"/>
    <col min="13062" max="13062" width="19.5703125" style="196" customWidth="1"/>
    <col min="13063" max="13063" width="17.85546875" style="196" customWidth="1"/>
    <col min="13064" max="13064" width="18.140625" style="196" customWidth="1"/>
    <col min="13065" max="13065" width="16" style="196" customWidth="1"/>
    <col min="13066" max="13066" width="9.140625" style="196"/>
    <col min="13067" max="13067" width="10" style="196" bestFit="1" customWidth="1"/>
    <col min="13068" max="13312" width="9.140625" style="196"/>
    <col min="13313" max="13313" width="11" style="196" customWidth="1"/>
    <col min="13314" max="13314" width="11.7109375" style="196" customWidth="1"/>
    <col min="13315" max="13315" width="21.28515625" style="196" customWidth="1"/>
    <col min="13316" max="13317" width="17.5703125" style="196" customWidth="1"/>
    <col min="13318" max="13318" width="19.5703125" style="196" customWidth="1"/>
    <col min="13319" max="13319" width="17.85546875" style="196" customWidth="1"/>
    <col min="13320" max="13320" width="18.140625" style="196" customWidth="1"/>
    <col min="13321" max="13321" width="16" style="196" customWidth="1"/>
    <col min="13322" max="13322" width="9.140625" style="196"/>
    <col min="13323" max="13323" width="10" style="196" bestFit="1" customWidth="1"/>
    <col min="13324" max="13568" width="9.140625" style="196"/>
    <col min="13569" max="13569" width="11" style="196" customWidth="1"/>
    <col min="13570" max="13570" width="11.7109375" style="196" customWidth="1"/>
    <col min="13571" max="13571" width="21.28515625" style="196" customWidth="1"/>
    <col min="13572" max="13573" width="17.5703125" style="196" customWidth="1"/>
    <col min="13574" max="13574" width="19.5703125" style="196" customWidth="1"/>
    <col min="13575" max="13575" width="17.85546875" style="196" customWidth="1"/>
    <col min="13576" max="13576" width="18.140625" style="196" customWidth="1"/>
    <col min="13577" max="13577" width="16" style="196" customWidth="1"/>
    <col min="13578" max="13578" width="9.140625" style="196"/>
    <col min="13579" max="13579" width="10" style="196" bestFit="1" customWidth="1"/>
    <col min="13580" max="13824" width="9.140625" style="196"/>
    <col min="13825" max="13825" width="11" style="196" customWidth="1"/>
    <col min="13826" max="13826" width="11.7109375" style="196" customWidth="1"/>
    <col min="13827" max="13827" width="21.28515625" style="196" customWidth="1"/>
    <col min="13828" max="13829" width="17.5703125" style="196" customWidth="1"/>
    <col min="13830" max="13830" width="19.5703125" style="196" customWidth="1"/>
    <col min="13831" max="13831" width="17.85546875" style="196" customWidth="1"/>
    <col min="13832" max="13832" width="18.140625" style="196" customWidth="1"/>
    <col min="13833" max="13833" width="16" style="196" customWidth="1"/>
    <col min="13834" max="13834" width="9.140625" style="196"/>
    <col min="13835" max="13835" width="10" style="196" bestFit="1" customWidth="1"/>
    <col min="13836" max="14080" width="9.140625" style="196"/>
    <col min="14081" max="14081" width="11" style="196" customWidth="1"/>
    <col min="14082" max="14082" width="11.7109375" style="196" customWidth="1"/>
    <col min="14083" max="14083" width="21.28515625" style="196" customWidth="1"/>
    <col min="14084" max="14085" width="17.5703125" style="196" customWidth="1"/>
    <col min="14086" max="14086" width="19.5703125" style="196" customWidth="1"/>
    <col min="14087" max="14087" width="17.85546875" style="196" customWidth="1"/>
    <col min="14088" max="14088" width="18.140625" style="196" customWidth="1"/>
    <col min="14089" max="14089" width="16" style="196" customWidth="1"/>
    <col min="14090" max="14090" width="9.140625" style="196"/>
    <col min="14091" max="14091" width="10" style="196" bestFit="1" customWidth="1"/>
    <col min="14092" max="14336" width="9.140625" style="196"/>
    <col min="14337" max="14337" width="11" style="196" customWidth="1"/>
    <col min="14338" max="14338" width="11.7109375" style="196" customWidth="1"/>
    <col min="14339" max="14339" width="21.28515625" style="196" customWidth="1"/>
    <col min="14340" max="14341" width="17.5703125" style="196" customWidth="1"/>
    <col min="14342" max="14342" width="19.5703125" style="196" customWidth="1"/>
    <col min="14343" max="14343" width="17.85546875" style="196" customWidth="1"/>
    <col min="14344" max="14344" width="18.140625" style="196" customWidth="1"/>
    <col min="14345" max="14345" width="16" style="196" customWidth="1"/>
    <col min="14346" max="14346" width="9.140625" style="196"/>
    <col min="14347" max="14347" width="10" style="196" bestFit="1" customWidth="1"/>
    <col min="14348" max="14592" width="9.140625" style="196"/>
    <col min="14593" max="14593" width="11" style="196" customWidth="1"/>
    <col min="14594" max="14594" width="11.7109375" style="196" customWidth="1"/>
    <col min="14595" max="14595" width="21.28515625" style="196" customWidth="1"/>
    <col min="14596" max="14597" width="17.5703125" style="196" customWidth="1"/>
    <col min="14598" max="14598" width="19.5703125" style="196" customWidth="1"/>
    <col min="14599" max="14599" width="17.85546875" style="196" customWidth="1"/>
    <col min="14600" max="14600" width="18.140625" style="196" customWidth="1"/>
    <col min="14601" max="14601" width="16" style="196" customWidth="1"/>
    <col min="14602" max="14602" width="9.140625" style="196"/>
    <col min="14603" max="14603" width="10" style="196" bestFit="1" customWidth="1"/>
    <col min="14604" max="14848" width="9.140625" style="196"/>
    <col min="14849" max="14849" width="11" style="196" customWidth="1"/>
    <col min="14850" max="14850" width="11.7109375" style="196" customWidth="1"/>
    <col min="14851" max="14851" width="21.28515625" style="196" customWidth="1"/>
    <col min="14852" max="14853" width="17.5703125" style="196" customWidth="1"/>
    <col min="14854" max="14854" width="19.5703125" style="196" customWidth="1"/>
    <col min="14855" max="14855" width="17.85546875" style="196" customWidth="1"/>
    <col min="14856" max="14856" width="18.140625" style="196" customWidth="1"/>
    <col min="14857" max="14857" width="16" style="196" customWidth="1"/>
    <col min="14858" max="14858" width="9.140625" style="196"/>
    <col min="14859" max="14859" width="10" style="196" bestFit="1" customWidth="1"/>
    <col min="14860" max="15104" width="9.140625" style="196"/>
    <col min="15105" max="15105" width="11" style="196" customWidth="1"/>
    <col min="15106" max="15106" width="11.7109375" style="196" customWidth="1"/>
    <col min="15107" max="15107" width="21.28515625" style="196" customWidth="1"/>
    <col min="15108" max="15109" width="17.5703125" style="196" customWidth="1"/>
    <col min="15110" max="15110" width="19.5703125" style="196" customWidth="1"/>
    <col min="15111" max="15111" width="17.85546875" style="196" customWidth="1"/>
    <col min="15112" max="15112" width="18.140625" style="196" customWidth="1"/>
    <col min="15113" max="15113" width="16" style="196" customWidth="1"/>
    <col min="15114" max="15114" width="9.140625" style="196"/>
    <col min="15115" max="15115" width="10" style="196" bestFit="1" customWidth="1"/>
    <col min="15116" max="15360" width="9.140625" style="196"/>
    <col min="15361" max="15361" width="11" style="196" customWidth="1"/>
    <col min="15362" max="15362" width="11.7109375" style="196" customWidth="1"/>
    <col min="15363" max="15363" width="21.28515625" style="196" customWidth="1"/>
    <col min="15364" max="15365" width="17.5703125" style="196" customWidth="1"/>
    <col min="15366" max="15366" width="19.5703125" style="196" customWidth="1"/>
    <col min="15367" max="15367" width="17.85546875" style="196" customWidth="1"/>
    <col min="15368" max="15368" width="18.140625" style="196" customWidth="1"/>
    <col min="15369" max="15369" width="16" style="196" customWidth="1"/>
    <col min="15370" max="15370" width="9.140625" style="196"/>
    <col min="15371" max="15371" width="10" style="196" bestFit="1" customWidth="1"/>
    <col min="15372" max="15616" width="9.140625" style="196"/>
    <col min="15617" max="15617" width="11" style="196" customWidth="1"/>
    <col min="15618" max="15618" width="11.7109375" style="196" customWidth="1"/>
    <col min="15619" max="15619" width="21.28515625" style="196" customWidth="1"/>
    <col min="15620" max="15621" width="17.5703125" style="196" customWidth="1"/>
    <col min="15622" max="15622" width="19.5703125" style="196" customWidth="1"/>
    <col min="15623" max="15623" width="17.85546875" style="196" customWidth="1"/>
    <col min="15624" max="15624" width="18.140625" style="196" customWidth="1"/>
    <col min="15625" max="15625" width="16" style="196" customWidth="1"/>
    <col min="15626" max="15626" width="9.140625" style="196"/>
    <col min="15627" max="15627" width="10" style="196" bestFit="1" customWidth="1"/>
    <col min="15628" max="15872" width="9.140625" style="196"/>
    <col min="15873" max="15873" width="11" style="196" customWidth="1"/>
    <col min="15874" max="15874" width="11.7109375" style="196" customWidth="1"/>
    <col min="15875" max="15875" width="21.28515625" style="196" customWidth="1"/>
    <col min="15876" max="15877" width="17.5703125" style="196" customWidth="1"/>
    <col min="15878" max="15878" width="19.5703125" style="196" customWidth="1"/>
    <col min="15879" max="15879" width="17.85546875" style="196" customWidth="1"/>
    <col min="15880" max="15880" width="18.140625" style="196" customWidth="1"/>
    <col min="15881" max="15881" width="16" style="196" customWidth="1"/>
    <col min="15882" max="15882" width="9.140625" style="196"/>
    <col min="15883" max="15883" width="10" style="196" bestFit="1" customWidth="1"/>
    <col min="15884" max="16128" width="9.140625" style="196"/>
    <col min="16129" max="16129" width="11" style="196" customWidth="1"/>
    <col min="16130" max="16130" width="11.7109375" style="196" customWidth="1"/>
    <col min="16131" max="16131" width="21.28515625" style="196" customWidth="1"/>
    <col min="16132" max="16133" width="17.5703125" style="196" customWidth="1"/>
    <col min="16134" max="16134" width="19.5703125" style="196" customWidth="1"/>
    <col min="16135" max="16135" width="17.85546875" style="196" customWidth="1"/>
    <col min="16136" max="16136" width="18.140625" style="196" customWidth="1"/>
    <col min="16137" max="16137" width="16" style="196" customWidth="1"/>
    <col min="16138" max="16138" width="9.140625" style="196"/>
    <col min="16139" max="16139" width="10" style="196" bestFit="1" customWidth="1"/>
    <col min="16140" max="16384" width="9.140625" style="196"/>
  </cols>
  <sheetData>
    <row r="1" spans="1:13" ht="16.5" customHeight="1">
      <c r="A1" s="764" t="s">
        <v>394</v>
      </c>
      <c r="B1" s="764"/>
      <c r="C1" s="764"/>
      <c r="D1" s="764"/>
      <c r="E1" s="764"/>
      <c r="F1" s="764"/>
      <c r="G1" s="764"/>
      <c r="H1" s="764"/>
      <c r="I1" s="764"/>
    </row>
    <row r="2" spans="1:13" ht="16.5">
      <c r="A2" s="764" t="s">
        <v>393</v>
      </c>
      <c r="B2" s="764"/>
      <c r="C2" s="764"/>
      <c r="D2" s="764"/>
      <c r="E2" s="764"/>
      <c r="F2" s="764"/>
      <c r="G2" s="764"/>
      <c r="H2" s="764"/>
      <c r="I2" s="764"/>
    </row>
    <row r="3" spans="1:13" ht="16.5">
      <c r="A3" s="764" t="s">
        <v>2</v>
      </c>
      <c r="B3" s="764"/>
      <c r="C3" s="764"/>
      <c r="D3" s="764"/>
      <c r="E3" s="764"/>
      <c r="F3" s="764"/>
      <c r="G3" s="764"/>
      <c r="H3" s="764"/>
      <c r="I3" s="764"/>
    </row>
    <row r="4" spans="1:13" ht="16.5">
      <c r="A4" s="765"/>
      <c r="B4" s="765"/>
      <c r="C4" s="765"/>
      <c r="D4" s="765"/>
      <c r="E4" s="765"/>
      <c r="F4" s="765"/>
      <c r="G4" s="765"/>
      <c r="H4" s="765"/>
      <c r="I4" s="765"/>
    </row>
    <row r="5" spans="1:13" ht="18">
      <c r="A5" s="292"/>
      <c r="B5" s="292"/>
      <c r="C5" s="292"/>
      <c r="D5" s="292"/>
      <c r="E5" s="288"/>
      <c r="F5" s="283"/>
      <c r="G5" s="283"/>
      <c r="H5" s="283"/>
      <c r="I5" s="283"/>
    </row>
    <row r="6" spans="1:13" ht="33.75" customHeight="1">
      <c r="A6" s="340" t="s">
        <v>395</v>
      </c>
      <c r="B6" s="340"/>
      <c r="C6" s="340"/>
      <c r="D6" s="340"/>
      <c r="E6" s="340"/>
      <c r="F6" s="340"/>
      <c r="G6" s="340"/>
      <c r="H6" s="340"/>
      <c r="I6" s="340"/>
      <c r="J6" s="282"/>
      <c r="K6" s="282"/>
      <c r="L6" s="282"/>
      <c r="M6" s="282"/>
    </row>
    <row r="7" spans="1:13">
      <c r="A7" s="285"/>
      <c r="B7" s="285"/>
      <c r="C7" s="285"/>
      <c r="D7" s="285"/>
      <c r="E7" s="285"/>
      <c r="F7" s="285"/>
      <c r="G7" s="285"/>
      <c r="H7" s="285"/>
      <c r="I7" s="285"/>
    </row>
    <row r="8" spans="1:13" ht="43.5" customHeight="1">
      <c r="A8" s="781" t="s">
        <v>46</v>
      </c>
      <c r="B8" s="781"/>
      <c r="C8" s="781"/>
      <c r="D8" s="781"/>
      <c r="E8" s="781"/>
      <c r="F8" s="781"/>
      <c r="G8" s="781"/>
      <c r="H8" s="781"/>
      <c r="I8" s="781"/>
    </row>
    <row r="9" spans="1:13" ht="43.5" customHeight="1">
      <c r="A9" s="291"/>
      <c r="B9" s="291"/>
      <c r="C9" s="291"/>
      <c r="D9" s="291"/>
      <c r="E9" s="291"/>
      <c r="F9" s="291"/>
      <c r="G9" s="291"/>
      <c r="H9" s="291"/>
      <c r="I9" s="291"/>
    </row>
    <row r="10" spans="1:13" ht="16.5">
      <c r="A10" s="696" t="s">
        <v>396</v>
      </c>
      <c r="B10" s="697"/>
      <c r="C10" s="697"/>
      <c r="D10" s="697"/>
      <c r="E10" s="697"/>
      <c r="F10" s="697"/>
      <c r="G10" s="697"/>
      <c r="H10" s="697"/>
      <c r="I10" s="699"/>
    </row>
    <row r="11" spans="1:13" ht="17.25" thickBot="1">
      <c r="A11" s="696" t="s">
        <v>397</v>
      </c>
      <c r="B11" s="697"/>
      <c r="C11" s="697"/>
      <c r="D11" s="697"/>
      <c r="E11" s="697"/>
      <c r="F11" s="697"/>
      <c r="G11" s="697"/>
      <c r="H11" s="697"/>
      <c r="I11" s="699"/>
    </row>
    <row r="12" spans="1:13" ht="24" customHeight="1">
      <c r="A12" s="779" t="s">
        <v>48</v>
      </c>
      <c r="B12" s="779"/>
      <c r="C12" s="779"/>
      <c r="D12" s="420" t="s">
        <v>24</v>
      </c>
      <c r="E12" s="420"/>
      <c r="F12" s="420"/>
      <c r="G12" s="420"/>
      <c r="H12" s="420"/>
      <c r="I12" s="421"/>
    </row>
    <row r="13" spans="1:13" ht="16.5">
      <c r="A13" s="779"/>
      <c r="B13" s="779"/>
      <c r="C13" s="779"/>
      <c r="D13" s="780" t="s">
        <v>49</v>
      </c>
      <c r="E13" s="780"/>
      <c r="F13" s="454"/>
      <c r="G13" s="780" t="s">
        <v>50</v>
      </c>
      <c r="H13" s="780"/>
      <c r="I13" s="454"/>
    </row>
    <row r="14" spans="1:13" ht="17.25" thickBot="1">
      <c r="A14" s="779"/>
      <c r="B14" s="779"/>
      <c r="C14" s="779"/>
      <c r="D14" s="294" t="s">
        <v>15</v>
      </c>
      <c r="E14" s="250" t="s">
        <v>16</v>
      </c>
      <c r="F14" s="250" t="s">
        <v>7</v>
      </c>
      <c r="G14" s="250" t="s">
        <v>15</v>
      </c>
      <c r="H14" s="250" t="s">
        <v>16</v>
      </c>
      <c r="I14" s="250" t="s">
        <v>7</v>
      </c>
    </row>
    <row r="15" spans="1:13" ht="16.5">
      <c r="A15" s="769" t="s">
        <v>51</v>
      </c>
      <c r="B15" s="770"/>
      <c r="C15" s="773" t="s">
        <v>21</v>
      </c>
      <c r="D15" s="774"/>
      <c r="E15" s="774"/>
      <c r="F15" s="774"/>
      <c r="G15" s="774"/>
      <c r="H15" s="774"/>
      <c r="I15" s="775"/>
    </row>
    <row r="16" spans="1:13" ht="33.75" customHeight="1">
      <c r="A16" s="769"/>
      <c r="B16" s="770"/>
      <c r="C16" s="696" t="s">
        <v>399</v>
      </c>
      <c r="D16" s="697"/>
      <c r="E16" s="697"/>
      <c r="F16" s="698"/>
      <c r="G16" s="698"/>
      <c r="H16" s="698"/>
      <c r="I16" s="699"/>
    </row>
    <row r="17" spans="1:9" ht="17.25" thickBot="1">
      <c r="A17" s="771"/>
      <c r="B17" s="772"/>
      <c r="C17" s="773" t="s">
        <v>72</v>
      </c>
      <c r="D17" s="776"/>
      <c r="E17" s="776"/>
      <c r="F17" s="777"/>
      <c r="G17" s="777"/>
      <c r="H17" s="777"/>
      <c r="I17" s="778"/>
    </row>
    <row r="18" spans="1:9" ht="34.5" customHeight="1" thickBot="1">
      <c r="A18" s="286">
        <v>1155</v>
      </c>
      <c r="B18" s="289" t="s">
        <v>398</v>
      </c>
      <c r="C18" s="723" t="s">
        <v>400</v>
      </c>
      <c r="D18" s="724"/>
      <c r="E18" s="724"/>
      <c r="F18" s="724"/>
      <c r="G18" s="724"/>
      <c r="H18" s="724"/>
      <c r="I18" s="725"/>
    </row>
    <row r="19" spans="1:9" ht="26.25" customHeight="1" thickBot="1">
      <c r="A19" s="756" t="s">
        <v>75</v>
      </c>
      <c r="B19" s="757"/>
      <c r="C19" s="290"/>
      <c r="D19" s="296"/>
      <c r="E19" s="296"/>
      <c r="F19" s="296"/>
      <c r="G19" s="177"/>
      <c r="H19" s="177"/>
      <c r="I19" s="177"/>
    </row>
    <row r="20" spans="1:9" ht="27" customHeight="1" thickBot="1">
      <c r="A20" s="758" t="s">
        <v>78</v>
      </c>
      <c r="B20" s="759"/>
      <c r="C20" s="284" t="s">
        <v>402</v>
      </c>
      <c r="D20" s="284"/>
      <c r="E20" s="284"/>
      <c r="F20" s="177"/>
      <c r="G20" s="177"/>
      <c r="H20" s="177"/>
      <c r="I20" s="177"/>
    </row>
    <row r="21" spans="1:9" ht="43.5" customHeight="1" thickBot="1">
      <c r="A21" s="760" t="s">
        <v>401</v>
      </c>
      <c r="B21" s="760"/>
      <c r="C21" s="295" t="s">
        <v>402</v>
      </c>
      <c r="D21" s="284"/>
      <c r="E21" s="284"/>
      <c r="F21" s="177"/>
      <c r="G21" s="293"/>
      <c r="H21" s="293"/>
      <c r="I21" s="293"/>
    </row>
    <row r="22" spans="1:9" ht="53.25" customHeight="1" thickBot="1">
      <c r="A22" s="761" t="s">
        <v>403</v>
      </c>
      <c r="B22" s="762"/>
      <c r="C22" s="763"/>
      <c r="D22" s="287"/>
      <c r="E22" s="287"/>
      <c r="F22" s="177"/>
      <c r="G22" s="297">
        <v>46195</v>
      </c>
      <c r="H22" s="297">
        <v>46195</v>
      </c>
      <c r="I22" s="297">
        <v>46195</v>
      </c>
    </row>
    <row r="23" spans="1:9" ht="16.5">
      <c r="A23" s="766" t="s">
        <v>63</v>
      </c>
      <c r="B23" s="767"/>
      <c r="C23" s="767"/>
      <c r="D23" s="767"/>
      <c r="E23" s="767"/>
      <c r="F23" s="767"/>
      <c r="G23" s="767"/>
      <c r="H23" s="767"/>
      <c r="I23" s="768"/>
    </row>
    <row r="24" spans="1:9" ht="15.75" customHeight="1" thickBot="1">
      <c r="A24" s="408" t="s">
        <v>404</v>
      </c>
      <c r="B24" s="409"/>
      <c r="C24" s="409"/>
      <c r="D24" s="409"/>
      <c r="E24" s="409"/>
      <c r="F24" s="409"/>
      <c r="G24" s="409"/>
      <c r="H24" s="409"/>
      <c r="I24" s="410"/>
    </row>
    <row r="25" spans="1:9" ht="16.5">
      <c r="A25" s="766" t="s">
        <v>64</v>
      </c>
      <c r="B25" s="767"/>
      <c r="C25" s="767"/>
      <c r="D25" s="767"/>
      <c r="E25" s="767"/>
      <c r="F25" s="767"/>
      <c r="G25" s="767"/>
      <c r="H25" s="767"/>
      <c r="I25" s="768"/>
    </row>
    <row r="26" spans="1:9" ht="15.75" customHeight="1" thickBot="1">
      <c r="A26" s="408" t="s">
        <v>405</v>
      </c>
      <c r="B26" s="409"/>
      <c r="C26" s="409"/>
      <c r="D26" s="409"/>
      <c r="E26" s="409"/>
      <c r="F26" s="409"/>
      <c r="G26" s="409"/>
      <c r="H26" s="409"/>
      <c r="I26" s="410"/>
    </row>
    <row r="27" spans="1:9" ht="16.5">
      <c r="A27" s="766" t="s">
        <v>406</v>
      </c>
      <c r="B27" s="767"/>
      <c r="C27" s="767"/>
      <c r="D27" s="767"/>
      <c r="E27" s="767"/>
      <c r="F27" s="767"/>
      <c r="G27" s="767"/>
      <c r="H27" s="767"/>
      <c r="I27" s="768"/>
    </row>
    <row r="28" spans="1:9" ht="17.25" thickBot="1">
      <c r="A28" s="408" t="s">
        <v>407</v>
      </c>
      <c r="B28" s="409"/>
      <c r="C28" s="409"/>
      <c r="D28" s="409"/>
      <c r="E28" s="409"/>
      <c r="F28" s="409"/>
      <c r="G28" s="409"/>
      <c r="H28" s="409"/>
      <c r="I28" s="410"/>
    </row>
  </sheetData>
  <mergeCells count="27">
    <mergeCell ref="A27:I27"/>
    <mergeCell ref="A28:I28"/>
    <mergeCell ref="A1:I1"/>
    <mergeCell ref="A23:I23"/>
    <mergeCell ref="A24:I24"/>
    <mergeCell ref="A15:B17"/>
    <mergeCell ref="C15:I15"/>
    <mergeCell ref="C16:I16"/>
    <mergeCell ref="C17:I17"/>
    <mergeCell ref="A11:I11"/>
    <mergeCell ref="A12:C14"/>
    <mergeCell ref="D12:I12"/>
    <mergeCell ref="D13:F13"/>
    <mergeCell ref="G13:I13"/>
    <mergeCell ref="A10:I10"/>
    <mergeCell ref="A8:I8"/>
    <mergeCell ref="A6:I6"/>
    <mergeCell ref="A2:I2"/>
    <mergeCell ref="A3:I3"/>
    <mergeCell ref="A4:I4"/>
    <mergeCell ref="A25:I25"/>
    <mergeCell ref="A26:I26"/>
    <mergeCell ref="C18:I18"/>
    <mergeCell ref="A19:B19"/>
    <mergeCell ref="A20:B20"/>
    <mergeCell ref="A21:B21"/>
    <mergeCell ref="A22:C22"/>
  </mergeCells>
  <pageMargins left="0.24" right="0.19" top="0.17" bottom="0.17" header="0.17" footer="0.31496062992126"/>
  <pageSetup paperSize="9"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114"/>
  <sheetViews>
    <sheetView topLeftCell="A103" workbookViewId="0">
      <selection activeCell="A123" sqref="A123"/>
    </sheetView>
  </sheetViews>
  <sheetFormatPr defaultRowHeight="16.5"/>
  <cols>
    <col min="1" max="1" width="13.140625" style="34" customWidth="1"/>
    <col min="2" max="2" width="16.140625" style="34" customWidth="1"/>
    <col min="3" max="3" width="26.85546875" style="34" customWidth="1"/>
    <col min="4" max="4" width="17.42578125" style="34" customWidth="1"/>
    <col min="5" max="5" width="15.140625" style="34" customWidth="1"/>
    <col min="6" max="6" width="19.140625" style="34" customWidth="1"/>
    <col min="7" max="7" width="10.7109375" style="34" bestFit="1" customWidth="1"/>
    <col min="8" max="9" width="10.5703125" style="34" bestFit="1" customWidth="1"/>
    <col min="10" max="10" width="9.140625" style="34"/>
    <col min="11" max="11" width="9.42578125" style="34" bestFit="1" customWidth="1"/>
    <col min="12" max="256" width="9.140625" style="34"/>
    <col min="257" max="257" width="13.140625" style="34" customWidth="1"/>
    <col min="258" max="258" width="16.140625" style="34" customWidth="1"/>
    <col min="259" max="259" width="26.85546875" style="34" customWidth="1"/>
    <col min="260" max="260" width="17.42578125" style="34" customWidth="1"/>
    <col min="261" max="261" width="15.140625" style="34" customWidth="1"/>
    <col min="262" max="262" width="19.140625" style="34" customWidth="1"/>
    <col min="263" max="263" width="17.5703125" style="34" customWidth="1"/>
    <col min="264" max="264" width="15.7109375" style="34" customWidth="1"/>
    <col min="265" max="265" width="17.140625" style="34" customWidth="1"/>
    <col min="266" max="266" width="9.140625" style="34"/>
    <col min="267" max="267" width="9.42578125" style="34" bestFit="1" customWidth="1"/>
    <col min="268" max="512" width="9.140625" style="34"/>
    <col min="513" max="513" width="13.140625" style="34" customWidth="1"/>
    <col min="514" max="514" width="16.140625" style="34" customWidth="1"/>
    <col min="515" max="515" width="26.85546875" style="34" customWidth="1"/>
    <col min="516" max="516" width="17.42578125" style="34" customWidth="1"/>
    <col min="517" max="517" width="15.140625" style="34" customWidth="1"/>
    <col min="518" max="518" width="19.140625" style="34" customWidth="1"/>
    <col min="519" max="519" width="17.5703125" style="34" customWidth="1"/>
    <col min="520" max="520" width="15.7109375" style="34" customWidth="1"/>
    <col min="521" max="521" width="17.140625" style="34" customWidth="1"/>
    <col min="522" max="522" width="9.140625" style="34"/>
    <col min="523" max="523" width="9.42578125" style="34" bestFit="1" customWidth="1"/>
    <col min="524" max="768" width="9.140625" style="34"/>
    <col min="769" max="769" width="13.140625" style="34" customWidth="1"/>
    <col min="770" max="770" width="16.140625" style="34" customWidth="1"/>
    <col min="771" max="771" width="26.85546875" style="34" customWidth="1"/>
    <col min="772" max="772" width="17.42578125" style="34" customWidth="1"/>
    <col min="773" max="773" width="15.140625" style="34" customWidth="1"/>
    <col min="774" max="774" width="19.140625" style="34" customWidth="1"/>
    <col min="775" max="775" width="17.5703125" style="34" customWidth="1"/>
    <col min="776" max="776" width="15.7109375" style="34" customWidth="1"/>
    <col min="777" max="777" width="17.140625" style="34" customWidth="1"/>
    <col min="778" max="778" width="9.140625" style="34"/>
    <col min="779" max="779" width="9.42578125" style="34" bestFit="1" customWidth="1"/>
    <col min="780" max="1024" width="9.140625" style="34"/>
    <col min="1025" max="1025" width="13.140625" style="34" customWidth="1"/>
    <col min="1026" max="1026" width="16.140625" style="34" customWidth="1"/>
    <col min="1027" max="1027" width="26.85546875" style="34" customWidth="1"/>
    <col min="1028" max="1028" width="17.42578125" style="34" customWidth="1"/>
    <col min="1029" max="1029" width="15.140625" style="34" customWidth="1"/>
    <col min="1030" max="1030" width="19.140625" style="34" customWidth="1"/>
    <col min="1031" max="1031" width="17.5703125" style="34" customWidth="1"/>
    <col min="1032" max="1032" width="15.7109375" style="34" customWidth="1"/>
    <col min="1033" max="1033" width="17.140625" style="34" customWidth="1"/>
    <col min="1034" max="1034" width="9.140625" style="34"/>
    <col min="1035" max="1035" width="9.42578125" style="34" bestFit="1" customWidth="1"/>
    <col min="1036" max="1280" width="9.140625" style="34"/>
    <col min="1281" max="1281" width="13.140625" style="34" customWidth="1"/>
    <col min="1282" max="1282" width="16.140625" style="34" customWidth="1"/>
    <col min="1283" max="1283" width="26.85546875" style="34" customWidth="1"/>
    <col min="1284" max="1284" width="17.42578125" style="34" customWidth="1"/>
    <col min="1285" max="1285" width="15.140625" style="34" customWidth="1"/>
    <col min="1286" max="1286" width="19.140625" style="34" customWidth="1"/>
    <col min="1287" max="1287" width="17.5703125" style="34" customWidth="1"/>
    <col min="1288" max="1288" width="15.7109375" style="34" customWidth="1"/>
    <col min="1289" max="1289" width="17.140625" style="34" customWidth="1"/>
    <col min="1290" max="1290" width="9.140625" style="34"/>
    <col min="1291" max="1291" width="9.42578125" style="34" bestFit="1" customWidth="1"/>
    <col min="1292" max="1536" width="9.140625" style="34"/>
    <col min="1537" max="1537" width="13.140625" style="34" customWidth="1"/>
    <col min="1538" max="1538" width="16.140625" style="34" customWidth="1"/>
    <col min="1539" max="1539" width="26.85546875" style="34" customWidth="1"/>
    <col min="1540" max="1540" width="17.42578125" style="34" customWidth="1"/>
    <col min="1541" max="1541" width="15.140625" style="34" customWidth="1"/>
    <col min="1542" max="1542" width="19.140625" style="34" customWidth="1"/>
    <col min="1543" max="1543" width="17.5703125" style="34" customWidth="1"/>
    <col min="1544" max="1544" width="15.7109375" style="34" customWidth="1"/>
    <col min="1545" max="1545" width="17.140625" style="34" customWidth="1"/>
    <col min="1546" max="1546" width="9.140625" style="34"/>
    <col min="1547" max="1547" width="9.42578125" style="34" bestFit="1" customWidth="1"/>
    <col min="1548" max="1792" width="9.140625" style="34"/>
    <col min="1793" max="1793" width="13.140625" style="34" customWidth="1"/>
    <col min="1794" max="1794" width="16.140625" style="34" customWidth="1"/>
    <col min="1795" max="1795" width="26.85546875" style="34" customWidth="1"/>
    <col min="1796" max="1796" width="17.42578125" style="34" customWidth="1"/>
    <col min="1797" max="1797" width="15.140625" style="34" customWidth="1"/>
    <col min="1798" max="1798" width="19.140625" style="34" customWidth="1"/>
    <col min="1799" max="1799" width="17.5703125" style="34" customWidth="1"/>
    <col min="1800" max="1800" width="15.7109375" style="34" customWidth="1"/>
    <col min="1801" max="1801" width="17.140625" style="34" customWidth="1"/>
    <col min="1802" max="1802" width="9.140625" style="34"/>
    <col min="1803" max="1803" width="9.42578125" style="34" bestFit="1" customWidth="1"/>
    <col min="1804" max="2048" width="9.140625" style="34"/>
    <col min="2049" max="2049" width="13.140625" style="34" customWidth="1"/>
    <col min="2050" max="2050" width="16.140625" style="34" customWidth="1"/>
    <col min="2051" max="2051" width="26.85546875" style="34" customWidth="1"/>
    <col min="2052" max="2052" width="17.42578125" style="34" customWidth="1"/>
    <col min="2053" max="2053" width="15.140625" style="34" customWidth="1"/>
    <col min="2054" max="2054" width="19.140625" style="34" customWidth="1"/>
    <col min="2055" max="2055" width="17.5703125" style="34" customWidth="1"/>
    <col min="2056" max="2056" width="15.7109375" style="34" customWidth="1"/>
    <col min="2057" max="2057" width="17.140625" style="34" customWidth="1"/>
    <col min="2058" max="2058" width="9.140625" style="34"/>
    <col min="2059" max="2059" width="9.42578125" style="34" bestFit="1" customWidth="1"/>
    <col min="2060" max="2304" width="9.140625" style="34"/>
    <col min="2305" max="2305" width="13.140625" style="34" customWidth="1"/>
    <col min="2306" max="2306" width="16.140625" style="34" customWidth="1"/>
    <col min="2307" max="2307" width="26.85546875" style="34" customWidth="1"/>
    <col min="2308" max="2308" width="17.42578125" style="34" customWidth="1"/>
    <col min="2309" max="2309" width="15.140625" style="34" customWidth="1"/>
    <col min="2310" max="2310" width="19.140625" style="34" customWidth="1"/>
    <col min="2311" max="2311" width="17.5703125" style="34" customWidth="1"/>
    <col min="2312" max="2312" width="15.7109375" style="34" customWidth="1"/>
    <col min="2313" max="2313" width="17.140625" style="34" customWidth="1"/>
    <col min="2314" max="2314" width="9.140625" style="34"/>
    <col min="2315" max="2315" width="9.42578125" style="34" bestFit="1" customWidth="1"/>
    <col min="2316" max="2560" width="9.140625" style="34"/>
    <col min="2561" max="2561" width="13.140625" style="34" customWidth="1"/>
    <col min="2562" max="2562" width="16.140625" style="34" customWidth="1"/>
    <col min="2563" max="2563" width="26.85546875" style="34" customWidth="1"/>
    <col min="2564" max="2564" width="17.42578125" style="34" customWidth="1"/>
    <col min="2565" max="2565" width="15.140625" style="34" customWidth="1"/>
    <col min="2566" max="2566" width="19.140625" style="34" customWidth="1"/>
    <col min="2567" max="2567" width="17.5703125" style="34" customWidth="1"/>
    <col min="2568" max="2568" width="15.7109375" style="34" customWidth="1"/>
    <col min="2569" max="2569" width="17.140625" style="34" customWidth="1"/>
    <col min="2570" max="2570" width="9.140625" style="34"/>
    <col min="2571" max="2571" width="9.42578125" style="34" bestFit="1" customWidth="1"/>
    <col min="2572" max="2816" width="9.140625" style="34"/>
    <col min="2817" max="2817" width="13.140625" style="34" customWidth="1"/>
    <col min="2818" max="2818" width="16.140625" style="34" customWidth="1"/>
    <col min="2819" max="2819" width="26.85546875" style="34" customWidth="1"/>
    <col min="2820" max="2820" width="17.42578125" style="34" customWidth="1"/>
    <col min="2821" max="2821" width="15.140625" style="34" customWidth="1"/>
    <col min="2822" max="2822" width="19.140625" style="34" customWidth="1"/>
    <col min="2823" max="2823" width="17.5703125" style="34" customWidth="1"/>
    <col min="2824" max="2824" width="15.7109375" style="34" customWidth="1"/>
    <col min="2825" max="2825" width="17.140625" style="34" customWidth="1"/>
    <col min="2826" max="2826" width="9.140625" style="34"/>
    <col min="2827" max="2827" width="9.42578125" style="34" bestFit="1" customWidth="1"/>
    <col min="2828" max="3072" width="9.140625" style="34"/>
    <col min="3073" max="3073" width="13.140625" style="34" customWidth="1"/>
    <col min="3074" max="3074" width="16.140625" style="34" customWidth="1"/>
    <col min="3075" max="3075" width="26.85546875" style="34" customWidth="1"/>
    <col min="3076" max="3076" width="17.42578125" style="34" customWidth="1"/>
    <col min="3077" max="3077" width="15.140625" style="34" customWidth="1"/>
    <col min="3078" max="3078" width="19.140625" style="34" customWidth="1"/>
    <col min="3079" max="3079" width="17.5703125" style="34" customWidth="1"/>
    <col min="3080" max="3080" width="15.7109375" style="34" customWidth="1"/>
    <col min="3081" max="3081" width="17.140625" style="34" customWidth="1"/>
    <col min="3082" max="3082" width="9.140625" style="34"/>
    <col min="3083" max="3083" width="9.42578125" style="34" bestFit="1" customWidth="1"/>
    <col min="3084" max="3328" width="9.140625" style="34"/>
    <col min="3329" max="3329" width="13.140625" style="34" customWidth="1"/>
    <col min="3330" max="3330" width="16.140625" style="34" customWidth="1"/>
    <col min="3331" max="3331" width="26.85546875" style="34" customWidth="1"/>
    <col min="3332" max="3332" width="17.42578125" style="34" customWidth="1"/>
    <col min="3333" max="3333" width="15.140625" style="34" customWidth="1"/>
    <col min="3334" max="3334" width="19.140625" style="34" customWidth="1"/>
    <col min="3335" max="3335" width="17.5703125" style="34" customWidth="1"/>
    <col min="3336" max="3336" width="15.7109375" style="34" customWidth="1"/>
    <col min="3337" max="3337" width="17.140625" style="34" customWidth="1"/>
    <col min="3338" max="3338" width="9.140625" style="34"/>
    <col min="3339" max="3339" width="9.42578125" style="34" bestFit="1" customWidth="1"/>
    <col min="3340" max="3584" width="9.140625" style="34"/>
    <col min="3585" max="3585" width="13.140625" style="34" customWidth="1"/>
    <col min="3586" max="3586" width="16.140625" style="34" customWidth="1"/>
    <col min="3587" max="3587" width="26.85546875" style="34" customWidth="1"/>
    <col min="3588" max="3588" width="17.42578125" style="34" customWidth="1"/>
    <col min="3589" max="3589" width="15.140625" style="34" customWidth="1"/>
    <col min="3590" max="3590" width="19.140625" style="34" customWidth="1"/>
    <col min="3591" max="3591" width="17.5703125" style="34" customWidth="1"/>
    <col min="3592" max="3592" width="15.7109375" style="34" customWidth="1"/>
    <col min="3593" max="3593" width="17.140625" style="34" customWidth="1"/>
    <col min="3594" max="3594" width="9.140625" style="34"/>
    <col min="3595" max="3595" width="9.42578125" style="34" bestFit="1" customWidth="1"/>
    <col min="3596" max="3840" width="9.140625" style="34"/>
    <col min="3841" max="3841" width="13.140625" style="34" customWidth="1"/>
    <col min="3842" max="3842" width="16.140625" style="34" customWidth="1"/>
    <col min="3843" max="3843" width="26.85546875" style="34" customWidth="1"/>
    <col min="3844" max="3844" width="17.42578125" style="34" customWidth="1"/>
    <col min="3845" max="3845" width="15.140625" style="34" customWidth="1"/>
    <col min="3846" max="3846" width="19.140625" style="34" customWidth="1"/>
    <col min="3847" max="3847" width="17.5703125" style="34" customWidth="1"/>
    <col min="3848" max="3848" width="15.7109375" style="34" customWidth="1"/>
    <col min="3849" max="3849" width="17.140625" style="34" customWidth="1"/>
    <col min="3850" max="3850" width="9.140625" style="34"/>
    <col min="3851" max="3851" width="9.42578125" style="34" bestFit="1" customWidth="1"/>
    <col min="3852" max="4096" width="9.140625" style="34"/>
    <col min="4097" max="4097" width="13.140625" style="34" customWidth="1"/>
    <col min="4098" max="4098" width="16.140625" style="34" customWidth="1"/>
    <col min="4099" max="4099" width="26.85546875" style="34" customWidth="1"/>
    <col min="4100" max="4100" width="17.42578125" style="34" customWidth="1"/>
    <col min="4101" max="4101" width="15.140625" style="34" customWidth="1"/>
    <col min="4102" max="4102" width="19.140625" style="34" customWidth="1"/>
    <col min="4103" max="4103" width="17.5703125" style="34" customWidth="1"/>
    <col min="4104" max="4104" width="15.7109375" style="34" customWidth="1"/>
    <col min="4105" max="4105" width="17.140625" style="34" customWidth="1"/>
    <col min="4106" max="4106" width="9.140625" style="34"/>
    <col min="4107" max="4107" width="9.42578125" style="34" bestFit="1" customWidth="1"/>
    <col min="4108" max="4352" width="9.140625" style="34"/>
    <col min="4353" max="4353" width="13.140625" style="34" customWidth="1"/>
    <col min="4354" max="4354" width="16.140625" style="34" customWidth="1"/>
    <col min="4355" max="4355" width="26.85546875" style="34" customWidth="1"/>
    <col min="4356" max="4356" width="17.42578125" style="34" customWidth="1"/>
    <col min="4357" max="4357" width="15.140625" style="34" customWidth="1"/>
    <col min="4358" max="4358" width="19.140625" style="34" customWidth="1"/>
    <col min="4359" max="4359" width="17.5703125" style="34" customWidth="1"/>
    <col min="4360" max="4360" width="15.7109375" style="34" customWidth="1"/>
    <col min="4361" max="4361" width="17.140625" style="34" customWidth="1"/>
    <col min="4362" max="4362" width="9.140625" style="34"/>
    <col min="4363" max="4363" width="9.42578125" style="34" bestFit="1" customWidth="1"/>
    <col min="4364" max="4608" width="9.140625" style="34"/>
    <col min="4609" max="4609" width="13.140625" style="34" customWidth="1"/>
    <col min="4610" max="4610" width="16.140625" style="34" customWidth="1"/>
    <col min="4611" max="4611" width="26.85546875" style="34" customWidth="1"/>
    <col min="4612" max="4612" width="17.42578125" style="34" customWidth="1"/>
    <col min="4613" max="4613" width="15.140625" style="34" customWidth="1"/>
    <col min="4614" max="4614" width="19.140625" style="34" customWidth="1"/>
    <col min="4615" max="4615" width="17.5703125" style="34" customWidth="1"/>
    <col min="4616" max="4616" width="15.7109375" style="34" customWidth="1"/>
    <col min="4617" max="4617" width="17.140625" style="34" customWidth="1"/>
    <col min="4618" max="4618" width="9.140625" style="34"/>
    <col min="4619" max="4619" width="9.42578125" style="34" bestFit="1" customWidth="1"/>
    <col min="4620" max="4864" width="9.140625" style="34"/>
    <col min="4865" max="4865" width="13.140625" style="34" customWidth="1"/>
    <col min="4866" max="4866" width="16.140625" style="34" customWidth="1"/>
    <col min="4867" max="4867" width="26.85546875" style="34" customWidth="1"/>
    <col min="4868" max="4868" width="17.42578125" style="34" customWidth="1"/>
    <col min="4869" max="4869" width="15.140625" style="34" customWidth="1"/>
    <col min="4870" max="4870" width="19.140625" style="34" customWidth="1"/>
    <col min="4871" max="4871" width="17.5703125" style="34" customWidth="1"/>
    <col min="4872" max="4872" width="15.7109375" style="34" customWidth="1"/>
    <col min="4873" max="4873" width="17.140625" style="34" customWidth="1"/>
    <col min="4874" max="4874" width="9.140625" style="34"/>
    <col min="4875" max="4875" width="9.42578125" style="34" bestFit="1" customWidth="1"/>
    <col min="4876" max="5120" width="9.140625" style="34"/>
    <col min="5121" max="5121" width="13.140625" style="34" customWidth="1"/>
    <col min="5122" max="5122" width="16.140625" style="34" customWidth="1"/>
    <col min="5123" max="5123" width="26.85546875" style="34" customWidth="1"/>
    <col min="5124" max="5124" width="17.42578125" style="34" customWidth="1"/>
    <col min="5125" max="5125" width="15.140625" style="34" customWidth="1"/>
    <col min="5126" max="5126" width="19.140625" style="34" customWidth="1"/>
    <col min="5127" max="5127" width="17.5703125" style="34" customWidth="1"/>
    <col min="5128" max="5128" width="15.7109375" style="34" customWidth="1"/>
    <col min="5129" max="5129" width="17.140625" style="34" customWidth="1"/>
    <col min="5130" max="5130" width="9.140625" style="34"/>
    <col min="5131" max="5131" width="9.42578125" style="34" bestFit="1" customWidth="1"/>
    <col min="5132" max="5376" width="9.140625" style="34"/>
    <col min="5377" max="5377" width="13.140625" style="34" customWidth="1"/>
    <col min="5378" max="5378" width="16.140625" style="34" customWidth="1"/>
    <col min="5379" max="5379" width="26.85546875" style="34" customWidth="1"/>
    <col min="5380" max="5380" width="17.42578125" style="34" customWidth="1"/>
    <col min="5381" max="5381" width="15.140625" style="34" customWidth="1"/>
    <col min="5382" max="5382" width="19.140625" style="34" customWidth="1"/>
    <col min="5383" max="5383" width="17.5703125" style="34" customWidth="1"/>
    <col min="5384" max="5384" width="15.7109375" style="34" customWidth="1"/>
    <col min="5385" max="5385" width="17.140625" style="34" customWidth="1"/>
    <col min="5386" max="5386" width="9.140625" style="34"/>
    <col min="5387" max="5387" width="9.42578125" style="34" bestFit="1" customWidth="1"/>
    <col min="5388" max="5632" width="9.140625" style="34"/>
    <col min="5633" max="5633" width="13.140625" style="34" customWidth="1"/>
    <col min="5634" max="5634" width="16.140625" style="34" customWidth="1"/>
    <col min="5635" max="5635" width="26.85546875" style="34" customWidth="1"/>
    <col min="5636" max="5636" width="17.42578125" style="34" customWidth="1"/>
    <col min="5637" max="5637" width="15.140625" style="34" customWidth="1"/>
    <col min="5638" max="5638" width="19.140625" style="34" customWidth="1"/>
    <col min="5639" max="5639" width="17.5703125" style="34" customWidth="1"/>
    <col min="5640" max="5640" width="15.7109375" style="34" customWidth="1"/>
    <col min="5641" max="5641" width="17.140625" style="34" customWidth="1"/>
    <col min="5642" max="5642" width="9.140625" style="34"/>
    <col min="5643" max="5643" width="9.42578125" style="34" bestFit="1" customWidth="1"/>
    <col min="5644" max="5888" width="9.140625" style="34"/>
    <col min="5889" max="5889" width="13.140625" style="34" customWidth="1"/>
    <col min="5890" max="5890" width="16.140625" style="34" customWidth="1"/>
    <col min="5891" max="5891" width="26.85546875" style="34" customWidth="1"/>
    <col min="5892" max="5892" width="17.42578125" style="34" customWidth="1"/>
    <col min="5893" max="5893" width="15.140625" style="34" customWidth="1"/>
    <col min="5894" max="5894" width="19.140625" style="34" customWidth="1"/>
    <col min="5895" max="5895" width="17.5703125" style="34" customWidth="1"/>
    <col min="5896" max="5896" width="15.7109375" style="34" customWidth="1"/>
    <col min="5897" max="5897" width="17.140625" style="34" customWidth="1"/>
    <col min="5898" max="5898" width="9.140625" style="34"/>
    <col min="5899" max="5899" width="9.42578125" style="34" bestFit="1" customWidth="1"/>
    <col min="5900" max="6144" width="9.140625" style="34"/>
    <col min="6145" max="6145" width="13.140625" style="34" customWidth="1"/>
    <col min="6146" max="6146" width="16.140625" style="34" customWidth="1"/>
    <col min="6147" max="6147" width="26.85546875" style="34" customWidth="1"/>
    <col min="6148" max="6148" width="17.42578125" style="34" customWidth="1"/>
    <col min="6149" max="6149" width="15.140625" style="34" customWidth="1"/>
    <col min="6150" max="6150" width="19.140625" style="34" customWidth="1"/>
    <col min="6151" max="6151" width="17.5703125" style="34" customWidth="1"/>
    <col min="6152" max="6152" width="15.7109375" style="34" customWidth="1"/>
    <col min="6153" max="6153" width="17.140625" style="34" customWidth="1"/>
    <col min="6154" max="6154" width="9.140625" style="34"/>
    <col min="6155" max="6155" width="9.42578125" style="34" bestFit="1" customWidth="1"/>
    <col min="6156" max="6400" width="9.140625" style="34"/>
    <col min="6401" max="6401" width="13.140625" style="34" customWidth="1"/>
    <col min="6402" max="6402" width="16.140625" style="34" customWidth="1"/>
    <col min="6403" max="6403" width="26.85546875" style="34" customWidth="1"/>
    <col min="6404" max="6404" width="17.42578125" style="34" customWidth="1"/>
    <col min="6405" max="6405" width="15.140625" style="34" customWidth="1"/>
    <col min="6406" max="6406" width="19.140625" style="34" customWidth="1"/>
    <col min="6407" max="6407" width="17.5703125" style="34" customWidth="1"/>
    <col min="6408" max="6408" width="15.7109375" style="34" customWidth="1"/>
    <col min="6409" max="6409" width="17.140625" style="34" customWidth="1"/>
    <col min="6410" max="6410" width="9.140625" style="34"/>
    <col min="6411" max="6411" width="9.42578125" style="34" bestFit="1" customWidth="1"/>
    <col min="6412" max="6656" width="9.140625" style="34"/>
    <col min="6657" max="6657" width="13.140625" style="34" customWidth="1"/>
    <col min="6658" max="6658" width="16.140625" style="34" customWidth="1"/>
    <col min="6659" max="6659" width="26.85546875" style="34" customWidth="1"/>
    <col min="6660" max="6660" width="17.42578125" style="34" customWidth="1"/>
    <col min="6661" max="6661" width="15.140625" style="34" customWidth="1"/>
    <col min="6662" max="6662" width="19.140625" style="34" customWidth="1"/>
    <col min="6663" max="6663" width="17.5703125" style="34" customWidth="1"/>
    <col min="6664" max="6664" width="15.7109375" style="34" customWidth="1"/>
    <col min="6665" max="6665" width="17.140625" style="34" customWidth="1"/>
    <col min="6666" max="6666" width="9.140625" style="34"/>
    <col min="6667" max="6667" width="9.42578125" style="34" bestFit="1" customWidth="1"/>
    <col min="6668" max="6912" width="9.140625" style="34"/>
    <col min="6913" max="6913" width="13.140625" style="34" customWidth="1"/>
    <col min="6914" max="6914" width="16.140625" style="34" customWidth="1"/>
    <col min="6915" max="6915" width="26.85546875" style="34" customWidth="1"/>
    <col min="6916" max="6916" width="17.42578125" style="34" customWidth="1"/>
    <col min="6917" max="6917" width="15.140625" style="34" customWidth="1"/>
    <col min="6918" max="6918" width="19.140625" style="34" customWidth="1"/>
    <col min="6919" max="6919" width="17.5703125" style="34" customWidth="1"/>
    <col min="6920" max="6920" width="15.7109375" style="34" customWidth="1"/>
    <col min="6921" max="6921" width="17.140625" style="34" customWidth="1"/>
    <col min="6922" max="6922" width="9.140625" style="34"/>
    <col min="6923" max="6923" width="9.42578125" style="34" bestFit="1" customWidth="1"/>
    <col min="6924" max="7168" width="9.140625" style="34"/>
    <col min="7169" max="7169" width="13.140625" style="34" customWidth="1"/>
    <col min="7170" max="7170" width="16.140625" style="34" customWidth="1"/>
    <col min="7171" max="7171" width="26.85546875" style="34" customWidth="1"/>
    <col min="7172" max="7172" width="17.42578125" style="34" customWidth="1"/>
    <col min="7173" max="7173" width="15.140625" style="34" customWidth="1"/>
    <col min="7174" max="7174" width="19.140625" style="34" customWidth="1"/>
    <col min="7175" max="7175" width="17.5703125" style="34" customWidth="1"/>
    <col min="7176" max="7176" width="15.7109375" style="34" customWidth="1"/>
    <col min="7177" max="7177" width="17.140625" style="34" customWidth="1"/>
    <col min="7178" max="7178" width="9.140625" style="34"/>
    <col min="7179" max="7179" width="9.42578125" style="34" bestFit="1" customWidth="1"/>
    <col min="7180" max="7424" width="9.140625" style="34"/>
    <col min="7425" max="7425" width="13.140625" style="34" customWidth="1"/>
    <col min="7426" max="7426" width="16.140625" style="34" customWidth="1"/>
    <col min="7427" max="7427" width="26.85546875" style="34" customWidth="1"/>
    <col min="7428" max="7428" width="17.42578125" style="34" customWidth="1"/>
    <col min="7429" max="7429" width="15.140625" style="34" customWidth="1"/>
    <col min="7430" max="7430" width="19.140625" style="34" customWidth="1"/>
    <col min="7431" max="7431" width="17.5703125" style="34" customWidth="1"/>
    <col min="7432" max="7432" width="15.7109375" style="34" customWidth="1"/>
    <col min="7433" max="7433" width="17.140625" style="34" customWidth="1"/>
    <col min="7434" max="7434" width="9.140625" style="34"/>
    <col min="7435" max="7435" width="9.42578125" style="34" bestFit="1" customWidth="1"/>
    <col min="7436" max="7680" width="9.140625" style="34"/>
    <col min="7681" max="7681" width="13.140625" style="34" customWidth="1"/>
    <col min="7682" max="7682" width="16.140625" style="34" customWidth="1"/>
    <col min="7683" max="7683" width="26.85546875" style="34" customWidth="1"/>
    <col min="7684" max="7684" width="17.42578125" style="34" customWidth="1"/>
    <col min="7685" max="7685" width="15.140625" style="34" customWidth="1"/>
    <col min="7686" max="7686" width="19.140625" style="34" customWidth="1"/>
    <col min="7687" max="7687" width="17.5703125" style="34" customWidth="1"/>
    <col min="7688" max="7688" width="15.7109375" style="34" customWidth="1"/>
    <col min="7689" max="7689" width="17.140625" style="34" customWidth="1"/>
    <col min="7690" max="7690" width="9.140625" style="34"/>
    <col min="7691" max="7691" width="9.42578125" style="34" bestFit="1" customWidth="1"/>
    <col min="7692" max="7936" width="9.140625" style="34"/>
    <col min="7937" max="7937" width="13.140625" style="34" customWidth="1"/>
    <col min="7938" max="7938" width="16.140625" style="34" customWidth="1"/>
    <col min="7939" max="7939" width="26.85546875" style="34" customWidth="1"/>
    <col min="7940" max="7940" width="17.42578125" style="34" customWidth="1"/>
    <col min="7941" max="7941" width="15.140625" style="34" customWidth="1"/>
    <col min="7942" max="7942" width="19.140625" style="34" customWidth="1"/>
    <col min="7943" max="7943" width="17.5703125" style="34" customWidth="1"/>
    <col min="7944" max="7944" width="15.7109375" style="34" customWidth="1"/>
    <col min="7945" max="7945" width="17.140625" style="34" customWidth="1"/>
    <col min="7946" max="7946" width="9.140625" style="34"/>
    <col min="7947" max="7947" width="9.42578125" style="34" bestFit="1" customWidth="1"/>
    <col min="7948" max="8192" width="9.140625" style="34"/>
    <col min="8193" max="8193" width="13.140625" style="34" customWidth="1"/>
    <col min="8194" max="8194" width="16.140625" style="34" customWidth="1"/>
    <col min="8195" max="8195" width="26.85546875" style="34" customWidth="1"/>
    <col min="8196" max="8196" width="17.42578125" style="34" customWidth="1"/>
    <col min="8197" max="8197" width="15.140625" style="34" customWidth="1"/>
    <col min="8198" max="8198" width="19.140625" style="34" customWidth="1"/>
    <col min="8199" max="8199" width="17.5703125" style="34" customWidth="1"/>
    <col min="8200" max="8200" width="15.7109375" style="34" customWidth="1"/>
    <col min="8201" max="8201" width="17.140625" style="34" customWidth="1"/>
    <col min="8202" max="8202" width="9.140625" style="34"/>
    <col min="8203" max="8203" width="9.42578125" style="34" bestFit="1" customWidth="1"/>
    <col min="8204" max="8448" width="9.140625" style="34"/>
    <col min="8449" max="8449" width="13.140625" style="34" customWidth="1"/>
    <col min="8450" max="8450" width="16.140625" style="34" customWidth="1"/>
    <col min="8451" max="8451" width="26.85546875" style="34" customWidth="1"/>
    <col min="8452" max="8452" width="17.42578125" style="34" customWidth="1"/>
    <col min="8453" max="8453" width="15.140625" style="34" customWidth="1"/>
    <col min="8454" max="8454" width="19.140625" style="34" customWidth="1"/>
    <col min="8455" max="8455" width="17.5703125" style="34" customWidth="1"/>
    <col min="8456" max="8456" width="15.7109375" style="34" customWidth="1"/>
    <col min="8457" max="8457" width="17.140625" style="34" customWidth="1"/>
    <col min="8458" max="8458" width="9.140625" style="34"/>
    <col min="8459" max="8459" width="9.42578125" style="34" bestFit="1" customWidth="1"/>
    <col min="8460" max="8704" width="9.140625" style="34"/>
    <col min="8705" max="8705" width="13.140625" style="34" customWidth="1"/>
    <col min="8706" max="8706" width="16.140625" style="34" customWidth="1"/>
    <col min="8707" max="8707" width="26.85546875" style="34" customWidth="1"/>
    <col min="8708" max="8708" width="17.42578125" style="34" customWidth="1"/>
    <col min="8709" max="8709" width="15.140625" style="34" customWidth="1"/>
    <col min="8710" max="8710" width="19.140625" style="34" customWidth="1"/>
    <col min="8711" max="8711" width="17.5703125" style="34" customWidth="1"/>
    <col min="8712" max="8712" width="15.7109375" style="34" customWidth="1"/>
    <col min="8713" max="8713" width="17.140625" style="34" customWidth="1"/>
    <col min="8714" max="8714" width="9.140625" style="34"/>
    <col min="8715" max="8715" width="9.42578125" style="34" bestFit="1" customWidth="1"/>
    <col min="8716" max="8960" width="9.140625" style="34"/>
    <col min="8961" max="8961" width="13.140625" style="34" customWidth="1"/>
    <col min="8962" max="8962" width="16.140625" style="34" customWidth="1"/>
    <col min="8963" max="8963" width="26.85546875" style="34" customWidth="1"/>
    <col min="8964" max="8964" width="17.42578125" style="34" customWidth="1"/>
    <col min="8965" max="8965" width="15.140625" style="34" customWidth="1"/>
    <col min="8966" max="8966" width="19.140625" style="34" customWidth="1"/>
    <col min="8967" max="8967" width="17.5703125" style="34" customWidth="1"/>
    <col min="8968" max="8968" width="15.7109375" style="34" customWidth="1"/>
    <col min="8969" max="8969" width="17.140625" style="34" customWidth="1"/>
    <col min="8970" max="8970" width="9.140625" style="34"/>
    <col min="8971" max="8971" width="9.42578125" style="34" bestFit="1" customWidth="1"/>
    <col min="8972" max="9216" width="9.140625" style="34"/>
    <col min="9217" max="9217" width="13.140625" style="34" customWidth="1"/>
    <col min="9218" max="9218" width="16.140625" style="34" customWidth="1"/>
    <col min="9219" max="9219" width="26.85546875" style="34" customWidth="1"/>
    <col min="9220" max="9220" width="17.42578125" style="34" customWidth="1"/>
    <col min="9221" max="9221" width="15.140625" style="34" customWidth="1"/>
    <col min="9222" max="9222" width="19.140625" style="34" customWidth="1"/>
    <col min="9223" max="9223" width="17.5703125" style="34" customWidth="1"/>
    <col min="9224" max="9224" width="15.7109375" style="34" customWidth="1"/>
    <col min="9225" max="9225" width="17.140625" style="34" customWidth="1"/>
    <col min="9226" max="9226" width="9.140625" style="34"/>
    <col min="9227" max="9227" width="9.42578125" style="34" bestFit="1" customWidth="1"/>
    <col min="9228" max="9472" width="9.140625" style="34"/>
    <col min="9473" max="9473" width="13.140625" style="34" customWidth="1"/>
    <col min="9474" max="9474" width="16.140625" style="34" customWidth="1"/>
    <col min="9475" max="9475" width="26.85546875" style="34" customWidth="1"/>
    <col min="9476" max="9476" width="17.42578125" style="34" customWidth="1"/>
    <col min="9477" max="9477" width="15.140625" style="34" customWidth="1"/>
    <col min="9478" max="9478" width="19.140625" style="34" customWidth="1"/>
    <col min="9479" max="9479" width="17.5703125" style="34" customWidth="1"/>
    <col min="9480" max="9480" width="15.7109375" style="34" customWidth="1"/>
    <col min="9481" max="9481" width="17.140625" style="34" customWidth="1"/>
    <col min="9482" max="9482" width="9.140625" style="34"/>
    <col min="9483" max="9483" width="9.42578125" style="34" bestFit="1" customWidth="1"/>
    <col min="9484" max="9728" width="9.140625" style="34"/>
    <col min="9729" max="9729" width="13.140625" style="34" customWidth="1"/>
    <col min="9730" max="9730" width="16.140625" style="34" customWidth="1"/>
    <col min="9731" max="9731" width="26.85546875" style="34" customWidth="1"/>
    <col min="9732" max="9732" width="17.42578125" style="34" customWidth="1"/>
    <col min="9733" max="9733" width="15.140625" style="34" customWidth="1"/>
    <col min="9734" max="9734" width="19.140625" style="34" customWidth="1"/>
    <col min="9735" max="9735" width="17.5703125" style="34" customWidth="1"/>
    <col min="9736" max="9736" width="15.7109375" style="34" customWidth="1"/>
    <col min="9737" max="9737" width="17.140625" style="34" customWidth="1"/>
    <col min="9738" max="9738" width="9.140625" style="34"/>
    <col min="9739" max="9739" width="9.42578125" style="34" bestFit="1" customWidth="1"/>
    <col min="9740" max="9984" width="9.140625" style="34"/>
    <col min="9985" max="9985" width="13.140625" style="34" customWidth="1"/>
    <col min="9986" max="9986" width="16.140625" style="34" customWidth="1"/>
    <col min="9987" max="9987" width="26.85546875" style="34" customWidth="1"/>
    <col min="9988" max="9988" width="17.42578125" style="34" customWidth="1"/>
    <col min="9989" max="9989" width="15.140625" style="34" customWidth="1"/>
    <col min="9990" max="9990" width="19.140625" style="34" customWidth="1"/>
    <col min="9991" max="9991" width="17.5703125" style="34" customWidth="1"/>
    <col min="9992" max="9992" width="15.7109375" style="34" customWidth="1"/>
    <col min="9993" max="9993" width="17.140625" style="34" customWidth="1"/>
    <col min="9994" max="9994" width="9.140625" style="34"/>
    <col min="9995" max="9995" width="9.42578125" style="34" bestFit="1" customWidth="1"/>
    <col min="9996" max="10240" width="9.140625" style="34"/>
    <col min="10241" max="10241" width="13.140625" style="34" customWidth="1"/>
    <col min="10242" max="10242" width="16.140625" style="34" customWidth="1"/>
    <col min="10243" max="10243" width="26.85546875" style="34" customWidth="1"/>
    <col min="10244" max="10244" width="17.42578125" style="34" customWidth="1"/>
    <col min="10245" max="10245" width="15.140625" style="34" customWidth="1"/>
    <col min="10246" max="10246" width="19.140625" style="34" customWidth="1"/>
    <col min="10247" max="10247" width="17.5703125" style="34" customWidth="1"/>
    <col min="10248" max="10248" width="15.7109375" style="34" customWidth="1"/>
    <col min="10249" max="10249" width="17.140625" style="34" customWidth="1"/>
    <col min="10250" max="10250" width="9.140625" style="34"/>
    <col min="10251" max="10251" width="9.42578125" style="34" bestFit="1" customWidth="1"/>
    <col min="10252" max="10496" width="9.140625" style="34"/>
    <col min="10497" max="10497" width="13.140625" style="34" customWidth="1"/>
    <col min="10498" max="10498" width="16.140625" style="34" customWidth="1"/>
    <col min="10499" max="10499" width="26.85546875" style="34" customWidth="1"/>
    <col min="10500" max="10500" width="17.42578125" style="34" customWidth="1"/>
    <col min="10501" max="10501" width="15.140625" style="34" customWidth="1"/>
    <col min="10502" max="10502" width="19.140625" style="34" customWidth="1"/>
    <col min="10503" max="10503" width="17.5703125" style="34" customWidth="1"/>
    <col min="10504" max="10504" width="15.7109375" style="34" customWidth="1"/>
    <col min="10505" max="10505" width="17.140625" style="34" customWidth="1"/>
    <col min="10506" max="10506" width="9.140625" style="34"/>
    <col min="10507" max="10507" width="9.42578125" style="34" bestFit="1" customWidth="1"/>
    <col min="10508" max="10752" width="9.140625" style="34"/>
    <col min="10753" max="10753" width="13.140625" style="34" customWidth="1"/>
    <col min="10754" max="10754" width="16.140625" style="34" customWidth="1"/>
    <col min="10755" max="10755" width="26.85546875" style="34" customWidth="1"/>
    <col min="10756" max="10756" width="17.42578125" style="34" customWidth="1"/>
    <col min="10757" max="10757" width="15.140625" style="34" customWidth="1"/>
    <col min="10758" max="10758" width="19.140625" style="34" customWidth="1"/>
    <col min="10759" max="10759" width="17.5703125" style="34" customWidth="1"/>
    <col min="10760" max="10760" width="15.7109375" style="34" customWidth="1"/>
    <col min="10761" max="10761" width="17.140625" style="34" customWidth="1"/>
    <col min="10762" max="10762" width="9.140625" style="34"/>
    <col min="10763" max="10763" width="9.42578125" style="34" bestFit="1" customWidth="1"/>
    <col min="10764" max="11008" width="9.140625" style="34"/>
    <col min="11009" max="11009" width="13.140625" style="34" customWidth="1"/>
    <col min="11010" max="11010" width="16.140625" style="34" customWidth="1"/>
    <col min="11011" max="11011" width="26.85546875" style="34" customWidth="1"/>
    <col min="11012" max="11012" width="17.42578125" style="34" customWidth="1"/>
    <col min="11013" max="11013" width="15.140625" style="34" customWidth="1"/>
    <col min="11014" max="11014" width="19.140625" style="34" customWidth="1"/>
    <col min="11015" max="11015" width="17.5703125" style="34" customWidth="1"/>
    <col min="11016" max="11016" width="15.7109375" style="34" customWidth="1"/>
    <col min="11017" max="11017" width="17.140625" style="34" customWidth="1"/>
    <col min="11018" max="11018" width="9.140625" style="34"/>
    <col min="11019" max="11019" width="9.42578125" style="34" bestFit="1" customWidth="1"/>
    <col min="11020" max="11264" width="9.140625" style="34"/>
    <col min="11265" max="11265" width="13.140625" style="34" customWidth="1"/>
    <col min="11266" max="11266" width="16.140625" style="34" customWidth="1"/>
    <col min="11267" max="11267" width="26.85546875" style="34" customWidth="1"/>
    <col min="11268" max="11268" width="17.42578125" style="34" customWidth="1"/>
    <col min="11269" max="11269" width="15.140625" style="34" customWidth="1"/>
    <col min="11270" max="11270" width="19.140625" style="34" customWidth="1"/>
    <col min="11271" max="11271" width="17.5703125" style="34" customWidth="1"/>
    <col min="11272" max="11272" width="15.7109375" style="34" customWidth="1"/>
    <col min="11273" max="11273" width="17.140625" style="34" customWidth="1"/>
    <col min="11274" max="11274" width="9.140625" style="34"/>
    <col min="11275" max="11275" width="9.42578125" style="34" bestFit="1" customWidth="1"/>
    <col min="11276" max="11520" width="9.140625" style="34"/>
    <col min="11521" max="11521" width="13.140625" style="34" customWidth="1"/>
    <col min="11522" max="11522" width="16.140625" style="34" customWidth="1"/>
    <col min="11523" max="11523" width="26.85546875" style="34" customWidth="1"/>
    <col min="11524" max="11524" width="17.42578125" style="34" customWidth="1"/>
    <col min="11525" max="11525" width="15.140625" style="34" customWidth="1"/>
    <col min="11526" max="11526" width="19.140625" style="34" customWidth="1"/>
    <col min="11527" max="11527" width="17.5703125" style="34" customWidth="1"/>
    <col min="11528" max="11528" width="15.7109375" style="34" customWidth="1"/>
    <col min="11529" max="11529" width="17.140625" style="34" customWidth="1"/>
    <col min="11530" max="11530" width="9.140625" style="34"/>
    <col min="11531" max="11531" width="9.42578125" style="34" bestFit="1" customWidth="1"/>
    <col min="11532" max="11776" width="9.140625" style="34"/>
    <col min="11777" max="11777" width="13.140625" style="34" customWidth="1"/>
    <col min="11778" max="11778" width="16.140625" style="34" customWidth="1"/>
    <col min="11779" max="11779" width="26.85546875" style="34" customWidth="1"/>
    <col min="11780" max="11780" width="17.42578125" style="34" customWidth="1"/>
    <col min="11781" max="11781" width="15.140625" style="34" customWidth="1"/>
    <col min="11782" max="11782" width="19.140625" style="34" customWidth="1"/>
    <col min="11783" max="11783" width="17.5703125" style="34" customWidth="1"/>
    <col min="11784" max="11784" width="15.7109375" style="34" customWidth="1"/>
    <col min="11785" max="11785" width="17.140625" style="34" customWidth="1"/>
    <col min="11786" max="11786" width="9.140625" style="34"/>
    <col min="11787" max="11787" width="9.42578125" style="34" bestFit="1" customWidth="1"/>
    <col min="11788" max="12032" width="9.140625" style="34"/>
    <col min="12033" max="12033" width="13.140625" style="34" customWidth="1"/>
    <col min="12034" max="12034" width="16.140625" style="34" customWidth="1"/>
    <col min="12035" max="12035" width="26.85546875" style="34" customWidth="1"/>
    <col min="12036" max="12036" width="17.42578125" style="34" customWidth="1"/>
    <col min="12037" max="12037" width="15.140625" style="34" customWidth="1"/>
    <col min="12038" max="12038" width="19.140625" style="34" customWidth="1"/>
    <col min="12039" max="12039" width="17.5703125" style="34" customWidth="1"/>
    <col min="12040" max="12040" width="15.7109375" style="34" customWidth="1"/>
    <col min="12041" max="12041" width="17.140625" style="34" customWidth="1"/>
    <col min="12042" max="12042" width="9.140625" style="34"/>
    <col min="12043" max="12043" width="9.42578125" style="34" bestFit="1" customWidth="1"/>
    <col min="12044" max="12288" width="9.140625" style="34"/>
    <col min="12289" max="12289" width="13.140625" style="34" customWidth="1"/>
    <col min="12290" max="12290" width="16.140625" style="34" customWidth="1"/>
    <col min="12291" max="12291" width="26.85546875" style="34" customWidth="1"/>
    <col min="12292" max="12292" width="17.42578125" style="34" customWidth="1"/>
    <col min="12293" max="12293" width="15.140625" style="34" customWidth="1"/>
    <col min="12294" max="12294" width="19.140625" style="34" customWidth="1"/>
    <col min="12295" max="12295" width="17.5703125" style="34" customWidth="1"/>
    <col min="12296" max="12296" width="15.7109375" style="34" customWidth="1"/>
    <col min="12297" max="12297" width="17.140625" style="34" customWidth="1"/>
    <col min="12298" max="12298" width="9.140625" style="34"/>
    <col min="12299" max="12299" width="9.42578125" style="34" bestFit="1" customWidth="1"/>
    <col min="12300" max="12544" width="9.140625" style="34"/>
    <col min="12545" max="12545" width="13.140625" style="34" customWidth="1"/>
    <col min="12546" max="12546" width="16.140625" style="34" customWidth="1"/>
    <col min="12547" max="12547" width="26.85546875" style="34" customWidth="1"/>
    <col min="12548" max="12548" width="17.42578125" style="34" customWidth="1"/>
    <col min="12549" max="12549" width="15.140625" style="34" customWidth="1"/>
    <col min="12550" max="12550" width="19.140625" style="34" customWidth="1"/>
    <col min="12551" max="12551" width="17.5703125" style="34" customWidth="1"/>
    <col min="12552" max="12552" width="15.7109375" style="34" customWidth="1"/>
    <col min="12553" max="12553" width="17.140625" style="34" customWidth="1"/>
    <col min="12554" max="12554" width="9.140625" style="34"/>
    <col min="12555" max="12555" width="9.42578125" style="34" bestFit="1" customWidth="1"/>
    <col min="12556" max="12800" width="9.140625" style="34"/>
    <col min="12801" max="12801" width="13.140625" style="34" customWidth="1"/>
    <col min="12802" max="12802" width="16.140625" style="34" customWidth="1"/>
    <col min="12803" max="12803" width="26.85546875" style="34" customWidth="1"/>
    <col min="12804" max="12804" width="17.42578125" style="34" customWidth="1"/>
    <col min="12805" max="12805" width="15.140625" style="34" customWidth="1"/>
    <col min="12806" max="12806" width="19.140625" style="34" customWidth="1"/>
    <col min="12807" max="12807" width="17.5703125" style="34" customWidth="1"/>
    <col min="12808" max="12808" width="15.7109375" style="34" customWidth="1"/>
    <col min="12809" max="12809" width="17.140625" style="34" customWidth="1"/>
    <col min="12810" max="12810" width="9.140625" style="34"/>
    <col min="12811" max="12811" width="9.42578125" style="34" bestFit="1" customWidth="1"/>
    <col min="12812" max="13056" width="9.140625" style="34"/>
    <col min="13057" max="13057" width="13.140625" style="34" customWidth="1"/>
    <col min="13058" max="13058" width="16.140625" style="34" customWidth="1"/>
    <col min="13059" max="13059" width="26.85546875" style="34" customWidth="1"/>
    <col min="13060" max="13060" width="17.42578125" style="34" customWidth="1"/>
    <col min="13061" max="13061" width="15.140625" style="34" customWidth="1"/>
    <col min="13062" max="13062" width="19.140625" style="34" customWidth="1"/>
    <col min="13063" max="13063" width="17.5703125" style="34" customWidth="1"/>
    <col min="13064" max="13064" width="15.7109375" style="34" customWidth="1"/>
    <col min="13065" max="13065" width="17.140625" style="34" customWidth="1"/>
    <col min="13066" max="13066" width="9.140625" style="34"/>
    <col min="13067" max="13067" width="9.42578125" style="34" bestFit="1" customWidth="1"/>
    <col min="13068" max="13312" width="9.140625" style="34"/>
    <col min="13313" max="13313" width="13.140625" style="34" customWidth="1"/>
    <col min="13314" max="13314" width="16.140625" style="34" customWidth="1"/>
    <col min="13315" max="13315" width="26.85546875" style="34" customWidth="1"/>
    <col min="13316" max="13316" width="17.42578125" style="34" customWidth="1"/>
    <col min="13317" max="13317" width="15.140625" style="34" customWidth="1"/>
    <col min="13318" max="13318" width="19.140625" style="34" customWidth="1"/>
    <col min="13319" max="13319" width="17.5703125" style="34" customWidth="1"/>
    <col min="13320" max="13320" width="15.7109375" style="34" customWidth="1"/>
    <col min="13321" max="13321" width="17.140625" style="34" customWidth="1"/>
    <col min="13322" max="13322" width="9.140625" style="34"/>
    <col min="13323" max="13323" width="9.42578125" style="34" bestFit="1" customWidth="1"/>
    <col min="13324" max="13568" width="9.140625" style="34"/>
    <col min="13569" max="13569" width="13.140625" style="34" customWidth="1"/>
    <col min="13570" max="13570" width="16.140625" style="34" customWidth="1"/>
    <col min="13571" max="13571" width="26.85546875" style="34" customWidth="1"/>
    <col min="13572" max="13572" width="17.42578125" style="34" customWidth="1"/>
    <col min="13573" max="13573" width="15.140625" style="34" customWidth="1"/>
    <col min="13574" max="13574" width="19.140625" style="34" customWidth="1"/>
    <col min="13575" max="13575" width="17.5703125" style="34" customWidth="1"/>
    <col min="13576" max="13576" width="15.7109375" style="34" customWidth="1"/>
    <col min="13577" max="13577" width="17.140625" style="34" customWidth="1"/>
    <col min="13578" max="13578" width="9.140625" style="34"/>
    <col min="13579" max="13579" width="9.42578125" style="34" bestFit="1" customWidth="1"/>
    <col min="13580" max="13824" width="9.140625" style="34"/>
    <col min="13825" max="13825" width="13.140625" style="34" customWidth="1"/>
    <col min="13826" max="13826" width="16.140625" style="34" customWidth="1"/>
    <col min="13827" max="13827" width="26.85546875" style="34" customWidth="1"/>
    <col min="13828" max="13828" width="17.42578125" style="34" customWidth="1"/>
    <col min="13829" max="13829" width="15.140625" style="34" customWidth="1"/>
    <col min="13830" max="13830" width="19.140625" style="34" customWidth="1"/>
    <col min="13831" max="13831" width="17.5703125" style="34" customWidth="1"/>
    <col min="13832" max="13832" width="15.7109375" style="34" customWidth="1"/>
    <col min="13833" max="13833" width="17.140625" style="34" customWidth="1"/>
    <col min="13834" max="13834" width="9.140625" style="34"/>
    <col min="13835" max="13835" width="9.42578125" style="34" bestFit="1" customWidth="1"/>
    <col min="13836" max="14080" width="9.140625" style="34"/>
    <col min="14081" max="14081" width="13.140625" style="34" customWidth="1"/>
    <col min="14082" max="14082" width="16.140625" style="34" customWidth="1"/>
    <col min="14083" max="14083" width="26.85546875" style="34" customWidth="1"/>
    <col min="14084" max="14084" width="17.42578125" style="34" customWidth="1"/>
    <col min="14085" max="14085" width="15.140625" style="34" customWidth="1"/>
    <col min="14086" max="14086" width="19.140625" style="34" customWidth="1"/>
    <col min="14087" max="14087" width="17.5703125" style="34" customWidth="1"/>
    <col min="14088" max="14088" width="15.7109375" style="34" customWidth="1"/>
    <col min="14089" max="14089" width="17.140625" style="34" customWidth="1"/>
    <col min="14090" max="14090" width="9.140625" style="34"/>
    <col min="14091" max="14091" width="9.42578125" style="34" bestFit="1" customWidth="1"/>
    <col min="14092" max="14336" width="9.140625" style="34"/>
    <col min="14337" max="14337" width="13.140625" style="34" customWidth="1"/>
    <col min="14338" max="14338" width="16.140625" style="34" customWidth="1"/>
    <col min="14339" max="14339" width="26.85546875" style="34" customWidth="1"/>
    <col min="14340" max="14340" width="17.42578125" style="34" customWidth="1"/>
    <col min="14341" max="14341" width="15.140625" style="34" customWidth="1"/>
    <col min="14342" max="14342" width="19.140625" style="34" customWidth="1"/>
    <col min="14343" max="14343" width="17.5703125" style="34" customWidth="1"/>
    <col min="14344" max="14344" width="15.7109375" style="34" customWidth="1"/>
    <col min="14345" max="14345" width="17.140625" style="34" customWidth="1"/>
    <col min="14346" max="14346" width="9.140625" style="34"/>
    <col min="14347" max="14347" width="9.42578125" style="34" bestFit="1" customWidth="1"/>
    <col min="14348" max="14592" width="9.140625" style="34"/>
    <col min="14593" max="14593" width="13.140625" style="34" customWidth="1"/>
    <col min="14594" max="14594" width="16.140625" style="34" customWidth="1"/>
    <col min="14595" max="14595" width="26.85546875" style="34" customWidth="1"/>
    <col min="14596" max="14596" width="17.42578125" style="34" customWidth="1"/>
    <col min="14597" max="14597" width="15.140625" style="34" customWidth="1"/>
    <col min="14598" max="14598" width="19.140625" style="34" customWidth="1"/>
    <col min="14599" max="14599" width="17.5703125" style="34" customWidth="1"/>
    <col min="14600" max="14600" width="15.7109375" style="34" customWidth="1"/>
    <col min="14601" max="14601" width="17.140625" style="34" customWidth="1"/>
    <col min="14602" max="14602" width="9.140625" style="34"/>
    <col min="14603" max="14603" width="9.42578125" style="34" bestFit="1" customWidth="1"/>
    <col min="14604" max="14848" width="9.140625" style="34"/>
    <col min="14849" max="14849" width="13.140625" style="34" customWidth="1"/>
    <col min="14850" max="14850" width="16.140625" style="34" customWidth="1"/>
    <col min="14851" max="14851" width="26.85546875" style="34" customWidth="1"/>
    <col min="14852" max="14852" width="17.42578125" style="34" customWidth="1"/>
    <col min="14853" max="14853" width="15.140625" style="34" customWidth="1"/>
    <col min="14854" max="14854" width="19.140625" style="34" customWidth="1"/>
    <col min="14855" max="14855" width="17.5703125" style="34" customWidth="1"/>
    <col min="14856" max="14856" width="15.7109375" style="34" customWidth="1"/>
    <col min="14857" max="14857" width="17.140625" style="34" customWidth="1"/>
    <col min="14858" max="14858" width="9.140625" style="34"/>
    <col min="14859" max="14859" width="9.42578125" style="34" bestFit="1" customWidth="1"/>
    <col min="14860" max="15104" width="9.140625" style="34"/>
    <col min="15105" max="15105" width="13.140625" style="34" customWidth="1"/>
    <col min="15106" max="15106" width="16.140625" style="34" customWidth="1"/>
    <col min="15107" max="15107" width="26.85546875" style="34" customWidth="1"/>
    <col min="15108" max="15108" width="17.42578125" style="34" customWidth="1"/>
    <col min="15109" max="15109" width="15.140625" style="34" customWidth="1"/>
    <col min="15110" max="15110" width="19.140625" style="34" customWidth="1"/>
    <col min="15111" max="15111" width="17.5703125" style="34" customWidth="1"/>
    <col min="15112" max="15112" width="15.7109375" style="34" customWidth="1"/>
    <col min="15113" max="15113" width="17.140625" style="34" customWidth="1"/>
    <col min="15114" max="15114" width="9.140625" style="34"/>
    <col min="15115" max="15115" width="9.42578125" style="34" bestFit="1" customWidth="1"/>
    <col min="15116" max="15360" width="9.140625" style="34"/>
    <col min="15361" max="15361" width="13.140625" style="34" customWidth="1"/>
    <col min="15362" max="15362" width="16.140625" style="34" customWidth="1"/>
    <col min="15363" max="15363" width="26.85546875" style="34" customWidth="1"/>
    <col min="15364" max="15364" width="17.42578125" style="34" customWidth="1"/>
    <col min="15365" max="15365" width="15.140625" style="34" customWidth="1"/>
    <col min="15366" max="15366" width="19.140625" style="34" customWidth="1"/>
    <col min="15367" max="15367" width="17.5703125" style="34" customWidth="1"/>
    <col min="15368" max="15368" width="15.7109375" style="34" customWidth="1"/>
    <col min="15369" max="15369" width="17.140625" style="34" customWidth="1"/>
    <col min="15370" max="15370" width="9.140625" style="34"/>
    <col min="15371" max="15371" width="9.42578125" style="34" bestFit="1" customWidth="1"/>
    <col min="15372" max="15616" width="9.140625" style="34"/>
    <col min="15617" max="15617" width="13.140625" style="34" customWidth="1"/>
    <col min="15618" max="15618" width="16.140625" style="34" customWidth="1"/>
    <col min="15619" max="15619" width="26.85546875" style="34" customWidth="1"/>
    <col min="15620" max="15620" width="17.42578125" style="34" customWidth="1"/>
    <col min="15621" max="15621" width="15.140625" style="34" customWidth="1"/>
    <col min="15622" max="15622" width="19.140625" style="34" customWidth="1"/>
    <col min="15623" max="15623" width="17.5703125" style="34" customWidth="1"/>
    <col min="15624" max="15624" width="15.7109375" style="34" customWidth="1"/>
    <col min="15625" max="15625" width="17.140625" style="34" customWidth="1"/>
    <col min="15626" max="15626" width="9.140625" style="34"/>
    <col min="15627" max="15627" width="9.42578125" style="34" bestFit="1" customWidth="1"/>
    <col min="15628" max="15872" width="9.140625" style="34"/>
    <col min="15873" max="15873" width="13.140625" style="34" customWidth="1"/>
    <col min="15874" max="15874" width="16.140625" style="34" customWidth="1"/>
    <col min="15875" max="15875" width="26.85546875" style="34" customWidth="1"/>
    <col min="15876" max="15876" width="17.42578125" style="34" customWidth="1"/>
    <col min="15877" max="15877" width="15.140625" style="34" customWidth="1"/>
    <col min="15878" max="15878" width="19.140625" style="34" customWidth="1"/>
    <col min="15879" max="15879" width="17.5703125" style="34" customWidth="1"/>
    <col min="15880" max="15880" width="15.7109375" style="34" customWidth="1"/>
    <col min="15881" max="15881" width="17.140625" style="34" customWidth="1"/>
    <col min="15882" max="15882" width="9.140625" style="34"/>
    <col min="15883" max="15883" width="9.42578125" style="34" bestFit="1" customWidth="1"/>
    <col min="15884" max="16128" width="9.140625" style="34"/>
    <col min="16129" max="16129" width="13.140625" style="34" customWidth="1"/>
    <col min="16130" max="16130" width="16.140625" style="34" customWidth="1"/>
    <col min="16131" max="16131" width="26.85546875" style="34" customWidth="1"/>
    <col min="16132" max="16132" width="17.42578125" style="34" customWidth="1"/>
    <col min="16133" max="16133" width="15.140625" style="34" customWidth="1"/>
    <col min="16134" max="16134" width="19.140625" style="34" customWidth="1"/>
    <col min="16135" max="16135" width="17.5703125" style="34" customWidth="1"/>
    <col min="16136" max="16136" width="15.7109375" style="34" customWidth="1"/>
    <col min="16137" max="16137" width="17.140625" style="34" customWidth="1"/>
    <col min="16138" max="16138" width="9.140625" style="34"/>
    <col min="16139" max="16139" width="9.42578125" style="34" bestFit="1" customWidth="1"/>
    <col min="16140" max="16384" width="9.140625" style="34"/>
  </cols>
  <sheetData>
    <row r="1" spans="1:9">
      <c r="A1" s="338" t="s">
        <v>220</v>
      </c>
      <c r="B1" s="338"/>
      <c r="C1" s="338"/>
      <c r="D1" s="338"/>
      <c r="E1" s="338"/>
      <c r="F1" s="338"/>
      <c r="G1" s="338"/>
      <c r="H1" s="338"/>
      <c r="I1" s="338"/>
    </row>
    <row r="2" spans="1:9">
      <c r="A2" s="145"/>
      <c r="B2" s="145"/>
      <c r="C2" s="145"/>
      <c r="D2" s="145"/>
      <c r="E2" s="145"/>
      <c r="F2" s="145"/>
      <c r="G2" s="145"/>
      <c r="H2" s="145"/>
      <c r="I2" s="145"/>
    </row>
    <row r="3" spans="1:9" ht="58.5" customHeight="1">
      <c r="A3" s="340" t="s">
        <v>221</v>
      </c>
      <c r="B3" s="340"/>
      <c r="C3" s="340"/>
      <c r="D3" s="340"/>
      <c r="E3" s="340"/>
      <c r="F3" s="340"/>
      <c r="G3" s="340"/>
      <c r="H3" s="340"/>
      <c r="I3" s="340"/>
    </row>
    <row r="4" spans="1:9" s="60" customFormat="1" ht="34.5" customHeight="1">
      <c r="A4" s="337" t="s">
        <v>46</v>
      </c>
      <c r="B4" s="337"/>
      <c r="C4" s="337"/>
      <c r="D4" s="337"/>
      <c r="E4" s="337"/>
      <c r="F4" s="337"/>
      <c r="G4" s="337"/>
      <c r="H4" s="337"/>
      <c r="I4" s="337"/>
    </row>
    <row r="6" spans="1:9" s="60" customFormat="1">
      <c r="A6" s="337" t="s">
        <v>93</v>
      </c>
      <c r="B6" s="337"/>
      <c r="C6" s="337"/>
      <c r="D6" s="337"/>
      <c r="E6" s="337"/>
      <c r="F6" s="337"/>
      <c r="G6" s="337"/>
      <c r="H6" s="337"/>
      <c r="I6" s="337"/>
    </row>
    <row r="7" spans="1:9" s="60" customFormat="1" ht="17.25" thickBot="1">
      <c r="A7" s="144"/>
      <c r="B7" s="144"/>
      <c r="C7" s="144"/>
      <c r="D7" s="144"/>
      <c r="E7" s="144"/>
      <c r="F7" s="144"/>
      <c r="G7" s="144"/>
      <c r="H7" s="144"/>
      <c r="I7" s="144"/>
    </row>
    <row r="8" spans="1:9" ht="17.25" thickBot="1">
      <c r="A8" s="646" t="s">
        <v>108</v>
      </c>
      <c r="B8" s="647"/>
      <c r="C8" s="647"/>
      <c r="D8" s="647"/>
      <c r="E8" s="647"/>
      <c r="F8" s="647"/>
      <c r="G8" s="647"/>
      <c r="H8" s="647"/>
      <c r="I8" s="648"/>
    </row>
    <row r="9" spans="1:9">
      <c r="A9" s="313" t="s">
        <v>51</v>
      </c>
      <c r="B9" s="314"/>
      <c r="C9" s="565" t="s">
        <v>21</v>
      </c>
      <c r="D9" s="566"/>
      <c r="E9" s="566"/>
      <c r="F9" s="566"/>
      <c r="G9" s="566"/>
      <c r="H9" s="566"/>
      <c r="I9" s="567"/>
    </row>
    <row r="10" spans="1:9">
      <c r="A10" s="315"/>
      <c r="B10" s="316"/>
      <c r="C10" s="320" t="s">
        <v>52</v>
      </c>
      <c r="D10" s="321"/>
      <c r="E10" s="321"/>
      <c r="F10" s="321"/>
      <c r="G10" s="321"/>
      <c r="H10" s="321"/>
      <c r="I10" s="322"/>
    </row>
    <row r="11" spans="1:9">
      <c r="A11" s="323" t="s">
        <v>53</v>
      </c>
      <c r="B11" s="325" t="s">
        <v>54</v>
      </c>
      <c r="C11" s="533" t="s">
        <v>55</v>
      </c>
      <c r="D11" s="534"/>
      <c r="E11" s="534"/>
      <c r="F11" s="534"/>
      <c r="G11" s="534"/>
      <c r="H11" s="534"/>
      <c r="I11" s="535"/>
    </row>
    <row r="12" spans="1:9" ht="37.5" customHeight="1" thickBot="1">
      <c r="A12" s="323"/>
      <c r="B12" s="325"/>
      <c r="C12" s="580" t="s">
        <v>228</v>
      </c>
      <c r="D12" s="581"/>
      <c r="E12" s="581"/>
      <c r="F12" s="581"/>
      <c r="G12" s="581"/>
      <c r="H12" s="581"/>
      <c r="I12" s="582"/>
    </row>
    <row r="13" spans="1:9" ht="17.25" thickBot="1">
      <c r="A13" s="741" t="s">
        <v>56</v>
      </c>
      <c r="B13" s="742"/>
      <c r="C13" s="87"/>
      <c r="D13" s="159" t="s">
        <v>57</v>
      </c>
      <c r="E13" s="159" t="s">
        <v>57</v>
      </c>
      <c r="F13" s="159" t="s">
        <v>57</v>
      </c>
      <c r="G13" s="81" t="e">
        <f>SUM(#REF!,#REF!)</f>
        <v>#REF!</v>
      </c>
      <c r="H13" s="81" t="e">
        <f>SUM(#REF!,#REF!)</f>
        <v>#REF!</v>
      </c>
      <c r="I13" s="81" t="e">
        <f>SUM(#REF!,#REF!)</f>
        <v>#REF!</v>
      </c>
    </row>
    <row r="14" spans="1:9">
      <c r="A14" s="743" t="s">
        <v>58</v>
      </c>
      <c r="B14" s="744"/>
      <c r="C14" s="744"/>
      <c r="D14" s="744"/>
      <c r="E14" s="744"/>
      <c r="F14" s="744"/>
      <c r="G14" s="744"/>
      <c r="H14" s="744"/>
      <c r="I14" s="745"/>
    </row>
    <row r="15" spans="1:9" ht="17.25" thickBot="1">
      <c r="A15" s="515" t="s">
        <v>369</v>
      </c>
      <c r="B15" s="516"/>
      <c r="C15" s="516"/>
      <c r="D15" s="516"/>
      <c r="E15" s="516"/>
      <c r="F15" s="516"/>
      <c r="G15" s="516"/>
      <c r="H15" s="516"/>
      <c r="I15" s="517"/>
    </row>
    <row r="16" spans="1:9" ht="17.25" thickBot="1">
      <c r="A16" s="746" t="s">
        <v>59</v>
      </c>
      <c r="B16" s="747"/>
      <c r="C16" s="747"/>
      <c r="D16" s="747"/>
      <c r="E16" s="747"/>
      <c r="F16" s="747"/>
      <c r="G16" s="747"/>
      <c r="H16" s="747"/>
      <c r="I16" s="748"/>
    </row>
    <row r="17" spans="1:9" ht="73.5" customHeight="1" thickBot="1">
      <c r="A17" s="749" t="s">
        <v>60</v>
      </c>
      <c r="B17" s="750"/>
      <c r="C17" s="751" t="s">
        <v>61</v>
      </c>
      <c r="D17" s="511"/>
      <c r="E17" s="511"/>
      <c r="F17" s="511"/>
      <c r="G17" s="511"/>
      <c r="H17" s="511"/>
      <c r="I17" s="752"/>
    </row>
    <row r="18" spans="1:9" ht="75" customHeight="1" thickBot="1">
      <c r="A18" s="739" t="s">
        <v>62</v>
      </c>
      <c r="B18" s="740"/>
      <c r="C18" s="88"/>
      <c r="D18" s="88"/>
      <c r="E18" s="88"/>
      <c r="F18" s="88"/>
      <c r="G18" s="88"/>
      <c r="H18" s="88"/>
      <c r="I18" s="89"/>
    </row>
    <row r="19" spans="1:9">
      <c r="A19" s="305" t="s">
        <v>63</v>
      </c>
      <c r="B19" s="306"/>
      <c r="C19" s="306"/>
      <c r="D19" s="306"/>
      <c r="E19" s="306"/>
      <c r="F19" s="306"/>
      <c r="G19" s="307"/>
      <c r="H19" s="307"/>
      <c r="I19" s="308"/>
    </row>
    <row r="20" spans="1:9" ht="17.25" thickBot="1">
      <c r="A20" s="309" t="s">
        <v>229</v>
      </c>
      <c r="B20" s="310"/>
      <c r="C20" s="310"/>
      <c r="D20" s="310"/>
      <c r="E20" s="310"/>
      <c r="F20" s="310"/>
      <c r="G20" s="311"/>
      <c r="H20" s="311"/>
      <c r="I20" s="312"/>
    </row>
    <row r="21" spans="1:9">
      <c r="A21" s="305" t="s">
        <v>64</v>
      </c>
      <c r="B21" s="306"/>
      <c r="C21" s="306"/>
      <c r="D21" s="306"/>
      <c r="E21" s="306"/>
      <c r="F21" s="306"/>
      <c r="G21" s="307"/>
      <c r="H21" s="307"/>
      <c r="I21" s="308"/>
    </row>
    <row r="22" spans="1:9" ht="17.25" thickBot="1">
      <c r="A22" s="309" t="s">
        <v>83</v>
      </c>
      <c r="B22" s="310"/>
      <c r="C22" s="310"/>
      <c r="D22" s="310"/>
      <c r="E22" s="310"/>
      <c r="F22" s="310"/>
      <c r="G22" s="311"/>
      <c r="H22" s="311"/>
      <c r="I22" s="312"/>
    </row>
    <row r="24" spans="1:9">
      <c r="A24" s="337" t="s">
        <v>69</v>
      </c>
      <c r="B24" s="337"/>
      <c r="C24" s="337"/>
      <c r="D24" s="337"/>
      <c r="E24" s="337"/>
      <c r="F24" s="337"/>
      <c r="G24" s="337"/>
      <c r="H24" s="337"/>
      <c r="I24" s="337"/>
    </row>
    <row r="26" spans="1:9">
      <c r="A26" s="337" t="s">
        <v>70</v>
      </c>
      <c r="B26" s="337"/>
      <c r="C26" s="337"/>
      <c r="D26" s="337"/>
      <c r="E26" s="337"/>
      <c r="F26" s="337"/>
      <c r="G26" s="337"/>
      <c r="H26" s="337"/>
      <c r="I26" s="337"/>
    </row>
    <row r="27" spans="1:9" ht="17.25" thickBot="1"/>
    <row r="28" spans="1:9">
      <c r="A28" s="413" t="s">
        <v>48</v>
      </c>
      <c r="B28" s="414"/>
      <c r="C28" s="414"/>
      <c r="D28" s="419" t="s">
        <v>24</v>
      </c>
      <c r="E28" s="420"/>
      <c r="F28" s="420"/>
      <c r="G28" s="420"/>
      <c r="H28" s="420"/>
      <c r="I28" s="421"/>
    </row>
    <row r="29" spans="1:9">
      <c r="A29" s="415"/>
      <c r="B29" s="416"/>
      <c r="C29" s="416"/>
      <c r="D29" s="422" t="s">
        <v>49</v>
      </c>
      <c r="E29" s="423"/>
      <c r="F29" s="325"/>
      <c r="G29" s="422" t="s">
        <v>50</v>
      </c>
      <c r="H29" s="423"/>
      <c r="I29" s="325"/>
    </row>
    <row r="30" spans="1:9" ht="33.75" thickBot="1">
      <c r="A30" s="417"/>
      <c r="B30" s="418"/>
      <c r="C30" s="418"/>
      <c r="D30" s="17" t="s">
        <v>15</v>
      </c>
      <c r="E30" s="17" t="s">
        <v>16</v>
      </c>
      <c r="F30" s="149" t="s">
        <v>7</v>
      </c>
      <c r="G30" s="17" t="s">
        <v>15</v>
      </c>
      <c r="H30" s="17" t="s">
        <v>16</v>
      </c>
      <c r="I30" s="149" t="s">
        <v>7</v>
      </c>
    </row>
    <row r="31" spans="1:9">
      <c r="A31" s="313" t="s">
        <v>51</v>
      </c>
      <c r="B31" s="314"/>
      <c r="C31" s="317" t="s">
        <v>21</v>
      </c>
      <c r="D31" s="318"/>
      <c r="E31" s="318"/>
      <c r="F31" s="318"/>
      <c r="G31" s="318"/>
      <c r="H31" s="318"/>
      <c r="I31" s="319"/>
    </row>
    <row r="32" spans="1:9">
      <c r="A32" s="315"/>
      <c r="B32" s="316"/>
      <c r="C32" s="320" t="s">
        <v>223</v>
      </c>
      <c r="D32" s="321"/>
      <c r="E32" s="321"/>
      <c r="F32" s="321"/>
      <c r="G32" s="321"/>
      <c r="H32" s="321"/>
      <c r="I32" s="322"/>
    </row>
    <row r="33" spans="1:9">
      <c r="A33" s="323" t="s">
        <v>73</v>
      </c>
      <c r="B33" s="325" t="s">
        <v>74</v>
      </c>
      <c r="C33" s="327" t="s">
        <v>55</v>
      </c>
      <c r="D33" s="328"/>
      <c r="E33" s="328"/>
      <c r="F33" s="328"/>
      <c r="G33" s="328"/>
      <c r="H33" s="328"/>
      <c r="I33" s="329"/>
    </row>
    <row r="34" spans="1:9" ht="17.25" thickBot="1">
      <c r="A34" s="324"/>
      <c r="B34" s="326"/>
      <c r="C34" s="330" t="s">
        <v>224</v>
      </c>
      <c r="D34" s="331"/>
      <c r="E34" s="331"/>
      <c r="F34" s="331"/>
      <c r="G34" s="331"/>
      <c r="H34" s="331"/>
      <c r="I34" s="332"/>
    </row>
    <row r="35" spans="1:9" ht="50.25" thickBot="1">
      <c r="A35" s="333" t="s">
        <v>75</v>
      </c>
      <c r="B35" s="334"/>
      <c r="C35" s="107" t="s">
        <v>225</v>
      </c>
      <c r="D35" s="81">
        <v>0</v>
      </c>
      <c r="E35" s="81">
        <v>2</v>
      </c>
      <c r="F35" s="81">
        <v>2.8</v>
      </c>
      <c r="G35" s="108"/>
      <c r="H35" s="108"/>
      <c r="I35" s="93"/>
    </row>
    <row r="36" spans="1:9" ht="17.25" thickBot="1">
      <c r="A36" s="335" t="s">
        <v>78</v>
      </c>
      <c r="B36" s="336"/>
      <c r="C36" s="94"/>
      <c r="D36" s="94"/>
      <c r="E36" s="94"/>
      <c r="F36" s="149"/>
      <c r="G36" s="95"/>
      <c r="H36" s="95"/>
      <c r="I36" s="36"/>
    </row>
    <row r="37" spans="1:9" ht="51" customHeight="1" thickBot="1">
      <c r="A37" s="301" t="s">
        <v>90</v>
      </c>
      <c r="B37" s="302"/>
      <c r="C37" s="302"/>
      <c r="D37" s="161"/>
      <c r="E37" s="161"/>
      <c r="F37" s="65"/>
      <c r="G37" s="81" t="e">
        <f>SUM(#REF!)</f>
        <v>#REF!</v>
      </c>
      <c r="H37" s="81" t="e">
        <f>SUM(#REF!)</f>
        <v>#REF!</v>
      </c>
      <c r="I37" s="81" t="e">
        <f>SUM(#REF!)</f>
        <v>#REF!</v>
      </c>
    </row>
    <row r="38" spans="1:9" ht="42.75" customHeight="1" thickBot="1">
      <c r="A38" s="303" t="s">
        <v>91</v>
      </c>
      <c r="B38" s="304"/>
      <c r="C38" s="109" t="e">
        <f>I37</f>
        <v>#REF!</v>
      </c>
      <c r="D38" s="109"/>
      <c r="E38" s="109"/>
      <c r="F38" s="65"/>
      <c r="G38" s="68"/>
      <c r="H38" s="68"/>
      <c r="I38" s="64"/>
    </row>
    <row r="39" spans="1:9" ht="93" customHeight="1" thickBot="1">
      <c r="A39" s="303" t="s">
        <v>92</v>
      </c>
      <c r="B39" s="304"/>
      <c r="C39" s="153"/>
      <c r="D39" s="153"/>
      <c r="E39" s="153"/>
      <c r="F39" s="65"/>
      <c r="G39" s="68"/>
      <c r="H39" s="68"/>
      <c r="I39" s="64"/>
    </row>
    <row r="40" spans="1:9">
      <c r="A40" s="305" t="s">
        <v>63</v>
      </c>
      <c r="B40" s="306"/>
      <c r="C40" s="306"/>
      <c r="D40" s="306"/>
      <c r="E40" s="306"/>
      <c r="F40" s="306"/>
      <c r="G40" s="307"/>
      <c r="H40" s="307"/>
      <c r="I40" s="308"/>
    </row>
    <row r="41" spans="1:9" ht="17.25" customHeight="1" thickBot="1">
      <c r="A41" s="309" t="s">
        <v>226</v>
      </c>
      <c r="B41" s="310"/>
      <c r="C41" s="310"/>
      <c r="D41" s="310"/>
      <c r="E41" s="310"/>
      <c r="F41" s="310"/>
      <c r="G41" s="311"/>
      <c r="H41" s="311"/>
      <c r="I41" s="312"/>
    </row>
    <row r="42" spans="1:9">
      <c r="A42" s="305" t="s">
        <v>64</v>
      </c>
      <c r="B42" s="306"/>
      <c r="C42" s="306"/>
      <c r="D42" s="306"/>
      <c r="E42" s="306"/>
      <c r="F42" s="306"/>
      <c r="G42" s="307"/>
      <c r="H42" s="307"/>
      <c r="I42" s="308"/>
    </row>
    <row r="43" spans="1:9" ht="17.25" thickBot="1">
      <c r="A43" s="309" t="s">
        <v>82</v>
      </c>
      <c r="B43" s="310"/>
      <c r="C43" s="310"/>
      <c r="D43" s="310"/>
      <c r="E43" s="310"/>
      <c r="F43" s="310"/>
      <c r="G43" s="311"/>
      <c r="H43" s="311"/>
      <c r="I43" s="312"/>
    </row>
    <row r="44" spans="1:9">
      <c r="A44" s="360" t="s">
        <v>51</v>
      </c>
      <c r="B44" s="361"/>
      <c r="C44" s="364" t="s">
        <v>21</v>
      </c>
      <c r="D44" s="365"/>
      <c r="E44" s="365"/>
      <c r="F44" s="365"/>
      <c r="G44" s="365"/>
      <c r="H44" s="365"/>
      <c r="I44" s="366"/>
    </row>
    <row r="45" spans="1:9">
      <c r="A45" s="362"/>
      <c r="B45" s="363"/>
      <c r="C45" s="450" t="s">
        <v>85</v>
      </c>
      <c r="D45" s="451"/>
      <c r="E45" s="451"/>
      <c r="F45" s="451"/>
      <c r="G45" s="451"/>
      <c r="H45" s="451"/>
      <c r="I45" s="452"/>
    </row>
    <row r="46" spans="1:9">
      <c r="A46" s="370" t="s">
        <v>110</v>
      </c>
      <c r="B46" s="371" t="s">
        <v>74</v>
      </c>
      <c r="C46" s="472" t="s">
        <v>55</v>
      </c>
      <c r="D46" s="473"/>
      <c r="E46" s="473"/>
      <c r="F46" s="473"/>
      <c r="G46" s="473"/>
      <c r="H46" s="473"/>
      <c r="I46" s="474"/>
    </row>
    <row r="47" spans="1:9" ht="17.25" thickBot="1">
      <c r="A47" s="470"/>
      <c r="B47" s="471"/>
      <c r="C47" s="475" t="s">
        <v>87</v>
      </c>
      <c r="D47" s="476"/>
      <c r="E47" s="476"/>
      <c r="F47" s="476"/>
      <c r="G47" s="476"/>
      <c r="H47" s="476"/>
      <c r="I47" s="477"/>
    </row>
    <row r="48" spans="1:9" ht="66">
      <c r="A48" s="455" t="s">
        <v>75</v>
      </c>
      <c r="B48" s="456"/>
      <c r="C48" s="45" t="s">
        <v>88</v>
      </c>
      <c r="D48" s="45"/>
      <c r="E48" s="45"/>
      <c r="F48" s="46"/>
      <c r="G48" s="47"/>
      <c r="H48" s="47"/>
      <c r="I48" s="48"/>
    </row>
    <row r="49" spans="1:9" ht="83.25" thickBot="1">
      <c r="A49" s="457" t="s">
        <v>78</v>
      </c>
      <c r="B49" s="458"/>
      <c r="C49" s="49" t="s">
        <v>89</v>
      </c>
      <c r="D49" s="180">
        <v>16</v>
      </c>
      <c r="E49" s="49"/>
      <c r="F49" s="50">
        <v>100</v>
      </c>
      <c r="G49" s="51"/>
      <c r="H49" s="51"/>
      <c r="I49" s="52"/>
    </row>
    <row r="50" spans="1:9" ht="53.25" customHeight="1" thickBot="1">
      <c r="A50" s="459" t="s">
        <v>90</v>
      </c>
      <c r="B50" s="460"/>
      <c r="C50" s="460"/>
      <c r="D50" s="151"/>
      <c r="E50" s="151"/>
      <c r="F50" s="54"/>
      <c r="G50" s="55" t="e">
        <f>#REF!</f>
        <v>#REF!</v>
      </c>
      <c r="H50" s="55" t="e">
        <f>#REF!</f>
        <v>#REF!</v>
      </c>
      <c r="I50" s="55" t="e">
        <f>#REF!</f>
        <v>#REF!</v>
      </c>
    </row>
    <row r="51" spans="1:9" ht="44.25" customHeight="1" thickBot="1">
      <c r="A51" s="461" t="s">
        <v>91</v>
      </c>
      <c r="B51" s="462"/>
      <c r="C51" s="55" t="e">
        <f>I50</f>
        <v>#REF!</v>
      </c>
      <c r="D51" s="56"/>
      <c r="E51" s="56"/>
      <c r="F51" s="54"/>
      <c r="G51" s="57"/>
      <c r="H51" s="57"/>
      <c r="I51" s="58"/>
    </row>
    <row r="52" spans="1:9" ht="88.5" customHeight="1" thickBot="1">
      <c r="A52" s="461" t="s">
        <v>92</v>
      </c>
      <c r="B52" s="462"/>
      <c r="C52" s="148"/>
      <c r="D52" s="148"/>
      <c r="E52" s="148"/>
      <c r="F52" s="54"/>
      <c r="G52" s="57"/>
      <c r="H52" s="57"/>
      <c r="I52" s="58"/>
    </row>
    <row r="53" spans="1:9">
      <c r="A53" s="397" t="s">
        <v>63</v>
      </c>
      <c r="B53" s="398"/>
      <c r="C53" s="398"/>
      <c r="D53" s="398"/>
      <c r="E53" s="398"/>
      <c r="F53" s="398"/>
      <c r="G53" s="399"/>
      <c r="H53" s="399"/>
      <c r="I53" s="400"/>
    </row>
    <row r="54" spans="1:9" ht="17.25" thickBot="1">
      <c r="A54" s="341" t="s">
        <v>227</v>
      </c>
      <c r="B54" s="342"/>
      <c r="C54" s="342"/>
      <c r="D54" s="342"/>
      <c r="E54" s="342"/>
      <c r="F54" s="342"/>
      <c r="G54" s="343"/>
      <c r="H54" s="343"/>
      <c r="I54" s="344"/>
    </row>
    <row r="55" spans="1:9">
      <c r="A55" s="397" t="s">
        <v>64</v>
      </c>
      <c r="B55" s="398"/>
      <c r="C55" s="398"/>
      <c r="D55" s="398"/>
      <c r="E55" s="398"/>
      <c r="F55" s="398"/>
      <c r="G55" s="399"/>
      <c r="H55" s="399"/>
      <c r="I55" s="400"/>
    </row>
    <row r="56" spans="1:9" ht="17.25" thickBot="1">
      <c r="A56" s="341" t="s">
        <v>82</v>
      </c>
      <c r="B56" s="342"/>
      <c r="C56" s="342"/>
      <c r="D56" s="342"/>
      <c r="E56" s="342"/>
      <c r="F56" s="342"/>
      <c r="G56" s="343"/>
      <c r="H56" s="343"/>
      <c r="I56" s="344"/>
    </row>
    <row r="57" spans="1:9">
      <c r="A57" s="360" t="s">
        <v>51</v>
      </c>
      <c r="B57" s="361"/>
      <c r="C57" s="364" t="s">
        <v>21</v>
      </c>
      <c r="D57" s="365"/>
      <c r="E57" s="365"/>
      <c r="F57" s="365"/>
      <c r="G57" s="365"/>
      <c r="H57" s="365"/>
      <c r="I57" s="366"/>
    </row>
    <row r="58" spans="1:9">
      <c r="A58" s="362"/>
      <c r="B58" s="363"/>
      <c r="C58" s="450" t="s">
        <v>122</v>
      </c>
      <c r="D58" s="451"/>
      <c r="E58" s="451"/>
      <c r="F58" s="451"/>
      <c r="G58" s="451"/>
      <c r="H58" s="451"/>
      <c r="I58" s="452"/>
    </row>
    <row r="59" spans="1:9">
      <c r="A59" s="370" t="s">
        <v>109</v>
      </c>
      <c r="B59" s="371" t="s">
        <v>74</v>
      </c>
      <c r="C59" s="472" t="s">
        <v>55</v>
      </c>
      <c r="D59" s="473"/>
      <c r="E59" s="473"/>
      <c r="F59" s="473"/>
      <c r="G59" s="473"/>
      <c r="H59" s="473"/>
      <c r="I59" s="474"/>
    </row>
    <row r="60" spans="1:9" ht="17.25" thickBot="1">
      <c r="A60" s="470"/>
      <c r="B60" s="471"/>
      <c r="C60" s="475" t="s">
        <v>123</v>
      </c>
      <c r="D60" s="476"/>
      <c r="E60" s="476"/>
      <c r="F60" s="476"/>
      <c r="G60" s="476"/>
      <c r="H60" s="476"/>
      <c r="I60" s="477"/>
    </row>
    <row r="61" spans="1:9" ht="33">
      <c r="A61" s="455" t="s">
        <v>75</v>
      </c>
      <c r="B61" s="456"/>
      <c r="C61" s="45" t="s">
        <v>124</v>
      </c>
      <c r="D61" s="74">
        <v>0</v>
      </c>
      <c r="E61" s="74">
        <v>1</v>
      </c>
      <c r="F61" s="74">
        <v>1</v>
      </c>
      <c r="G61" s="75"/>
      <c r="H61" s="75"/>
      <c r="I61" s="48"/>
    </row>
    <row r="62" spans="1:9" ht="17.25" thickBot="1">
      <c r="A62" s="457" t="s">
        <v>78</v>
      </c>
      <c r="B62" s="458"/>
      <c r="C62" s="49"/>
      <c r="D62" s="49"/>
      <c r="E62" s="49"/>
      <c r="F62" s="50"/>
      <c r="G62" s="51"/>
      <c r="H62" s="51"/>
      <c r="I62" s="52"/>
    </row>
    <row r="63" spans="1:9" ht="60.75" customHeight="1" thickBot="1">
      <c r="A63" s="459" t="s">
        <v>90</v>
      </c>
      <c r="B63" s="460"/>
      <c r="C63" s="460"/>
      <c r="D63" s="151"/>
      <c r="E63" s="151"/>
      <c r="F63" s="54"/>
      <c r="G63" s="76" t="e">
        <f>SUM(#REF!)</f>
        <v>#REF!</v>
      </c>
      <c r="H63" s="76" t="e">
        <f>SUM(#REF!)</f>
        <v>#REF!</v>
      </c>
      <c r="I63" s="76" t="e">
        <f>SUM(#REF!)</f>
        <v>#REF!</v>
      </c>
    </row>
    <row r="64" spans="1:9" ht="50.25" customHeight="1" thickBot="1">
      <c r="A64" s="461" t="s">
        <v>91</v>
      </c>
      <c r="B64" s="462"/>
      <c r="C64" s="77" t="e">
        <f>I63</f>
        <v>#REF!</v>
      </c>
      <c r="D64" s="77"/>
      <c r="E64" s="77"/>
      <c r="F64" s="54"/>
      <c r="G64" s="57"/>
      <c r="H64" s="57"/>
      <c r="I64" s="58"/>
    </row>
    <row r="65" spans="1:9" ht="98.25" customHeight="1" thickBot="1">
      <c r="A65" s="461" t="s">
        <v>92</v>
      </c>
      <c r="B65" s="462"/>
      <c r="C65" s="148"/>
      <c r="D65" s="148"/>
      <c r="E65" s="148"/>
      <c r="F65" s="54"/>
      <c r="G65" s="57"/>
      <c r="H65" s="57"/>
      <c r="I65" s="58"/>
    </row>
    <row r="66" spans="1:9">
      <c r="A66" s="397" t="s">
        <v>63</v>
      </c>
      <c r="B66" s="398"/>
      <c r="C66" s="398"/>
      <c r="D66" s="398"/>
      <c r="E66" s="398"/>
      <c r="F66" s="398"/>
      <c r="G66" s="399"/>
      <c r="H66" s="399"/>
      <c r="I66" s="400"/>
    </row>
    <row r="67" spans="1:9" ht="17.25" thickBot="1">
      <c r="A67" s="341" t="s">
        <v>227</v>
      </c>
      <c r="B67" s="342"/>
      <c r="C67" s="342"/>
      <c r="D67" s="342"/>
      <c r="E67" s="342"/>
      <c r="F67" s="342"/>
      <c r="G67" s="343"/>
      <c r="H67" s="343"/>
      <c r="I67" s="344"/>
    </row>
    <row r="68" spans="1:9">
      <c r="A68" s="397" t="s">
        <v>64</v>
      </c>
      <c r="B68" s="398"/>
      <c r="C68" s="398"/>
      <c r="D68" s="398"/>
      <c r="E68" s="398"/>
      <c r="F68" s="398"/>
      <c r="G68" s="399"/>
      <c r="H68" s="399"/>
      <c r="I68" s="400"/>
    </row>
    <row r="69" spans="1:9" ht="17.25" thickBot="1">
      <c r="A69" s="341" t="s">
        <v>82</v>
      </c>
      <c r="B69" s="342"/>
      <c r="C69" s="342"/>
      <c r="D69" s="342"/>
      <c r="E69" s="342"/>
      <c r="F69" s="342"/>
      <c r="G69" s="343"/>
      <c r="H69" s="343"/>
      <c r="I69" s="344"/>
    </row>
    <row r="70" spans="1:9" s="168" customFormat="1">
      <c r="A70" s="413" t="s">
        <v>48</v>
      </c>
      <c r="B70" s="414"/>
      <c r="C70" s="414"/>
      <c r="D70" s="419" t="s">
        <v>24</v>
      </c>
      <c r="E70" s="420"/>
      <c r="F70" s="420"/>
      <c r="G70" s="420"/>
      <c r="H70" s="420"/>
      <c r="I70" s="421"/>
    </row>
    <row r="71" spans="1:9" s="168" customFormat="1">
      <c r="A71" s="415"/>
      <c r="B71" s="416"/>
      <c r="C71" s="416"/>
      <c r="D71" s="422" t="s">
        <v>49</v>
      </c>
      <c r="E71" s="423"/>
      <c r="F71" s="325"/>
      <c r="G71" s="422" t="s">
        <v>50</v>
      </c>
      <c r="H71" s="423"/>
      <c r="I71" s="325"/>
    </row>
    <row r="72" spans="1:9" s="168" customFormat="1" ht="33.75" thickBot="1">
      <c r="A72" s="417"/>
      <c r="B72" s="418"/>
      <c r="C72" s="418"/>
      <c r="D72" s="17" t="s">
        <v>15</v>
      </c>
      <c r="E72" s="17" t="s">
        <v>16</v>
      </c>
      <c r="F72" s="149" t="s">
        <v>7</v>
      </c>
      <c r="G72" s="17" t="s">
        <v>15</v>
      </c>
      <c r="H72" s="17" t="s">
        <v>16</v>
      </c>
      <c r="I72" s="36" t="s">
        <v>7</v>
      </c>
    </row>
    <row r="73" spans="1:9" s="168" customFormat="1">
      <c r="A73" s="687" t="s">
        <v>51</v>
      </c>
      <c r="B73" s="688"/>
      <c r="C73" s="693" t="s">
        <v>21</v>
      </c>
      <c r="D73" s="694"/>
      <c r="E73" s="694"/>
      <c r="F73" s="694"/>
      <c r="G73" s="694"/>
      <c r="H73" s="694"/>
      <c r="I73" s="695"/>
    </row>
    <row r="74" spans="1:9" s="168" customFormat="1">
      <c r="A74" s="689"/>
      <c r="B74" s="690"/>
      <c r="C74" s="696" t="s">
        <v>71</v>
      </c>
      <c r="D74" s="697"/>
      <c r="E74" s="697"/>
      <c r="F74" s="698"/>
      <c r="G74" s="698"/>
      <c r="H74" s="698"/>
      <c r="I74" s="699"/>
    </row>
    <row r="75" spans="1:9" s="168" customFormat="1" ht="17.25" thickBot="1">
      <c r="A75" s="691"/>
      <c r="B75" s="692"/>
      <c r="C75" s="707" t="s">
        <v>72</v>
      </c>
      <c r="D75" s="706"/>
      <c r="E75" s="706"/>
      <c r="F75" s="708"/>
      <c r="G75" s="708"/>
      <c r="H75" s="708"/>
      <c r="I75" s="709"/>
    </row>
    <row r="76" spans="1:9" s="168" customFormat="1" ht="38.25" customHeight="1" thickBot="1">
      <c r="A76" s="103" t="s">
        <v>73</v>
      </c>
      <c r="B76" s="165" t="s">
        <v>74</v>
      </c>
      <c r="C76" s="684" t="s">
        <v>320</v>
      </c>
      <c r="D76" s="685"/>
      <c r="E76" s="685"/>
      <c r="F76" s="685"/>
      <c r="G76" s="685"/>
      <c r="H76" s="685"/>
      <c r="I76" s="686"/>
    </row>
    <row r="77" spans="1:9" s="168" customFormat="1" ht="69.75" customHeight="1" thickBot="1">
      <c r="A77" s="718" t="s">
        <v>75</v>
      </c>
      <c r="B77" s="720"/>
      <c r="C77" s="163" t="s">
        <v>76</v>
      </c>
      <c r="D77" s="165">
        <v>1</v>
      </c>
      <c r="E77" s="165">
        <v>1</v>
      </c>
      <c r="F77" s="165">
        <v>1</v>
      </c>
      <c r="G77" s="165"/>
      <c r="H77" s="165"/>
      <c r="I77" s="165"/>
    </row>
    <row r="78" spans="1:9" s="168" customFormat="1" ht="60.75" customHeight="1" thickBot="1">
      <c r="A78" s="684"/>
      <c r="B78" s="686"/>
      <c r="C78" s="163" t="s">
        <v>77</v>
      </c>
      <c r="D78" s="207">
        <v>6000</v>
      </c>
      <c r="E78" s="207">
        <v>6000</v>
      </c>
      <c r="F78" s="207">
        <v>6000</v>
      </c>
      <c r="G78" s="165"/>
      <c r="H78" s="165"/>
      <c r="I78" s="165"/>
    </row>
    <row r="79" spans="1:9" s="168" customFormat="1" ht="17.25" thickBot="1">
      <c r="A79" s="646" t="s">
        <v>78</v>
      </c>
      <c r="B79" s="648"/>
      <c r="C79" s="163"/>
      <c r="D79" s="163"/>
      <c r="E79" s="163"/>
      <c r="F79" s="165"/>
      <c r="G79" s="165"/>
      <c r="H79" s="165"/>
      <c r="I79" s="165"/>
    </row>
    <row r="80" spans="1:9" s="168" customFormat="1" ht="63.75" customHeight="1" thickBot="1">
      <c r="A80" s="646" t="s">
        <v>79</v>
      </c>
      <c r="B80" s="647"/>
      <c r="C80" s="648"/>
      <c r="D80" s="163"/>
      <c r="E80" s="163"/>
      <c r="F80" s="165"/>
      <c r="G80" s="167" t="e">
        <f>SUM(#REF!)</f>
        <v>#REF!</v>
      </c>
      <c r="H80" s="167" t="e">
        <f>SUM(#REF!)</f>
        <v>#REF!</v>
      </c>
      <c r="I80" s="167" t="e">
        <f>SUM(#REF!)</f>
        <v>#REF!</v>
      </c>
    </row>
    <row r="81" spans="1:9" s="168" customFormat="1" ht="36" customHeight="1" thickBot="1">
      <c r="A81" s="646" t="s">
        <v>80</v>
      </c>
      <c r="B81" s="648"/>
      <c r="C81" s="105" t="e">
        <f>I80</f>
        <v>#REF!</v>
      </c>
      <c r="D81" s="172"/>
      <c r="E81" s="172"/>
      <c r="F81" s="165"/>
      <c r="G81" s="165"/>
      <c r="H81" s="165"/>
      <c r="I81" s="165"/>
    </row>
    <row r="82" spans="1:9" s="168" customFormat="1" ht="66" customHeight="1" thickBot="1">
      <c r="A82" s="646" t="s">
        <v>81</v>
      </c>
      <c r="B82" s="648"/>
      <c r="C82" s="163"/>
      <c r="D82" s="163"/>
      <c r="E82" s="163"/>
      <c r="F82" s="165"/>
      <c r="G82" s="165"/>
      <c r="H82" s="165"/>
      <c r="I82" s="165"/>
    </row>
    <row r="83" spans="1:9" s="168" customFormat="1" ht="17.25" thickBot="1">
      <c r="A83" s="643" t="s">
        <v>63</v>
      </c>
      <c r="B83" s="644"/>
      <c r="C83" s="644"/>
      <c r="D83" s="644"/>
      <c r="E83" s="644"/>
      <c r="F83" s="644"/>
      <c r="G83" s="644"/>
      <c r="H83" s="644"/>
      <c r="I83" s="645"/>
    </row>
    <row r="84" spans="1:9" s="168" customFormat="1" ht="17.25" thickBot="1">
      <c r="A84" s="646" t="s">
        <v>319</v>
      </c>
      <c r="B84" s="647"/>
      <c r="C84" s="647"/>
      <c r="D84" s="647"/>
      <c r="E84" s="647"/>
      <c r="F84" s="647"/>
      <c r="G84" s="647"/>
      <c r="H84" s="647"/>
      <c r="I84" s="648"/>
    </row>
    <row r="85" spans="1:9" s="168" customFormat="1" ht="17.25" thickBot="1">
      <c r="A85" s="643" t="s">
        <v>64</v>
      </c>
      <c r="B85" s="644"/>
      <c r="C85" s="644"/>
      <c r="D85" s="644"/>
      <c r="E85" s="644"/>
      <c r="F85" s="644"/>
      <c r="G85" s="644"/>
      <c r="H85" s="644"/>
      <c r="I85" s="645"/>
    </row>
    <row r="86" spans="1:9" s="168" customFormat="1" ht="17.25" thickBot="1">
      <c r="A86" s="646" t="s">
        <v>82</v>
      </c>
      <c r="B86" s="647"/>
      <c r="C86" s="647"/>
      <c r="D86" s="647"/>
      <c r="E86" s="647"/>
      <c r="F86" s="647"/>
      <c r="G86" s="647"/>
      <c r="H86" s="647"/>
      <c r="I86" s="648"/>
    </row>
    <row r="87" spans="1:9">
      <c r="A87" s="313" t="s">
        <v>51</v>
      </c>
      <c r="B87" s="314"/>
      <c r="C87" s="327" t="s">
        <v>21</v>
      </c>
      <c r="D87" s="328"/>
      <c r="E87" s="328"/>
      <c r="F87" s="328"/>
      <c r="G87" s="328"/>
      <c r="H87" s="328"/>
      <c r="I87" s="329"/>
    </row>
    <row r="88" spans="1:9">
      <c r="A88" s="315"/>
      <c r="B88" s="316"/>
      <c r="C88" s="636" t="s">
        <v>322</v>
      </c>
      <c r="D88" s="637"/>
      <c r="E88" s="637"/>
      <c r="F88" s="638"/>
      <c r="G88" s="638"/>
      <c r="H88" s="638"/>
      <c r="I88" s="639"/>
    </row>
    <row r="89" spans="1:9">
      <c r="A89" s="323" t="s">
        <v>151</v>
      </c>
      <c r="B89" s="325" t="s">
        <v>95</v>
      </c>
      <c r="C89" s="327" t="s">
        <v>55</v>
      </c>
      <c r="D89" s="328"/>
      <c r="E89" s="328"/>
      <c r="F89" s="328"/>
      <c r="G89" s="328"/>
      <c r="H89" s="328"/>
      <c r="I89" s="329"/>
    </row>
    <row r="90" spans="1:9" ht="17.25" thickBot="1">
      <c r="A90" s="323"/>
      <c r="B90" s="325"/>
      <c r="C90" s="463" t="s">
        <v>321</v>
      </c>
      <c r="D90" s="464"/>
      <c r="E90" s="464"/>
      <c r="F90" s="464"/>
      <c r="G90" s="464"/>
      <c r="H90" s="464"/>
      <c r="I90" s="465"/>
    </row>
    <row r="91" spans="1:9" ht="33.75" thickBot="1">
      <c r="A91" s="303" t="s">
        <v>97</v>
      </c>
      <c r="B91" s="304"/>
      <c r="C91" s="182" t="s">
        <v>98</v>
      </c>
      <c r="D91" s="183"/>
      <c r="E91" s="63"/>
      <c r="F91" s="62"/>
      <c r="G91" s="68"/>
      <c r="H91" s="68"/>
      <c r="I91" s="64"/>
    </row>
    <row r="92" spans="1:9" ht="18.75" thickBot="1">
      <c r="A92" s="303" t="s">
        <v>99</v>
      </c>
      <c r="B92" s="304"/>
      <c r="C92" s="160"/>
      <c r="D92" s="65" t="s">
        <v>57</v>
      </c>
      <c r="E92" s="65" t="s">
        <v>57</v>
      </c>
      <c r="F92" s="65" t="s">
        <v>57</v>
      </c>
      <c r="G92" s="1" t="e">
        <f>SUM(#REF!)</f>
        <v>#REF!</v>
      </c>
      <c r="H92" s="1" t="e">
        <f>SUM(#REF!)</f>
        <v>#REF!</v>
      </c>
      <c r="I92" s="1" t="e">
        <f>SUM(#REF!)</f>
        <v>#REF!</v>
      </c>
    </row>
    <row r="93" spans="1:9" ht="17.25" thickBot="1">
      <c r="A93" s="303" t="s">
        <v>100</v>
      </c>
      <c r="B93" s="511"/>
      <c r="C93" s="304"/>
      <c r="D93" s="152"/>
      <c r="E93" s="152"/>
      <c r="F93" s="65"/>
      <c r="G93" s="68"/>
      <c r="H93" s="68"/>
      <c r="I93" s="64"/>
    </row>
    <row r="94" spans="1:9">
      <c r="A94" s="512" t="s">
        <v>101</v>
      </c>
      <c r="B94" s="513"/>
      <c r="C94" s="513"/>
      <c r="D94" s="513"/>
      <c r="E94" s="513"/>
      <c r="F94" s="513"/>
      <c r="G94" s="513"/>
      <c r="H94" s="513"/>
      <c r="I94" s="514"/>
    </row>
    <row r="95" spans="1:9" ht="17.25" thickBot="1">
      <c r="A95" s="515" t="s">
        <v>222</v>
      </c>
      <c r="B95" s="516"/>
      <c r="C95" s="516"/>
      <c r="D95" s="516"/>
      <c r="E95" s="516"/>
      <c r="F95" s="516"/>
      <c r="G95" s="516"/>
      <c r="H95" s="516"/>
      <c r="I95" s="517"/>
    </row>
    <row r="96" spans="1:9">
      <c r="A96" s="305" t="s">
        <v>63</v>
      </c>
      <c r="B96" s="306"/>
      <c r="C96" s="306"/>
      <c r="D96" s="306"/>
      <c r="E96" s="306"/>
      <c r="F96" s="306"/>
      <c r="G96" s="307"/>
      <c r="H96" s="307"/>
      <c r="I96" s="308"/>
    </row>
    <row r="97" spans="1:9" ht="15" customHeight="1" thickBot="1">
      <c r="A97" s="309" t="s">
        <v>103</v>
      </c>
      <c r="B97" s="310"/>
      <c r="C97" s="310"/>
      <c r="D97" s="310"/>
      <c r="E97" s="310"/>
      <c r="F97" s="310"/>
      <c r="G97" s="311"/>
      <c r="H97" s="311"/>
      <c r="I97" s="312"/>
    </row>
    <row r="98" spans="1:9">
      <c r="A98" s="305" t="s">
        <v>64</v>
      </c>
      <c r="B98" s="306"/>
      <c r="C98" s="306"/>
      <c r="D98" s="306"/>
      <c r="E98" s="306"/>
      <c r="F98" s="306"/>
      <c r="G98" s="307"/>
      <c r="H98" s="307"/>
      <c r="I98" s="308"/>
    </row>
    <row r="99" spans="1:9" ht="33.75" customHeight="1" thickBot="1">
      <c r="A99" s="309" t="s">
        <v>104</v>
      </c>
      <c r="B99" s="310"/>
      <c r="C99" s="310"/>
      <c r="D99" s="310"/>
      <c r="E99" s="310"/>
      <c r="F99" s="310"/>
      <c r="G99" s="311"/>
      <c r="H99" s="311"/>
      <c r="I99" s="312"/>
    </row>
    <row r="100" spans="1:9" s="225" customFormat="1">
      <c r="A100" s="555" t="s">
        <v>51</v>
      </c>
      <c r="B100" s="556"/>
      <c r="C100" s="533" t="s">
        <v>21</v>
      </c>
      <c r="D100" s="534"/>
      <c r="E100" s="534"/>
      <c r="F100" s="534"/>
      <c r="G100" s="534"/>
      <c r="H100" s="534"/>
      <c r="I100" s="535"/>
    </row>
    <row r="101" spans="1:9" s="225" customFormat="1">
      <c r="A101" s="557"/>
      <c r="B101" s="558"/>
      <c r="C101" s="782" t="s">
        <v>360</v>
      </c>
      <c r="D101" s="783"/>
      <c r="E101" s="783"/>
      <c r="F101" s="784"/>
      <c r="G101" s="784"/>
      <c r="H101" s="784"/>
      <c r="I101" s="785"/>
    </row>
    <row r="102" spans="1:9" s="225" customFormat="1">
      <c r="A102" s="563" t="s">
        <v>151</v>
      </c>
      <c r="B102" s="564" t="s">
        <v>95</v>
      </c>
      <c r="C102" s="533" t="s">
        <v>55</v>
      </c>
      <c r="D102" s="534"/>
      <c r="E102" s="534"/>
      <c r="F102" s="534"/>
      <c r="G102" s="534"/>
      <c r="H102" s="534"/>
      <c r="I102" s="535"/>
    </row>
    <row r="103" spans="1:9" s="225" customFormat="1" ht="33.75" customHeight="1" thickBot="1">
      <c r="A103" s="563"/>
      <c r="B103" s="564"/>
      <c r="C103" s="463" t="s">
        <v>362</v>
      </c>
      <c r="D103" s="464"/>
      <c r="E103" s="464"/>
      <c r="F103" s="464"/>
      <c r="G103" s="464"/>
      <c r="H103" s="464"/>
      <c r="I103" s="465"/>
    </row>
    <row r="104" spans="1:9" s="225" customFormat="1" ht="39" customHeight="1" thickBot="1">
      <c r="A104" s="538" t="s">
        <v>97</v>
      </c>
      <c r="B104" s="540"/>
      <c r="C104" s="182" t="s">
        <v>363</v>
      </c>
      <c r="D104" s="183">
        <v>0</v>
      </c>
      <c r="E104" s="183">
        <v>0</v>
      </c>
      <c r="F104" s="184">
        <v>80</v>
      </c>
      <c r="G104" s="185"/>
      <c r="H104" s="185"/>
      <c r="I104" s="186"/>
    </row>
    <row r="105" spans="1:9" s="225" customFormat="1" ht="17.25" thickBot="1">
      <c r="A105" s="538" t="s">
        <v>99</v>
      </c>
      <c r="B105" s="540"/>
      <c r="C105" s="182"/>
      <c r="D105" s="226" t="s">
        <v>57</v>
      </c>
      <c r="E105" s="226" t="s">
        <v>57</v>
      </c>
      <c r="F105" s="226" t="s">
        <v>57</v>
      </c>
      <c r="G105" s="227" t="e">
        <f>#REF!</f>
        <v>#REF!</v>
      </c>
      <c r="H105" s="227" t="e">
        <f>#REF!</f>
        <v>#REF!</v>
      </c>
      <c r="I105" s="227" t="e">
        <f>#REF!</f>
        <v>#REF!</v>
      </c>
    </row>
    <row r="106" spans="1:9" s="225" customFormat="1" ht="17.25" thickBot="1">
      <c r="A106" s="538" t="s">
        <v>100</v>
      </c>
      <c r="B106" s="539"/>
      <c r="C106" s="540"/>
      <c r="D106" s="228"/>
      <c r="E106" s="228"/>
      <c r="F106" s="226"/>
      <c r="G106" s="185"/>
      <c r="H106" s="185"/>
      <c r="I106" s="186"/>
    </row>
    <row r="107" spans="1:9" s="225" customFormat="1">
      <c r="A107" s="541" t="s">
        <v>101</v>
      </c>
      <c r="B107" s="542"/>
      <c r="C107" s="542"/>
      <c r="D107" s="542"/>
      <c r="E107" s="542"/>
      <c r="F107" s="542"/>
      <c r="G107" s="542"/>
      <c r="H107" s="542"/>
      <c r="I107" s="543"/>
    </row>
    <row r="108" spans="1:9" s="225" customFormat="1" ht="17.25" thickBot="1">
      <c r="A108" s="544" t="s">
        <v>291</v>
      </c>
      <c r="B108" s="545"/>
      <c r="C108" s="545"/>
      <c r="D108" s="545"/>
      <c r="E108" s="545"/>
      <c r="F108" s="545"/>
      <c r="G108" s="545"/>
      <c r="H108" s="545"/>
      <c r="I108" s="546"/>
    </row>
    <row r="109" spans="1:9" s="225" customFormat="1">
      <c r="A109" s="547" t="s">
        <v>63</v>
      </c>
      <c r="B109" s="548"/>
      <c r="C109" s="548"/>
      <c r="D109" s="548"/>
      <c r="E109" s="548"/>
      <c r="F109" s="548"/>
      <c r="G109" s="549"/>
      <c r="H109" s="549"/>
      <c r="I109" s="550"/>
    </row>
    <row r="110" spans="1:9" s="225" customFormat="1" ht="15" customHeight="1" thickBot="1">
      <c r="A110" s="551" t="s">
        <v>103</v>
      </c>
      <c r="B110" s="552"/>
      <c r="C110" s="552"/>
      <c r="D110" s="552"/>
      <c r="E110" s="552"/>
      <c r="F110" s="552"/>
      <c r="G110" s="553"/>
      <c r="H110" s="553"/>
      <c r="I110" s="554"/>
    </row>
    <row r="111" spans="1:9" s="225" customFormat="1">
      <c r="A111" s="547" t="s">
        <v>64</v>
      </c>
      <c r="B111" s="548"/>
      <c r="C111" s="548"/>
      <c r="D111" s="548"/>
      <c r="E111" s="548"/>
      <c r="F111" s="548"/>
      <c r="G111" s="549"/>
      <c r="H111" s="549"/>
      <c r="I111" s="550"/>
    </row>
    <row r="112" spans="1:9" s="225" customFormat="1" ht="33.75" customHeight="1" thickBot="1">
      <c r="A112" s="551" t="s">
        <v>104</v>
      </c>
      <c r="B112" s="552"/>
      <c r="C112" s="552"/>
      <c r="D112" s="552"/>
      <c r="E112" s="552"/>
      <c r="F112" s="552"/>
      <c r="G112" s="553"/>
      <c r="H112" s="553"/>
      <c r="I112" s="554"/>
    </row>
    <row r="113" spans="1:9">
      <c r="A113" s="168"/>
      <c r="B113" s="168"/>
      <c r="C113" s="168"/>
      <c r="D113" s="168"/>
      <c r="E113" s="168"/>
      <c r="F113" s="168"/>
      <c r="G113" s="168"/>
      <c r="H113" s="168"/>
      <c r="I113" s="168"/>
    </row>
    <row r="114" spans="1:9">
      <c r="A114" s="168"/>
      <c r="B114" s="168"/>
      <c r="C114" s="168"/>
      <c r="D114" s="168"/>
      <c r="E114" s="168"/>
      <c r="F114" s="168"/>
      <c r="G114" s="168"/>
      <c r="H114" s="168"/>
      <c r="I114" s="178"/>
    </row>
  </sheetData>
  <mergeCells count="127">
    <mergeCell ref="A1:I1"/>
    <mergeCell ref="A3:I3"/>
    <mergeCell ref="A4:I4"/>
    <mergeCell ref="A6:I6"/>
    <mergeCell ref="A33:A34"/>
    <mergeCell ref="B33:B34"/>
    <mergeCell ref="C33:I33"/>
    <mergeCell ref="C34:I34"/>
    <mergeCell ref="A8:I8"/>
    <mergeCell ref="A24:I24"/>
    <mergeCell ref="A26:I26"/>
    <mergeCell ref="A28:C30"/>
    <mergeCell ref="D28:I28"/>
    <mergeCell ref="D29:F29"/>
    <mergeCell ref="G29:I29"/>
    <mergeCell ref="A15:I15"/>
    <mergeCell ref="A16:I16"/>
    <mergeCell ref="A17:B17"/>
    <mergeCell ref="C17:I17"/>
    <mergeCell ref="A18:B18"/>
    <mergeCell ref="A19:I19"/>
    <mergeCell ref="A20:I20"/>
    <mergeCell ref="A9:B10"/>
    <mergeCell ref="C9:I9"/>
    <mergeCell ref="C10:I10"/>
    <mergeCell ref="A11:A12"/>
    <mergeCell ref="B11:B12"/>
    <mergeCell ref="C11:I11"/>
    <mergeCell ref="A14:I14"/>
    <mergeCell ref="C44:I44"/>
    <mergeCell ref="C45:I45"/>
    <mergeCell ref="A35:B35"/>
    <mergeCell ref="A36:B36"/>
    <mergeCell ref="A37:C37"/>
    <mergeCell ref="A38:B38"/>
    <mergeCell ref="A39:B39"/>
    <mergeCell ref="C12:I12"/>
    <mergeCell ref="A13:B13"/>
    <mergeCell ref="A21:I21"/>
    <mergeCell ref="A22:I22"/>
    <mergeCell ref="A41:I41"/>
    <mergeCell ref="A42:I42"/>
    <mergeCell ref="A43:I43"/>
    <mergeCell ref="A44:B45"/>
    <mergeCell ref="A40:I40"/>
    <mergeCell ref="A31:B32"/>
    <mergeCell ref="C31:I31"/>
    <mergeCell ref="C32:I32"/>
    <mergeCell ref="C47:I47"/>
    <mergeCell ref="A48:B48"/>
    <mergeCell ref="A49:B49"/>
    <mergeCell ref="A56:I56"/>
    <mergeCell ref="A50:C50"/>
    <mergeCell ref="A51:B51"/>
    <mergeCell ref="A52:B52"/>
    <mergeCell ref="A77:B78"/>
    <mergeCell ref="A79:B79"/>
    <mergeCell ref="A67:I67"/>
    <mergeCell ref="A53:I53"/>
    <mergeCell ref="A54:I54"/>
    <mergeCell ref="A55:I55"/>
    <mergeCell ref="A46:A47"/>
    <mergeCell ref="B46:B47"/>
    <mergeCell ref="A57:B58"/>
    <mergeCell ref="C57:I57"/>
    <mergeCell ref="C58:I58"/>
    <mergeCell ref="A59:A60"/>
    <mergeCell ref="B59:B60"/>
    <mergeCell ref="C59:I59"/>
    <mergeCell ref="C60:I60"/>
    <mergeCell ref="C46:I46"/>
    <mergeCell ref="A80:C80"/>
    <mergeCell ref="A69:I69"/>
    <mergeCell ref="A61:B61"/>
    <mergeCell ref="A62:B62"/>
    <mergeCell ref="A63:C63"/>
    <mergeCell ref="A64:B64"/>
    <mergeCell ref="A65:B65"/>
    <mergeCell ref="A66:I66"/>
    <mergeCell ref="A68:I68"/>
    <mergeCell ref="C73:I73"/>
    <mergeCell ref="A70:C72"/>
    <mergeCell ref="D70:I70"/>
    <mergeCell ref="D71:F71"/>
    <mergeCell ref="G71:I71"/>
    <mergeCell ref="A73:B75"/>
    <mergeCell ref="C74:I74"/>
    <mergeCell ref="C75:I75"/>
    <mergeCell ref="C76:I76"/>
    <mergeCell ref="A81:B81"/>
    <mergeCell ref="A82:B82"/>
    <mergeCell ref="A83:I83"/>
    <mergeCell ref="A84:I84"/>
    <mergeCell ref="A85:I85"/>
    <mergeCell ref="A86:I86"/>
    <mergeCell ref="A87:B88"/>
    <mergeCell ref="C87:I87"/>
    <mergeCell ref="C88:I88"/>
    <mergeCell ref="A96:I96"/>
    <mergeCell ref="A97:I97"/>
    <mergeCell ref="A98:I98"/>
    <mergeCell ref="A99:I99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106:C106"/>
    <mergeCell ref="A107:I107"/>
    <mergeCell ref="A108:I108"/>
    <mergeCell ref="A109:I109"/>
    <mergeCell ref="A110:I110"/>
    <mergeCell ref="A111:I111"/>
    <mergeCell ref="A112:I112"/>
    <mergeCell ref="A100:B101"/>
    <mergeCell ref="C100:I100"/>
    <mergeCell ref="C101:I101"/>
    <mergeCell ref="A102:A103"/>
    <mergeCell ref="B102:B103"/>
    <mergeCell ref="C102:I102"/>
    <mergeCell ref="C103:I103"/>
    <mergeCell ref="A104:B104"/>
    <mergeCell ref="A105:B105"/>
  </mergeCells>
  <pageMargins left="0.23622047244094491" right="0.23622047244094491" top="0.15748031496062992" bottom="0.19685039370078741" header="0.19685039370078741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39"/>
  <sheetViews>
    <sheetView topLeftCell="A124" workbookViewId="0">
      <selection activeCell="G129" sqref="G1:G1048576"/>
    </sheetView>
  </sheetViews>
  <sheetFormatPr defaultRowHeight="15"/>
  <cols>
    <col min="1" max="1" width="23" style="168" customWidth="1"/>
    <col min="2" max="2" width="20" style="168" customWidth="1"/>
    <col min="3" max="3" width="27.85546875" style="168" customWidth="1"/>
    <col min="4" max="4" width="12.7109375" style="168" customWidth="1"/>
    <col min="5" max="5" width="15.140625" style="168" customWidth="1"/>
    <col min="6" max="6" width="9.140625" style="168"/>
    <col min="7" max="7" width="13.7109375" style="168" customWidth="1"/>
    <col min="8" max="8" width="10.42578125" style="168" bestFit="1" customWidth="1"/>
    <col min="9" max="9" width="10.5703125" style="168" bestFit="1" customWidth="1"/>
    <col min="10" max="16384" width="9.140625" style="168"/>
  </cols>
  <sheetData>
    <row r="1" spans="1:9" ht="16.5">
      <c r="A1" s="786" t="s">
        <v>230</v>
      </c>
      <c r="B1" s="786"/>
      <c r="C1" s="786"/>
      <c r="D1" s="786"/>
      <c r="E1" s="786"/>
      <c r="F1" s="786"/>
      <c r="G1" s="786"/>
      <c r="H1" s="786"/>
      <c r="I1" s="786"/>
    </row>
    <row r="2" spans="1:9" ht="16.5">
      <c r="A2" s="166"/>
      <c r="B2" s="166"/>
      <c r="C2" s="166"/>
      <c r="D2" s="166"/>
      <c r="E2" s="166"/>
      <c r="F2" s="110"/>
      <c r="G2" s="110"/>
      <c r="H2" s="110"/>
      <c r="I2" s="110"/>
    </row>
    <row r="3" spans="1:9" ht="57.75" customHeight="1">
      <c r="A3" s="787" t="s">
        <v>231</v>
      </c>
      <c r="B3" s="787"/>
      <c r="C3" s="787"/>
      <c r="D3" s="787"/>
      <c r="E3" s="787"/>
      <c r="F3" s="787"/>
      <c r="G3" s="787"/>
      <c r="H3" s="787"/>
      <c r="I3" s="787"/>
    </row>
    <row r="4" spans="1:9" ht="48.75" customHeight="1">
      <c r="A4" s="337" t="s">
        <v>46</v>
      </c>
      <c r="B4" s="337"/>
      <c r="C4" s="337"/>
      <c r="D4" s="337"/>
      <c r="E4" s="337"/>
      <c r="F4" s="337"/>
      <c r="G4" s="337"/>
      <c r="H4" s="337"/>
      <c r="I4" s="337"/>
    </row>
    <row r="5" spans="1:9" ht="16.5">
      <c r="A5" s="348" t="s">
        <v>47</v>
      </c>
      <c r="B5" s="348"/>
      <c r="C5" s="348"/>
      <c r="D5" s="348"/>
      <c r="E5" s="348"/>
      <c r="F5" s="348"/>
      <c r="G5" s="348"/>
      <c r="H5" s="348"/>
      <c r="I5" s="348"/>
    </row>
    <row r="6" spans="1:9" ht="17.25" thickBot="1">
      <c r="A6" s="146"/>
      <c r="B6" s="146"/>
      <c r="C6" s="146"/>
      <c r="D6" s="146"/>
      <c r="E6" s="146"/>
      <c r="F6" s="146"/>
      <c r="G6" s="146"/>
      <c r="H6" s="146"/>
      <c r="I6" s="146"/>
    </row>
    <row r="7" spans="1:9" ht="31.5" customHeight="1">
      <c r="A7" s="349" t="s">
        <v>48</v>
      </c>
      <c r="B7" s="350"/>
      <c r="C7" s="351"/>
      <c r="D7" s="358" t="s">
        <v>24</v>
      </c>
      <c r="E7" s="358"/>
      <c r="F7" s="358"/>
      <c r="G7" s="358"/>
      <c r="H7" s="358"/>
      <c r="I7" s="358"/>
    </row>
    <row r="8" spans="1:9" ht="16.5">
      <c r="A8" s="352"/>
      <c r="B8" s="353"/>
      <c r="C8" s="354"/>
      <c r="D8" s="359" t="s">
        <v>49</v>
      </c>
      <c r="E8" s="359"/>
      <c r="F8" s="359"/>
      <c r="G8" s="359" t="s">
        <v>50</v>
      </c>
      <c r="H8" s="359"/>
      <c r="I8" s="359"/>
    </row>
    <row r="9" spans="1:9" ht="33.75" thickBot="1">
      <c r="A9" s="355"/>
      <c r="B9" s="356"/>
      <c r="C9" s="357"/>
      <c r="D9" s="17" t="s">
        <v>15</v>
      </c>
      <c r="E9" s="17" t="s">
        <v>16</v>
      </c>
      <c r="F9" s="18" t="s">
        <v>7</v>
      </c>
      <c r="G9" s="17" t="s">
        <v>15</v>
      </c>
      <c r="H9" s="17" t="s">
        <v>16</v>
      </c>
      <c r="I9" s="19" t="s">
        <v>7</v>
      </c>
    </row>
    <row r="10" spans="1:9" ht="16.5">
      <c r="A10" s="360" t="s">
        <v>51</v>
      </c>
      <c r="B10" s="361"/>
      <c r="C10" s="364" t="s">
        <v>21</v>
      </c>
      <c r="D10" s="365"/>
      <c r="E10" s="365"/>
      <c r="F10" s="365"/>
      <c r="G10" s="365"/>
      <c r="H10" s="365"/>
      <c r="I10" s="366"/>
    </row>
    <row r="11" spans="1:9" ht="16.5">
      <c r="A11" s="362"/>
      <c r="B11" s="363"/>
      <c r="C11" s="450" t="s">
        <v>52</v>
      </c>
      <c r="D11" s="451"/>
      <c r="E11" s="451"/>
      <c r="F11" s="451"/>
      <c r="G11" s="451"/>
      <c r="H11" s="451"/>
      <c r="I11" s="452"/>
    </row>
    <row r="12" spans="1:9" ht="16.5">
      <c r="A12" s="370" t="s">
        <v>53</v>
      </c>
      <c r="B12" s="371" t="s">
        <v>54</v>
      </c>
      <c r="C12" s="20" t="s">
        <v>55</v>
      </c>
      <c r="D12" s="21"/>
      <c r="E12" s="21"/>
      <c r="F12" s="22"/>
      <c r="G12" s="22"/>
      <c r="H12" s="22"/>
      <c r="I12" s="23"/>
    </row>
    <row r="13" spans="1:9" ht="42" customHeight="1">
      <c r="A13" s="370"/>
      <c r="B13" s="371"/>
      <c r="C13" s="372" t="s">
        <v>347</v>
      </c>
      <c r="D13" s="373"/>
      <c r="E13" s="373"/>
      <c r="F13" s="373"/>
      <c r="G13" s="373"/>
      <c r="H13" s="373"/>
      <c r="I13" s="374"/>
    </row>
    <row r="14" spans="1:9" ht="17.25" thickBot="1">
      <c r="A14" s="375" t="s">
        <v>56</v>
      </c>
      <c r="B14" s="376"/>
      <c r="C14" s="24"/>
      <c r="D14" s="147" t="s">
        <v>57</v>
      </c>
      <c r="E14" s="147" t="s">
        <v>57</v>
      </c>
      <c r="F14" s="147" t="s">
        <v>57</v>
      </c>
      <c r="G14" s="26" t="e">
        <f>SUM(#REF!)</f>
        <v>#REF!</v>
      </c>
      <c r="H14" s="26" t="e">
        <f>SUM(#REF!)</f>
        <v>#REF!</v>
      </c>
      <c r="I14" s="26" t="e">
        <f>SUM(#REF!)</f>
        <v>#REF!</v>
      </c>
    </row>
    <row r="15" spans="1:9" ht="16.5">
      <c r="A15" s="377" t="s">
        <v>58</v>
      </c>
      <c r="B15" s="378"/>
      <c r="C15" s="378"/>
      <c r="D15" s="378"/>
      <c r="E15" s="378"/>
      <c r="F15" s="378"/>
      <c r="G15" s="378"/>
      <c r="H15" s="379"/>
      <c r="I15" s="380"/>
    </row>
    <row r="16" spans="1:9" ht="17.25" thickBot="1">
      <c r="A16" s="345" t="s">
        <v>348</v>
      </c>
      <c r="B16" s="346"/>
      <c r="C16" s="346"/>
      <c r="D16" s="346"/>
      <c r="E16" s="346"/>
      <c r="F16" s="346"/>
      <c r="G16" s="346"/>
      <c r="H16" s="346"/>
      <c r="I16" s="347"/>
    </row>
    <row r="17" spans="1:9" ht="17.25" thickBot="1">
      <c r="A17" s="387" t="s">
        <v>59</v>
      </c>
      <c r="B17" s="388"/>
      <c r="C17" s="388"/>
      <c r="D17" s="388"/>
      <c r="E17" s="388"/>
      <c r="F17" s="388"/>
      <c r="G17" s="388"/>
      <c r="H17" s="388"/>
      <c r="I17" s="389"/>
    </row>
    <row r="18" spans="1:9" ht="56.25" customHeight="1" thickBot="1">
      <c r="A18" s="390" t="s">
        <v>60</v>
      </c>
      <c r="B18" s="391"/>
      <c r="C18" s="392" t="s">
        <v>61</v>
      </c>
      <c r="D18" s="393"/>
      <c r="E18" s="393"/>
      <c r="F18" s="393"/>
      <c r="G18" s="393"/>
      <c r="H18" s="393"/>
      <c r="I18" s="394"/>
    </row>
    <row r="19" spans="1:9" ht="33.75" customHeight="1" thickBot="1">
      <c r="A19" s="395" t="s">
        <v>62</v>
      </c>
      <c r="B19" s="396"/>
      <c r="C19" s="27"/>
      <c r="D19" s="27"/>
      <c r="E19" s="27"/>
      <c r="F19" s="27"/>
      <c r="G19" s="27"/>
      <c r="H19" s="27"/>
      <c r="I19" s="28"/>
    </row>
    <row r="20" spans="1:9" ht="16.5">
      <c r="A20" s="397" t="s">
        <v>63</v>
      </c>
      <c r="B20" s="398"/>
      <c r="C20" s="398"/>
      <c r="D20" s="398"/>
      <c r="E20" s="398"/>
      <c r="F20" s="398"/>
      <c r="G20" s="399"/>
      <c r="H20" s="399"/>
      <c r="I20" s="400"/>
    </row>
    <row r="21" spans="1:9" ht="17.25" thickBot="1">
      <c r="A21" s="341" t="s">
        <v>349</v>
      </c>
      <c r="B21" s="342"/>
      <c r="C21" s="342"/>
      <c r="D21" s="342"/>
      <c r="E21" s="342"/>
      <c r="F21" s="342"/>
      <c r="G21" s="343"/>
      <c r="H21" s="343"/>
      <c r="I21" s="344"/>
    </row>
    <row r="22" spans="1:9" ht="16.5">
      <c r="A22" s="397" t="s">
        <v>64</v>
      </c>
      <c r="B22" s="398"/>
      <c r="C22" s="398"/>
      <c r="D22" s="398"/>
      <c r="E22" s="398"/>
      <c r="F22" s="398"/>
      <c r="G22" s="399"/>
      <c r="H22" s="399"/>
      <c r="I22" s="400"/>
    </row>
    <row r="23" spans="1:9" ht="17.25" thickBot="1">
      <c r="A23" s="341" t="s">
        <v>83</v>
      </c>
      <c r="B23" s="342"/>
      <c r="C23" s="342"/>
      <c r="D23" s="342"/>
      <c r="E23" s="342"/>
      <c r="F23" s="342"/>
      <c r="G23" s="343"/>
      <c r="H23" s="343"/>
      <c r="I23" s="344"/>
    </row>
    <row r="24" spans="1:9" ht="16.5">
      <c r="A24" s="401" t="s">
        <v>51</v>
      </c>
      <c r="B24" s="402"/>
      <c r="C24" s="405" t="s">
        <v>21</v>
      </c>
      <c r="D24" s="406"/>
      <c r="E24" s="406"/>
      <c r="F24" s="406"/>
      <c r="G24" s="406"/>
      <c r="H24" s="406"/>
      <c r="I24" s="407"/>
    </row>
    <row r="25" spans="1:9" ht="18" customHeight="1">
      <c r="A25" s="403"/>
      <c r="B25" s="404"/>
      <c r="C25" s="320" t="s">
        <v>65</v>
      </c>
      <c r="D25" s="321"/>
      <c r="E25" s="321"/>
      <c r="F25" s="321"/>
      <c r="G25" s="321"/>
      <c r="H25" s="321"/>
      <c r="I25" s="322"/>
    </row>
    <row r="26" spans="1:9" ht="16.5">
      <c r="A26" s="453" t="s">
        <v>66</v>
      </c>
      <c r="B26" s="454" t="s">
        <v>67</v>
      </c>
      <c r="C26" s="381" t="s">
        <v>55</v>
      </c>
      <c r="D26" s="382"/>
      <c r="E26" s="382"/>
      <c r="F26" s="382"/>
      <c r="G26" s="382"/>
      <c r="H26" s="382"/>
      <c r="I26" s="383"/>
    </row>
    <row r="27" spans="1:9" ht="16.5">
      <c r="A27" s="453"/>
      <c r="B27" s="454"/>
      <c r="C27" s="384" t="s">
        <v>350</v>
      </c>
      <c r="D27" s="385"/>
      <c r="E27" s="385"/>
      <c r="F27" s="385"/>
      <c r="G27" s="385"/>
      <c r="H27" s="385"/>
      <c r="I27" s="386"/>
    </row>
    <row r="28" spans="1:9" ht="17.25" thickBot="1">
      <c r="A28" s="478" t="s">
        <v>56</v>
      </c>
      <c r="B28" s="479"/>
      <c r="C28" s="29"/>
      <c r="D28" s="150" t="s">
        <v>57</v>
      </c>
      <c r="E28" s="150" t="s">
        <v>57</v>
      </c>
      <c r="F28" s="150" t="s">
        <v>57</v>
      </c>
      <c r="G28" s="31" t="e">
        <f>SUM(#REF!)</f>
        <v>#REF!</v>
      </c>
      <c r="H28" s="31" t="e">
        <f>SUM(#REF!)</f>
        <v>#REF!</v>
      </c>
      <c r="I28" s="31" t="e">
        <f>SUM(#REF!)</f>
        <v>#REF!</v>
      </c>
    </row>
    <row r="29" spans="1:9" ht="16.5">
      <c r="A29" s="480" t="s">
        <v>58</v>
      </c>
      <c r="B29" s="481"/>
      <c r="C29" s="481"/>
      <c r="D29" s="481"/>
      <c r="E29" s="481"/>
      <c r="F29" s="481"/>
      <c r="G29" s="481"/>
      <c r="H29" s="481"/>
      <c r="I29" s="482"/>
    </row>
    <row r="30" spans="1:9" ht="17.25" thickBot="1">
      <c r="A30" s="483" t="s">
        <v>323</v>
      </c>
      <c r="B30" s="484"/>
      <c r="C30" s="484"/>
      <c r="D30" s="484"/>
      <c r="E30" s="484"/>
      <c r="F30" s="484"/>
      <c r="G30" s="484"/>
      <c r="H30" s="484"/>
      <c r="I30" s="485"/>
    </row>
    <row r="31" spans="1:9" ht="17.25" thickBot="1">
      <c r="A31" s="486" t="s">
        <v>59</v>
      </c>
      <c r="B31" s="487"/>
      <c r="C31" s="487"/>
      <c r="D31" s="487"/>
      <c r="E31" s="487"/>
      <c r="F31" s="487"/>
      <c r="G31" s="487"/>
      <c r="H31" s="487"/>
      <c r="I31" s="488"/>
    </row>
    <row r="32" spans="1:9" ht="60" customHeight="1" thickBot="1">
      <c r="A32" s="489" t="s">
        <v>60</v>
      </c>
      <c r="B32" s="490"/>
      <c r="C32" s="491" t="s">
        <v>68</v>
      </c>
      <c r="D32" s="492"/>
      <c r="E32" s="492"/>
      <c r="F32" s="492"/>
      <c r="G32" s="492"/>
      <c r="H32" s="492"/>
      <c r="I32" s="493"/>
    </row>
    <row r="33" spans="1:9" ht="42" customHeight="1" thickBot="1">
      <c r="A33" s="494" t="s">
        <v>62</v>
      </c>
      <c r="B33" s="495"/>
      <c r="C33" s="32"/>
      <c r="D33" s="32"/>
      <c r="E33" s="32"/>
      <c r="F33" s="32"/>
      <c r="G33" s="32"/>
      <c r="H33" s="32"/>
      <c r="I33" s="33"/>
    </row>
    <row r="34" spans="1:9" ht="16.5">
      <c r="A34" s="496" t="s">
        <v>63</v>
      </c>
      <c r="B34" s="497"/>
      <c r="C34" s="497"/>
      <c r="D34" s="497"/>
      <c r="E34" s="497"/>
      <c r="F34" s="497"/>
      <c r="G34" s="498"/>
      <c r="H34" s="498"/>
      <c r="I34" s="499"/>
    </row>
    <row r="35" spans="1:9" ht="17.25" thickBot="1">
      <c r="A35" s="500" t="s">
        <v>340</v>
      </c>
      <c r="B35" s="501"/>
      <c r="C35" s="501"/>
      <c r="D35" s="501"/>
      <c r="E35" s="501"/>
      <c r="F35" s="501"/>
      <c r="G35" s="502"/>
      <c r="H35" s="502"/>
      <c r="I35" s="503"/>
    </row>
    <row r="36" spans="1:9" ht="16.5">
      <c r="A36" s="496" t="s">
        <v>64</v>
      </c>
      <c r="B36" s="497"/>
      <c r="C36" s="497"/>
      <c r="D36" s="497"/>
      <c r="E36" s="497"/>
      <c r="F36" s="497"/>
      <c r="G36" s="498"/>
      <c r="H36" s="498"/>
      <c r="I36" s="499"/>
    </row>
    <row r="37" spans="1:9" ht="17.25" thickBot="1">
      <c r="A37" s="500" t="s">
        <v>84</v>
      </c>
      <c r="B37" s="501"/>
      <c r="C37" s="501"/>
      <c r="D37" s="501"/>
      <c r="E37" s="501"/>
      <c r="F37" s="501"/>
      <c r="G37" s="502"/>
      <c r="H37" s="502"/>
      <c r="I37" s="503"/>
    </row>
    <row r="38" spans="1:9" ht="16.5">
      <c r="A38" s="34"/>
      <c r="B38" s="34"/>
      <c r="C38" s="34"/>
      <c r="D38" s="34"/>
      <c r="E38" s="34"/>
      <c r="F38" s="34"/>
      <c r="G38" s="34"/>
      <c r="H38" s="34"/>
      <c r="I38" s="34"/>
    </row>
    <row r="39" spans="1:9" ht="16.5">
      <c r="A39" s="337" t="s">
        <v>69</v>
      </c>
      <c r="B39" s="337"/>
      <c r="C39" s="337"/>
      <c r="D39" s="337"/>
      <c r="E39" s="337"/>
      <c r="F39" s="337"/>
      <c r="G39" s="337"/>
      <c r="H39" s="337"/>
      <c r="I39" s="337"/>
    </row>
    <row r="40" spans="1:9" ht="16.5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16.5">
      <c r="A41" s="337" t="s">
        <v>70</v>
      </c>
      <c r="B41" s="337"/>
      <c r="C41" s="337"/>
      <c r="D41" s="337"/>
      <c r="E41" s="337"/>
      <c r="F41" s="337"/>
      <c r="G41" s="337"/>
      <c r="H41" s="337"/>
      <c r="I41" s="337"/>
    </row>
    <row r="42" spans="1:9" ht="17.25" thickBot="1">
      <c r="A42" s="34"/>
      <c r="B42" s="34"/>
      <c r="C42" s="34"/>
      <c r="D42" s="34"/>
      <c r="E42" s="34"/>
      <c r="F42" s="34"/>
      <c r="G42" s="34"/>
      <c r="H42" s="34"/>
      <c r="I42" s="34"/>
    </row>
    <row r="43" spans="1:9" ht="16.5">
      <c r="A43" s="413" t="s">
        <v>48</v>
      </c>
      <c r="B43" s="414"/>
      <c r="C43" s="414"/>
      <c r="D43" s="419" t="s">
        <v>24</v>
      </c>
      <c r="E43" s="420"/>
      <c r="F43" s="420"/>
      <c r="G43" s="420"/>
      <c r="H43" s="420"/>
      <c r="I43" s="421"/>
    </row>
    <row r="44" spans="1:9" ht="19.5" customHeight="1">
      <c r="A44" s="415"/>
      <c r="B44" s="416"/>
      <c r="C44" s="416"/>
      <c r="D44" s="422" t="s">
        <v>49</v>
      </c>
      <c r="E44" s="423"/>
      <c r="F44" s="325"/>
      <c r="G44" s="422" t="s">
        <v>50</v>
      </c>
      <c r="H44" s="423"/>
      <c r="I44" s="325"/>
    </row>
    <row r="45" spans="1:9" ht="33.75" thickBot="1">
      <c r="A45" s="417"/>
      <c r="B45" s="418"/>
      <c r="C45" s="418"/>
      <c r="D45" s="17" t="s">
        <v>15</v>
      </c>
      <c r="E45" s="17" t="s">
        <v>16</v>
      </c>
      <c r="F45" s="149" t="s">
        <v>7</v>
      </c>
      <c r="G45" s="17" t="s">
        <v>15</v>
      </c>
      <c r="H45" s="17" t="s">
        <v>16</v>
      </c>
      <c r="I45" s="36" t="s">
        <v>7</v>
      </c>
    </row>
    <row r="46" spans="1:9" ht="16.5">
      <c r="A46" s="687" t="s">
        <v>51</v>
      </c>
      <c r="B46" s="688"/>
      <c r="C46" s="693" t="s">
        <v>21</v>
      </c>
      <c r="D46" s="694"/>
      <c r="E46" s="694"/>
      <c r="F46" s="694"/>
      <c r="G46" s="694"/>
      <c r="H46" s="694"/>
      <c r="I46" s="695"/>
    </row>
    <row r="47" spans="1:9" ht="16.5">
      <c r="A47" s="689"/>
      <c r="B47" s="690"/>
      <c r="C47" s="696" t="s">
        <v>71</v>
      </c>
      <c r="D47" s="697"/>
      <c r="E47" s="697"/>
      <c r="F47" s="698"/>
      <c r="G47" s="698"/>
      <c r="H47" s="698"/>
      <c r="I47" s="699"/>
    </row>
    <row r="48" spans="1:9" ht="17.25" thickBot="1">
      <c r="A48" s="691"/>
      <c r="B48" s="692"/>
      <c r="C48" s="707" t="s">
        <v>72</v>
      </c>
      <c r="D48" s="706"/>
      <c r="E48" s="706"/>
      <c r="F48" s="708"/>
      <c r="G48" s="708"/>
      <c r="H48" s="708"/>
      <c r="I48" s="709"/>
    </row>
    <row r="49" spans="1:9" ht="17.25" thickBot="1">
      <c r="A49" s="103" t="s">
        <v>73</v>
      </c>
      <c r="B49" s="189" t="s">
        <v>74</v>
      </c>
      <c r="C49" s="684" t="s">
        <v>342</v>
      </c>
      <c r="D49" s="685"/>
      <c r="E49" s="685"/>
      <c r="F49" s="685"/>
      <c r="G49" s="685"/>
      <c r="H49" s="685"/>
      <c r="I49" s="686"/>
    </row>
    <row r="50" spans="1:9" ht="55.5" customHeight="1" thickBot="1">
      <c r="A50" s="718" t="s">
        <v>75</v>
      </c>
      <c r="B50" s="720"/>
      <c r="C50" s="163" t="s">
        <v>76</v>
      </c>
      <c r="D50" s="165">
        <v>0</v>
      </c>
      <c r="E50" s="165">
        <v>7</v>
      </c>
      <c r="F50" s="165">
        <v>7</v>
      </c>
      <c r="G50" s="165"/>
      <c r="H50" s="165"/>
      <c r="I50" s="165"/>
    </row>
    <row r="51" spans="1:9" ht="51.75" customHeight="1" thickBot="1">
      <c r="A51" s="684"/>
      <c r="B51" s="686"/>
      <c r="C51" s="163" t="s">
        <v>77</v>
      </c>
      <c r="D51" s="207">
        <v>0</v>
      </c>
      <c r="E51" s="207">
        <v>4382</v>
      </c>
      <c r="F51" s="207">
        <v>4382</v>
      </c>
      <c r="G51" s="165"/>
      <c r="H51" s="165"/>
      <c r="I51" s="165"/>
    </row>
    <row r="52" spans="1:9" ht="17.25" thickBot="1">
      <c r="A52" s="646" t="s">
        <v>78</v>
      </c>
      <c r="B52" s="648"/>
      <c r="C52" s="163"/>
      <c r="D52" s="163"/>
      <c r="E52" s="163"/>
      <c r="F52" s="165"/>
      <c r="G52" s="165"/>
      <c r="H52" s="165"/>
      <c r="I52" s="165"/>
    </row>
    <row r="53" spans="1:9" ht="38.25" customHeight="1" thickBot="1">
      <c r="A53" s="646" t="s">
        <v>79</v>
      </c>
      <c r="B53" s="647"/>
      <c r="C53" s="648"/>
      <c r="D53" s="163"/>
      <c r="E53" s="163"/>
      <c r="F53" s="165"/>
      <c r="G53" s="167" t="e">
        <f>SUM(#REF!)</f>
        <v>#REF!</v>
      </c>
      <c r="H53" s="167" t="e">
        <f>SUM(#REF!)</f>
        <v>#REF!</v>
      </c>
      <c r="I53" s="167" t="e">
        <f>SUM(#REF!)</f>
        <v>#REF!</v>
      </c>
    </row>
    <row r="54" spans="1:9" ht="17.25" thickBot="1">
      <c r="A54" s="646" t="s">
        <v>324</v>
      </c>
      <c r="B54" s="648"/>
      <c r="C54" s="105" t="e">
        <f>I53</f>
        <v>#REF!</v>
      </c>
      <c r="D54" s="172"/>
      <c r="E54" s="172"/>
      <c r="F54" s="165"/>
      <c r="G54" s="165"/>
      <c r="H54" s="165"/>
      <c r="I54" s="165"/>
    </row>
    <row r="55" spans="1:9" ht="66" customHeight="1" thickBot="1">
      <c r="A55" s="646" t="s">
        <v>81</v>
      </c>
      <c r="B55" s="648"/>
      <c r="C55" s="163"/>
      <c r="D55" s="163"/>
      <c r="E55" s="163"/>
      <c r="F55" s="165"/>
      <c r="G55" s="165"/>
      <c r="H55" s="165"/>
      <c r="I55" s="165"/>
    </row>
    <row r="56" spans="1:9" ht="17.25" thickBot="1">
      <c r="A56" s="643" t="s">
        <v>63</v>
      </c>
      <c r="B56" s="644"/>
      <c r="C56" s="644"/>
      <c r="D56" s="644"/>
      <c r="E56" s="644"/>
      <c r="F56" s="644"/>
      <c r="G56" s="644"/>
      <c r="H56" s="644"/>
      <c r="I56" s="645"/>
    </row>
    <row r="57" spans="1:9" ht="17.25" thickBot="1">
      <c r="A57" s="646" t="s">
        <v>343</v>
      </c>
      <c r="B57" s="647"/>
      <c r="C57" s="647"/>
      <c r="D57" s="647"/>
      <c r="E57" s="647"/>
      <c r="F57" s="647"/>
      <c r="G57" s="647"/>
      <c r="H57" s="647"/>
      <c r="I57" s="648"/>
    </row>
    <row r="58" spans="1:9" ht="17.25" thickBot="1">
      <c r="A58" s="643" t="s">
        <v>64</v>
      </c>
      <c r="B58" s="644"/>
      <c r="C58" s="644"/>
      <c r="D58" s="644"/>
      <c r="E58" s="644"/>
      <c r="F58" s="644"/>
      <c r="G58" s="644"/>
      <c r="H58" s="644"/>
      <c r="I58" s="645"/>
    </row>
    <row r="59" spans="1:9" ht="17.25" thickBot="1">
      <c r="A59" s="646" t="s">
        <v>82</v>
      </c>
      <c r="B59" s="647"/>
      <c r="C59" s="647"/>
      <c r="D59" s="647"/>
      <c r="E59" s="647"/>
      <c r="F59" s="647"/>
      <c r="G59" s="647"/>
      <c r="H59" s="647"/>
      <c r="I59" s="648"/>
    </row>
    <row r="60" spans="1:9" ht="16.5">
      <c r="A60" s="687" t="s">
        <v>51</v>
      </c>
      <c r="B60" s="688"/>
      <c r="C60" s="693" t="s">
        <v>21</v>
      </c>
      <c r="D60" s="694"/>
      <c r="E60" s="694"/>
      <c r="F60" s="694"/>
      <c r="G60" s="694"/>
      <c r="H60" s="694"/>
      <c r="I60" s="695"/>
    </row>
    <row r="61" spans="1:9" ht="16.5">
      <c r="A61" s="689"/>
      <c r="B61" s="690"/>
      <c r="C61" s="696" t="s">
        <v>120</v>
      </c>
      <c r="D61" s="697"/>
      <c r="E61" s="697"/>
      <c r="F61" s="698"/>
      <c r="G61" s="698"/>
      <c r="H61" s="698"/>
      <c r="I61" s="699"/>
    </row>
    <row r="62" spans="1:9" ht="17.25" thickBot="1">
      <c r="A62" s="691"/>
      <c r="B62" s="692"/>
      <c r="C62" s="707" t="s">
        <v>72</v>
      </c>
      <c r="D62" s="706"/>
      <c r="E62" s="706"/>
      <c r="F62" s="708"/>
      <c r="G62" s="708"/>
      <c r="H62" s="708"/>
      <c r="I62" s="709"/>
    </row>
    <row r="63" spans="1:9" ht="17.25" thickBot="1">
      <c r="A63" s="103" t="s">
        <v>110</v>
      </c>
      <c r="B63" s="189" t="s">
        <v>74</v>
      </c>
      <c r="C63" s="684" t="s">
        <v>120</v>
      </c>
      <c r="D63" s="685"/>
      <c r="E63" s="685"/>
      <c r="F63" s="685"/>
      <c r="G63" s="685"/>
      <c r="H63" s="685"/>
      <c r="I63" s="686"/>
    </row>
    <row r="64" spans="1:9" ht="36.75" customHeight="1" thickBot="1">
      <c r="A64" s="646" t="s">
        <v>75</v>
      </c>
      <c r="B64" s="648"/>
      <c r="C64" s="207" t="s">
        <v>121</v>
      </c>
      <c r="D64" s="207">
        <v>0</v>
      </c>
      <c r="E64" s="207">
        <v>1</v>
      </c>
      <c r="F64" s="165">
        <v>2</v>
      </c>
      <c r="G64" s="165"/>
      <c r="H64" s="165"/>
      <c r="I64" s="165"/>
    </row>
    <row r="65" spans="1:9" ht="17.25" thickBot="1">
      <c r="A65" s="646" t="s">
        <v>78</v>
      </c>
      <c r="B65" s="648"/>
      <c r="C65" s="163"/>
      <c r="D65" s="163"/>
      <c r="E65" s="163"/>
      <c r="F65" s="165"/>
      <c r="G65" s="165"/>
      <c r="H65" s="165"/>
      <c r="I65" s="165"/>
    </row>
    <row r="66" spans="1:9" ht="40.5" customHeight="1" thickBot="1">
      <c r="A66" s="646" t="s">
        <v>79</v>
      </c>
      <c r="B66" s="647"/>
      <c r="C66" s="648"/>
      <c r="D66" s="163"/>
      <c r="E66" s="163"/>
      <c r="F66" s="165"/>
      <c r="G66" s="167" t="e">
        <f>SUM(#REF!)</f>
        <v>#REF!</v>
      </c>
      <c r="H66" s="167" t="e">
        <f>SUM(#REF!)</f>
        <v>#REF!</v>
      </c>
      <c r="I66" s="167" t="e">
        <f>SUM(#REF!)</f>
        <v>#REF!</v>
      </c>
    </row>
    <row r="67" spans="1:9" ht="17.25" thickBot="1">
      <c r="A67" s="646" t="s">
        <v>80</v>
      </c>
      <c r="B67" s="648"/>
      <c r="C67" s="105" t="e">
        <f>I66</f>
        <v>#REF!</v>
      </c>
      <c r="D67" s="105"/>
      <c r="E67" s="105"/>
      <c r="F67" s="165"/>
      <c r="G67" s="165"/>
      <c r="H67" s="165"/>
      <c r="I67" s="165"/>
    </row>
    <row r="68" spans="1:9" ht="68.25" customHeight="1" thickBot="1">
      <c r="A68" s="646" t="s">
        <v>81</v>
      </c>
      <c r="B68" s="648"/>
      <c r="C68" s="163"/>
      <c r="D68" s="163"/>
      <c r="E68" s="163"/>
      <c r="F68" s="165"/>
      <c r="G68" s="165"/>
      <c r="H68" s="165"/>
      <c r="I68" s="165"/>
    </row>
    <row r="69" spans="1:9" ht="16.5">
      <c r="A69" s="728" t="s">
        <v>63</v>
      </c>
      <c r="B69" s="729"/>
      <c r="C69" s="729"/>
      <c r="D69" s="729"/>
      <c r="E69" s="729"/>
      <c r="F69" s="729"/>
      <c r="G69" s="729"/>
      <c r="H69" s="729"/>
      <c r="I69" s="730"/>
    </row>
    <row r="70" spans="1:9" ht="17.25" thickBot="1">
      <c r="A70" s="684" t="s">
        <v>344</v>
      </c>
      <c r="B70" s="685"/>
      <c r="C70" s="685"/>
      <c r="D70" s="685"/>
      <c r="E70" s="685"/>
      <c r="F70" s="685"/>
      <c r="G70" s="685"/>
      <c r="H70" s="685"/>
      <c r="I70" s="686"/>
    </row>
    <row r="71" spans="1:9" ht="16.5">
      <c r="A71" s="728" t="s">
        <v>64</v>
      </c>
      <c r="B71" s="729"/>
      <c r="C71" s="729"/>
      <c r="D71" s="729"/>
      <c r="E71" s="729"/>
      <c r="F71" s="729"/>
      <c r="G71" s="729"/>
      <c r="H71" s="729"/>
      <c r="I71" s="730"/>
    </row>
    <row r="72" spans="1:9" ht="17.25" thickBot="1">
      <c r="A72" s="684" t="s">
        <v>82</v>
      </c>
      <c r="B72" s="685"/>
      <c r="C72" s="685"/>
      <c r="D72" s="685"/>
      <c r="E72" s="685"/>
      <c r="F72" s="685"/>
      <c r="G72" s="685"/>
      <c r="H72" s="685"/>
      <c r="I72" s="686"/>
    </row>
    <row r="73" spans="1:9" ht="16.5">
      <c r="A73" s="313" t="s">
        <v>51</v>
      </c>
      <c r="B73" s="314"/>
      <c r="C73" s="317" t="s">
        <v>21</v>
      </c>
      <c r="D73" s="318"/>
      <c r="E73" s="318"/>
      <c r="F73" s="318"/>
      <c r="G73" s="318"/>
      <c r="H73" s="318"/>
      <c r="I73" s="319"/>
    </row>
    <row r="74" spans="1:9" ht="16.5">
      <c r="A74" s="315"/>
      <c r="B74" s="316"/>
      <c r="C74" s="320" t="s">
        <v>122</v>
      </c>
      <c r="D74" s="321"/>
      <c r="E74" s="321"/>
      <c r="F74" s="321"/>
      <c r="G74" s="321"/>
      <c r="H74" s="321"/>
      <c r="I74" s="322"/>
    </row>
    <row r="75" spans="1:9" ht="16.5">
      <c r="A75" s="323" t="s">
        <v>109</v>
      </c>
      <c r="B75" s="325" t="s">
        <v>74</v>
      </c>
      <c r="C75" s="327" t="s">
        <v>55</v>
      </c>
      <c r="D75" s="328"/>
      <c r="E75" s="328"/>
      <c r="F75" s="328"/>
      <c r="G75" s="328"/>
      <c r="H75" s="328"/>
      <c r="I75" s="329"/>
    </row>
    <row r="76" spans="1:9" ht="17.25" thickBot="1">
      <c r="A76" s="324"/>
      <c r="B76" s="326"/>
      <c r="C76" s="330" t="s">
        <v>123</v>
      </c>
      <c r="D76" s="331"/>
      <c r="E76" s="331"/>
      <c r="F76" s="331"/>
      <c r="G76" s="331"/>
      <c r="H76" s="331"/>
      <c r="I76" s="332"/>
    </row>
    <row r="77" spans="1:9" ht="42" customHeight="1">
      <c r="A77" s="333" t="s">
        <v>75</v>
      </c>
      <c r="B77" s="334"/>
      <c r="C77" s="90" t="s">
        <v>124</v>
      </c>
      <c r="D77" s="91">
        <v>0</v>
      </c>
      <c r="E77" s="91">
        <v>1</v>
      </c>
      <c r="F77" s="91">
        <v>1</v>
      </c>
      <c r="G77" s="92"/>
      <c r="H77" s="92"/>
      <c r="I77" s="93"/>
    </row>
    <row r="78" spans="1:9" ht="17.25" thickBot="1">
      <c r="A78" s="335" t="s">
        <v>78</v>
      </c>
      <c r="B78" s="336"/>
      <c r="C78" s="94"/>
      <c r="D78" s="94"/>
      <c r="E78" s="94"/>
      <c r="F78" s="149"/>
      <c r="G78" s="95"/>
      <c r="H78" s="95"/>
      <c r="I78" s="36"/>
    </row>
    <row r="79" spans="1:9" ht="42" customHeight="1" thickBot="1">
      <c r="A79" s="301" t="s">
        <v>90</v>
      </c>
      <c r="B79" s="302"/>
      <c r="C79" s="302"/>
      <c r="D79" s="161"/>
      <c r="E79" s="161"/>
      <c r="F79" s="65"/>
      <c r="G79" s="96" t="e">
        <f>SUM(#REF!)</f>
        <v>#REF!</v>
      </c>
      <c r="H79" s="96" t="e">
        <f>SUM(#REF!)</f>
        <v>#REF!</v>
      </c>
      <c r="I79" s="96" t="e">
        <f>SUM(#REF!)</f>
        <v>#REF!</v>
      </c>
    </row>
    <row r="80" spans="1:9" ht="36" customHeight="1" thickBot="1">
      <c r="A80" s="303" t="s">
        <v>91</v>
      </c>
      <c r="B80" s="304"/>
      <c r="C80" s="97" t="e">
        <f>I79</f>
        <v>#REF!</v>
      </c>
      <c r="D80" s="97"/>
      <c r="E80" s="97"/>
      <c r="F80" s="65"/>
      <c r="G80" s="68"/>
      <c r="H80" s="68"/>
      <c r="I80" s="64"/>
    </row>
    <row r="81" spans="1:9" ht="77.25" customHeight="1" thickBot="1">
      <c r="A81" s="303" t="s">
        <v>92</v>
      </c>
      <c r="B81" s="304"/>
      <c r="C81" s="153"/>
      <c r="D81" s="153"/>
      <c r="E81" s="153"/>
      <c r="F81" s="65"/>
      <c r="G81" s="68"/>
      <c r="H81" s="68"/>
      <c r="I81" s="64"/>
    </row>
    <row r="82" spans="1:9" ht="16.5">
      <c r="A82" s="305" t="s">
        <v>63</v>
      </c>
      <c r="B82" s="306"/>
      <c r="C82" s="306"/>
      <c r="D82" s="306"/>
      <c r="E82" s="306"/>
      <c r="F82" s="306"/>
      <c r="G82" s="307"/>
      <c r="H82" s="307"/>
      <c r="I82" s="308"/>
    </row>
    <row r="83" spans="1:9" ht="17.25" thickBot="1">
      <c r="A83" s="309" t="s">
        <v>345</v>
      </c>
      <c r="B83" s="310"/>
      <c r="C83" s="310"/>
      <c r="D83" s="310"/>
      <c r="E83" s="310"/>
      <c r="F83" s="310"/>
      <c r="G83" s="311"/>
      <c r="H83" s="311"/>
      <c r="I83" s="312"/>
    </row>
    <row r="84" spans="1:9" ht="16.5">
      <c r="A84" s="305" t="s">
        <v>64</v>
      </c>
      <c r="B84" s="306"/>
      <c r="C84" s="306"/>
      <c r="D84" s="306"/>
      <c r="E84" s="306"/>
      <c r="F84" s="306"/>
      <c r="G84" s="307"/>
      <c r="H84" s="307"/>
      <c r="I84" s="308"/>
    </row>
    <row r="85" spans="1:9" ht="17.25" thickBot="1">
      <c r="A85" s="309" t="s">
        <v>82</v>
      </c>
      <c r="B85" s="310"/>
      <c r="C85" s="310"/>
      <c r="D85" s="310"/>
      <c r="E85" s="310"/>
      <c r="F85" s="310"/>
      <c r="G85" s="311"/>
      <c r="H85" s="311"/>
      <c r="I85" s="312"/>
    </row>
    <row r="86" spans="1:9" ht="16.5">
      <c r="A86" s="687" t="s">
        <v>51</v>
      </c>
      <c r="B86" s="688"/>
      <c r="C86" s="693" t="s">
        <v>21</v>
      </c>
      <c r="D86" s="694"/>
      <c r="E86" s="694"/>
      <c r="F86" s="694"/>
      <c r="G86" s="694"/>
      <c r="H86" s="694"/>
      <c r="I86" s="695"/>
    </row>
    <row r="87" spans="1:9" ht="16.5">
      <c r="A87" s="689"/>
      <c r="B87" s="690"/>
      <c r="C87" s="696" t="s">
        <v>117</v>
      </c>
      <c r="D87" s="697"/>
      <c r="E87" s="697"/>
      <c r="F87" s="698"/>
      <c r="G87" s="698"/>
      <c r="H87" s="698"/>
      <c r="I87" s="699"/>
    </row>
    <row r="88" spans="1:9" ht="17.25" thickBot="1">
      <c r="A88" s="691"/>
      <c r="B88" s="692"/>
      <c r="C88" s="707" t="s">
        <v>72</v>
      </c>
      <c r="D88" s="706"/>
      <c r="E88" s="706"/>
      <c r="F88" s="708"/>
      <c r="G88" s="708"/>
      <c r="H88" s="708"/>
      <c r="I88" s="709"/>
    </row>
    <row r="89" spans="1:9" ht="17.25" thickBot="1">
      <c r="A89" s="103" t="s">
        <v>86</v>
      </c>
      <c r="B89" s="189" t="s">
        <v>74</v>
      </c>
      <c r="C89" s="684" t="s">
        <v>118</v>
      </c>
      <c r="D89" s="685"/>
      <c r="E89" s="685"/>
      <c r="F89" s="685"/>
      <c r="G89" s="685"/>
      <c r="H89" s="685"/>
      <c r="I89" s="686"/>
    </row>
    <row r="90" spans="1:9" ht="50.25" thickBot="1">
      <c r="A90" s="646" t="s">
        <v>75</v>
      </c>
      <c r="B90" s="648"/>
      <c r="C90" s="163" t="s">
        <v>119</v>
      </c>
      <c r="D90" s="104">
        <v>0</v>
      </c>
      <c r="E90" s="104">
        <v>0.1</v>
      </c>
      <c r="F90" s="104">
        <v>0.5</v>
      </c>
      <c r="G90" s="165"/>
      <c r="H90" s="165"/>
      <c r="I90" s="165"/>
    </row>
    <row r="91" spans="1:9" ht="17.25" thickBot="1">
      <c r="A91" s="646" t="s">
        <v>78</v>
      </c>
      <c r="B91" s="648"/>
      <c r="C91" s="163"/>
      <c r="D91" s="163"/>
      <c r="E91" s="163"/>
      <c r="F91" s="165"/>
      <c r="G91" s="165"/>
      <c r="H91" s="165"/>
      <c r="I91" s="165"/>
    </row>
    <row r="92" spans="1:9" ht="37.5" customHeight="1" thickBot="1">
      <c r="A92" s="646" t="s">
        <v>79</v>
      </c>
      <c r="B92" s="647"/>
      <c r="C92" s="648"/>
      <c r="D92" s="163"/>
      <c r="E92" s="163"/>
      <c r="F92" s="165"/>
      <c r="G92" s="104" t="e">
        <f>SUM(#REF!)</f>
        <v>#REF!</v>
      </c>
      <c r="H92" s="104" t="e">
        <f>SUM(#REF!)</f>
        <v>#REF!</v>
      </c>
      <c r="I92" s="104" t="e">
        <f>SUM(#REF!)</f>
        <v>#REF!</v>
      </c>
    </row>
    <row r="93" spans="1:9" ht="17.25" thickBot="1">
      <c r="A93" s="646" t="s">
        <v>80</v>
      </c>
      <c r="B93" s="648"/>
      <c r="C93" s="173" t="e">
        <f>I92</f>
        <v>#REF!</v>
      </c>
      <c r="D93" s="173"/>
      <c r="E93" s="173"/>
      <c r="F93" s="165"/>
      <c r="G93" s="165"/>
      <c r="H93" s="165"/>
      <c r="I93" s="165"/>
    </row>
    <row r="94" spans="1:9" ht="68.25" customHeight="1" thickBot="1">
      <c r="A94" s="646" t="s">
        <v>81</v>
      </c>
      <c r="B94" s="648"/>
      <c r="C94" s="163"/>
      <c r="D94" s="163"/>
      <c r="E94" s="163"/>
      <c r="F94" s="165"/>
      <c r="G94" s="165"/>
      <c r="H94" s="165"/>
      <c r="I94" s="165"/>
    </row>
    <row r="95" spans="1:9" ht="16.5">
      <c r="A95" s="728" t="s">
        <v>63</v>
      </c>
      <c r="B95" s="729"/>
      <c r="C95" s="729"/>
      <c r="D95" s="729"/>
      <c r="E95" s="729"/>
      <c r="F95" s="729"/>
      <c r="G95" s="729"/>
      <c r="H95" s="729"/>
      <c r="I95" s="730"/>
    </row>
    <row r="96" spans="1:9" ht="17.25" thickBot="1">
      <c r="A96" s="684" t="s">
        <v>346</v>
      </c>
      <c r="B96" s="685"/>
      <c r="C96" s="685"/>
      <c r="D96" s="685"/>
      <c r="E96" s="685"/>
      <c r="F96" s="685"/>
      <c r="G96" s="685"/>
      <c r="H96" s="685"/>
      <c r="I96" s="686"/>
    </row>
    <row r="97" spans="1:9" ht="16.5">
      <c r="A97" s="728" t="s">
        <v>64</v>
      </c>
      <c r="B97" s="729"/>
      <c r="C97" s="729"/>
      <c r="D97" s="729"/>
      <c r="E97" s="729"/>
      <c r="F97" s="729"/>
      <c r="G97" s="729"/>
      <c r="H97" s="729"/>
      <c r="I97" s="730"/>
    </row>
    <row r="98" spans="1:9" ht="17.25" thickBot="1">
      <c r="A98" s="684" t="s">
        <v>82</v>
      </c>
      <c r="B98" s="685"/>
      <c r="C98" s="685"/>
      <c r="D98" s="685"/>
      <c r="E98" s="685"/>
      <c r="F98" s="685"/>
      <c r="G98" s="685"/>
      <c r="H98" s="685"/>
      <c r="I98" s="686"/>
    </row>
    <row r="99" spans="1:9" s="34" customFormat="1" ht="16.5">
      <c r="A99" s="313" t="s">
        <v>51</v>
      </c>
      <c r="B99" s="314"/>
      <c r="C99" s="327" t="s">
        <v>21</v>
      </c>
      <c r="D99" s="328"/>
      <c r="E99" s="328"/>
      <c r="F99" s="328"/>
      <c r="G99" s="328"/>
      <c r="H99" s="328"/>
      <c r="I99" s="329"/>
    </row>
    <row r="100" spans="1:9" s="34" customFormat="1" ht="16.5">
      <c r="A100" s="315"/>
      <c r="B100" s="316"/>
      <c r="C100" s="636" t="s">
        <v>377</v>
      </c>
      <c r="D100" s="637"/>
      <c r="E100" s="637"/>
      <c r="F100" s="638"/>
      <c r="G100" s="638"/>
      <c r="H100" s="638"/>
      <c r="I100" s="639"/>
    </row>
    <row r="101" spans="1:9" s="34" customFormat="1" ht="16.5">
      <c r="A101" s="323" t="s">
        <v>151</v>
      </c>
      <c r="B101" s="325" t="s">
        <v>95</v>
      </c>
      <c r="C101" s="327" t="s">
        <v>55</v>
      </c>
      <c r="D101" s="328"/>
      <c r="E101" s="328"/>
      <c r="F101" s="328"/>
      <c r="G101" s="328"/>
      <c r="H101" s="328"/>
      <c r="I101" s="329"/>
    </row>
    <row r="102" spans="1:9" s="34" customFormat="1" ht="33.75" customHeight="1" thickBot="1">
      <c r="A102" s="323"/>
      <c r="B102" s="325"/>
      <c r="C102" s="463" t="s">
        <v>326</v>
      </c>
      <c r="D102" s="464"/>
      <c r="E102" s="464"/>
      <c r="F102" s="464"/>
      <c r="G102" s="464"/>
      <c r="H102" s="464"/>
      <c r="I102" s="465"/>
    </row>
    <row r="103" spans="1:9" s="225" customFormat="1" ht="50.25" customHeight="1" thickBot="1">
      <c r="A103" s="538" t="s">
        <v>97</v>
      </c>
      <c r="B103" s="540"/>
      <c r="C103" s="182" t="s">
        <v>98</v>
      </c>
      <c r="D103" s="183">
        <v>0</v>
      </c>
      <c r="E103" s="183">
        <v>0</v>
      </c>
      <c r="F103" s="184">
        <v>1</v>
      </c>
      <c r="G103" s="185"/>
      <c r="H103" s="185"/>
      <c r="I103" s="186"/>
    </row>
    <row r="104" spans="1:9" s="34" customFormat="1" ht="18.75" thickBot="1">
      <c r="A104" s="303" t="s">
        <v>99</v>
      </c>
      <c r="B104" s="304"/>
      <c r="C104" s="160"/>
      <c r="D104" s="65" t="s">
        <v>57</v>
      </c>
      <c r="E104" s="65" t="s">
        <v>57</v>
      </c>
      <c r="F104" s="65" t="s">
        <v>57</v>
      </c>
      <c r="G104" s="1" t="e">
        <f>SUM(#REF!)</f>
        <v>#REF!</v>
      </c>
      <c r="H104" s="1" t="e">
        <f>SUM(#REF!)</f>
        <v>#REF!</v>
      </c>
      <c r="I104" s="1" t="e">
        <f>SUM(#REF!)</f>
        <v>#REF!</v>
      </c>
    </row>
    <row r="105" spans="1:9" s="34" customFormat="1" ht="17.25" thickBot="1">
      <c r="A105" s="303" t="s">
        <v>100</v>
      </c>
      <c r="B105" s="511"/>
      <c r="C105" s="304"/>
      <c r="D105" s="152"/>
      <c r="E105" s="152"/>
      <c r="F105" s="65"/>
      <c r="G105" s="68"/>
      <c r="H105" s="68"/>
      <c r="I105" s="64"/>
    </row>
    <row r="106" spans="1:9" s="34" customFormat="1" ht="16.5">
      <c r="A106" s="512" t="s">
        <v>101</v>
      </c>
      <c r="B106" s="513"/>
      <c r="C106" s="513"/>
      <c r="D106" s="513"/>
      <c r="E106" s="513"/>
      <c r="F106" s="513"/>
      <c r="G106" s="513"/>
      <c r="H106" s="513"/>
      <c r="I106" s="514"/>
    </row>
    <row r="107" spans="1:9" s="34" customFormat="1" ht="17.25" thickBot="1">
      <c r="A107" s="515" t="s">
        <v>222</v>
      </c>
      <c r="B107" s="516"/>
      <c r="C107" s="516"/>
      <c r="D107" s="516"/>
      <c r="E107" s="516"/>
      <c r="F107" s="516"/>
      <c r="G107" s="516"/>
      <c r="H107" s="516"/>
      <c r="I107" s="517"/>
    </row>
    <row r="108" spans="1:9" s="34" customFormat="1" ht="16.5">
      <c r="A108" s="305" t="s">
        <v>63</v>
      </c>
      <c r="B108" s="306"/>
      <c r="C108" s="306"/>
      <c r="D108" s="306"/>
      <c r="E108" s="306"/>
      <c r="F108" s="306"/>
      <c r="G108" s="307"/>
      <c r="H108" s="307"/>
      <c r="I108" s="308"/>
    </row>
    <row r="109" spans="1:9" s="34" customFormat="1" ht="17.25" thickBot="1">
      <c r="A109" s="309" t="s">
        <v>103</v>
      </c>
      <c r="B109" s="310"/>
      <c r="C109" s="310"/>
      <c r="D109" s="310"/>
      <c r="E109" s="310"/>
      <c r="F109" s="310"/>
      <c r="G109" s="311"/>
      <c r="H109" s="311"/>
      <c r="I109" s="312"/>
    </row>
    <row r="110" spans="1:9" s="34" customFormat="1" ht="16.5">
      <c r="A110" s="305" t="s">
        <v>64</v>
      </c>
      <c r="B110" s="306"/>
      <c r="C110" s="306"/>
      <c r="D110" s="306"/>
      <c r="E110" s="306"/>
      <c r="F110" s="306"/>
      <c r="G110" s="307"/>
      <c r="H110" s="307"/>
      <c r="I110" s="308"/>
    </row>
    <row r="111" spans="1:9" s="34" customFormat="1" ht="33.75" customHeight="1" thickBot="1">
      <c r="A111" s="309" t="s">
        <v>104</v>
      </c>
      <c r="B111" s="310"/>
      <c r="C111" s="310"/>
      <c r="D111" s="310"/>
      <c r="E111" s="310"/>
      <c r="F111" s="310"/>
      <c r="G111" s="311"/>
      <c r="H111" s="311"/>
      <c r="I111" s="312"/>
    </row>
    <row r="112" spans="1:9" s="34" customFormat="1" ht="16.5">
      <c r="A112" s="360" t="s">
        <v>51</v>
      </c>
      <c r="B112" s="361"/>
      <c r="C112" s="364" t="s">
        <v>21</v>
      </c>
      <c r="D112" s="365"/>
      <c r="E112" s="365"/>
      <c r="F112" s="365"/>
      <c r="G112" s="365"/>
      <c r="H112" s="365"/>
      <c r="I112" s="366"/>
    </row>
    <row r="113" spans="1:9" s="34" customFormat="1" ht="16.5">
      <c r="A113" s="362"/>
      <c r="B113" s="363"/>
      <c r="C113" s="450" t="s">
        <v>85</v>
      </c>
      <c r="D113" s="451"/>
      <c r="E113" s="451"/>
      <c r="F113" s="451"/>
      <c r="G113" s="451"/>
      <c r="H113" s="451"/>
      <c r="I113" s="452"/>
    </row>
    <row r="114" spans="1:9" s="34" customFormat="1" ht="16.5">
      <c r="A114" s="370" t="s">
        <v>135</v>
      </c>
      <c r="B114" s="371" t="s">
        <v>341</v>
      </c>
      <c r="C114" s="472" t="s">
        <v>55</v>
      </c>
      <c r="D114" s="473"/>
      <c r="E114" s="473"/>
      <c r="F114" s="473"/>
      <c r="G114" s="473"/>
      <c r="H114" s="473"/>
      <c r="I114" s="474"/>
    </row>
    <row r="115" spans="1:9" s="34" customFormat="1" ht="17.25" thickBot="1">
      <c r="A115" s="470"/>
      <c r="B115" s="471"/>
      <c r="C115" s="475" t="s">
        <v>87</v>
      </c>
      <c r="D115" s="476"/>
      <c r="E115" s="476"/>
      <c r="F115" s="476"/>
      <c r="G115" s="476"/>
      <c r="H115" s="476"/>
      <c r="I115" s="477"/>
    </row>
    <row r="116" spans="1:9" s="34" customFormat="1" ht="66">
      <c r="A116" s="455" t="s">
        <v>75</v>
      </c>
      <c r="B116" s="456"/>
      <c r="C116" s="45" t="s">
        <v>88</v>
      </c>
      <c r="D116" s="74">
        <v>12</v>
      </c>
      <c r="E116" s="74">
        <v>12</v>
      </c>
      <c r="F116" s="74">
        <v>12</v>
      </c>
      <c r="G116" s="47"/>
      <c r="H116" s="47"/>
      <c r="I116" s="48"/>
    </row>
    <row r="117" spans="1:9" s="34" customFormat="1" ht="83.25" thickBot="1">
      <c r="A117" s="457" t="s">
        <v>78</v>
      </c>
      <c r="B117" s="458"/>
      <c r="C117" s="49" t="s">
        <v>89</v>
      </c>
      <c r="D117" s="49"/>
      <c r="E117" s="49"/>
      <c r="F117" s="50">
        <v>100</v>
      </c>
      <c r="G117" s="51"/>
      <c r="H117" s="51"/>
      <c r="I117" s="52"/>
    </row>
    <row r="118" spans="1:9" s="34" customFormat="1" ht="35.25" customHeight="1" thickBot="1">
      <c r="A118" s="459" t="s">
        <v>90</v>
      </c>
      <c r="B118" s="460"/>
      <c r="C118" s="460"/>
      <c r="D118" s="151"/>
      <c r="E118" s="151"/>
      <c r="F118" s="54"/>
      <c r="G118" s="55" t="e">
        <f>#REF!</f>
        <v>#REF!</v>
      </c>
      <c r="H118" s="55" t="e">
        <f>#REF!</f>
        <v>#REF!</v>
      </c>
      <c r="I118" s="55" t="e">
        <f>#REF!</f>
        <v>#REF!</v>
      </c>
    </row>
    <row r="119" spans="1:9" s="34" customFormat="1" ht="35.25" customHeight="1" thickBot="1">
      <c r="A119" s="461" t="s">
        <v>91</v>
      </c>
      <c r="B119" s="462"/>
      <c r="C119" s="55" t="e">
        <f>I118</f>
        <v>#REF!</v>
      </c>
      <c r="D119" s="56"/>
      <c r="E119" s="56"/>
      <c r="F119" s="54"/>
      <c r="G119" s="57"/>
      <c r="H119" s="57"/>
      <c r="I119" s="58"/>
    </row>
    <row r="120" spans="1:9" s="34" customFormat="1" ht="80.25" customHeight="1" thickBot="1">
      <c r="A120" s="461" t="s">
        <v>92</v>
      </c>
      <c r="B120" s="462"/>
      <c r="C120" s="148"/>
      <c r="D120" s="148"/>
      <c r="E120" s="148"/>
      <c r="F120" s="54"/>
      <c r="G120" s="57"/>
      <c r="H120" s="57"/>
      <c r="I120" s="58"/>
    </row>
    <row r="121" spans="1:9" s="34" customFormat="1" ht="23.25" customHeight="1">
      <c r="A121" s="397" t="s">
        <v>63</v>
      </c>
      <c r="B121" s="398"/>
      <c r="C121" s="398"/>
      <c r="D121" s="398"/>
      <c r="E121" s="398"/>
      <c r="F121" s="398"/>
      <c r="G121" s="399"/>
      <c r="H121" s="399"/>
      <c r="I121" s="400"/>
    </row>
    <row r="122" spans="1:9" s="34" customFormat="1" ht="17.25" thickBot="1">
      <c r="A122" s="341" t="s">
        <v>345</v>
      </c>
      <c r="B122" s="342"/>
      <c r="C122" s="342"/>
      <c r="D122" s="342"/>
      <c r="E122" s="342"/>
      <c r="F122" s="342"/>
      <c r="G122" s="343"/>
      <c r="H122" s="343"/>
      <c r="I122" s="344"/>
    </row>
    <row r="123" spans="1:9" s="34" customFormat="1" ht="16.5">
      <c r="A123" s="397" t="s">
        <v>64</v>
      </c>
      <c r="B123" s="398"/>
      <c r="C123" s="398"/>
      <c r="D123" s="398"/>
      <c r="E123" s="398"/>
      <c r="F123" s="398"/>
      <c r="G123" s="399"/>
      <c r="H123" s="399"/>
      <c r="I123" s="400"/>
    </row>
    <row r="124" spans="1:9" s="34" customFormat="1" ht="17.25" thickBot="1">
      <c r="A124" s="341" t="s">
        <v>82</v>
      </c>
      <c r="B124" s="342"/>
      <c r="C124" s="342"/>
      <c r="D124" s="342"/>
      <c r="E124" s="342"/>
      <c r="F124" s="342"/>
      <c r="G124" s="343"/>
      <c r="H124" s="343"/>
      <c r="I124" s="344"/>
    </row>
    <row r="125" spans="1:9" s="225" customFormat="1" ht="16.5">
      <c r="A125" s="555" t="s">
        <v>51</v>
      </c>
      <c r="B125" s="556"/>
      <c r="C125" s="533" t="s">
        <v>21</v>
      </c>
      <c r="D125" s="534"/>
      <c r="E125" s="534"/>
      <c r="F125" s="534"/>
      <c r="G125" s="534"/>
      <c r="H125" s="534"/>
      <c r="I125" s="535"/>
    </row>
    <row r="126" spans="1:9" s="225" customFormat="1" ht="16.5">
      <c r="A126" s="557"/>
      <c r="B126" s="558"/>
      <c r="C126" s="782" t="s">
        <v>325</v>
      </c>
      <c r="D126" s="783"/>
      <c r="E126" s="783"/>
      <c r="F126" s="784"/>
      <c r="G126" s="784"/>
      <c r="H126" s="784"/>
      <c r="I126" s="785"/>
    </row>
    <row r="127" spans="1:9" s="225" customFormat="1" ht="16.5">
      <c r="A127" s="563" t="s">
        <v>151</v>
      </c>
      <c r="B127" s="564" t="s">
        <v>95</v>
      </c>
      <c r="C127" s="533" t="s">
        <v>55</v>
      </c>
      <c r="D127" s="534"/>
      <c r="E127" s="534"/>
      <c r="F127" s="534"/>
      <c r="G127" s="534"/>
      <c r="H127" s="534"/>
      <c r="I127" s="535"/>
    </row>
    <row r="128" spans="1:9" s="225" customFormat="1" ht="33.75" customHeight="1" thickBot="1">
      <c r="A128" s="563"/>
      <c r="B128" s="564"/>
      <c r="C128" s="463" t="s">
        <v>359</v>
      </c>
      <c r="D128" s="464"/>
      <c r="E128" s="464"/>
      <c r="F128" s="464"/>
      <c r="G128" s="464"/>
      <c r="H128" s="464"/>
      <c r="I128" s="465"/>
    </row>
    <row r="129" spans="1:9" s="225" customFormat="1" ht="50.25" customHeight="1" thickBot="1">
      <c r="A129" s="538" t="s">
        <v>97</v>
      </c>
      <c r="B129" s="540"/>
      <c r="C129" s="182" t="s">
        <v>98</v>
      </c>
      <c r="D129" s="183">
        <v>12</v>
      </c>
      <c r="E129" s="183">
        <v>12</v>
      </c>
      <c r="F129" s="184">
        <v>12</v>
      </c>
      <c r="G129" s="185"/>
      <c r="H129" s="185"/>
      <c r="I129" s="186"/>
    </row>
    <row r="130" spans="1:9" s="225" customFormat="1" ht="17.25" thickBot="1">
      <c r="A130" s="538" t="s">
        <v>99</v>
      </c>
      <c r="B130" s="540"/>
      <c r="C130" s="182"/>
      <c r="D130" s="226" t="s">
        <v>57</v>
      </c>
      <c r="E130" s="226" t="s">
        <v>57</v>
      </c>
      <c r="F130" s="226" t="s">
        <v>57</v>
      </c>
      <c r="G130" s="227" t="e">
        <f>SUM(#REF!)</f>
        <v>#REF!</v>
      </c>
      <c r="H130" s="227" t="e">
        <f>SUM(#REF!)</f>
        <v>#REF!</v>
      </c>
      <c r="I130" s="227" t="e">
        <f>SUM(#REF!)</f>
        <v>#REF!</v>
      </c>
    </row>
    <row r="131" spans="1:9" s="225" customFormat="1" ht="17.25" thickBot="1">
      <c r="A131" s="538" t="s">
        <v>100</v>
      </c>
      <c r="B131" s="539"/>
      <c r="C131" s="540"/>
      <c r="D131" s="228"/>
      <c r="E131" s="228"/>
      <c r="F131" s="226"/>
      <c r="G131" s="185"/>
      <c r="H131" s="185"/>
      <c r="I131" s="186"/>
    </row>
    <row r="132" spans="1:9" s="225" customFormat="1" ht="16.5">
      <c r="A132" s="541" t="s">
        <v>101</v>
      </c>
      <c r="B132" s="542"/>
      <c r="C132" s="542"/>
      <c r="D132" s="542"/>
      <c r="E132" s="542"/>
      <c r="F132" s="542"/>
      <c r="G132" s="542"/>
      <c r="H132" s="542"/>
      <c r="I132" s="543"/>
    </row>
    <row r="133" spans="1:9" s="225" customFormat="1" ht="17.25" thickBot="1">
      <c r="A133" s="544" t="s">
        <v>291</v>
      </c>
      <c r="B133" s="545"/>
      <c r="C133" s="545"/>
      <c r="D133" s="545"/>
      <c r="E133" s="545"/>
      <c r="F133" s="545"/>
      <c r="G133" s="545"/>
      <c r="H133" s="545"/>
      <c r="I133" s="546"/>
    </row>
    <row r="134" spans="1:9" s="225" customFormat="1" ht="16.5">
      <c r="A134" s="547" t="s">
        <v>63</v>
      </c>
      <c r="B134" s="548"/>
      <c r="C134" s="548"/>
      <c r="D134" s="548"/>
      <c r="E134" s="548"/>
      <c r="F134" s="548"/>
      <c r="G134" s="549"/>
      <c r="H134" s="549"/>
      <c r="I134" s="550"/>
    </row>
    <row r="135" spans="1:9" s="225" customFormat="1" ht="15" customHeight="1" thickBot="1">
      <c r="A135" s="551" t="s">
        <v>103</v>
      </c>
      <c r="B135" s="552"/>
      <c r="C135" s="552"/>
      <c r="D135" s="552"/>
      <c r="E135" s="552"/>
      <c r="F135" s="552"/>
      <c r="G135" s="553"/>
      <c r="H135" s="553"/>
      <c r="I135" s="554"/>
    </row>
    <row r="136" spans="1:9" s="225" customFormat="1" ht="16.5">
      <c r="A136" s="547" t="s">
        <v>64</v>
      </c>
      <c r="B136" s="548"/>
      <c r="C136" s="548"/>
      <c r="D136" s="548"/>
      <c r="E136" s="548"/>
      <c r="F136" s="548"/>
      <c r="G136" s="549"/>
      <c r="H136" s="549"/>
      <c r="I136" s="550"/>
    </row>
    <row r="137" spans="1:9" s="225" customFormat="1" ht="33.75" customHeight="1" thickBot="1">
      <c r="A137" s="551" t="s">
        <v>104</v>
      </c>
      <c r="B137" s="552"/>
      <c r="C137" s="552"/>
      <c r="D137" s="552"/>
      <c r="E137" s="552"/>
      <c r="F137" s="552"/>
      <c r="G137" s="553"/>
      <c r="H137" s="553"/>
      <c r="I137" s="554"/>
    </row>
    <row r="138" spans="1:9" s="196" customFormat="1"/>
    <row r="139" spans="1:9">
      <c r="I139" s="178"/>
    </row>
  </sheetData>
  <mergeCells count="155">
    <mergeCell ref="A5:I5"/>
    <mergeCell ref="A7:C9"/>
    <mergeCell ref="D7:I7"/>
    <mergeCell ref="D8:F8"/>
    <mergeCell ref="G8:I8"/>
    <mergeCell ref="A10:B11"/>
    <mergeCell ref="C10:I10"/>
    <mergeCell ref="C11:I11"/>
    <mergeCell ref="A1:I1"/>
    <mergeCell ref="A3:I3"/>
    <mergeCell ref="A4:I4"/>
    <mergeCell ref="A17:I17"/>
    <mergeCell ref="A18:B18"/>
    <mergeCell ref="C18:I18"/>
    <mergeCell ref="A19:B19"/>
    <mergeCell ref="A20:I20"/>
    <mergeCell ref="A21:I21"/>
    <mergeCell ref="A12:A13"/>
    <mergeCell ref="B12:B13"/>
    <mergeCell ref="C13:I13"/>
    <mergeCell ref="A14:B14"/>
    <mergeCell ref="A15:I15"/>
    <mergeCell ref="A16:I16"/>
    <mergeCell ref="A22:I22"/>
    <mergeCell ref="A23:I23"/>
    <mergeCell ref="A24:B25"/>
    <mergeCell ref="C24:I24"/>
    <mergeCell ref="C25:I25"/>
    <mergeCell ref="A26:A27"/>
    <mergeCell ref="B26:B27"/>
    <mergeCell ref="C26:I26"/>
    <mergeCell ref="C27:I27"/>
    <mergeCell ref="A33:B33"/>
    <mergeCell ref="A34:I34"/>
    <mergeCell ref="A35:I35"/>
    <mergeCell ref="A36:I36"/>
    <mergeCell ref="A37:I37"/>
    <mergeCell ref="A39:I39"/>
    <mergeCell ref="A28:B28"/>
    <mergeCell ref="A29:I29"/>
    <mergeCell ref="A30:I30"/>
    <mergeCell ref="A31:I31"/>
    <mergeCell ref="A32:B32"/>
    <mergeCell ref="C32:I32"/>
    <mergeCell ref="A41:I41"/>
    <mergeCell ref="A43:C45"/>
    <mergeCell ref="D43:I43"/>
    <mergeCell ref="D44:F44"/>
    <mergeCell ref="G44:I44"/>
    <mergeCell ref="A46:B48"/>
    <mergeCell ref="C46:I46"/>
    <mergeCell ref="C47:I47"/>
    <mergeCell ref="C48:I48"/>
    <mergeCell ref="A56:I56"/>
    <mergeCell ref="A57:I57"/>
    <mergeCell ref="A58:I58"/>
    <mergeCell ref="A59:I59"/>
    <mergeCell ref="C49:I49"/>
    <mergeCell ref="A50:B51"/>
    <mergeCell ref="A52:B52"/>
    <mergeCell ref="A53:C53"/>
    <mergeCell ref="A54:B54"/>
    <mergeCell ref="A55:B55"/>
    <mergeCell ref="A72:I72"/>
    <mergeCell ref="A60:B62"/>
    <mergeCell ref="C60:I60"/>
    <mergeCell ref="C61:I61"/>
    <mergeCell ref="A73:B74"/>
    <mergeCell ref="C73:I73"/>
    <mergeCell ref="C74:I74"/>
    <mergeCell ref="A66:C66"/>
    <mergeCell ref="A67:B67"/>
    <mergeCell ref="A68:B68"/>
    <mergeCell ref="A69:I69"/>
    <mergeCell ref="A70:I70"/>
    <mergeCell ref="A71:I71"/>
    <mergeCell ref="C62:I62"/>
    <mergeCell ref="C63:I63"/>
    <mergeCell ref="A64:B64"/>
    <mergeCell ref="A65:B65"/>
    <mergeCell ref="A85:I85"/>
    <mergeCell ref="A79:C79"/>
    <mergeCell ref="A80:B80"/>
    <mergeCell ref="A81:B81"/>
    <mergeCell ref="A82:I82"/>
    <mergeCell ref="A83:I83"/>
    <mergeCell ref="A84:I84"/>
    <mergeCell ref="A75:A76"/>
    <mergeCell ref="B75:B76"/>
    <mergeCell ref="C75:I75"/>
    <mergeCell ref="C76:I76"/>
    <mergeCell ref="A77:B77"/>
    <mergeCell ref="A78:B78"/>
    <mergeCell ref="A96:I96"/>
    <mergeCell ref="A97:I97"/>
    <mergeCell ref="A98:I98"/>
    <mergeCell ref="A86:B88"/>
    <mergeCell ref="C86:I86"/>
    <mergeCell ref="C87:I87"/>
    <mergeCell ref="C88:I88"/>
    <mergeCell ref="C89:I89"/>
    <mergeCell ref="A90:B90"/>
    <mergeCell ref="A91:B91"/>
    <mergeCell ref="A92:C92"/>
    <mergeCell ref="A93:B93"/>
    <mergeCell ref="A94:B94"/>
    <mergeCell ref="A95:I95"/>
    <mergeCell ref="A99:B100"/>
    <mergeCell ref="C99:I99"/>
    <mergeCell ref="C100:I100"/>
    <mergeCell ref="A101:A102"/>
    <mergeCell ref="B101:B102"/>
    <mergeCell ref="C101:I101"/>
    <mergeCell ref="C102:I102"/>
    <mergeCell ref="A103:B103"/>
    <mergeCell ref="A104:B104"/>
    <mergeCell ref="A105:C105"/>
    <mergeCell ref="A106:I106"/>
    <mergeCell ref="A107:I107"/>
    <mergeCell ref="A108:I108"/>
    <mergeCell ref="A109:I109"/>
    <mergeCell ref="A110:I110"/>
    <mergeCell ref="A111:I111"/>
    <mergeCell ref="A112:B113"/>
    <mergeCell ref="C112:I112"/>
    <mergeCell ref="C113:I113"/>
    <mergeCell ref="A121:I121"/>
    <mergeCell ref="A122:I122"/>
    <mergeCell ref="A123:I123"/>
    <mergeCell ref="A124:I124"/>
    <mergeCell ref="A114:A115"/>
    <mergeCell ref="B114:B115"/>
    <mergeCell ref="C114:I114"/>
    <mergeCell ref="C115:I115"/>
    <mergeCell ref="A116:B116"/>
    <mergeCell ref="A117:B117"/>
    <mergeCell ref="A118:C118"/>
    <mergeCell ref="A119:B119"/>
    <mergeCell ref="A120:B120"/>
    <mergeCell ref="A131:C131"/>
    <mergeCell ref="A132:I132"/>
    <mergeCell ref="A133:I133"/>
    <mergeCell ref="A134:I134"/>
    <mergeCell ref="A135:I135"/>
    <mergeCell ref="A136:I136"/>
    <mergeCell ref="A137:I137"/>
    <mergeCell ref="A125:B126"/>
    <mergeCell ref="C125:I125"/>
    <mergeCell ref="C126:I126"/>
    <mergeCell ref="A127:A128"/>
    <mergeCell ref="B127:B128"/>
    <mergeCell ref="C127:I127"/>
    <mergeCell ref="C128:I128"/>
    <mergeCell ref="A129:B129"/>
    <mergeCell ref="A130:B130"/>
  </mergeCells>
  <pageMargins left="0.2" right="0.19" top="0.17" bottom="0.17" header="0.17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B10:G12"/>
  <sheetViews>
    <sheetView workbookViewId="0">
      <selection activeCell="G12" sqref="G12"/>
    </sheetView>
  </sheetViews>
  <sheetFormatPr defaultRowHeight="15"/>
  <cols>
    <col min="1" max="1" width="9.140625" style="4"/>
    <col min="2" max="2" width="9.140625" style="128"/>
    <col min="3" max="6" width="9.140625" style="4"/>
    <col min="7" max="7" width="9" style="4" bestFit="1" customWidth="1"/>
    <col min="8" max="16384" width="9.140625" style="4"/>
  </cols>
  <sheetData>
    <row r="10" spans="5:7">
      <c r="E10" s="4" t="e">
        <f>Aragatsotn!D8+#REF!+#REF!+Gegharqunik!C8+#REF!+#REF!+#REF!+#REF!+#REF!+#REF!</f>
        <v>#REF!</v>
      </c>
      <c r="F10" s="4" t="e">
        <f>Aragatsotn!E8+#REF!+#REF!+Gegharqunik!D8+#REF!+#REF!+#REF!+#REF!+#REF!+#REF!</f>
        <v>#REF!</v>
      </c>
      <c r="G10" s="4" t="e">
        <f>Aragatsotn!F8+#REF!+#REF!+Gegharqunik!E8+#REF!+#REF!+#REF!+#REF!+#REF!+#REF!</f>
        <v>#REF!</v>
      </c>
    </row>
    <row r="11" spans="5:7">
      <c r="E11" s="138" t="e">
        <f>E10/G10%</f>
        <v>#REF!</v>
      </c>
      <c r="F11" s="138" t="e">
        <f>F10/G10%</f>
        <v>#REF!</v>
      </c>
      <c r="G11" s="4">
        <v>100</v>
      </c>
    </row>
    <row r="12" spans="5:7">
      <c r="E12" s="138" t="e">
        <f>E11/G11%</f>
        <v>#REF!</v>
      </c>
      <c r="F12" s="138" t="e">
        <f>F11-E11</f>
        <v>#REF!</v>
      </c>
      <c r="G12" s="138" t="e">
        <f>G11-F11</f>
        <v>#REF!</v>
      </c>
    </row>
  </sheetData>
  <pageMargins left="0.23622047244094491" right="0.23622047244094491" top="0.19685039370078741" bottom="0.19685039370078741" header="0.31496062992125984" footer="0.31496062992125984"/>
  <pageSetup paperSize="9" scale="9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182"/>
  <sheetViews>
    <sheetView topLeftCell="A2" workbookViewId="0">
      <selection activeCell="D13" sqref="D13"/>
    </sheetView>
  </sheetViews>
  <sheetFormatPr defaultRowHeight="16.5"/>
  <cols>
    <col min="1" max="1" width="17.140625" style="34" customWidth="1"/>
    <col min="2" max="2" width="15.140625" style="34" customWidth="1"/>
    <col min="3" max="3" width="21.7109375" style="34" customWidth="1"/>
    <col min="4" max="4" width="14.7109375" style="34" customWidth="1"/>
    <col min="5" max="5" width="18.140625" style="34" customWidth="1"/>
    <col min="6" max="6" width="6.42578125" style="34" bestFit="1" customWidth="1"/>
    <col min="7" max="7" width="10.7109375" style="34" bestFit="1" customWidth="1"/>
    <col min="8" max="8" width="11.28515625" style="34" bestFit="1" customWidth="1"/>
    <col min="9" max="9" width="11.42578125" style="34" bestFit="1" customWidth="1"/>
    <col min="10" max="10" width="9.140625" style="34"/>
    <col min="11" max="11" width="10" style="34" bestFit="1" customWidth="1"/>
    <col min="12" max="12" width="9.5703125" style="34" bestFit="1" customWidth="1"/>
    <col min="13" max="256" width="9.140625" style="34"/>
    <col min="257" max="257" width="17.140625" style="34" customWidth="1"/>
    <col min="258" max="258" width="15.140625" style="34" customWidth="1"/>
    <col min="259" max="259" width="21.7109375" style="34" customWidth="1"/>
    <col min="260" max="260" width="14.7109375" style="34" customWidth="1"/>
    <col min="261" max="261" width="18.140625" style="34" customWidth="1"/>
    <col min="262" max="262" width="17.5703125" style="34" customWidth="1"/>
    <col min="263" max="263" width="14.85546875" style="34" customWidth="1"/>
    <col min="264" max="264" width="13.42578125" style="34" customWidth="1"/>
    <col min="265" max="265" width="20.5703125" style="34" customWidth="1"/>
    <col min="266" max="266" width="9.140625" style="34"/>
    <col min="267" max="267" width="9.42578125" style="34" bestFit="1" customWidth="1"/>
    <col min="268" max="268" width="9.5703125" style="34" bestFit="1" customWidth="1"/>
    <col min="269" max="512" width="9.140625" style="34"/>
    <col min="513" max="513" width="17.140625" style="34" customWidth="1"/>
    <col min="514" max="514" width="15.140625" style="34" customWidth="1"/>
    <col min="515" max="515" width="21.7109375" style="34" customWidth="1"/>
    <col min="516" max="516" width="14.7109375" style="34" customWidth="1"/>
    <col min="517" max="517" width="18.140625" style="34" customWidth="1"/>
    <col min="518" max="518" width="17.5703125" style="34" customWidth="1"/>
    <col min="519" max="519" width="14.85546875" style="34" customWidth="1"/>
    <col min="520" max="520" width="13.42578125" style="34" customWidth="1"/>
    <col min="521" max="521" width="20.5703125" style="34" customWidth="1"/>
    <col min="522" max="522" width="9.140625" style="34"/>
    <col min="523" max="523" width="9.42578125" style="34" bestFit="1" customWidth="1"/>
    <col min="524" max="524" width="9.5703125" style="34" bestFit="1" customWidth="1"/>
    <col min="525" max="768" width="9.140625" style="34"/>
    <col min="769" max="769" width="17.140625" style="34" customWidth="1"/>
    <col min="770" max="770" width="15.140625" style="34" customWidth="1"/>
    <col min="771" max="771" width="21.7109375" style="34" customWidth="1"/>
    <col min="772" max="772" width="14.7109375" style="34" customWidth="1"/>
    <col min="773" max="773" width="18.140625" style="34" customWidth="1"/>
    <col min="774" max="774" width="17.5703125" style="34" customWidth="1"/>
    <col min="775" max="775" width="14.85546875" style="34" customWidth="1"/>
    <col min="776" max="776" width="13.42578125" style="34" customWidth="1"/>
    <col min="777" max="777" width="20.5703125" style="34" customWidth="1"/>
    <col min="778" max="778" width="9.140625" style="34"/>
    <col min="779" max="779" width="9.42578125" style="34" bestFit="1" customWidth="1"/>
    <col min="780" max="780" width="9.5703125" style="34" bestFit="1" customWidth="1"/>
    <col min="781" max="1024" width="9.140625" style="34"/>
    <col min="1025" max="1025" width="17.140625" style="34" customWidth="1"/>
    <col min="1026" max="1026" width="15.140625" style="34" customWidth="1"/>
    <col min="1027" max="1027" width="21.7109375" style="34" customWidth="1"/>
    <col min="1028" max="1028" width="14.7109375" style="34" customWidth="1"/>
    <col min="1029" max="1029" width="18.140625" style="34" customWidth="1"/>
    <col min="1030" max="1030" width="17.5703125" style="34" customWidth="1"/>
    <col min="1031" max="1031" width="14.85546875" style="34" customWidth="1"/>
    <col min="1032" max="1032" width="13.42578125" style="34" customWidth="1"/>
    <col min="1033" max="1033" width="20.5703125" style="34" customWidth="1"/>
    <col min="1034" max="1034" width="9.140625" style="34"/>
    <col min="1035" max="1035" width="9.42578125" style="34" bestFit="1" customWidth="1"/>
    <col min="1036" max="1036" width="9.5703125" style="34" bestFit="1" customWidth="1"/>
    <col min="1037" max="1280" width="9.140625" style="34"/>
    <col min="1281" max="1281" width="17.140625" style="34" customWidth="1"/>
    <col min="1282" max="1282" width="15.140625" style="34" customWidth="1"/>
    <col min="1283" max="1283" width="21.7109375" style="34" customWidth="1"/>
    <col min="1284" max="1284" width="14.7109375" style="34" customWidth="1"/>
    <col min="1285" max="1285" width="18.140625" style="34" customWidth="1"/>
    <col min="1286" max="1286" width="17.5703125" style="34" customWidth="1"/>
    <col min="1287" max="1287" width="14.85546875" style="34" customWidth="1"/>
    <col min="1288" max="1288" width="13.42578125" style="34" customWidth="1"/>
    <col min="1289" max="1289" width="20.5703125" style="34" customWidth="1"/>
    <col min="1290" max="1290" width="9.140625" style="34"/>
    <col min="1291" max="1291" width="9.42578125" style="34" bestFit="1" customWidth="1"/>
    <col min="1292" max="1292" width="9.5703125" style="34" bestFit="1" customWidth="1"/>
    <col min="1293" max="1536" width="9.140625" style="34"/>
    <col min="1537" max="1537" width="17.140625" style="34" customWidth="1"/>
    <col min="1538" max="1538" width="15.140625" style="34" customWidth="1"/>
    <col min="1539" max="1539" width="21.7109375" style="34" customWidth="1"/>
    <col min="1540" max="1540" width="14.7109375" style="34" customWidth="1"/>
    <col min="1541" max="1541" width="18.140625" style="34" customWidth="1"/>
    <col min="1542" max="1542" width="17.5703125" style="34" customWidth="1"/>
    <col min="1543" max="1543" width="14.85546875" style="34" customWidth="1"/>
    <col min="1544" max="1544" width="13.42578125" style="34" customWidth="1"/>
    <col min="1545" max="1545" width="20.5703125" style="34" customWidth="1"/>
    <col min="1546" max="1546" width="9.140625" style="34"/>
    <col min="1547" max="1547" width="9.42578125" style="34" bestFit="1" customWidth="1"/>
    <col min="1548" max="1548" width="9.5703125" style="34" bestFit="1" customWidth="1"/>
    <col min="1549" max="1792" width="9.140625" style="34"/>
    <col min="1793" max="1793" width="17.140625" style="34" customWidth="1"/>
    <col min="1794" max="1794" width="15.140625" style="34" customWidth="1"/>
    <col min="1795" max="1795" width="21.7109375" style="34" customWidth="1"/>
    <col min="1796" max="1796" width="14.7109375" style="34" customWidth="1"/>
    <col min="1797" max="1797" width="18.140625" style="34" customWidth="1"/>
    <col min="1798" max="1798" width="17.5703125" style="34" customWidth="1"/>
    <col min="1799" max="1799" width="14.85546875" style="34" customWidth="1"/>
    <col min="1800" max="1800" width="13.42578125" style="34" customWidth="1"/>
    <col min="1801" max="1801" width="20.5703125" style="34" customWidth="1"/>
    <col min="1802" max="1802" width="9.140625" style="34"/>
    <col min="1803" max="1803" width="9.42578125" style="34" bestFit="1" customWidth="1"/>
    <col min="1804" max="1804" width="9.5703125" style="34" bestFit="1" customWidth="1"/>
    <col min="1805" max="2048" width="9.140625" style="34"/>
    <col min="2049" max="2049" width="17.140625" style="34" customWidth="1"/>
    <col min="2050" max="2050" width="15.140625" style="34" customWidth="1"/>
    <col min="2051" max="2051" width="21.7109375" style="34" customWidth="1"/>
    <col min="2052" max="2052" width="14.7109375" style="34" customWidth="1"/>
    <col min="2053" max="2053" width="18.140625" style="34" customWidth="1"/>
    <col min="2054" max="2054" width="17.5703125" style="34" customWidth="1"/>
    <col min="2055" max="2055" width="14.85546875" style="34" customWidth="1"/>
    <col min="2056" max="2056" width="13.42578125" style="34" customWidth="1"/>
    <col min="2057" max="2057" width="20.5703125" style="34" customWidth="1"/>
    <col min="2058" max="2058" width="9.140625" style="34"/>
    <col min="2059" max="2059" width="9.42578125" style="34" bestFit="1" customWidth="1"/>
    <col min="2060" max="2060" width="9.5703125" style="34" bestFit="1" customWidth="1"/>
    <col min="2061" max="2304" width="9.140625" style="34"/>
    <col min="2305" max="2305" width="17.140625" style="34" customWidth="1"/>
    <col min="2306" max="2306" width="15.140625" style="34" customWidth="1"/>
    <col min="2307" max="2307" width="21.7109375" style="34" customWidth="1"/>
    <col min="2308" max="2308" width="14.7109375" style="34" customWidth="1"/>
    <col min="2309" max="2309" width="18.140625" style="34" customWidth="1"/>
    <col min="2310" max="2310" width="17.5703125" style="34" customWidth="1"/>
    <col min="2311" max="2311" width="14.85546875" style="34" customWidth="1"/>
    <col min="2312" max="2312" width="13.42578125" style="34" customWidth="1"/>
    <col min="2313" max="2313" width="20.5703125" style="34" customWidth="1"/>
    <col min="2314" max="2314" width="9.140625" style="34"/>
    <col min="2315" max="2315" width="9.42578125" style="34" bestFit="1" customWidth="1"/>
    <col min="2316" max="2316" width="9.5703125" style="34" bestFit="1" customWidth="1"/>
    <col min="2317" max="2560" width="9.140625" style="34"/>
    <col min="2561" max="2561" width="17.140625" style="34" customWidth="1"/>
    <col min="2562" max="2562" width="15.140625" style="34" customWidth="1"/>
    <col min="2563" max="2563" width="21.7109375" style="34" customWidth="1"/>
    <col min="2564" max="2564" width="14.7109375" style="34" customWidth="1"/>
    <col min="2565" max="2565" width="18.140625" style="34" customWidth="1"/>
    <col min="2566" max="2566" width="17.5703125" style="34" customWidth="1"/>
    <col min="2567" max="2567" width="14.85546875" style="34" customWidth="1"/>
    <col min="2568" max="2568" width="13.42578125" style="34" customWidth="1"/>
    <col min="2569" max="2569" width="20.5703125" style="34" customWidth="1"/>
    <col min="2570" max="2570" width="9.140625" style="34"/>
    <col min="2571" max="2571" width="9.42578125" style="34" bestFit="1" customWidth="1"/>
    <col min="2572" max="2572" width="9.5703125" style="34" bestFit="1" customWidth="1"/>
    <col min="2573" max="2816" width="9.140625" style="34"/>
    <col min="2817" max="2817" width="17.140625" style="34" customWidth="1"/>
    <col min="2818" max="2818" width="15.140625" style="34" customWidth="1"/>
    <col min="2819" max="2819" width="21.7109375" style="34" customWidth="1"/>
    <col min="2820" max="2820" width="14.7109375" style="34" customWidth="1"/>
    <col min="2821" max="2821" width="18.140625" style="34" customWidth="1"/>
    <col min="2822" max="2822" width="17.5703125" style="34" customWidth="1"/>
    <col min="2823" max="2823" width="14.85546875" style="34" customWidth="1"/>
    <col min="2824" max="2824" width="13.42578125" style="34" customWidth="1"/>
    <col min="2825" max="2825" width="20.5703125" style="34" customWidth="1"/>
    <col min="2826" max="2826" width="9.140625" style="34"/>
    <col min="2827" max="2827" width="9.42578125" style="34" bestFit="1" customWidth="1"/>
    <col min="2828" max="2828" width="9.5703125" style="34" bestFit="1" customWidth="1"/>
    <col min="2829" max="3072" width="9.140625" style="34"/>
    <col min="3073" max="3073" width="17.140625" style="34" customWidth="1"/>
    <col min="3074" max="3074" width="15.140625" style="34" customWidth="1"/>
    <col min="3075" max="3075" width="21.7109375" style="34" customWidth="1"/>
    <col min="3076" max="3076" width="14.7109375" style="34" customWidth="1"/>
    <col min="3077" max="3077" width="18.140625" style="34" customWidth="1"/>
    <col min="3078" max="3078" width="17.5703125" style="34" customWidth="1"/>
    <col min="3079" max="3079" width="14.85546875" style="34" customWidth="1"/>
    <col min="3080" max="3080" width="13.42578125" style="34" customWidth="1"/>
    <col min="3081" max="3081" width="20.5703125" style="34" customWidth="1"/>
    <col min="3082" max="3082" width="9.140625" style="34"/>
    <col min="3083" max="3083" width="9.42578125" style="34" bestFit="1" customWidth="1"/>
    <col min="3084" max="3084" width="9.5703125" style="34" bestFit="1" customWidth="1"/>
    <col min="3085" max="3328" width="9.140625" style="34"/>
    <col min="3329" max="3329" width="17.140625" style="34" customWidth="1"/>
    <col min="3330" max="3330" width="15.140625" style="34" customWidth="1"/>
    <col min="3331" max="3331" width="21.7109375" style="34" customWidth="1"/>
    <col min="3332" max="3332" width="14.7109375" style="34" customWidth="1"/>
    <col min="3333" max="3333" width="18.140625" style="34" customWidth="1"/>
    <col min="3334" max="3334" width="17.5703125" style="34" customWidth="1"/>
    <col min="3335" max="3335" width="14.85546875" style="34" customWidth="1"/>
    <col min="3336" max="3336" width="13.42578125" style="34" customWidth="1"/>
    <col min="3337" max="3337" width="20.5703125" style="34" customWidth="1"/>
    <col min="3338" max="3338" width="9.140625" style="34"/>
    <col min="3339" max="3339" width="9.42578125" style="34" bestFit="1" customWidth="1"/>
    <col min="3340" max="3340" width="9.5703125" style="34" bestFit="1" customWidth="1"/>
    <col min="3341" max="3584" width="9.140625" style="34"/>
    <col min="3585" max="3585" width="17.140625" style="34" customWidth="1"/>
    <col min="3586" max="3586" width="15.140625" style="34" customWidth="1"/>
    <col min="3587" max="3587" width="21.7109375" style="34" customWidth="1"/>
    <col min="3588" max="3588" width="14.7109375" style="34" customWidth="1"/>
    <col min="3589" max="3589" width="18.140625" style="34" customWidth="1"/>
    <col min="3590" max="3590" width="17.5703125" style="34" customWidth="1"/>
    <col min="3591" max="3591" width="14.85546875" style="34" customWidth="1"/>
    <col min="3592" max="3592" width="13.42578125" style="34" customWidth="1"/>
    <col min="3593" max="3593" width="20.5703125" style="34" customWidth="1"/>
    <col min="3594" max="3594" width="9.140625" style="34"/>
    <col min="3595" max="3595" width="9.42578125" style="34" bestFit="1" customWidth="1"/>
    <col min="3596" max="3596" width="9.5703125" style="34" bestFit="1" customWidth="1"/>
    <col min="3597" max="3840" width="9.140625" style="34"/>
    <col min="3841" max="3841" width="17.140625" style="34" customWidth="1"/>
    <col min="3842" max="3842" width="15.140625" style="34" customWidth="1"/>
    <col min="3843" max="3843" width="21.7109375" style="34" customWidth="1"/>
    <col min="3844" max="3844" width="14.7109375" style="34" customWidth="1"/>
    <col min="3845" max="3845" width="18.140625" style="34" customWidth="1"/>
    <col min="3846" max="3846" width="17.5703125" style="34" customWidth="1"/>
    <col min="3847" max="3847" width="14.85546875" style="34" customWidth="1"/>
    <col min="3848" max="3848" width="13.42578125" style="34" customWidth="1"/>
    <col min="3849" max="3849" width="20.5703125" style="34" customWidth="1"/>
    <col min="3850" max="3850" width="9.140625" style="34"/>
    <col min="3851" max="3851" width="9.42578125" style="34" bestFit="1" customWidth="1"/>
    <col min="3852" max="3852" width="9.5703125" style="34" bestFit="1" customWidth="1"/>
    <col min="3853" max="4096" width="9.140625" style="34"/>
    <col min="4097" max="4097" width="17.140625" style="34" customWidth="1"/>
    <col min="4098" max="4098" width="15.140625" style="34" customWidth="1"/>
    <col min="4099" max="4099" width="21.7109375" style="34" customWidth="1"/>
    <col min="4100" max="4100" width="14.7109375" style="34" customWidth="1"/>
    <col min="4101" max="4101" width="18.140625" style="34" customWidth="1"/>
    <col min="4102" max="4102" width="17.5703125" style="34" customWidth="1"/>
    <col min="4103" max="4103" width="14.85546875" style="34" customWidth="1"/>
    <col min="4104" max="4104" width="13.42578125" style="34" customWidth="1"/>
    <col min="4105" max="4105" width="20.5703125" style="34" customWidth="1"/>
    <col min="4106" max="4106" width="9.140625" style="34"/>
    <col min="4107" max="4107" width="9.42578125" style="34" bestFit="1" customWidth="1"/>
    <col min="4108" max="4108" width="9.5703125" style="34" bestFit="1" customWidth="1"/>
    <col min="4109" max="4352" width="9.140625" style="34"/>
    <col min="4353" max="4353" width="17.140625" style="34" customWidth="1"/>
    <col min="4354" max="4354" width="15.140625" style="34" customWidth="1"/>
    <col min="4355" max="4355" width="21.7109375" style="34" customWidth="1"/>
    <col min="4356" max="4356" width="14.7109375" style="34" customWidth="1"/>
    <col min="4357" max="4357" width="18.140625" style="34" customWidth="1"/>
    <col min="4358" max="4358" width="17.5703125" style="34" customWidth="1"/>
    <col min="4359" max="4359" width="14.85546875" style="34" customWidth="1"/>
    <col min="4360" max="4360" width="13.42578125" style="34" customWidth="1"/>
    <col min="4361" max="4361" width="20.5703125" style="34" customWidth="1"/>
    <col min="4362" max="4362" width="9.140625" style="34"/>
    <col min="4363" max="4363" width="9.42578125" style="34" bestFit="1" customWidth="1"/>
    <col min="4364" max="4364" width="9.5703125" style="34" bestFit="1" customWidth="1"/>
    <col min="4365" max="4608" width="9.140625" style="34"/>
    <col min="4609" max="4609" width="17.140625" style="34" customWidth="1"/>
    <col min="4610" max="4610" width="15.140625" style="34" customWidth="1"/>
    <col min="4611" max="4611" width="21.7109375" style="34" customWidth="1"/>
    <col min="4612" max="4612" width="14.7109375" style="34" customWidth="1"/>
    <col min="4613" max="4613" width="18.140625" style="34" customWidth="1"/>
    <col min="4614" max="4614" width="17.5703125" style="34" customWidth="1"/>
    <col min="4615" max="4615" width="14.85546875" style="34" customWidth="1"/>
    <col min="4616" max="4616" width="13.42578125" style="34" customWidth="1"/>
    <col min="4617" max="4617" width="20.5703125" style="34" customWidth="1"/>
    <col min="4618" max="4618" width="9.140625" style="34"/>
    <col min="4619" max="4619" width="9.42578125" style="34" bestFit="1" customWidth="1"/>
    <col min="4620" max="4620" width="9.5703125" style="34" bestFit="1" customWidth="1"/>
    <col min="4621" max="4864" width="9.140625" style="34"/>
    <col min="4865" max="4865" width="17.140625" style="34" customWidth="1"/>
    <col min="4866" max="4866" width="15.140625" style="34" customWidth="1"/>
    <col min="4867" max="4867" width="21.7109375" style="34" customWidth="1"/>
    <col min="4868" max="4868" width="14.7109375" style="34" customWidth="1"/>
    <col min="4869" max="4869" width="18.140625" style="34" customWidth="1"/>
    <col min="4870" max="4870" width="17.5703125" style="34" customWidth="1"/>
    <col min="4871" max="4871" width="14.85546875" style="34" customWidth="1"/>
    <col min="4872" max="4872" width="13.42578125" style="34" customWidth="1"/>
    <col min="4873" max="4873" width="20.5703125" style="34" customWidth="1"/>
    <col min="4874" max="4874" width="9.140625" style="34"/>
    <col min="4875" max="4875" width="9.42578125" style="34" bestFit="1" customWidth="1"/>
    <col min="4876" max="4876" width="9.5703125" style="34" bestFit="1" customWidth="1"/>
    <col min="4877" max="5120" width="9.140625" style="34"/>
    <col min="5121" max="5121" width="17.140625" style="34" customWidth="1"/>
    <col min="5122" max="5122" width="15.140625" style="34" customWidth="1"/>
    <col min="5123" max="5123" width="21.7109375" style="34" customWidth="1"/>
    <col min="5124" max="5124" width="14.7109375" style="34" customWidth="1"/>
    <col min="5125" max="5125" width="18.140625" style="34" customWidth="1"/>
    <col min="5126" max="5126" width="17.5703125" style="34" customWidth="1"/>
    <col min="5127" max="5127" width="14.85546875" style="34" customWidth="1"/>
    <col min="5128" max="5128" width="13.42578125" style="34" customWidth="1"/>
    <col min="5129" max="5129" width="20.5703125" style="34" customWidth="1"/>
    <col min="5130" max="5130" width="9.140625" style="34"/>
    <col min="5131" max="5131" width="9.42578125" style="34" bestFit="1" customWidth="1"/>
    <col min="5132" max="5132" width="9.5703125" style="34" bestFit="1" customWidth="1"/>
    <col min="5133" max="5376" width="9.140625" style="34"/>
    <col min="5377" max="5377" width="17.140625" style="34" customWidth="1"/>
    <col min="5378" max="5378" width="15.140625" style="34" customWidth="1"/>
    <col min="5379" max="5379" width="21.7109375" style="34" customWidth="1"/>
    <col min="5380" max="5380" width="14.7109375" style="34" customWidth="1"/>
    <col min="5381" max="5381" width="18.140625" style="34" customWidth="1"/>
    <col min="5382" max="5382" width="17.5703125" style="34" customWidth="1"/>
    <col min="5383" max="5383" width="14.85546875" style="34" customWidth="1"/>
    <col min="5384" max="5384" width="13.42578125" style="34" customWidth="1"/>
    <col min="5385" max="5385" width="20.5703125" style="34" customWidth="1"/>
    <col min="5386" max="5386" width="9.140625" style="34"/>
    <col min="5387" max="5387" width="9.42578125" style="34" bestFit="1" customWidth="1"/>
    <col min="5388" max="5388" width="9.5703125" style="34" bestFit="1" customWidth="1"/>
    <col min="5389" max="5632" width="9.140625" style="34"/>
    <col min="5633" max="5633" width="17.140625" style="34" customWidth="1"/>
    <col min="5634" max="5634" width="15.140625" style="34" customWidth="1"/>
    <col min="5635" max="5635" width="21.7109375" style="34" customWidth="1"/>
    <col min="5636" max="5636" width="14.7109375" style="34" customWidth="1"/>
    <col min="5637" max="5637" width="18.140625" style="34" customWidth="1"/>
    <col min="5638" max="5638" width="17.5703125" style="34" customWidth="1"/>
    <col min="5639" max="5639" width="14.85546875" style="34" customWidth="1"/>
    <col min="5640" max="5640" width="13.42578125" style="34" customWidth="1"/>
    <col min="5641" max="5641" width="20.5703125" style="34" customWidth="1"/>
    <col min="5642" max="5642" width="9.140625" style="34"/>
    <col min="5643" max="5643" width="9.42578125" style="34" bestFit="1" customWidth="1"/>
    <col min="5644" max="5644" width="9.5703125" style="34" bestFit="1" customWidth="1"/>
    <col min="5645" max="5888" width="9.140625" style="34"/>
    <col min="5889" max="5889" width="17.140625" style="34" customWidth="1"/>
    <col min="5890" max="5890" width="15.140625" style="34" customWidth="1"/>
    <col min="5891" max="5891" width="21.7109375" style="34" customWidth="1"/>
    <col min="5892" max="5892" width="14.7109375" style="34" customWidth="1"/>
    <col min="5893" max="5893" width="18.140625" style="34" customWidth="1"/>
    <col min="5894" max="5894" width="17.5703125" style="34" customWidth="1"/>
    <col min="5895" max="5895" width="14.85546875" style="34" customWidth="1"/>
    <col min="5896" max="5896" width="13.42578125" style="34" customWidth="1"/>
    <col min="5897" max="5897" width="20.5703125" style="34" customWidth="1"/>
    <col min="5898" max="5898" width="9.140625" style="34"/>
    <col min="5899" max="5899" width="9.42578125" style="34" bestFit="1" customWidth="1"/>
    <col min="5900" max="5900" width="9.5703125" style="34" bestFit="1" customWidth="1"/>
    <col min="5901" max="6144" width="9.140625" style="34"/>
    <col min="6145" max="6145" width="17.140625" style="34" customWidth="1"/>
    <col min="6146" max="6146" width="15.140625" style="34" customWidth="1"/>
    <col min="6147" max="6147" width="21.7109375" style="34" customWidth="1"/>
    <col min="6148" max="6148" width="14.7109375" style="34" customWidth="1"/>
    <col min="6149" max="6149" width="18.140625" style="34" customWidth="1"/>
    <col min="6150" max="6150" width="17.5703125" style="34" customWidth="1"/>
    <col min="6151" max="6151" width="14.85546875" style="34" customWidth="1"/>
    <col min="6152" max="6152" width="13.42578125" style="34" customWidth="1"/>
    <col min="6153" max="6153" width="20.5703125" style="34" customWidth="1"/>
    <col min="6154" max="6154" width="9.140625" style="34"/>
    <col min="6155" max="6155" width="9.42578125" style="34" bestFit="1" customWidth="1"/>
    <col min="6156" max="6156" width="9.5703125" style="34" bestFit="1" customWidth="1"/>
    <col min="6157" max="6400" width="9.140625" style="34"/>
    <col min="6401" max="6401" width="17.140625" style="34" customWidth="1"/>
    <col min="6402" max="6402" width="15.140625" style="34" customWidth="1"/>
    <col min="6403" max="6403" width="21.7109375" style="34" customWidth="1"/>
    <col min="6404" max="6404" width="14.7109375" style="34" customWidth="1"/>
    <col min="6405" max="6405" width="18.140625" style="34" customWidth="1"/>
    <col min="6406" max="6406" width="17.5703125" style="34" customWidth="1"/>
    <col min="6407" max="6407" width="14.85546875" style="34" customWidth="1"/>
    <col min="6408" max="6408" width="13.42578125" style="34" customWidth="1"/>
    <col min="6409" max="6409" width="20.5703125" style="34" customWidth="1"/>
    <col min="6410" max="6410" width="9.140625" style="34"/>
    <col min="6411" max="6411" width="9.42578125" style="34" bestFit="1" customWidth="1"/>
    <col min="6412" max="6412" width="9.5703125" style="34" bestFit="1" customWidth="1"/>
    <col min="6413" max="6656" width="9.140625" style="34"/>
    <col min="6657" max="6657" width="17.140625" style="34" customWidth="1"/>
    <col min="6658" max="6658" width="15.140625" style="34" customWidth="1"/>
    <col min="6659" max="6659" width="21.7109375" style="34" customWidth="1"/>
    <col min="6660" max="6660" width="14.7109375" style="34" customWidth="1"/>
    <col min="6661" max="6661" width="18.140625" style="34" customWidth="1"/>
    <col min="6662" max="6662" width="17.5703125" style="34" customWidth="1"/>
    <col min="6663" max="6663" width="14.85546875" style="34" customWidth="1"/>
    <col min="6664" max="6664" width="13.42578125" style="34" customWidth="1"/>
    <col min="6665" max="6665" width="20.5703125" style="34" customWidth="1"/>
    <col min="6666" max="6666" width="9.140625" style="34"/>
    <col min="6667" max="6667" width="9.42578125" style="34" bestFit="1" customWidth="1"/>
    <col min="6668" max="6668" width="9.5703125" style="34" bestFit="1" customWidth="1"/>
    <col min="6669" max="6912" width="9.140625" style="34"/>
    <col min="6913" max="6913" width="17.140625" style="34" customWidth="1"/>
    <col min="6914" max="6914" width="15.140625" style="34" customWidth="1"/>
    <col min="6915" max="6915" width="21.7109375" style="34" customWidth="1"/>
    <col min="6916" max="6916" width="14.7109375" style="34" customWidth="1"/>
    <col min="6917" max="6917" width="18.140625" style="34" customWidth="1"/>
    <col min="6918" max="6918" width="17.5703125" style="34" customWidth="1"/>
    <col min="6919" max="6919" width="14.85546875" style="34" customWidth="1"/>
    <col min="6920" max="6920" width="13.42578125" style="34" customWidth="1"/>
    <col min="6921" max="6921" width="20.5703125" style="34" customWidth="1"/>
    <col min="6922" max="6922" width="9.140625" style="34"/>
    <col min="6923" max="6923" width="9.42578125" style="34" bestFit="1" customWidth="1"/>
    <col min="6924" max="6924" width="9.5703125" style="34" bestFit="1" customWidth="1"/>
    <col min="6925" max="7168" width="9.140625" style="34"/>
    <col min="7169" max="7169" width="17.140625" style="34" customWidth="1"/>
    <col min="7170" max="7170" width="15.140625" style="34" customWidth="1"/>
    <col min="7171" max="7171" width="21.7109375" style="34" customWidth="1"/>
    <col min="7172" max="7172" width="14.7109375" style="34" customWidth="1"/>
    <col min="7173" max="7173" width="18.140625" style="34" customWidth="1"/>
    <col min="7174" max="7174" width="17.5703125" style="34" customWidth="1"/>
    <col min="7175" max="7175" width="14.85546875" style="34" customWidth="1"/>
    <col min="7176" max="7176" width="13.42578125" style="34" customWidth="1"/>
    <col min="7177" max="7177" width="20.5703125" style="34" customWidth="1"/>
    <col min="7178" max="7178" width="9.140625" style="34"/>
    <col min="7179" max="7179" width="9.42578125" style="34" bestFit="1" customWidth="1"/>
    <col min="7180" max="7180" width="9.5703125" style="34" bestFit="1" customWidth="1"/>
    <col min="7181" max="7424" width="9.140625" style="34"/>
    <col min="7425" max="7425" width="17.140625" style="34" customWidth="1"/>
    <col min="7426" max="7426" width="15.140625" style="34" customWidth="1"/>
    <col min="7427" max="7427" width="21.7109375" style="34" customWidth="1"/>
    <col min="7428" max="7428" width="14.7109375" style="34" customWidth="1"/>
    <col min="7429" max="7429" width="18.140625" style="34" customWidth="1"/>
    <col min="7430" max="7430" width="17.5703125" style="34" customWidth="1"/>
    <col min="7431" max="7431" width="14.85546875" style="34" customWidth="1"/>
    <col min="7432" max="7432" width="13.42578125" style="34" customWidth="1"/>
    <col min="7433" max="7433" width="20.5703125" style="34" customWidth="1"/>
    <col min="7434" max="7434" width="9.140625" style="34"/>
    <col min="7435" max="7435" width="9.42578125" style="34" bestFit="1" customWidth="1"/>
    <col min="7436" max="7436" width="9.5703125" style="34" bestFit="1" customWidth="1"/>
    <col min="7437" max="7680" width="9.140625" style="34"/>
    <col min="7681" max="7681" width="17.140625" style="34" customWidth="1"/>
    <col min="7682" max="7682" width="15.140625" style="34" customWidth="1"/>
    <col min="7683" max="7683" width="21.7109375" style="34" customWidth="1"/>
    <col min="7684" max="7684" width="14.7109375" style="34" customWidth="1"/>
    <col min="7685" max="7685" width="18.140625" style="34" customWidth="1"/>
    <col min="7686" max="7686" width="17.5703125" style="34" customWidth="1"/>
    <col min="7687" max="7687" width="14.85546875" style="34" customWidth="1"/>
    <col min="7688" max="7688" width="13.42578125" style="34" customWidth="1"/>
    <col min="7689" max="7689" width="20.5703125" style="34" customWidth="1"/>
    <col min="7690" max="7690" width="9.140625" style="34"/>
    <col min="7691" max="7691" width="9.42578125" style="34" bestFit="1" customWidth="1"/>
    <col min="7692" max="7692" width="9.5703125" style="34" bestFit="1" customWidth="1"/>
    <col min="7693" max="7936" width="9.140625" style="34"/>
    <col min="7937" max="7937" width="17.140625" style="34" customWidth="1"/>
    <col min="7938" max="7938" width="15.140625" style="34" customWidth="1"/>
    <col min="7939" max="7939" width="21.7109375" style="34" customWidth="1"/>
    <col min="7940" max="7940" width="14.7109375" style="34" customWidth="1"/>
    <col min="7941" max="7941" width="18.140625" style="34" customWidth="1"/>
    <col min="7942" max="7942" width="17.5703125" style="34" customWidth="1"/>
    <col min="7943" max="7943" width="14.85546875" style="34" customWidth="1"/>
    <col min="7944" max="7944" width="13.42578125" style="34" customWidth="1"/>
    <col min="7945" max="7945" width="20.5703125" style="34" customWidth="1"/>
    <col min="7946" max="7946" width="9.140625" style="34"/>
    <col min="7947" max="7947" width="9.42578125" style="34" bestFit="1" customWidth="1"/>
    <col min="7948" max="7948" width="9.5703125" style="34" bestFit="1" customWidth="1"/>
    <col min="7949" max="8192" width="9.140625" style="34"/>
    <col min="8193" max="8193" width="17.140625" style="34" customWidth="1"/>
    <col min="8194" max="8194" width="15.140625" style="34" customWidth="1"/>
    <col min="8195" max="8195" width="21.7109375" style="34" customWidth="1"/>
    <col min="8196" max="8196" width="14.7109375" style="34" customWidth="1"/>
    <col min="8197" max="8197" width="18.140625" style="34" customWidth="1"/>
    <col min="8198" max="8198" width="17.5703125" style="34" customWidth="1"/>
    <col min="8199" max="8199" width="14.85546875" style="34" customWidth="1"/>
    <col min="8200" max="8200" width="13.42578125" style="34" customWidth="1"/>
    <col min="8201" max="8201" width="20.5703125" style="34" customWidth="1"/>
    <col min="8202" max="8202" width="9.140625" style="34"/>
    <col min="8203" max="8203" width="9.42578125" style="34" bestFit="1" customWidth="1"/>
    <col min="8204" max="8204" width="9.5703125" style="34" bestFit="1" customWidth="1"/>
    <col min="8205" max="8448" width="9.140625" style="34"/>
    <col min="8449" max="8449" width="17.140625" style="34" customWidth="1"/>
    <col min="8450" max="8450" width="15.140625" style="34" customWidth="1"/>
    <col min="8451" max="8451" width="21.7109375" style="34" customWidth="1"/>
    <col min="8452" max="8452" width="14.7109375" style="34" customWidth="1"/>
    <col min="8453" max="8453" width="18.140625" style="34" customWidth="1"/>
    <col min="8454" max="8454" width="17.5703125" style="34" customWidth="1"/>
    <col min="8455" max="8455" width="14.85546875" style="34" customWidth="1"/>
    <col min="8456" max="8456" width="13.42578125" style="34" customWidth="1"/>
    <col min="8457" max="8457" width="20.5703125" style="34" customWidth="1"/>
    <col min="8458" max="8458" width="9.140625" style="34"/>
    <col min="8459" max="8459" width="9.42578125" style="34" bestFit="1" customWidth="1"/>
    <col min="8460" max="8460" width="9.5703125" style="34" bestFit="1" customWidth="1"/>
    <col min="8461" max="8704" width="9.140625" style="34"/>
    <col min="8705" max="8705" width="17.140625" style="34" customWidth="1"/>
    <col min="8706" max="8706" width="15.140625" style="34" customWidth="1"/>
    <col min="8707" max="8707" width="21.7109375" style="34" customWidth="1"/>
    <col min="8708" max="8708" width="14.7109375" style="34" customWidth="1"/>
    <col min="8709" max="8709" width="18.140625" style="34" customWidth="1"/>
    <col min="8710" max="8710" width="17.5703125" style="34" customWidth="1"/>
    <col min="8711" max="8711" width="14.85546875" style="34" customWidth="1"/>
    <col min="8712" max="8712" width="13.42578125" style="34" customWidth="1"/>
    <col min="8713" max="8713" width="20.5703125" style="34" customWidth="1"/>
    <col min="8714" max="8714" width="9.140625" style="34"/>
    <col min="8715" max="8715" width="9.42578125" style="34" bestFit="1" customWidth="1"/>
    <col min="8716" max="8716" width="9.5703125" style="34" bestFit="1" customWidth="1"/>
    <col min="8717" max="8960" width="9.140625" style="34"/>
    <col min="8961" max="8961" width="17.140625" style="34" customWidth="1"/>
    <col min="8962" max="8962" width="15.140625" style="34" customWidth="1"/>
    <col min="8963" max="8963" width="21.7109375" style="34" customWidth="1"/>
    <col min="8964" max="8964" width="14.7109375" style="34" customWidth="1"/>
    <col min="8965" max="8965" width="18.140625" style="34" customWidth="1"/>
    <col min="8966" max="8966" width="17.5703125" style="34" customWidth="1"/>
    <col min="8967" max="8967" width="14.85546875" style="34" customWidth="1"/>
    <col min="8968" max="8968" width="13.42578125" style="34" customWidth="1"/>
    <col min="8969" max="8969" width="20.5703125" style="34" customWidth="1"/>
    <col min="8970" max="8970" width="9.140625" style="34"/>
    <col min="8971" max="8971" width="9.42578125" style="34" bestFit="1" customWidth="1"/>
    <col min="8972" max="8972" width="9.5703125" style="34" bestFit="1" customWidth="1"/>
    <col min="8973" max="9216" width="9.140625" style="34"/>
    <col min="9217" max="9217" width="17.140625" style="34" customWidth="1"/>
    <col min="9218" max="9218" width="15.140625" style="34" customWidth="1"/>
    <col min="9219" max="9219" width="21.7109375" style="34" customWidth="1"/>
    <col min="9220" max="9220" width="14.7109375" style="34" customWidth="1"/>
    <col min="9221" max="9221" width="18.140625" style="34" customWidth="1"/>
    <col min="9222" max="9222" width="17.5703125" style="34" customWidth="1"/>
    <col min="9223" max="9223" width="14.85546875" style="34" customWidth="1"/>
    <col min="9224" max="9224" width="13.42578125" style="34" customWidth="1"/>
    <col min="9225" max="9225" width="20.5703125" style="34" customWidth="1"/>
    <col min="9226" max="9226" width="9.140625" style="34"/>
    <col min="9227" max="9227" width="9.42578125" style="34" bestFit="1" customWidth="1"/>
    <col min="9228" max="9228" width="9.5703125" style="34" bestFit="1" customWidth="1"/>
    <col min="9229" max="9472" width="9.140625" style="34"/>
    <col min="9473" max="9473" width="17.140625" style="34" customWidth="1"/>
    <col min="9474" max="9474" width="15.140625" style="34" customWidth="1"/>
    <col min="9475" max="9475" width="21.7109375" style="34" customWidth="1"/>
    <col min="9476" max="9476" width="14.7109375" style="34" customWidth="1"/>
    <col min="9477" max="9477" width="18.140625" style="34" customWidth="1"/>
    <col min="9478" max="9478" width="17.5703125" style="34" customWidth="1"/>
    <col min="9479" max="9479" width="14.85546875" style="34" customWidth="1"/>
    <col min="9480" max="9480" width="13.42578125" style="34" customWidth="1"/>
    <col min="9481" max="9481" width="20.5703125" style="34" customWidth="1"/>
    <col min="9482" max="9482" width="9.140625" style="34"/>
    <col min="9483" max="9483" width="9.42578125" style="34" bestFit="1" customWidth="1"/>
    <col min="9484" max="9484" width="9.5703125" style="34" bestFit="1" customWidth="1"/>
    <col min="9485" max="9728" width="9.140625" style="34"/>
    <col min="9729" max="9729" width="17.140625" style="34" customWidth="1"/>
    <col min="9730" max="9730" width="15.140625" style="34" customWidth="1"/>
    <col min="9731" max="9731" width="21.7109375" style="34" customWidth="1"/>
    <col min="9732" max="9732" width="14.7109375" style="34" customWidth="1"/>
    <col min="9733" max="9733" width="18.140625" style="34" customWidth="1"/>
    <col min="9734" max="9734" width="17.5703125" style="34" customWidth="1"/>
    <col min="9735" max="9735" width="14.85546875" style="34" customWidth="1"/>
    <col min="9736" max="9736" width="13.42578125" style="34" customWidth="1"/>
    <col min="9737" max="9737" width="20.5703125" style="34" customWidth="1"/>
    <col min="9738" max="9738" width="9.140625" style="34"/>
    <col min="9739" max="9739" width="9.42578125" style="34" bestFit="1" customWidth="1"/>
    <col min="9740" max="9740" width="9.5703125" style="34" bestFit="1" customWidth="1"/>
    <col min="9741" max="9984" width="9.140625" style="34"/>
    <col min="9985" max="9985" width="17.140625" style="34" customWidth="1"/>
    <col min="9986" max="9986" width="15.140625" style="34" customWidth="1"/>
    <col min="9987" max="9987" width="21.7109375" style="34" customWidth="1"/>
    <col min="9988" max="9988" width="14.7109375" style="34" customWidth="1"/>
    <col min="9989" max="9989" width="18.140625" style="34" customWidth="1"/>
    <col min="9990" max="9990" width="17.5703125" style="34" customWidth="1"/>
    <col min="9991" max="9991" width="14.85546875" style="34" customWidth="1"/>
    <col min="9992" max="9992" width="13.42578125" style="34" customWidth="1"/>
    <col min="9993" max="9993" width="20.5703125" style="34" customWidth="1"/>
    <col min="9994" max="9994" width="9.140625" style="34"/>
    <col min="9995" max="9995" width="9.42578125" style="34" bestFit="1" customWidth="1"/>
    <col min="9996" max="9996" width="9.5703125" style="34" bestFit="1" customWidth="1"/>
    <col min="9997" max="10240" width="9.140625" style="34"/>
    <col min="10241" max="10241" width="17.140625" style="34" customWidth="1"/>
    <col min="10242" max="10242" width="15.140625" style="34" customWidth="1"/>
    <col min="10243" max="10243" width="21.7109375" style="34" customWidth="1"/>
    <col min="10244" max="10244" width="14.7109375" style="34" customWidth="1"/>
    <col min="10245" max="10245" width="18.140625" style="34" customWidth="1"/>
    <col min="10246" max="10246" width="17.5703125" style="34" customWidth="1"/>
    <col min="10247" max="10247" width="14.85546875" style="34" customWidth="1"/>
    <col min="10248" max="10248" width="13.42578125" style="34" customWidth="1"/>
    <col min="10249" max="10249" width="20.5703125" style="34" customWidth="1"/>
    <col min="10250" max="10250" width="9.140625" style="34"/>
    <col min="10251" max="10251" width="9.42578125" style="34" bestFit="1" customWidth="1"/>
    <col min="10252" max="10252" width="9.5703125" style="34" bestFit="1" customWidth="1"/>
    <col min="10253" max="10496" width="9.140625" style="34"/>
    <col min="10497" max="10497" width="17.140625" style="34" customWidth="1"/>
    <col min="10498" max="10498" width="15.140625" style="34" customWidth="1"/>
    <col min="10499" max="10499" width="21.7109375" style="34" customWidth="1"/>
    <col min="10500" max="10500" width="14.7109375" style="34" customWidth="1"/>
    <col min="10501" max="10501" width="18.140625" style="34" customWidth="1"/>
    <col min="10502" max="10502" width="17.5703125" style="34" customWidth="1"/>
    <col min="10503" max="10503" width="14.85546875" style="34" customWidth="1"/>
    <col min="10504" max="10504" width="13.42578125" style="34" customWidth="1"/>
    <col min="10505" max="10505" width="20.5703125" style="34" customWidth="1"/>
    <col min="10506" max="10506" width="9.140625" style="34"/>
    <col min="10507" max="10507" width="9.42578125" style="34" bestFit="1" customWidth="1"/>
    <col min="10508" max="10508" width="9.5703125" style="34" bestFit="1" customWidth="1"/>
    <col min="10509" max="10752" width="9.140625" style="34"/>
    <col min="10753" max="10753" width="17.140625" style="34" customWidth="1"/>
    <col min="10754" max="10754" width="15.140625" style="34" customWidth="1"/>
    <col min="10755" max="10755" width="21.7109375" style="34" customWidth="1"/>
    <col min="10756" max="10756" width="14.7109375" style="34" customWidth="1"/>
    <col min="10757" max="10757" width="18.140625" style="34" customWidth="1"/>
    <col min="10758" max="10758" width="17.5703125" style="34" customWidth="1"/>
    <col min="10759" max="10759" width="14.85546875" style="34" customWidth="1"/>
    <col min="10760" max="10760" width="13.42578125" style="34" customWidth="1"/>
    <col min="10761" max="10761" width="20.5703125" style="34" customWidth="1"/>
    <col min="10762" max="10762" width="9.140625" style="34"/>
    <col min="10763" max="10763" width="9.42578125" style="34" bestFit="1" customWidth="1"/>
    <col min="10764" max="10764" width="9.5703125" style="34" bestFit="1" customWidth="1"/>
    <col min="10765" max="11008" width="9.140625" style="34"/>
    <col min="11009" max="11009" width="17.140625" style="34" customWidth="1"/>
    <col min="11010" max="11010" width="15.140625" style="34" customWidth="1"/>
    <col min="11011" max="11011" width="21.7109375" style="34" customWidth="1"/>
    <col min="11012" max="11012" width="14.7109375" style="34" customWidth="1"/>
    <col min="11013" max="11013" width="18.140625" style="34" customWidth="1"/>
    <col min="11014" max="11014" width="17.5703125" style="34" customWidth="1"/>
    <col min="11015" max="11015" width="14.85546875" style="34" customWidth="1"/>
    <col min="11016" max="11016" width="13.42578125" style="34" customWidth="1"/>
    <col min="11017" max="11017" width="20.5703125" style="34" customWidth="1"/>
    <col min="11018" max="11018" width="9.140625" style="34"/>
    <col min="11019" max="11019" width="9.42578125" style="34" bestFit="1" customWidth="1"/>
    <col min="11020" max="11020" width="9.5703125" style="34" bestFit="1" customWidth="1"/>
    <col min="11021" max="11264" width="9.140625" style="34"/>
    <col min="11265" max="11265" width="17.140625" style="34" customWidth="1"/>
    <col min="11266" max="11266" width="15.140625" style="34" customWidth="1"/>
    <col min="11267" max="11267" width="21.7109375" style="34" customWidth="1"/>
    <col min="11268" max="11268" width="14.7109375" style="34" customWidth="1"/>
    <col min="11269" max="11269" width="18.140625" style="34" customWidth="1"/>
    <col min="11270" max="11270" width="17.5703125" style="34" customWidth="1"/>
    <col min="11271" max="11271" width="14.85546875" style="34" customWidth="1"/>
    <col min="11272" max="11272" width="13.42578125" style="34" customWidth="1"/>
    <col min="11273" max="11273" width="20.5703125" style="34" customWidth="1"/>
    <col min="11274" max="11274" width="9.140625" style="34"/>
    <col min="11275" max="11275" width="9.42578125" style="34" bestFit="1" customWidth="1"/>
    <col min="11276" max="11276" width="9.5703125" style="34" bestFit="1" customWidth="1"/>
    <col min="11277" max="11520" width="9.140625" style="34"/>
    <col min="11521" max="11521" width="17.140625" style="34" customWidth="1"/>
    <col min="11522" max="11522" width="15.140625" style="34" customWidth="1"/>
    <col min="11523" max="11523" width="21.7109375" style="34" customWidth="1"/>
    <col min="11524" max="11524" width="14.7109375" style="34" customWidth="1"/>
    <col min="11525" max="11525" width="18.140625" style="34" customWidth="1"/>
    <col min="11526" max="11526" width="17.5703125" style="34" customWidth="1"/>
    <col min="11527" max="11527" width="14.85546875" style="34" customWidth="1"/>
    <col min="11528" max="11528" width="13.42578125" style="34" customWidth="1"/>
    <col min="11529" max="11529" width="20.5703125" style="34" customWidth="1"/>
    <col min="11530" max="11530" width="9.140625" style="34"/>
    <col min="11531" max="11531" width="9.42578125" style="34" bestFit="1" customWidth="1"/>
    <col min="11532" max="11532" width="9.5703125" style="34" bestFit="1" customWidth="1"/>
    <col min="11533" max="11776" width="9.140625" style="34"/>
    <col min="11777" max="11777" width="17.140625" style="34" customWidth="1"/>
    <col min="11778" max="11778" width="15.140625" style="34" customWidth="1"/>
    <col min="11779" max="11779" width="21.7109375" style="34" customWidth="1"/>
    <col min="11780" max="11780" width="14.7109375" style="34" customWidth="1"/>
    <col min="11781" max="11781" width="18.140625" style="34" customWidth="1"/>
    <col min="11782" max="11782" width="17.5703125" style="34" customWidth="1"/>
    <col min="11783" max="11783" width="14.85546875" style="34" customWidth="1"/>
    <col min="11784" max="11784" width="13.42578125" style="34" customWidth="1"/>
    <col min="11785" max="11785" width="20.5703125" style="34" customWidth="1"/>
    <col min="11786" max="11786" width="9.140625" style="34"/>
    <col min="11787" max="11787" width="9.42578125" style="34" bestFit="1" customWidth="1"/>
    <col min="11788" max="11788" width="9.5703125" style="34" bestFit="1" customWidth="1"/>
    <col min="11789" max="12032" width="9.140625" style="34"/>
    <col min="12033" max="12033" width="17.140625" style="34" customWidth="1"/>
    <col min="12034" max="12034" width="15.140625" style="34" customWidth="1"/>
    <col min="12035" max="12035" width="21.7109375" style="34" customWidth="1"/>
    <col min="12036" max="12036" width="14.7109375" style="34" customWidth="1"/>
    <col min="12037" max="12037" width="18.140625" style="34" customWidth="1"/>
    <col min="12038" max="12038" width="17.5703125" style="34" customWidth="1"/>
    <col min="12039" max="12039" width="14.85546875" style="34" customWidth="1"/>
    <col min="12040" max="12040" width="13.42578125" style="34" customWidth="1"/>
    <col min="12041" max="12041" width="20.5703125" style="34" customWidth="1"/>
    <col min="12042" max="12042" width="9.140625" style="34"/>
    <col min="12043" max="12043" width="9.42578125" style="34" bestFit="1" customWidth="1"/>
    <col min="12044" max="12044" width="9.5703125" style="34" bestFit="1" customWidth="1"/>
    <col min="12045" max="12288" width="9.140625" style="34"/>
    <col min="12289" max="12289" width="17.140625" style="34" customWidth="1"/>
    <col min="12290" max="12290" width="15.140625" style="34" customWidth="1"/>
    <col min="12291" max="12291" width="21.7109375" style="34" customWidth="1"/>
    <col min="12292" max="12292" width="14.7109375" style="34" customWidth="1"/>
    <col min="12293" max="12293" width="18.140625" style="34" customWidth="1"/>
    <col min="12294" max="12294" width="17.5703125" style="34" customWidth="1"/>
    <col min="12295" max="12295" width="14.85546875" style="34" customWidth="1"/>
    <col min="12296" max="12296" width="13.42578125" style="34" customWidth="1"/>
    <col min="12297" max="12297" width="20.5703125" style="34" customWidth="1"/>
    <col min="12298" max="12298" width="9.140625" style="34"/>
    <col min="12299" max="12299" width="9.42578125" style="34" bestFit="1" customWidth="1"/>
    <col min="12300" max="12300" width="9.5703125" style="34" bestFit="1" customWidth="1"/>
    <col min="12301" max="12544" width="9.140625" style="34"/>
    <col min="12545" max="12545" width="17.140625" style="34" customWidth="1"/>
    <col min="12546" max="12546" width="15.140625" style="34" customWidth="1"/>
    <col min="12547" max="12547" width="21.7109375" style="34" customWidth="1"/>
    <col min="12548" max="12548" width="14.7109375" style="34" customWidth="1"/>
    <col min="12549" max="12549" width="18.140625" style="34" customWidth="1"/>
    <col min="12550" max="12550" width="17.5703125" style="34" customWidth="1"/>
    <col min="12551" max="12551" width="14.85546875" style="34" customWidth="1"/>
    <col min="12552" max="12552" width="13.42578125" style="34" customWidth="1"/>
    <col min="12553" max="12553" width="20.5703125" style="34" customWidth="1"/>
    <col min="12554" max="12554" width="9.140625" style="34"/>
    <col min="12555" max="12555" width="9.42578125" style="34" bestFit="1" customWidth="1"/>
    <col min="12556" max="12556" width="9.5703125" style="34" bestFit="1" customWidth="1"/>
    <col min="12557" max="12800" width="9.140625" style="34"/>
    <col min="12801" max="12801" width="17.140625" style="34" customWidth="1"/>
    <col min="12802" max="12802" width="15.140625" style="34" customWidth="1"/>
    <col min="12803" max="12803" width="21.7109375" style="34" customWidth="1"/>
    <col min="12804" max="12804" width="14.7109375" style="34" customWidth="1"/>
    <col min="12805" max="12805" width="18.140625" style="34" customWidth="1"/>
    <col min="12806" max="12806" width="17.5703125" style="34" customWidth="1"/>
    <col min="12807" max="12807" width="14.85546875" style="34" customWidth="1"/>
    <col min="12808" max="12808" width="13.42578125" style="34" customWidth="1"/>
    <col min="12809" max="12809" width="20.5703125" style="34" customWidth="1"/>
    <col min="12810" max="12810" width="9.140625" style="34"/>
    <col min="12811" max="12811" width="9.42578125" style="34" bestFit="1" customWidth="1"/>
    <col min="12812" max="12812" width="9.5703125" style="34" bestFit="1" customWidth="1"/>
    <col min="12813" max="13056" width="9.140625" style="34"/>
    <col min="13057" max="13057" width="17.140625" style="34" customWidth="1"/>
    <col min="13058" max="13058" width="15.140625" style="34" customWidth="1"/>
    <col min="13059" max="13059" width="21.7109375" style="34" customWidth="1"/>
    <col min="13060" max="13060" width="14.7109375" style="34" customWidth="1"/>
    <col min="13061" max="13061" width="18.140625" style="34" customWidth="1"/>
    <col min="13062" max="13062" width="17.5703125" style="34" customWidth="1"/>
    <col min="13063" max="13063" width="14.85546875" style="34" customWidth="1"/>
    <col min="13064" max="13064" width="13.42578125" style="34" customWidth="1"/>
    <col min="13065" max="13065" width="20.5703125" style="34" customWidth="1"/>
    <col min="13066" max="13066" width="9.140625" style="34"/>
    <col min="13067" max="13067" width="9.42578125" style="34" bestFit="1" customWidth="1"/>
    <col min="13068" max="13068" width="9.5703125" style="34" bestFit="1" customWidth="1"/>
    <col min="13069" max="13312" width="9.140625" style="34"/>
    <col min="13313" max="13313" width="17.140625" style="34" customWidth="1"/>
    <col min="13314" max="13314" width="15.140625" style="34" customWidth="1"/>
    <col min="13315" max="13315" width="21.7109375" style="34" customWidth="1"/>
    <col min="13316" max="13316" width="14.7109375" style="34" customWidth="1"/>
    <col min="13317" max="13317" width="18.140625" style="34" customWidth="1"/>
    <col min="13318" max="13318" width="17.5703125" style="34" customWidth="1"/>
    <col min="13319" max="13319" width="14.85546875" style="34" customWidth="1"/>
    <col min="13320" max="13320" width="13.42578125" style="34" customWidth="1"/>
    <col min="13321" max="13321" width="20.5703125" style="34" customWidth="1"/>
    <col min="13322" max="13322" width="9.140625" style="34"/>
    <col min="13323" max="13323" width="9.42578125" style="34" bestFit="1" customWidth="1"/>
    <col min="13324" max="13324" width="9.5703125" style="34" bestFit="1" customWidth="1"/>
    <col min="13325" max="13568" width="9.140625" style="34"/>
    <col min="13569" max="13569" width="17.140625" style="34" customWidth="1"/>
    <col min="13570" max="13570" width="15.140625" style="34" customWidth="1"/>
    <col min="13571" max="13571" width="21.7109375" style="34" customWidth="1"/>
    <col min="13572" max="13572" width="14.7109375" style="34" customWidth="1"/>
    <col min="13573" max="13573" width="18.140625" style="34" customWidth="1"/>
    <col min="13574" max="13574" width="17.5703125" style="34" customWidth="1"/>
    <col min="13575" max="13575" width="14.85546875" style="34" customWidth="1"/>
    <col min="13576" max="13576" width="13.42578125" style="34" customWidth="1"/>
    <col min="13577" max="13577" width="20.5703125" style="34" customWidth="1"/>
    <col min="13578" max="13578" width="9.140625" style="34"/>
    <col min="13579" max="13579" width="9.42578125" style="34" bestFit="1" customWidth="1"/>
    <col min="13580" max="13580" width="9.5703125" style="34" bestFit="1" customWidth="1"/>
    <col min="13581" max="13824" width="9.140625" style="34"/>
    <col min="13825" max="13825" width="17.140625" style="34" customWidth="1"/>
    <col min="13826" max="13826" width="15.140625" style="34" customWidth="1"/>
    <col min="13827" max="13827" width="21.7109375" style="34" customWidth="1"/>
    <col min="13828" max="13828" width="14.7109375" style="34" customWidth="1"/>
    <col min="13829" max="13829" width="18.140625" style="34" customWidth="1"/>
    <col min="13830" max="13830" width="17.5703125" style="34" customWidth="1"/>
    <col min="13831" max="13831" width="14.85546875" style="34" customWidth="1"/>
    <col min="13832" max="13832" width="13.42578125" style="34" customWidth="1"/>
    <col min="13833" max="13833" width="20.5703125" style="34" customWidth="1"/>
    <col min="13834" max="13834" width="9.140625" style="34"/>
    <col min="13835" max="13835" width="9.42578125" style="34" bestFit="1" customWidth="1"/>
    <col min="13836" max="13836" width="9.5703125" style="34" bestFit="1" customWidth="1"/>
    <col min="13837" max="14080" width="9.140625" style="34"/>
    <col min="14081" max="14081" width="17.140625" style="34" customWidth="1"/>
    <col min="14082" max="14082" width="15.140625" style="34" customWidth="1"/>
    <col min="14083" max="14083" width="21.7109375" style="34" customWidth="1"/>
    <col min="14084" max="14084" width="14.7109375" style="34" customWidth="1"/>
    <col min="14085" max="14085" width="18.140625" style="34" customWidth="1"/>
    <col min="14086" max="14086" width="17.5703125" style="34" customWidth="1"/>
    <col min="14087" max="14087" width="14.85546875" style="34" customWidth="1"/>
    <col min="14088" max="14088" width="13.42578125" style="34" customWidth="1"/>
    <col min="14089" max="14089" width="20.5703125" style="34" customWidth="1"/>
    <col min="14090" max="14090" width="9.140625" style="34"/>
    <col min="14091" max="14091" width="9.42578125" style="34" bestFit="1" customWidth="1"/>
    <col min="14092" max="14092" width="9.5703125" style="34" bestFit="1" customWidth="1"/>
    <col min="14093" max="14336" width="9.140625" style="34"/>
    <col min="14337" max="14337" width="17.140625" style="34" customWidth="1"/>
    <col min="14338" max="14338" width="15.140625" style="34" customWidth="1"/>
    <col min="14339" max="14339" width="21.7109375" style="34" customWidth="1"/>
    <col min="14340" max="14340" width="14.7109375" style="34" customWidth="1"/>
    <col min="14341" max="14341" width="18.140625" style="34" customWidth="1"/>
    <col min="14342" max="14342" width="17.5703125" style="34" customWidth="1"/>
    <col min="14343" max="14343" width="14.85546875" style="34" customWidth="1"/>
    <col min="14344" max="14344" width="13.42578125" style="34" customWidth="1"/>
    <col min="14345" max="14345" width="20.5703125" style="34" customWidth="1"/>
    <col min="14346" max="14346" width="9.140625" style="34"/>
    <col min="14347" max="14347" width="9.42578125" style="34" bestFit="1" customWidth="1"/>
    <col min="14348" max="14348" width="9.5703125" style="34" bestFit="1" customWidth="1"/>
    <col min="14349" max="14592" width="9.140625" style="34"/>
    <col min="14593" max="14593" width="17.140625" style="34" customWidth="1"/>
    <col min="14594" max="14594" width="15.140625" style="34" customWidth="1"/>
    <col min="14595" max="14595" width="21.7109375" style="34" customWidth="1"/>
    <col min="14596" max="14596" width="14.7109375" style="34" customWidth="1"/>
    <col min="14597" max="14597" width="18.140625" style="34" customWidth="1"/>
    <col min="14598" max="14598" width="17.5703125" style="34" customWidth="1"/>
    <col min="14599" max="14599" width="14.85546875" style="34" customWidth="1"/>
    <col min="14600" max="14600" width="13.42578125" style="34" customWidth="1"/>
    <col min="14601" max="14601" width="20.5703125" style="34" customWidth="1"/>
    <col min="14602" max="14602" width="9.140625" style="34"/>
    <col min="14603" max="14603" width="9.42578125" style="34" bestFit="1" customWidth="1"/>
    <col min="14604" max="14604" width="9.5703125" style="34" bestFit="1" customWidth="1"/>
    <col min="14605" max="14848" width="9.140625" style="34"/>
    <col min="14849" max="14849" width="17.140625" style="34" customWidth="1"/>
    <col min="14850" max="14850" width="15.140625" style="34" customWidth="1"/>
    <col min="14851" max="14851" width="21.7109375" style="34" customWidth="1"/>
    <col min="14852" max="14852" width="14.7109375" style="34" customWidth="1"/>
    <col min="14853" max="14853" width="18.140625" style="34" customWidth="1"/>
    <col min="14854" max="14854" width="17.5703125" style="34" customWidth="1"/>
    <col min="14855" max="14855" width="14.85546875" style="34" customWidth="1"/>
    <col min="14856" max="14856" width="13.42578125" style="34" customWidth="1"/>
    <col min="14857" max="14857" width="20.5703125" style="34" customWidth="1"/>
    <col min="14858" max="14858" width="9.140625" style="34"/>
    <col min="14859" max="14859" width="9.42578125" style="34" bestFit="1" customWidth="1"/>
    <col min="14860" max="14860" width="9.5703125" style="34" bestFit="1" customWidth="1"/>
    <col min="14861" max="15104" width="9.140625" style="34"/>
    <col min="15105" max="15105" width="17.140625" style="34" customWidth="1"/>
    <col min="15106" max="15106" width="15.140625" style="34" customWidth="1"/>
    <col min="15107" max="15107" width="21.7109375" style="34" customWidth="1"/>
    <col min="15108" max="15108" width="14.7109375" style="34" customWidth="1"/>
    <col min="15109" max="15109" width="18.140625" style="34" customWidth="1"/>
    <col min="15110" max="15110" width="17.5703125" style="34" customWidth="1"/>
    <col min="15111" max="15111" width="14.85546875" style="34" customWidth="1"/>
    <col min="15112" max="15112" width="13.42578125" style="34" customWidth="1"/>
    <col min="15113" max="15113" width="20.5703125" style="34" customWidth="1"/>
    <col min="15114" max="15114" width="9.140625" style="34"/>
    <col min="15115" max="15115" width="9.42578125" style="34" bestFit="1" customWidth="1"/>
    <col min="15116" max="15116" width="9.5703125" style="34" bestFit="1" customWidth="1"/>
    <col min="15117" max="15360" width="9.140625" style="34"/>
    <col min="15361" max="15361" width="17.140625" style="34" customWidth="1"/>
    <col min="15362" max="15362" width="15.140625" style="34" customWidth="1"/>
    <col min="15363" max="15363" width="21.7109375" style="34" customWidth="1"/>
    <col min="15364" max="15364" width="14.7109375" style="34" customWidth="1"/>
    <col min="15365" max="15365" width="18.140625" style="34" customWidth="1"/>
    <col min="15366" max="15366" width="17.5703125" style="34" customWidth="1"/>
    <col min="15367" max="15367" width="14.85546875" style="34" customWidth="1"/>
    <col min="15368" max="15368" width="13.42578125" style="34" customWidth="1"/>
    <col min="15369" max="15369" width="20.5703125" style="34" customWidth="1"/>
    <col min="15370" max="15370" width="9.140625" style="34"/>
    <col min="15371" max="15371" width="9.42578125" style="34" bestFit="1" customWidth="1"/>
    <col min="15372" max="15372" width="9.5703125" style="34" bestFit="1" customWidth="1"/>
    <col min="15373" max="15616" width="9.140625" style="34"/>
    <col min="15617" max="15617" width="17.140625" style="34" customWidth="1"/>
    <col min="15618" max="15618" width="15.140625" style="34" customWidth="1"/>
    <col min="15619" max="15619" width="21.7109375" style="34" customWidth="1"/>
    <col min="15620" max="15620" width="14.7109375" style="34" customWidth="1"/>
    <col min="15621" max="15621" width="18.140625" style="34" customWidth="1"/>
    <col min="15622" max="15622" width="17.5703125" style="34" customWidth="1"/>
    <col min="15623" max="15623" width="14.85546875" style="34" customWidth="1"/>
    <col min="15624" max="15624" width="13.42578125" style="34" customWidth="1"/>
    <col min="15625" max="15625" width="20.5703125" style="34" customWidth="1"/>
    <col min="15626" max="15626" width="9.140625" style="34"/>
    <col min="15627" max="15627" width="9.42578125" style="34" bestFit="1" customWidth="1"/>
    <col min="15628" max="15628" width="9.5703125" style="34" bestFit="1" customWidth="1"/>
    <col min="15629" max="15872" width="9.140625" style="34"/>
    <col min="15873" max="15873" width="17.140625" style="34" customWidth="1"/>
    <col min="15874" max="15874" width="15.140625" style="34" customWidth="1"/>
    <col min="15875" max="15875" width="21.7109375" style="34" customWidth="1"/>
    <col min="15876" max="15876" width="14.7109375" style="34" customWidth="1"/>
    <col min="15877" max="15877" width="18.140625" style="34" customWidth="1"/>
    <col min="15878" max="15878" width="17.5703125" style="34" customWidth="1"/>
    <col min="15879" max="15879" width="14.85546875" style="34" customWidth="1"/>
    <col min="15880" max="15880" width="13.42578125" style="34" customWidth="1"/>
    <col min="15881" max="15881" width="20.5703125" style="34" customWidth="1"/>
    <col min="15882" max="15882" width="9.140625" style="34"/>
    <col min="15883" max="15883" width="9.42578125" style="34" bestFit="1" customWidth="1"/>
    <col min="15884" max="15884" width="9.5703125" style="34" bestFit="1" customWidth="1"/>
    <col min="15885" max="16128" width="9.140625" style="34"/>
    <col min="16129" max="16129" width="17.140625" style="34" customWidth="1"/>
    <col min="16130" max="16130" width="15.140625" style="34" customWidth="1"/>
    <col min="16131" max="16131" width="21.7109375" style="34" customWidth="1"/>
    <col min="16132" max="16132" width="14.7109375" style="34" customWidth="1"/>
    <col min="16133" max="16133" width="18.140625" style="34" customWidth="1"/>
    <col min="16134" max="16134" width="17.5703125" style="34" customWidth="1"/>
    <col min="16135" max="16135" width="14.85546875" style="34" customWidth="1"/>
    <col min="16136" max="16136" width="13.42578125" style="34" customWidth="1"/>
    <col min="16137" max="16137" width="20.5703125" style="34" customWidth="1"/>
    <col min="16138" max="16138" width="9.140625" style="34"/>
    <col min="16139" max="16139" width="9.42578125" style="34" bestFit="1" customWidth="1"/>
    <col min="16140" max="16140" width="9.5703125" style="34" bestFit="1" customWidth="1"/>
    <col min="16141" max="16384" width="9.140625" style="34"/>
  </cols>
  <sheetData>
    <row r="1" spans="1:9">
      <c r="A1" s="338" t="s">
        <v>232</v>
      </c>
      <c r="B1" s="338"/>
      <c r="C1" s="338"/>
      <c r="D1" s="338"/>
      <c r="E1" s="338"/>
      <c r="F1" s="338"/>
      <c r="G1" s="338"/>
      <c r="H1" s="338"/>
      <c r="I1" s="338"/>
    </row>
    <row r="2" spans="1:9">
      <c r="A2" s="145"/>
      <c r="B2" s="145"/>
      <c r="C2" s="145"/>
      <c r="D2" s="145"/>
      <c r="E2" s="145"/>
      <c r="F2" s="145"/>
      <c r="G2" s="145"/>
      <c r="H2" s="145"/>
      <c r="I2" s="145"/>
    </row>
    <row r="3" spans="1:9" ht="36.75" customHeight="1">
      <c r="A3" s="340" t="s">
        <v>233</v>
      </c>
      <c r="B3" s="340"/>
      <c r="C3" s="340"/>
      <c r="D3" s="340"/>
      <c r="E3" s="340"/>
      <c r="F3" s="340"/>
      <c r="G3" s="340"/>
      <c r="H3" s="340"/>
      <c r="I3" s="340"/>
    </row>
    <row r="6" spans="1:9" s="60" customFormat="1" ht="34.5" customHeight="1">
      <c r="A6" s="337" t="s">
        <v>46</v>
      </c>
      <c r="B6" s="337"/>
      <c r="C6" s="337"/>
      <c r="D6" s="337"/>
      <c r="E6" s="337"/>
      <c r="F6" s="337"/>
      <c r="G6" s="337"/>
      <c r="H6" s="337"/>
      <c r="I6" s="337"/>
    </row>
    <row r="8" spans="1:9">
      <c r="A8" s="316" t="s">
        <v>51</v>
      </c>
      <c r="B8" s="316"/>
      <c r="C8" s="789" t="s">
        <v>21</v>
      </c>
      <c r="D8" s="789"/>
      <c r="E8" s="789"/>
      <c r="F8" s="789"/>
      <c r="G8" s="789"/>
      <c r="H8" s="789"/>
      <c r="I8" s="789"/>
    </row>
    <row r="9" spans="1:9">
      <c r="A9" s="316"/>
      <c r="B9" s="316"/>
      <c r="C9" s="790" t="s">
        <v>237</v>
      </c>
      <c r="D9" s="790"/>
      <c r="E9" s="790"/>
      <c r="F9" s="790"/>
      <c r="G9" s="790"/>
      <c r="H9" s="790"/>
      <c r="I9" s="790"/>
    </row>
    <row r="10" spans="1:9">
      <c r="A10" s="416" t="s">
        <v>151</v>
      </c>
      <c r="B10" s="416" t="s">
        <v>95</v>
      </c>
      <c r="C10" s="789" t="s">
        <v>55</v>
      </c>
      <c r="D10" s="789"/>
      <c r="E10" s="789"/>
      <c r="F10" s="789"/>
      <c r="G10" s="789"/>
      <c r="H10" s="789"/>
      <c r="I10" s="789"/>
    </row>
    <row r="11" spans="1:9" ht="96.75" customHeight="1">
      <c r="A11" s="416"/>
      <c r="B11" s="416"/>
      <c r="C11" s="791" t="s">
        <v>328</v>
      </c>
      <c r="D11" s="791"/>
      <c r="E11" s="791"/>
      <c r="F11" s="791"/>
      <c r="G11" s="791"/>
      <c r="H11" s="791"/>
      <c r="I11" s="791"/>
    </row>
    <row r="12" spans="1:9" ht="50.25" customHeight="1" thickBot="1">
      <c r="A12" s="515" t="s">
        <v>97</v>
      </c>
      <c r="B12" s="788"/>
      <c r="C12" s="154" t="s">
        <v>98</v>
      </c>
      <c r="D12" s="140">
        <v>12</v>
      </c>
      <c r="E12" s="140">
        <v>12</v>
      </c>
      <c r="F12" s="141">
        <v>12</v>
      </c>
      <c r="G12" s="142"/>
      <c r="H12" s="142"/>
      <c r="I12" s="143"/>
    </row>
    <row r="13" spans="1:9" ht="18.75" thickBot="1">
      <c r="A13" s="303" t="s">
        <v>99</v>
      </c>
      <c r="B13" s="304"/>
      <c r="C13" s="160"/>
      <c r="D13" s="65" t="s">
        <v>367</v>
      </c>
      <c r="E13" s="65" t="s">
        <v>57</v>
      </c>
      <c r="F13" s="65" t="s">
        <v>57</v>
      </c>
      <c r="G13" s="1" t="e">
        <f>SUM(#REF!,#REF!,#REF!,#REF!)</f>
        <v>#REF!</v>
      </c>
      <c r="H13" s="1" t="e">
        <f>SUM(#REF!,#REF!,#REF!,#REF!)</f>
        <v>#REF!</v>
      </c>
      <c r="I13" s="1" t="e">
        <f>SUM(#REF!,#REF!,#REF!,#REF!)</f>
        <v>#REF!</v>
      </c>
    </row>
    <row r="14" spans="1:9" ht="17.25" thickBot="1">
      <c r="A14" s="303" t="s">
        <v>100</v>
      </c>
      <c r="B14" s="511"/>
      <c r="C14" s="304"/>
      <c r="D14" s="152"/>
      <c r="E14" s="152"/>
      <c r="F14" s="65"/>
      <c r="G14" s="68"/>
      <c r="H14" s="68"/>
      <c r="I14" s="64"/>
    </row>
    <row r="15" spans="1:9">
      <c r="A15" s="512" t="s">
        <v>101</v>
      </c>
      <c r="B15" s="513"/>
      <c r="C15" s="513"/>
      <c r="D15" s="513"/>
      <c r="E15" s="513"/>
      <c r="F15" s="513"/>
      <c r="G15" s="513"/>
      <c r="H15" s="513"/>
      <c r="I15" s="514"/>
    </row>
    <row r="16" spans="1:9" ht="17.25" thickBot="1">
      <c r="A16" s="515" t="s">
        <v>291</v>
      </c>
      <c r="B16" s="516"/>
      <c r="C16" s="516"/>
      <c r="D16" s="516"/>
      <c r="E16" s="516"/>
      <c r="F16" s="516"/>
      <c r="G16" s="516"/>
      <c r="H16" s="516"/>
      <c r="I16" s="517"/>
    </row>
    <row r="17" spans="1:11">
      <c r="A17" s="305" t="s">
        <v>63</v>
      </c>
      <c r="B17" s="306"/>
      <c r="C17" s="306"/>
      <c r="D17" s="306"/>
      <c r="E17" s="306"/>
      <c r="F17" s="306"/>
      <c r="G17" s="307"/>
      <c r="H17" s="307"/>
      <c r="I17" s="308"/>
    </row>
    <row r="18" spans="1:11" ht="17.25" thickBot="1">
      <c r="A18" s="309" t="s">
        <v>103</v>
      </c>
      <c r="B18" s="310"/>
      <c r="C18" s="310"/>
      <c r="D18" s="310"/>
      <c r="E18" s="310"/>
      <c r="F18" s="310"/>
      <c r="G18" s="311"/>
      <c r="H18" s="311"/>
      <c r="I18" s="312"/>
    </row>
    <row r="19" spans="1:11">
      <c r="A19" s="305" t="s">
        <v>64</v>
      </c>
      <c r="B19" s="306"/>
      <c r="C19" s="306"/>
      <c r="D19" s="306"/>
      <c r="E19" s="306"/>
      <c r="F19" s="306"/>
      <c r="G19" s="307"/>
      <c r="H19" s="307"/>
      <c r="I19" s="308"/>
    </row>
    <row r="20" spans="1:11" ht="55.5" customHeight="1" thickBot="1">
      <c r="A20" s="309" t="s">
        <v>104</v>
      </c>
      <c r="B20" s="310"/>
      <c r="C20" s="310"/>
      <c r="D20" s="310"/>
      <c r="E20" s="310"/>
      <c r="F20" s="310"/>
      <c r="G20" s="311"/>
      <c r="H20" s="311"/>
      <c r="I20" s="312"/>
    </row>
    <row r="21" spans="1:11" ht="18" customHeight="1">
      <c r="A21" s="102"/>
      <c r="B21" s="102"/>
      <c r="C21" s="102"/>
      <c r="D21" s="102"/>
      <c r="E21" s="102"/>
      <c r="F21" s="102"/>
      <c r="G21" s="102"/>
      <c r="H21" s="102"/>
      <c r="I21" s="102"/>
    </row>
    <row r="22" spans="1:11">
      <c r="A22" s="337" t="s">
        <v>47</v>
      </c>
      <c r="B22" s="337"/>
      <c r="C22" s="337"/>
      <c r="D22" s="337"/>
      <c r="E22" s="337"/>
      <c r="F22" s="337"/>
      <c r="G22" s="337"/>
      <c r="H22" s="337"/>
      <c r="I22" s="337"/>
    </row>
    <row r="23" spans="1:11" ht="17.25" thickBot="1">
      <c r="A23" s="60"/>
      <c r="B23" s="60"/>
      <c r="C23" s="60"/>
      <c r="D23" s="60"/>
      <c r="E23" s="60"/>
      <c r="F23" s="60"/>
      <c r="G23" s="60"/>
      <c r="H23" s="60"/>
      <c r="I23" s="60"/>
    </row>
    <row r="24" spans="1:11" ht="43.5" customHeight="1">
      <c r="A24" s="413" t="s">
        <v>48</v>
      </c>
      <c r="B24" s="414"/>
      <c r="C24" s="414"/>
      <c r="D24" s="419" t="s">
        <v>24</v>
      </c>
      <c r="E24" s="420"/>
      <c r="F24" s="420"/>
      <c r="G24" s="420"/>
      <c r="H24" s="420"/>
      <c r="I24" s="421"/>
    </row>
    <row r="25" spans="1:11" ht="16.5" customHeight="1">
      <c r="A25" s="415"/>
      <c r="B25" s="416"/>
      <c r="C25" s="416"/>
      <c r="D25" s="422" t="s">
        <v>49</v>
      </c>
      <c r="E25" s="423"/>
      <c r="F25" s="325"/>
      <c r="G25" s="422" t="s">
        <v>50</v>
      </c>
      <c r="H25" s="423"/>
      <c r="I25" s="325"/>
    </row>
    <row r="26" spans="1:11" ht="33.75" thickBot="1">
      <c r="A26" s="417"/>
      <c r="B26" s="418"/>
      <c r="C26" s="418"/>
      <c r="D26" s="17" t="s">
        <v>15</v>
      </c>
      <c r="E26" s="17" t="s">
        <v>16</v>
      </c>
      <c r="F26" s="149" t="s">
        <v>7</v>
      </c>
      <c r="G26" s="17" t="s">
        <v>15</v>
      </c>
      <c r="H26" s="17" t="s">
        <v>16</v>
      </c>
      <c r="I26" s="36" t="s">
        <v>7</v>
      </c>
    </row>
    <row r="27" spans="1:11" ht="18.75" customHeight="1">
      <c r="A27" s="313" t="s">
        <v>51</v>
      </c>
      <c r="B27" s="314"/>
      <c r="C27" s="317" t="s">
        <v>21</v>
      </c>
      <c r="D27" s="318"/>
      <c r="E27" s="318"/>
      <c r="F27" s="318"/>
      <c r="G27" s="318"/>
      <c r="H27" s="318"/>
      <c r="I27" s="319"/>
    </row>
    <row r="28" spans="1:11">
      <c r="A28" s="315"/>
      <c r="B28" s="316"/>
      <c r="C28" s="320" t="s">
        <v>52</v>
      </c>
      <c r="D28" s="321"/>
      <c r="E28" s="321"/>
      <c r="F28" s="321"/>
      <c r="G28" s="321"/>
      <c r="H28" s="321"/>
      <c r="I28" s="322"/>
    </row>
    <row r="29" spans="1:11">
      <c r="A29" s="323" t="s">
        <v>53</v>
      </c>
      <c r="B29" s="325" t="s">
        <v>54</v>
      </c>
      <c r="C29" s="327" t="s">
        <v>55</v>
      </c>
      <c r="D29" s="328"/>
      <c r="E29" s="328"/>
      <c r="F29" s="328"/>
      <c r="G29" s="328"/>
      <c r="H29" s="328"/>
      <c r="I29" s="329"/>
    </row>
    <row r="30" spans="1:11" ht="35.25" customHeight="1">
      <c r="A30" s="323"/>
      <c r="B30" s="325"/>
      <c r="C30" s="753" t="s">
        <v>234</v>
      </c>
      <c r="D30" s="754"/>
      <c r="E30" s="754"/>
      <c r="F30" s="754"/>
      <c r="G30" s="754"/>
      <c r="H30" s="754"/>
      <c r="I30" s="755"/>
      <c r="K30" s="111"/>
    </row>
    <row r="31" spans="1:11" ht="17.25" thickBot="1">
      <c r="A31" s="741" t="s">
        <v>56</v>
      </c>
      <c r="B31" s="742"/>
      <c r="C31" s="87"/>
      <c r="D31" s="159" t="s">
        <v>57</v>
      </c>
      <c r="E31" s="159" t="s">
        <v>57</v>
      </c>
      <c r="F31" s="159" t="s">
        <v>57</v>
      </c>
      <c r="G31" s="31" t="e">
        <f>SUM(#REF!)</f>
        <v>#REF!</v>
      </c>
      <c r="H31" s="31" t="e">
        <f>SUM(#REF!)</f>
        <v>#REF!</v>
      </c>
      <c r="I31" s="31" t="e">
        <f>SUM(#REF!)</f>
        <v>#REF!</v>
      </c>
      <c r="K31" s="111"/>
    </row>
    <row r="32" spans="1:11">
      <c r="A32" s="743" t="s">
        <v>58</v>
      </c>
      <c r="B32" s="744"/>
      <c r="C32" s="744"/>
      <c r="D32" s="744"/>
      <c r="E32" s="744"/>
      <c r="F32" s="744"/>
      <c r="G32" s="744"/>
      <c r="H32" s="744"/>
      <c r="I32" s="745"/>
      <c r="K32" s="111"/>
    </row>
    <row r="33" spans="1:11" ht="17.25" thickBot="1">
      <c r="A33" s="515" t="s">
        <v>238</v>
      </c>
      <c r="B33" s="516"/>
      <c r="C33" s="516"/>
      <c r="D33" s="516"/>
      <c r="E33" s="516"/>
      <c r="F33" s="516"/>
      <c r="G33" s="516"/>
      <c r="H33" s="516"/>
      <c r="I33" s="517"/>
      <c r="K33" s="111"/>
    </row>
    <row r="34" spans="1:11" ht="17.25" thickBot="1">
      <c r="A34" s="746" t="s">
        <v>59</v>
      </c>
      <c r="B34" s="747"/>
      <c r="C34" s="747"/>
      <c r="D34" s="747"/>
      <c r="E34" s="747"/>
      <c r="F34" s="747"/>
      <c r="G34" s="747"/>
      <c r="H34" s="747"/>
      <c r="I34" s="748"/>
      <c r="K34" s="111"/>
    </row>
    <row r="35" spans="1:11" ht="69.75" customHeight="1" thickBot="1">
      <c r="A35" s="749" t="s">
        <v>60</v>
      </c>
      <c r="B35" s="750"/>
      <c r="C35" s="751" t="s">
        <v>61</v>
      </c>
      <c r="D35" s="511"/>
      <c r="E35" s="511"/>
      <c r="F35" s="511"/>
      <c r="G35" s="511"/>
      <c r="H35" s="511"/>
      <c r="I35" s="752"/>
      <c r="K35" s="111"/>
    </row>
    <row r="36" spans="1:11" ht="65.25" customHeight="1" thickBot="1">
      <c r="A36" s="739" t="s">
        <v>62</v>
      </c>
      <c r="B36" s="740"/>
      <c r="C36" s="88"/>
      <c r="D36" s="88"/>
      <c r="E36" s="88"/>
      <c r="F36" s="88"/>
      <c r="G36" s="88"/>
      <c r="H36" s="88"/>
      <c r="I36" s="89"/>
    </row>
    <row r="37" spans="1:11">
      <c r="A37" s="305" t="s">
        <v>63</v>
      </c>
      <c r="B37" s="306"/>
      <c r="C37" s="306"/>
      <c r="D37" s="306"/>
      <c r="E37" s="306"/>
      <c r="F37" s="306"/>
      <c r="G37" s="307"/>
      <c r="H37" s="307"/>
      <c r="I37" s="308"/>
    </row>
    <row r="38" spans="1:11" ht="17.25" thickBot="1">
      <c r="A38" s="309" t="s">
        <v>235</v>
      </c>
      <c r="B38" s="310"/>
      <c r="C38" s="310"/>
      <c r="D38" s="310"/>
      <c r="E38" s="310"/>
      <c r="F38" s="310"/>
      <c r="G38" s="311"/>
      <c r="H38" s="311"/>
      <c r="I38" s="312"/>
    </row>
    <row r="39" spans="1:11">
      <c r="A39" s="305" t="s">
        <v>64</v>
      </c>
      <c r="B39" s="306"/>
      <c r="C39" s="306"/>
      <c r="D39" s="306"/>
      <c r="E39" s="306"/>
      <c r="F39" s="306"/>
      <c r="G39" s="307"/>
      <c r="H39" s="307"/>
      <c r="I39" s="308"/>
    </row>
    <row r="40" spans="1:11" ht="17.25" thickBot="1">
      <c r="A40" s="309" t="s">
        <v>236</v>
      </c>
      <c r="B40" s="310"/>
      <c r="C40" s="310"/>
      <c r="D40" s="310"/>
      <c r="E40" s="310"/>
      <c r="F40" s="310"/>
      <c r="G40" s="311"/>
      <c r="H40" s="311"/>
      <c r="I40" s="312"/>
    </row>
    <row r="41" spans="1:11">
      <c r="A41" s="401" t="s">
        <v>51</v>
      </c>
      <c r="B41" s="402"/>
      <c r="C41" s="405" t="s">
        <v>21</v>
      </c>
      <c r="D41" s="406"/>
      <c r="E41" s="406"/>
      <c r="F41" s="406"/>
      <c r="G41" s="406"/>
      <c r="H41" s="406"/>
      <c r="I41" s="407"/>
    </row>
    <row r="42" spans="1:11">
      <c r="A42" s="403"/>
      <c r="B42" s="404"/>
      <c r="C42" s="320" t="s">
        <v>65</v>
      </c>
      <c r="D42" s="321"/>
      <c r="E42" s="321"/>
      <c r="F42" s="321"/>
      <c r="G42" s="321"/>
      <c r="H42" s="321"/>
      <c r="I42" s="322"/>
    </row>
    <row r="43" spans="1:11">
      <c r="A43" s="453" t="s">
        <v>66</v>
      </c>
      <c r="B43" s="454" t="s">
        <v>67</v>
      </c>
      <c r="C43" s="381" t="s">
        <v>55</v>
      </c>
      <c r="D43" s="382"/>
      <c r="E43" s="382"/>
      <c r="F43" s="382"/>
      <c r="G43" s="382"/>
      <c r="H43" s="382"/>
      <c r="I43" s="383"/>
    </row>
    <row r="44" spans="1:11">
      <c r="A44" s="453"/>
      <c r="B44" s="454"/>
      <c r="C44" s="384" t="s">
        <v>239</v>
      </c>
      <c r="D44" s="385"/>
      <c r="E44" s="385"/>
      <c r="F44" s="385"/>
      <c r="G44" s="385"/>
      <c r="H44" s="385"/>
      <c r="I44" s="386"/>
    </row>
    <row r="45" spans="1:11" ht="17.25" thickBot="1">
      <c r="A45" s="478" t="s">
        <v>56</v>
      </c>
      <c r="B45" s="479"/>
      <c r="C45" s="29"/>
      <c r="D45" s="150" t="s">
        <v>57</v>
      </c>
      <c r="E45" s="150" t="s">
        <v>57</v>
      </c>
      <c r="F45" s="150" t="s">
        <v>57</v>
      </c>
      <c r="G45" s="31" t="e">
        <f>SUM(#REF!)</f>
        <v>#REF!</v>
      </c>
      <c r="H45" s="31" t="e">
        <f>SUM(#REF!)</f>
        <v>#REF!</v>
      </c>
      <c r="I45" s="31" t="e">
        <f>SUM(#REF!)</f>
        <v>#REF!</v>
      </c>
    </row>
    <row r="46" spans="1:11">
      <c r="A46" s="480" t="s">
        <v>58</v>
      </c>
      <c r="B46" s="481"/>
      <c r="C46" s="481"/>
      <c r="D46" s="481"/>
      <c r="E46" s="481"/>
      <c r="F46" s="481"/>
      <c r="G46" s="481"/>
      <c r="H46" s="481"/>
      <c r="I46" s="482"/>
    </row>
    <row r="47" spans="1:11" ht="17.25" thickBot="1">
      <c r="A47" s="483" t="s">
        <v>358</v>
      </c>
      <c r="B47" s="484"/>
      <c r="C47" s="484"/>
      <c r="D47" s="484"/>
      <c r="E47" s="484"/>
      <c r="F47" s="484"/>
      <c r="G47" s="484"/>
      <c r="H47" s="484"/>
      <c r="I47" s="485"/>
    </row>
    <row r="48" spans="1:11" ht="17.25" thickBot="1">
      <c r="A48" s="486" t="s">
        <v>59</v>
      </c>
      <c r="B48" s="487"/>
      <c r="C48" s="487"/>
      <c r="D48" s="487"/>
      <c r="E48" s="487"/>
      <c r="F48" s="487"/>
      <c r="G48" s="487"/>
      <c r="H48" s="487"/>
      <c r="I48" s="488"/>
    </row>
    <row r="49" spans="1:9" ht="72.75" customHeight="1" thickBot="1">
      <c r="A49" s="489" t="s">
        <v>60</v>
      </c>
      <c r="B49" s="490"/>
      <c r="C49" s="491" t="s">
        <v>68</v>
      </c>
      <c r="D49" s="492"/>
      <c r="E49" s="492"/>
      <c r="F49" s="492"/>
      <c r="G49" s="492"/>
      <c r="H49" s="492"/>
      <c r="I49" s="493"/>
    </row>
    <row r="50" spans="1:9" ht="71.25" customHeight="1" thickBot="1">
      <c r="A50" s="494" t="s">
        <v>62</v>
      </c>
      <c r="B50" s="495"/>
      <c r="C50" s="32"/>
      <c r="D50" s="32"/>
      <c r="E50" s="32"/>
      <c r="F50" s="32"/>
      <c r="G50" s="32"/>
      <c r="H50" s="32"/>
      <c r="I50" s="33"/>
    </row>
    <row r="51" spans="1:9">
      <c r="A51" s="496" t="s">
        <v>63</v>
      </c>
      <c r="B51" s="497"/>
      <c r="C51" s="497"/>
      <c r="D51" s="497"/>
      <c r="E51" s="497"/>
      <c r="F51" s="497"/>
      <c r="G51" s="498"/>
      <c r="H51" s="498"/>
      <c r="I51" s="499"/>
    </row>
    <row r="52" spans="1:9" ht="17.25" thickBot="1">
      <c r="A52" s="500" t="s">
        <v>240</v>
      </c>
      <c r="B52" s="501"/>
      <c r="C52" s="501"/>
      <c r="D52" s="501"/>
      <c r="E52" s="501"/>
      <c r="F52" s="501"/>
      <c r="G52" s="502"/>
      <c r="H52" s="502"/>
      <c r="I52" s="503"/>
    </row>
    <row r="53" spans="1:9">
      <c r="A53" s="496" t="s">
        <v>64</v>
      </c>
      <c r="B53" s="497"/>
      <c r="C53" s="497"/>
      <c r="D53" s="497"/>
      <c r="E53" s="497"/>
      <c r="F53" s="497"/>
      <c r="G53" s="498"/>
      <c r="H53" s="498"/>
      <c r="I53" s="499"/>
    </row>
    <row r="54" spans="1:9" ht="17.25" thickBot="1">
      <c r="A54" s="500" t="s">
        <v>84</v>
      </c>
      <c r="B54" s="501"/>
      <c r="C54" s="501"/>
      <c r="D54" s="501"/>
      <c r="E54" s="501"/>
      <c r="F54" s="501"/>
      <c r="G54" s="502"/>
      <c r="H54" s="502"/>
      <c r="I54" s="503"/>
    </row>
    <row r="55" spans="1:9">
      <c r="A55" s="102"/>
      <c r="B55" s="102"/>
      <c r="C55" s="102"/>
      <c r="D55" s="102"/>
      <c r="E55" s="102"/>
      <c r="F55" s="102"/>
      <c r="G55" s="102"/>
      <c r="H55" s="102"/>
      <c r="I55" s="102"/>
    </row>
    <row r="56" spans="1:9">
      <c r="A56" s="337" t="s">
        <v>69</v>
      </c>
      <c r="B56" s="337"/>
      <c r="C56" s="337"/>
      <c r="D56" s="337"/>
      <c r="E56" s="337"/>
      <c r="F56" s="337"/>
      <c r="G56" s="337"/>
      <c r="H56" s="337"/>
      <c r="I56" s="337"/>
    </row>
    <row r="58" spans="1:9" ht="25.5" customHeight="1" thickBot="1">
      <c r="A58" s="337" t="s">
        <v>70</v>
      </c>
      <c r="B58" s="337"/>
      <c r="C58" s="337"/>
      <c r="D58" s="337"/>
      <c r="E58" s="337"/>
      <c r="F58" s="337"/>
      <c r="G58" s="337"/>
      <c r="H58" s="337"/>
      <c r="I58" s="337"/>
    </row>
    <row r="59" spans="1:9" ht="39.75" customHeight="1">
      <c r="A59" s="413" t="s">
        <v>48</v>
      </c>
      <c r="B59" s="414"/>
      <c r="C59" s="414"/>
      <c r="D59" s="419" t="s">
        <v>24</v>
      </c>
      <c r="E59" s="420"/>
      <c r="F59" s="420"/>
      <c r="G59" s="420"/>
      <c r="H59" s="420"/>
      <c r="I59" s="421"/>
    </row>
    <row r="60" spans="1:9">
      <c r="A60" s="415"/>
      <c r="B60" s="416"/>
      <c r="C60" s="416"/>
      <c r="D60" s="422" t="s">
        <v>49</v>
      </c>
      <c r="E60" s="423"/>
      <c r="F60" s="325"/>
      <c r="G60" s="422" t="s">
        <v>50</v>
      </c>
      <c r="H60" s="423"/>
      <c r="I60" s="325"/>
    </row>
    <row r="61" spans="1:9" ht="33.75" thickBot="1">
      <c r="A61" s="417"/>
      <c r="B61" s="418"/>
      <c r="C61" s="418"/>
      <c r="D61" s="17" t="s">
        <v>15</v>
      </c>
      <c r="E61" s="17" t="s">
        <v>16</v>
      </c>
      <c r="F61" s="149" t="s">
        <v>7</v>
      </c>
      <c r="G61" s="17" t="s">
        <v>15</v>
      </c>
      <c r="H61" s="17" t="s">
        <v>16</v>
      </c>
      <c r="I61" s="36" t="s">
        <v>7</v>
      </c>
    </row>
    <row r="62" spans="1:9">
      <c r="A62" s="687" t="s">
        <v>51</v>
      </c>
      <c r="B62" s="688"/>
      <c r="C62" s="693" t="s">
        <v>21</v>
      </c>
      <c r="D62" s="694"/>
      <c r="E62" s="694"/>
      <c r="F62" s="694"/>
      <c r="G62" s="694"/>
      <c r="H62" s="694"/>
      <c r="I62" s="695"/>
    </row>
    <row r="63" spans="1:9">
      <c r="A63" s="689"/>
      <c r="B63" s="690"/>
      <c r="C63" s="696" t="s">
        <v>71</v>
      </c>
      <c r="D63" s="697"/>
      <c r="E63" s="697"/>
      <c r="F63" s="698"/>
      <c r="G63" s="698"/>
      <c r="H63" s="698"/>
      <c r="I63" s="699"/>
    </row>
    <row r="64" spans="1:9" ht="16.5" customHeight="1" thickBot="1">
      <c r="A64" s="691"/>
      <c r="B64" s="692"/>
      <c r="C64" s="707" t="s">
        <v>72</v>
      </c>
      <c r="D64" s="706"/>
      <c r="E64" s="706"/>
      <c r="F64" s="708"/>
      <c r="G64" s="708"/>
      <c r="H64" s="708"/>
      <c r="I64" s="709"/>
    </row>
    <row r="65" spans="1:9" ht="17.25" thickBot="1">
      <c r="A65" s="103" t="s">
        <v>73</v>
      </c>
      <c r="B65" s="165" t="s">
        <v>74</v>
      </c>
      <c r="C65" s="684" t="s">
        <v>327</v>
      </c>
      <c r="D65" s="685"/>
      <c r="E65" s="685"/>
      <c r="F65" s="685"/>
      <c r="G65" s="685"/>
      <c r="H65" s="685"/>
      <c r="I65" s="686"/>
    </row>
    <row r="66" spans="1:9" ht="65.25" customHeight="1" thickBot="1">
      <c r="A66" s="718" t="s">
        <v>75</v>
      </c>
      <c r="B66" s="720"/>
      <c r="C66" s="163" t="s">
        <v>76</v>
      </c>
      <c r="D66" s="165">
        <v>5</v>
      </c>
      <c r="E66" s="165">
        <v>5</v>
      </c>
      <c r="F66" s="165">
        <v>5</v>
      </c>
      <c r="G66" s="165"/>
      <c r="H66" s="165"/>
      <c r="I66" s="165"/>
    </row>
    <row r="67" spans="1:9" ht="50.25" thickBot="1">
      <c r="A67" s="684"/>
      <c r="B67" s="686"/>
      <c r="C67" s="163" t="s">
        <v>77</v>
      </c>
      <c r="D67" s="207">
        <v>0</v>
      </c>
      <c r="E67" s="207">
        <v>3800</v>
      </c>
      <c r="F67" s="165">
        <v>3800</v>
      </c>
      <c r="G67" s="165"/>
      <c r="H67" s="165"/>
      <c r="I67" s="165"/>
    </row>
    <row r="68" spans="1:9" ht="17.25" thickBot="1">
      <c r="A68" s="646" t="s">
        <v>78</v>
      </c>
      <c r="B68" s="648"/>
      <c r="C68" s="163"/>
      <c r="D68" s="163"/>
      <c r="E68" s="163"/>
      <c r="F68" s="165"/>
      <c r="G68" s="165"/>
      <c r="H68" s="165"/>
      <c r="I68" s="165"/>
    </row>
    <row r="69" spans="1:9" ht="57" customHeight="1" thickBot="1">
      <c r="A69" s="646" t="s">
        <v>79</v>
      </c>
      <c r="B69" s="647"/>
      <c r="C69" s="648"/>
      <c r="D69" s="163"/>
      <c r="E69" s="163"/>
      <c r="F69" s="165"/>
      <c r="G69" s="167" t="e">
        <f>SUM(#REF!)</f>
        <v>#REF!</v>
      </c>
      <c r="H69" s="167" t="e">
        <f>SUM(#REF!)</f>
        <v>#REF!</v>
      </c>
      <c r="I69" s="167" t="e">
        <f>SUM(#REF!)</f>
        <v>#REF!</v>
      </c>
    </row>
    <row r="70" spans="1:9" ht="38.25" customHeight="1" thickBot="1">
      <c r="A70" s="646" t="s">
        <v>80</v>
      </c>
      <c r="B70" s="648"/>
      <c r="C70" s="105" t="e">
        <f>I69</f>
        <v>#REF!</v>
      </c>
      <c r="D70" s="172"/>
      <c r="E70" s="172"/>
      <c r="F70" s="165"/>
      <c r="G70" s="165"/>
      <c r="H70" s="165"/>
      <c r="I70" s="165"/>
    </row>
    <row r="71" spans="1:9" ht="84" customHeight="1" thickBot="1">
      <c r="A71" s="646" t="s">
        <v>81</v>
      </c>
      <c r="B71" s="648"/>
      <c r="C71" s="163"/>
      <c r="D71" s="163"/>
      <c r="E71" s="163"/>
      <c r="F71" s="165"/>
      <c r="G71" s="165"/>
      <c r="H71" s="165"/>
      <c r="I71" s="165"/>
    </row>
    <row r="72" spans="1:9" ht="15" customHeight="1" thickBot="1">
      <c r="A72" s="643" t="s">
        <v>63</v>
      </c>
      <c r="B72" s="644"/>
      <c r="C72" s="644"/>
      <c r="D72" s="644"/>
      <c r="E72" s="644"/>
      <c r="F72" s="644"/>
      <c r="G72" s="644"/>
      <c r="H72" s="644"/>
      <c r="I72" s="645"/>
    </row>
    <row r="73" spans="1:9" ht="17.25" thickBot="1">
      <c r="A73" s="646" t="s">
        <v>329</v>
      </c>
      <c r="B73" s="647"/>
      <c r="C73" s="647"/>
      <c r="D73" s="647"/>
      <c r="E73" s="647"/>
      <c r="F73" s="647"/>
      <c r="G73" s="647"/>
      <c r="H73" s="647"/>
      <c r="I73" s="648"/>
    </row>
    <row r="74" spans="1:9" ht="17.25" thickBot="1">
      <c r="A74" s="643" t="s">
        <v>64</v>
      </c>
      <c r="B74" s="644"/>
      <c r="C74" s="644"/>
      <c r="D74" s="644"/>
      <c r="E74" s="644"/>
      <c r="F74" s="644"/>
      <c r="G74" s="644"/>
      <c r="H74" s="644"/>
      <c r="I74" s="645"/>
    </row>
    <row r="75" spans="1:9" ht="17.25" thickBot="1">
      <c r="A75" s="646" t="s">
        <v>82</v>
      </c>
      <c r="B75" s="647"/>
      <c r="C75" s="647"/>
      <c r="D75" s="647"/>
      <c r="E75" s="647"/>
      <c r="F75" s="647"/>
      <c r="G75" s="647"/>
      <c r="H75" s="647"/>
      <c r="I75" s="648"/>
    </row>
    <row r="76" spans="1:9">
      <c r="A76" s="687" t="s">
        <v>51</v>
      </c>
      <c r="B76" s="688"/>
      <c r="C76" s="693" t="s">
        <v>21</v>
      </c>
      <c r="D76" s="694"/>
      <c r="E76" s="694"/>
      <c r="F76" s="694"/>
      <c r="G76" s="694"/>
      <c r="H76" s="694"/>
      <c r="I76" s="695"/>
    </row>
    <row r="77" spans="1:9">
      <c r="A77" s="689"/>
      <c r="B77" s="690"/>
      <c r="C77" s="696" t="s">
        <v>120</v>
      </c>
      <c r="D77" s="697"/>
      <c r="E77" s="697"/>
      <c r="F77" s="698"/>
      <c r="G77" s="698"/>
      <c r="H77" s="698"/>
      <c r="I77" s="699"/>
    </row>
    <row r="78" spans="1:9" ht="17.25" thickBot="1">
      <c r="A78" s="691"/>
      <c r="B78" s="692"/>
      <c r="C78" s="707" t="s">
        <v>72</v>
      </c>
      <c r="D78" s="706"/>
      <c r="E78" s="706"/>
      <c r="F78" s="708"/>
      <c r="G78" s="708"/>
      <c r="H78" s="708"/>
      <c r="I78" s="709"/>
    </row>
    <row r="79" spans="1:9" ht="17.25" thickBot="1">
      <c r="A79" s="103" t="s">
        <v>110</v>
      </c>
      <c r="B79" s="165" t="s">
        <v>74</v>
      </c>
      <c r="C79" s="684" t="s">
        <v>120</v>
      </c>
      <c r="D79" s="685"/>
      <c r="E79" s="685"/>
      <c r="F79" s="685"/>
      <c r="G79" s="685"/>
      <c r="H79" s="685"/>
      <c r="I79" s="686"/>
    </row>
    <row r="80" spans="1:9" ht="55.5" customHeight="1" thickBot="1">
      <c r="A80" s="646" t="s">
        <v>75</v>
      </c>
      <c r="B80" s="648"/>
      <c r="C80" s="163" t="s">
        <v>121</v>
      </c>
      <c r="D80" s="167">
        <v>0</v>
      </c>
      <c r="E80" s="167">
        <v>1</v>
      </c>
      <c r="F80" s="167">
        <v>2.5</v>
      </c>
      <c r="G80" s="165"/>
      <c r="H80" s="165"/>
      <c r="I80" s="165"/>
    </row>
    <row r="81" spans="1:9" ht="17.25" thickBot="1">
      <c r="A81" s="646" t="s">
        <v>78</v>
      </c>
      <c r="B81" s="648"/>
      <c r="C81" s="163"/>
      <c r="D81" s="163"/>
      <c r="E81" s="163"/>
      <c r="F81" s="165"/>
      <c r="G81" s="165"/>
      <c r="H81" s="165"/>
      <c r="I81" s="165"/>
    </row>
    <row r="82" spans="1:9" ht="57" customHeight="1" thickBot="1">
      <c r="A82" s="646" t="s">
        <v>79</v>
      </c>
      <c r="B82" s="647"/>
      <c r="C82" s="648"/>
      <c r="D82" s="163"/>
      <c r="E82" s="163"/>
      <c r="F82" s="165"/>
      <c r="G82" s="167" t="e">
        <f>SUM(#REF!)</f>
        <v>#REF!</v>
      </c>
      <c r="H82" s="167" t="e">
        <f>SUM(#REF!)</f>
        <v>#REF!</v>
      </c>
      <c r="I82" s="167" t="e">
        <f>SUM(#REF!)</f>
        <v>#REF!</v>
      </c>
    </row>
    <row r="83" spans="1:9" ht="42" customHeight="1" thickBot="1">
      <c r="A83" s="646" t="s">
        <v>80</v>
      </c>
      <c r="B83" s="648"/>
      <c r="C83" s="105" t="e">
        <f>I82</f>
        <v>#REF!</v>
      </c>
      <c r="D83" s="105"/>
      <c r="E83" s="105"/>
      <c r="F83" s="165"/>
      <c r="G83" s="165"/>
      <c r="H83" s="165"/>
      <c r="I83" s="165"/>
    </row>
    <row r="84" spans="1:9" ht="95.25" customHeight="1" thickBot="1">
      <c r="A84" s="646" t="s">
        <v>81</v>
      </c>
      <c r="B84" s="648"/>
      <c r="C84" s="163"/>
      <c r="D84" s="163"/>
      <c r="E84" s="163"/>
      <c r="F84" s="165"/>
      <c r="G84" s="165"/>
      <c r="H84" s="165"/>
      <c r="I84" s="165"/>
    </row>
    <row r="85" spans="1:9">
      <c r="A85" s="728" t="s">
        <v>63</v>
      </c>
      <c r="B85" s="729"/>
      <c r="C85" s="729"/>
      <c r="D85" s="729"/>
      <c r="E85" s="729"/>
      <c r="F85" s="729"/>
      <c r="G85" s="729"/>
      <c r="H85" s="729"/>
      <c r="I85" s="730"/>
    </row>
    <row r="86" spans="1:9" ht="17.25" thickBot="1">
      <c r="A86" s="684" t="s">
        <v>241</v>
      </c>
      <c r="B86" s="685"/>
      <c r="C86" s="685"/>
      <c r="D86" s="685"/>
      <c r="E86" s="685"/>
      <c r="F86" s="685"/>
      <c r="G86" s="685"/>
      <c r="H86" s="685"/>
      <c r="I86" s="686"/>
    </row>
    <row r="87" spans="1:9">
      <c r="A87" s="728" t="s">
        <v>64</v>
      </c>
      <c r="B87" s="729"/>
      <c r="C87" s="729"/>
      <c r="D87" s="729"/>
      <c r="E87" s="729"/>
      <c r="F87" s="729"/>
      <c r="G87" s="729"/>
      <c r="H87" s="729"/>
      <c r="I87" s="730"/>
    </row>
    <row r="88" spans="1:9" ht="17.25" thickBot="1">
      <c r="A88" s="684" t="s">
        <v>82</v>
      </c>
      <c r="B88" s="685"/>
      <c r="C88" s="685"/>
      <c r="D88" s="685"/>
      <c r="E88" s="685"/>
      <c r="F88" s="685"/>
      <c r="G88" s="685"/>
      <c r="H88" s="685"/>
      <c r="I88" s="686"/>
    </row>
    <row r="89" spans="1:9">
      <c r="A89" s="313" t="s">
        <v>51</v>
      </c>
      <c r="B89" s="314"/>
      <c r="C89" s="317" t="s">
        <v>21</v>
      </c>
      <c r="D89" s="318"/>
      <c r="E89" s="318"/>
      <c r="F89" s="318"/>
      <c r="G89" s="318"/>
      <c r="H89" s="318"/>
      <c r="I89" s="319"/>
    </row>
    <row r="90" spans="1:9">
      <c r="A90" s="315"/>
      <c r="B90" s="316"/>
      <c r="C90" s="320" t="s">
        <v>122</v>
      </c>
      <c r="D90" s="321"/>
      <c r="E90" s="321"/>
      <c r="F90" s="321"/>
      <c r="G90" s="321"/>
      <c r="H90" s="321"/>
      <c r="I90" s="322"/>
    </row>
    <row r="91" spans="1:9">
      <c r="A91" s="323" t="s">
        <v>109</v>
      </c>
      <c r="B91" s="325" t="s">
        <v>74</v>
      </c>
      <c r="C91" s="327" t="s">
        <v>55</v>
      </c>
      <c r="D91" s="328"/>
      <c r="E91" s="328"/>
      <c r="F91" s="328"/>
      <c r="G91" s="328"/>
      <c r="H91" s="328"/>
      <c r="I91" s="329"/>
    </row>
    <row r="92" spans="1:9" ht="17.25" thickBot="1">
      <c r="A92" s="324"/>
      <c r="B92" s="326"/>
      <c r="C92" s="330" t="s">
        <v>123</v>
      </c>
      <c r="D92" s="331"/>
      <c r="E92" s="331"/>
      <c r="F92" s="331"/>
      <c r="G92" s="331"/>
      <c r="H92" s="331"/>
      <c r="I92" s="332"/>
    </row>
    <row r="93" spans="1:9" ht="49.5">
      <c r="A93" s="333" t="s">
        <v>75</v>
      </c>
      <c r="B93" s="334"/>
      <c r="C93" s="90" t="s">
        <v>124</v>
      </c>
      <c r="D93" s="91">
        <v>4</v>
      </c>
      <c r="E93" s="91">
        <v>4</v>
      </c>
      <c r="F93" s="91">
        <v>4</v>
      </c>
      <c r="G93" s="92"/>
      <c r="H93" s="92"/>
      <c r="I93" s="93"/>
    </row>
    <row r="94" spans="1:9" ht="30" customHeight="1" thickBot="1">
      <c r="A94" s="335" t="s">
        <v>78</v>
      </c>
      <c r="B94" s="336"/>
      <c r="C94" s="94"/>
      <c r="D94" s="94"/>
      <c r="E94" s="94"/>
      <c r="F94" s="149"/>
      <c r="G94" s="95"/>
      <c r="H94" s="95"/>
      <c r="I94" s="36"/>
    </row>
    <row r="95" spans="1:9" ht="56.25" customHeight="1" thickBot="1">
      <c r="A95" s="301" t="s">
        <v>90</v>
      </c>
      <c r="B95" s="302"/>
      <c r="C95" s="302"/>
      <c r="D95" s="161"/>
      <c r="E95" s="161"/>
      <c r="F95" s="65"/>
      <c r="G95" s="96" t="e">
        <f>SUM(#REF!,#REF!,#REF!)</f>
        <v>#REF!</v>
      </c>
      <c r="H95" s="96" t="e">
        <f>SUM(#REF!,#REF!,#REF!)</f>
        <v>#REF!</v>
      </c>
      <c r="I95" s="96" t="e">
        <f>SUM(#REF!,#REF!,#REF!)</f>
        <v>#REF!</v>
      </c>
    </row>
    <row r="96" spans="1:9" ht="40.5" customHeight="1" thickBot="1">
      <c r="A96" s="303" t="s">
        <v>91</v>
      </c>
      <c r="B96" s="304"/>
      <c r="C96" s="97" t="e">
        <f>I95</f>
        <v>#REF!</v>
      </c>
      <c r="D96" s="97"/>
      <c r="E96" s="97"/>
      <c r="F96" s="65"/>
      <c r="G96" s="68"/>
      <c r="H96" s="68"/>
      <c r="I96" s="64"/>
    </row>
    <row r="97" spans="1:9" ht="90" customHeight="1" thickBot="1">
      <c r="A97" s="303" t="s">
        <v>92</v>
      </c>
      <c r="B97" s="304"/>
      <c r="C97" s="153"/>
      <c r="D97" s="153"/>
      <c r="E97" s="153"/>
      <c r="F97" s="65"/>
      <c r="G97" s="68"/>
      <c r="H97" s="68"/>
      <c r="I97" s="64"/>
    </row>
    <row r="98" spans="1:9">
      <c r="A98" s="305" t="s">
        <v>63</v>
      </c>
      <c r="B98" s="306"/>
      <c r="C98" s="306"/>
      <c r="D98" s="306"/>
      <c r="E98" s="306"/>
      <c r="F98" s="306"/>
      <c r="G98" s="307"/>
      <c r="H98" s="307"/>
      <c r="I98" s="308"/>
    </row>
    <row r="99" spans="1:9" ht="17.25" thickBot="1">
      <c r="A99" s="309" t="s">
        <v>242</v>
      </c>
      <c r="B99" s="310"/>
      <c r="C99" s="310"/>
      <c r="D99" s="310"/>
      <c r="E99" s="310"/>
      <c r="F99" s="310"/>
      <c r="G99" s="311"/>
      <c r="H99" s="311"/>
      <c r="I99" s="312"/>
    </row>
    <row r="100" spans="1:9">
      <c r="A100" s="305" t="s">
        <v>64</v>
      </c>
      <c r="B100" s="306"/>
      <c r="C100" s="306"/>
      <c r="D100" s="306"/>
      <c r="E100" s="306"/>
      <c r="F100" s="306"/>
      <c r="G100" s="307"/>
      <c r="H100" s="307"/>
      <c r="I100" s="308"/>
    </row>
    <row r="101" spans="1:9" ht="17.25" thickBot="1">
      <c r="A101" s="309" t="s">
        <v>82</v>
      </c>
      <c r="B101" s="310"/>
      <c r="C101" s="310"/>
      <c r="D101" s="310"/>
      <c r="E101" s="310"/>
      <c r="F101" s="310"/>
      <c r="G101" s="311"/>
      <c r="H101" s="311"/>
      <c r="I101" s="312"/>
    </row>
    <row r="102" spans="1:9">
      <c r="A102" s="687" t="s">
        <v>51</v>
      </c>
      <c r="B102" s="688"/>
      <c r="C102" s="693" t="s">
        <v>21</v>
      </c>
      <c r="D102" s="694"/>
      <c r="E102" s="694"/>
      <c r="F102" s="694"/>
      <c r="G102" s="694"/>
      <c r="H102" s="694"/>
      <c r="I102" s="695"/>
    </row>
    <row r="103" spans="1:9">
      <c r="A103" s="689"/>
      <c r="B103" s="690"/>
      <c r="C103" s="696" t="s">
        <v>117</v>
      </c>
      <c r="D103" s="697"/>
      <c r="E103" s="697"/>
      <c r="F103" s="698"/>
      <c r="G103" s="698"/>
      <c r="H103" s="698"/>
      <c r="I103" s="699"/>
    </row>
    <row r="104" spans="1:9" ht="17.25" thickBot="1">
      <c r="A104" s="691"/>
      <c r="B104" s="692"/>
      <c r="C104" s="707" t="s">
        <v>72</v>
      </c>
      <c r="D104" s="706"/>
      <c r="E104" s="706"/>
      <c r="F104" s="708"/>
      <c r="G104" s="708"/>
      <c r="H104" s="708"/>
      <c r="I104" s="709"/>
    </row>
    <row r="105" spans="1:9" ht="17.25" thickBot="1">
      <c r="A105" s="103" t="s">
        <v>86</v>
      </c>
      <c r="B105" s="165" t="s">
        <v>74</v>
      </c>
      <c r="C105" s="684"/>
      <c r="D105" s="685"/>
      <c r="E105" s="685"/>
      <c r="F105" s="685"/>
      <c r="G105" s="685"/>
      <c r="H105" s="685"/>
      <c r="I105" s="686"/>
    </row>
    <row r="106" spans="1:9" ht="66.75" thickBot="1">
      <c r="A106" s="646" t="s">
        <v>75</v>
      </c>
      <c r="B106" s="648"/>
      <c r="C106" s="224" t="s">
        <v>119</v>
      </c>
      <c r="D106" s="224">
        <v>0.5</v>
      </c>
      <c r="E106" s="224">
        <v>1</v>
      </c>
      <c r="F106" s="224">
        <v>1.2</v>
      </c>
      <c r="G106" s="165"/>
      <c r="H106" s="165"/>
      <c r="I106" s="165"/>
    </row>
    <row r="107" spans="1:9" ht="17.25" thickBot="1">
      <c r="A107" s="646" t="s">
        <v>78</v>
      </c>
      <c r="B107" s="648"/>
      <c r="C107" s="163"/>
      <c r="D107" s="163"/>
      <c r="E107" s="163"/>
      <c r="F107" s="165"/>
      <c r="G107" s="165"/>
      <c r="H107" s="165"/>
      <c r="I107" s="165"/>
    </row>
    <row r="108" spans="1:9" ht="72.75" customHeight="1" thickBot="1">
      <c r="A108" s="646" t="s">
        <v>79</v>
      </c>
      <c r="B108" s="647"/>
      <c r="C108" s="648"/>
      <c r="D108" s="163"/>
      <c r="E108" s="163"/>
      <c r="F108" s="165"/>
      <c r="G108" s="104" t="e">
        <f>SUM(#REF!)</f>
        <v>#REF!</v>
      </c>
      <c r="H108" s="104" t="e">
        <f>SUM(#REF!)</f>
        <v>#REF!</v>
      </c>
      <c r="I108" s="104" t="e">
        <f>SUM(#REF!)</f>
        <v>#REF!</v>
      </c>
    </row>
    <row r="109" spans="1:9" ht="48" customHeight="1" thickBot="1">
      <c r="A109" s="646" t="s">
        <v>80</v>
      </c>
      <c r="B109" s="648"/>
      <c r="C109" s="173" t="e">
        <f>I108</f>
        <v>#REF!</v>
      </c>
      <c r="D109" s="173"/>
      <c r="E109" s="173"/>
      <c r="F109" s="165"/>
      <c r="G109" s="165"/>
      <c r="H109" s="165"/>
      <c r="I109" s="165"/>
    </row>
    <row r="110" spans="1:9" ht="99.75" customHeight="1" thickBot="1">
      <c r="A110" s="646" t="s">
        <v>81</v>
      </c>
      <c r="B110" s="648"/>
      <c r="C110" s="163"/>
      <c r="D110" s="163"/>
      <c r="E110" s="163"/>
      <c r="F110" s="165"/>
      <c r="G110" s="165"/>
      <c r="H110" s="165"/>
      <c r="I110" s="165"/>
    </row>
    <row r="111" spans="1:9">
      <c r="A111" s="728" t="s">
        <v>63</v>
      </c>
      <c r="B111" s="729"/>
      <c r="C111" s="729"/>
      <c r="D111" s="729"/>
      <c r="E111" s="729"/>
      <c r="F111" s="729"/>
      <c r="G111" s="729"/>
      <c r="H111" s="729"/>
      <c r="I111" s="730"/>
    </row>
    <row r="112" spans="1:9" ht="17.25" thickBot="1">
      <c r="A112" s="684" t="s">
        <v>243</v>
      </c>
      <c r="B112" s="685"/>
      <c r="C112" s="685"/>
      <c r="D112" s="685"/>
      <c r="E112" s="685"/>
      <c r="F112" s="685"/>
      <c r="G112" s="685"/>
      <c r="H112" s="685"/>
      <c r="I112" s="686"/>
    </row>
    <row r="113" spans="1:9">
      <c r="A113" s="728" t="s">
        <v>64</v>
      </c>
      <c r="B113" s="729"/>
      <c r="C113" s="729"/>
      <c r="D113" s="729"/>
      <c r="E113" s="729"/>
      <c r="F113" s="729"/>
      <c r="G113" s="729"/>
      <c r="H113" s="729"/>
      <c r="I113" s="730"/>
    </row>
    <row r="114" spans="1:9" ht="17.25" thickBot="1">
      <c r="A114" s="684" t="s">
        <v>82</v>
      </c>
      <c r="B114" s="685"/>
      <c r="C114" s="685"/>
      <c r="D114" s="685"/>
      <c r="E114" s="685"/>
      <c r="F114" s="685"/>
      <c r="G114" s="685"/>
      <c r="H114" s="685"/>
      <c r="I114" s="686"/>
    </row>
    <row r="115" spans="1:9">
      <c r="A115" s="360" t="s">
        <v>51</v>
      </c>
      <c r="B115" s="361"/>
      <c r="C115" s="364" t="s">
        <v>21</v>
      </c>
      <c r="D115" s="365"/>
      <c r="E115" s="365"/>
      <c r="F115" s="365"/>
      <c r="G115" s="365"/>
      <c r="H115" s="365"/>
      <c r="I115" s="366"/>
    </row>
    <row r="116" spans="1:9">
      <c r="A116" s="362"/>
      <c r="B116" s="363"/>
      <c r="C116" s="450" t="s">
        <v>85</v>
      </c>
      <c r="D116" s="451"/>
      <c r="E116" s="451"/>
      <c r="F116" s="451"/>
      <c r="G116" s="451"/>
      <c r="H116" s="451"/>
      <c r="I116" s="452"/>
    </row>
    <row r="117" spans="1:9">
      <c r="A117" s="370" t="s">
        <v>135</v>
      </c>
      <c r="B117" s="371" t="s">
        <v>74</v>
      </c>
      <c r="C117" s="472" t="s">
        <v>55</v>
      </c>
      <c r="D117" s="473"/>
      <c r="E117" s="473"/>
      <c r="F117" s="473"/>
      <c r="G117" s="473"/>
      <c r="H117" s="473"/>
      <c r="I117" s="474"/>
    </row>
    <row r="118" spans="1:9" ht="17.25" thickBot="1">
      <c r="A118" s="470"/>
      <c r="B118" s="471"/>
      <c r="C118" s="475" t="s">
        <v>87</v>
      </c>
      <c r="D118" s="476"/>
      <c r="E118" s="476"/>
      <c r="F118" s="476"/>
      <c r="G118" s="476"/>
      <c r="H118" s="476"/>
      <c r="I118" s="477"/>
    </row>
    <row r="119" spans="1:9" ht="66">
      <c r="A119" s="455" t="s">
        <v>75</v>
      </c>
      <c r="B119" s="456"/>
      <c r="C119" s="45" t="s">
        <v>88</v>
      </c>
      <c r="D119" s="74">
        <v>36</v>
      </c>
      <c r="E119" s="74">
        <v>36</v>
      </c>
      <c r="F119" s="74">
        <v>36</v>
      </c>
      <c r="G119" s="47"/>
      <c r="H119" s="47"/>
      <c r="I119" s="48"/>
    </row>
    <row r="120" spans="1:9" ht="116.25" thickBot="1">
      <c r="A120" s="457" t="s">
        <v>78</v>
      </c>
      <c r="B120" s="458"/>
      <c r="C120" s="49" t="s">
        <v>89</v>
      </c>
      <c r="D120" s="49"/>
      <c r="E120" s="49"/>
      <c r="F120" s="50">
        <v>100</v>
      </c>
      <c r="G120" s="51"/>
      <c r="H120" s="51"/>
      <c r="I120" s="52"/>
    </row>
    <row r="121" spans="1:9" ht="68.25" customHeight="1" thickBot="1">
      <c r="A121" s="459" t="s">
        <v>90</v>
      </c>
      <c r="B121" s="460"/>
      <c r="C121" s="460"/>
      <c r="D121" s="151"/>
      <c r="E121" s="151"/>
      <c r="F121" s="54"/>
      <c r="G121" s="55" t="e">
        <f>#REF!</f>
        <v>#REF!</v>
      </c>
      <c r="H121" s="55" t="e">
        <f>#REF!</f>
        <v>#REF!</v>
      </c>
      <c r="I121" s="55" t="e">
        <f>#REF!</f>
        <v>#REF!</v>
      </c>
    </row>
    <row r="122" spans="1:9" ht="48.75" customHeight="1" thickBot="1">
      <c r="A122" s="461" t="s">
        <v>91</v>
      </c>
      <c r="B122" s="462"/>
      <c r="C122" s="55" t="e">
        <f>I121</f>
        <v>#REF!</v>
      </c>
      <c r="D122" s="56"/>
      <c r="E122" s="56"/>
      <c r="F122" s="54"/>
      <c r="G122" s="57"/>
      <c r="H122" s="57"/>
      <c r="I122" s="58"/>
    </row>
    <row r="123" spans="1:9" ht="80.25" customHeight="1" thickBot="1">
      <c r="A123" s="461" t="s">
        <v>92</v>
      </c>
      <c r="B123" s="462"/>
      <c r="C123" s="148"/>
      <c r="D123" s="148"/>
      <c r="E123" s="148"/>
      <c r="F123" s="54"/>
      <c r="G123" s="57"/>
      <c r="H123" s="57"/>
      <c r="I123" s="58"/>
    </row>
    <row r="124" spans="1:9" ht="23.25" customHeight="1">
      <c r="A124" s="397" t="s">
        <v>63</v>
      </c>
      <c r="B124" s="398"/>
      <c r="C124" s="398"/>
      <c r="D124" s="398"/>
      <c r="E124" s="398"/>
      <c r="F124" s="398"/>
      <c r="G124" s="399"/>
      <c r="H124" s="399"/>
      <c r="I124" s="400"/>
    </row>
    <row r="125" spans="1:9" ht="17.25" thickBot="1">
      <c r="A125" s="341" t="s">
        <v>244</v>
      </c>
      <c r="B125" s="342"/>
      <c r="C125" s="342"/>
      <c r="D125" s="342"/>
      <c r="E125" s="342"/>
      <c r="F125" s="342"/>
      <c r="G125" s="343"/>
      <c r="H125" s="343"/>
      <c r="I125" s="344"/>
    </row>
    <row r="126" spans="1:9">
      <c r="A126" s="397" t="s">
        <v>64</v>
      </c>
      <c r="B126" s="398"/>
      <c r="C126" s="398"/>
      <c r="D126" s="398"/>
      <c r="E126" s="398"/>
      <c r="F126" s="398"/>
      <c r="G126" s="399"/>
      <c r="H126" s="399"/>
      <c r="I126" s="400"/>
    </row>
    <row r="127" spans="1:9" ht="17.25" thickBot="1">
      <c r="A127" s="341" t="s">
        <v>82</v>
      </c>
      <c r="B127" s="342"/>
      <c r="C127" s="342"/>
      <c r="D127" s="342"/>
      <c r="E127" s="342"/>
      <c r="F127" s="342"/>
      <c r="G127" s="343"/>
      <c r="H127" s="343"/>
      <c r="I127" s="344"/>
    </row>
    <row r="128" spans="1:9" s="168" customFormat="1">
      <c r="A128" s="711" t="s">
        <v>48</v>
      </c>
      <c r="B128" s="712"/>
      <c r="C128" s="712"/>
      <c r="D128" s="358" t="s">
        <v>24</v>
      </c>
      <c r="E128" s="358"/>
      <c r="F128" s="358"/>
      <c r="G128" s="358"/>
      <c r="H128" s="358"/>
      <c r="I128" s="358"/>
    </row>
    <row r="129" spans="1:11" s="168" customFormat="1">
      <c r="A129" s="713"/>
      <c r="B129" s="714"/>
      <c r="C129" s="714"/>
      <c r="D129" s="525" t="s">
        <v>115</v>
      </c>
      <c r="E129" s="525"/>
      <c r="F129" s="525"/>
      <c r="G129" s="525" t="s">
        <v>116</v>
      </c>
      <c r="H129" s="525"/>
      <c r="I129" s="525"/>
    </row>
    <row r="130" spans="1:11" s="168" customFormat="1" ht="35.25" customHeight="1" thickBot="1">
      <c r="A130" s="715"/>
      <c r="B130" s="716"/>
      <c r="C130" s="717"/>
      <c r="D130" s="17" t="s">
        <v>15</v>
      </c>
      <c r="E130" s="17" t="s">
        <v>16</v>
      </c>
      <c r="F130" s="17" t="s">
        <v>7</v>
      </c>
      <c r="G130" s="17" t="s">
        <v>15</v>
      </c>
      <c r="H130" s="17" t="s">
        <v>16</v>
      </c>
      <c r="I130" s="165" t="s">
        <v>7</v>
      </c>
    </row>
    <row r="131" spans="1:11" s="168" customFormat="1">
      <c r="A131" s="313" t="s">
        <v>51</v>
      </c>
      <c r="B131" s="314"/>
      <c r="C131" s="327" t="s">
        <v>21</v>
      </c>
      <c r="D131" s="328"/>
      <c r="E131" s="328"/>
      <c r="F131" s="328"/>
      <c r="G131" s="328"/>
      <c r="H131" s="328"/>
      <c r="I131" s="329"/>
    </row>
    <row r="132" spans="1:11" s="168" customFormat="1" ht="33" customHeight="1">
      <c r="A132" s="315"/>
      <c r="B132" s="316"/>
      <c r="C132" s="559" t="s">
        <v>330</v>
      </c>
      <c r="D132" s="560"/>
      <c r="E132" s="560"/>
      <c r="F132" s="561"/>
      <c r="G132" s="561"/>
      <c r="H132" s="561"/>
      <c r="I132" s="562"/>
    </row>
    <row r="133" spans="1:11" s="168" customFormat="1">
      <c r="A133" s="323" t="s">
        <v>94</v>
      </c>
      <c r="B133" s="325" t="s">
        <v>95</v>
      </c>
      <c r="C133" s="533" t="s">
        <v>55</v>
      </c>
      <c r="D133" s="534"/>
      <c r="E133" s="534"/>
      <c r="F133" s="534"/>
      <c r="G133" s="534"/>
      <c r="H133" s="534"/>
      <c r="I133" s="535"/>
    </row>
    <row r="134" spans="1:11" s="168" customFormat="1" ht="17.25" thickBot="1">
      <c r="A134" s="323"/>
      <c r="B134" s="325"/>
      <c r="C134" s="463" t="s">
        <v>149</v>
      </c>
      <c r="D134" s="464"/>
      <c r="E134" s="464"/>
      <c r="F134" s="464"/>
      <c r="G134" s="464"/>
      <c r="H134" s="464"/>
      <c r="I134" s="465"/>
    </row>
    <row r="135" spans="1:11" s="168" customFormat="1" ht="49.5" customHeight="1" thickBot="1">
      <c r="A135" s="303" t="s">
        <v>97</v>
      </c>
      <c r="B135" s="304"/>
      <c r="C135" s="182" t="s">
        <v>98</v>
      </c>
      <c r="D135" s="183">
        <v>1</v>
      </c>
      <c r="E135" s="183">
        <v>1</v>
      </c>
      <c r="F135" s="184">
        <v>1</v>
      </c>
      <c r="G135" s="185"/>
      <c r="H135" s="185"/>
      <c r="I135" s="186"/>
    </row>
    <row r="136" spans="1:11" s="168" customFormat="1" ht="30.75" customHeight="1" thickBot="1">
      <c r="A136" s="303" t="s">
        <v>99</v>
      </c>
      <c r="B136" s="304"/>
      <c r="C136" s="160"/>
      <c r="D136" s="65"/>
      <c r="E136" s="65"/>
      <c r="F136" s="65"/>
      <c r="G136" s="101" t="e">
        <f>SUM(#REF!)</f>
        <v>#REF!</v>
      </c>
      <c r="H136" s="101" t="e">
        <f>SUM(#REF!)</f>
        <v>#REF!</v>
      </c>
      <c r="I136" s="101" t="e">
        <f>SUM(#REF!)</f>
        <v>#REF!</v>
      </c>
    </row>
    <row r="137" spans="1:11" s="168" customFormat="1" ht="17.25" thickBot="1">
      <c r="A137" s="303" t="s">
        <v>100</v>
      </c>
      <c r="B137" s="511"/>
      <c r="C137" s="304"/>
      <c r="D137" s="152"/>
      <c r="E137" s="152"/>
      <c r="F137" s="65"/>
      <c r="G137" s="68"/>
      <c r="H137" s="68"/>
      <c r="I137" s="64"/>
    </row>
    <row r="138" spans="1:11" s="168" customFormat="1">
      <c r="A138" s="512" t="s">
        <v>101</v>
      </c>
      <c r="B138" s="513"/>
      <c r="C138" s="513"/>
      <c r="D138" s="513"/>
      <c r="E138" s="513"/>
      <c r="F138" s="513"/>
      <c r="G138" s="513"/>
      <c r="H138" s="513"/>
      <c r="I138" s="514"/>
      <c r="K138" s="170"/>
    </row>
    <row r="139" spans="1:11" s="168" customFormat="1" ht="17.25" thickBot="1">
      <c r="A139" s="515" t="s">
        <v>173</v>
      </c>
      <c r="B139" s="516"/>
      <c r="C139" s="516"/>
      <c r="D139" s="516"/>
      <c r="E139" s="516"/>
      <c r="F139" s="516"/>
      <c r="G139" s="516"/>
      <c r="H139" s="516"/>
      <c r="I139" s="517"/>
    </row>
    <row r="140" spans="1:11" s="168" customFormat="1">
      <c r="A140" s="305" t="s">
        <v>63</v>
      </c>
      <c r="B140" s="306"/>
      <c r="C140" s="306"/>
      <c r="D140" s="306"/>
      <c r="E140" s="306"/>
      <c r="F140" s="306"/>
      <c r="G140" s="307"/>
      <c r="H140" s="307"/>
      <c r="I140" s="308"/>
    </row>
    <row r="141" spans="1:11" s="168" customFormat="1" ht="17.25" thickBot="1">
      <c r="A141" s="309" t="s">
        <v>103</v>
      </c>
      <c r="B141" s="310"/>
      <c r="C141" s="310"/>
      <c r="D141" s="310"/>
      <c r="E141" s="310"/>
      <c r="F141" s="310"/>
      <c r="G141" s="311"/>
      <c r="H141" s="311"/>
      <c r="I141" s="312"/>
    </row>
    <row r="142" spans="1:11" s="168" customFormat="1" ht="24" customHeight="1">
      <c r="A142" s="305" t="s">
        <v>64</v>
      </c>
      <c r="B142" s="306"/>
      <c r="C142" s="306"/>
      <c r="D142" s="306"/>
      <c r="E142" s="306"/>
      <c r="F142" s="306"/>
      <c r="G142" s="307"/>
      <c r="H142" s="307"/>
      <c r="I142" s="308"/>
    </row>
    <row r="143" spans="1:11" s="168" customFormat="1" ht="55.5" customHeight="1" thickBot="1">
      <c r="A143" s="309" t="s">
        <v>104</v>
      </c>
      <c r="B143" s="310"/>
      <c r="C143" s="310"/>
      <c r="D143" s="310"/>
      <c r="E143" s="310"/>
      <c r="F143" s="310"/>
      <c r="G143" s="311"/>
      <c r="H143" s="311"/>
      <c r="I143" s="312"/>
    </row>
    <row r="144" spans="1:11" s="168" customFormat="1">
      <c r="A144" s="313" t="s">
        <v>51</v>
      </c>
      <c r="B144" s="314"/>
      <c r="C144" s="317" t="s">
        <v>21</v>
      </c>
      <c r="D144" s="318"/>
      <c r="E144" s="318"/>
      <c r="F144" s="318"/>
      <c r="G144" s="318"/>
      <c r="H144" s="318"/>
      <c r="I144" s="319"/>
    </row>
    <row r="145" spans="1:9" s="168" customFormat="1" ht="33" customHeight="1">
      <c r="A145" s="315"/>
      <c r="B145" s="316"/>
      <c r="C145" s="320" t="s">
        <v>333</v>
      </c>
      <c r="D145" s="321"/>
      <c r="E145" s="321"/>
      <c r="F145" s="321"/>
      <c r="G145" s="321"/>
      <c r="H145" s="321"/>
      <c r="I145" s="322"/>
    </row>
    <row r="146" spans="1:9" s="168" customFormat="1">
      <c r="A146" s="323" t="s">
        <v>176</v>
      </c>
      <c r="B146" s="325" t="s">
        <v>95</v>
      </c>
      <c r="C146" s="327" t="s">
        <v>55</v>
      </c>
      <c r="D146" s="328"/>
      <c r="E146" s="328"/>
      <c r="F146" s="328"/>
      <c r="G146" s="328"/>
      <c r="H146" s="328"/>
      <c r="I146" s="329"/>
    </row>
    <row r="147" spans="1:9" s="168" customFormat="1" ht="17.25" thickBot="1">
      <c r="A147" s="323"/>
      <c r="B147" s="325"/>
      <c r="C147" s="330" t="s">
        <v>96</v>
      </c>
      <c r="D147" s="331"/>
      <c r="E147" s="331"/>
      <c r="F147" s="331"/>
      <c r="G147" s="331"/>
      <c r="H147" s="331"/>
      <c r="I147" s="332"/>
    </row>
    <row r="148" spans="1:9" s="168" customFormat="1" ht="45.75" customHeight="1" thickBot="1">
      <c r="A148" s="303" t="s">
        <v>97</v>
      </c>
      <c r="B148" s="304"/>
      <c r="C148" s="160" t="s">
        <v>98</v>
      </c>
      <c r="D148" s="62">
        <v>1</v>
      </c>
      <c r="E148" s="62">
        <v>1</v>
      </c>
      <c r="F148" s="62">
        <v>1</v>
      </c>
      <c r="G148" s="63"/>
      <c r="H148" s="63"/>
      <c r="I148" s="64"/>
    </row>
    <row r="149" spans="1:9" s="168" customFormat="1" ht="39.75" customHeight="1" thickBot="1">
      <c r="A149" s="303" t="s">
        <v>99</v>
      </c>
      <c r="B149" s="304"/>
      <c r="C149" s="160"/>
      <c r="D149" s="65" t="s">
        <v>57</v>
      </c>
      <c r="E149" s="65" t="s">
        <v>57</v>
      </c>
      <c r="F149" s="65" t="s">
        <v>57</v>
      </c>
      <c r="G149" s="66" t="e">
        <f>SUM(#REF!)</f>
        <v>#REF!</v>
      </c>
      <c r="H149" s="66" t="e">
        <f>SUM(#REF!)</f>
        <v>#REF!</v>
      </c>
      <c r="I149" s="66" t="e">
        <f>SUM(#REF!)</f>
        <v>#REF!</v>
      </c>
    </row>
    <row r="150" spans="1:9" s="168" customFormat="1" ht="17.25" thickBot="1">
      <c r="A150" s="303" t="s">
        <v>100</v>
      </c>
      <c r="B150" s="511"/>
      <c r="C150" s="304"/>
      <c r="D150" s="152"/>
      <c r="E150" s="152"/>
      <c r="F150" s="65"/>
      <c r="G150" s="68"/>
      <c r="H150" s="68"/>
      <c r="I150" s="64"/>
    </row>
    <row r="151" spans="1:9" s="168" customFormat="1">
      <c r="A151" s="512" t="s">
        <v>101</v>
      </c>
      <c r="B151" s="513"/>
      <c r="C151" s="513"/>
      <c r="D151" s="513"/>
      <c r="E151" s="513"/>
      <c r="F151" s="513"/>
      <c r="G151" s="513"/>
      <c r="H151" s="513"/>
      <c r="I151" s="514"/>
    </row>
    <row r="152" spans="1:9" s="168" customFormat="1" ht="17.25" thickBot="1">
      <c r="A152" s="515" t="s">
        <v>102</v>
      </c>
      <c r="B152" s="516"/>
      <c r="C152" s="516"/>
      <c r="D152" s="516"/>
      <c r="E152" s="516"/>
      <c r="F152" s="516"/>
      <c r="G152" s="516"/>
      <c r="H152" s="516"/>
      <c r="I152" s="517"/>
    </row>
    <row r="153" spans="1:9" s="168" customFormat="1">
      <c r="A153" s="305" t="s">
        <v>63</v>
      </c>
      <c r="B153" s="306"/>
      <c r="C153" s="306"/>
      <c r="D153" s="306"/>
      <c r="E153" s="306"/>
      <c r="F153" s="306"/>
      <c r="G153" s="307"/>
      <c r="H153" s="307"/>
      <c r="I153" s="308"/>
    </row>
    <row r="154" spans="1:9" s="168" customFormat="1" ht="17.25" thickBot="1">
      <c r="A154" s="309" t="s">
        <v>103</v>
      </c>
      <c r="B154" s="310"/>
      <c r="C154" s="310"/>
      <c r="D154" s="310"/>
      <c r="E154" s="310"/>
      <c r="F154" s="310"/>
      <c r="G154" s="311"/>
      <c r="H154" s="311"/>
      <c r="I154" s="312"/>
    </row>
    <row r="155" spans="1:9" s="168" customFormat="1">
      <c r="A155" s="305" t="s">
        <v>64</v>
      </c>
      <c r="B155" s="306"/>
      <c r="C155" s="306"/>
      <c r="D155" s="306"/>
      <c r="E155" s="306"/>
      <c r="F155" s="306"/>
      <c r="G155" s="307"/>
      <c r="H155" s="307"/>
      <c r="I155" s="308"/>
    </row>
    <row r="156" spans="1:9" s="168" customFormat="1" ht="57" customHeight="1" thickBot="1">
      <c r="A156" s="309" t="s">
        <v>104</v>
      </c>
      <c r="B156" s="310"/>
      <c r="C156" s="310"/>
      <c r="D156" s="310"/>
      <c r="E156" s="310"/>
      <c r="F156" s="310"/>
      <c r="G156" s="311"/>
      <c r="H156" s="311"/>
      <c r="I156" s="312"/>
    </row>
    <row r="157" spans="1:9" s="168" customFormat="1">
      <c r="A157" s="649" t="s">
        <v>51</v>
      </c>
      <c r="B157" s="650"/>
      <c r="C157" s="653" t="s">
        <v>21</v>
      </c>
      <c r="D157" s="654"/>
      <c r="E157" s="654"/>
      <c r="F157" s="654"/>
      <c r="G157" s="654"/>
      <c r="H157" s="654"/>
      <c r="I157" s="655"/>
    </row>
    <row r="158" spans="1:9" s="168" customFormat="1">
      <c r="A158" s="651"/>
      <c r="B158" s="652"/>
      <c r="C158" s="656" t="s">
        <v>331</v>
      </c>
      <c r="D158" s="657"/>
      <c r="E158" s="657"/>
      <c r="F158" s="657"/>
      <c r="G158" s="657"/>
      <c r="H158" s="657"/>
      <c r="I158" s="658"/>
    </row>
    <row r="159" spans="1:9" s="168" customFormat="1">
      <c r="A159" s="659" t="s">
        <v>197</v>
      </c>
      <c r="B159" s="660" t="s">
        <v>95</v>
      </c>
      <c r="C159" s="661" t="s">
        <v>55</v>
      </c>
      <c r="D159" s="662"/>
      <c r="E159" s="662"/>
      <c r="F159" s="662"/>
      <c r="G159" s="662"/>
      <c r="H159" s="662"/>
      <c r="I159" s="663"/>
    </row>
    <row r="160" spans="1:9" s="168" customFormat="1" ht="17.25" thickBot="1">
      <c r="A160" s="659"/>
      <c r="B160" s="660"/>
      <c r="C160" s="664" t="s">
        <v>192</v>
      </c>
      <c r="D160" s="665"/>
      <c r="E160" s="665"/>
      <c r="F160" s="665"/>
      <c r="G160" s="665"/>
      <c r="H160" s="665"/>
      <c r="I160" s="666"/>
    </row>
    <row r="161" spans="1:9" s="168" customFormat="1" ht="48" customHeight="1" thickBot="1">
      <c r="A161" s="667" t="s">
        <v>97</v>
      </c>
      <c r="B161" s="668"/>
      <c r="C161" s="160" t="s">
        <v>98</v>
      </c>
      <c r="D161" s="99">
        <v>1</v>
      </c>
      <c r="E161" s="99">
        <v>1</v>
      </c>
      <c r="F161" s="98">
        <v>1</v>
      </c>
      <c r="G161" s="84"/>
      <c r="H161" s="84"/>
      <c r="I161" s="85"/>
    </row>
    <row r="162" spans="1:9" s="168" customFormat="1" ht="39.75" customHeight="1" thickBot="1">
      <c r="A162" s="667" t="s">
        <v>99</v>
      </c>
      <c r="B162" s="668"/>
      <c r="C162" s="86"/>
      <c r="D162" s="83" t="s">
        <v>57</v>
      </c>
      <c r="E162" s="83" t="s">
        <v>57</v>
      </c>
      <c r="F162" s="83" t="s">
        <v>57</v>
      </c>
      <c r="G162" s="86" t="e">
        <f>#REF!</f>
        <v>#REF!</v>
      </c>
      <c r="H162" s="86" t="e">
        <f>#REF!</f>
        <v>#REF!</v>
      </c>
      <c r="I162" s="86" t="e">
        <f>#REF!</f>
        <v>#REF!</v>
      </c>
    </row>
    <row r="163" spans="1:9" s="168" customFormat="1" ht="17.25" thickBot="1">
      <c r="A163" s="667" t="s">
        <v>100</v>
      </c>
      <c r="B163" s="669"/>
      <c r="C163" s="668"/>
      <c r="D163" s="156"/>
      <c r="E163" s="156"/>
      <c r="F163" s="83"/>
      <c r="G163" s="84"/>
      <c r="H163" s="84"/>
      <c r="I163" s="85"/>
    </row>
    <row r="164" spans="1:9" s="168" customFormat="1">
      <c r="A164" s="670" t="s">
        <v>101</v>
      </c>
      <c r="B164" s="671"/>
      <c r="C164" s="671"/>
      <c r="D164" s="671"/>
      <c r="E164" s="671"/>
      <c r="F164" s="671"/>
      <c r="G164" s="671"/>
      <c r="H164" s="671"/>
      <c r="I164" s="672"/>
    </row>
    <row r="165" spans="1:9" s="168" customFormat="1" ht="17.25" thickBot="1">
      <c r="A165" s="673" t="s">
        <v>193</v>
      </c>
      <c r="B165" s="674"/>
      <c r="C165" s="674"/>
      <c r="D165" s="674"/>
      <c r="E165" s="674"/>
      <c r="F165" s="674"/>
      <c r="G165" s="674"/>
      <c r="H165" s="674"/>
      <c r="I165" s="675"/>
    </row>
    <row r="166" spans="1:9" s="168" customFormat="1">
      <c r="A166" s="676" t="s">
        <v>63</v>
      </c>
      <c r="B166" s="677"/>
      <c r="C166" s="677"/>
      <c r="D166" s="677"/>
      <c r="E166" s="677"/>
      <c r="F166" s="677"/>
      <c r="G166" s="678"/>
      <c r="H166" s="678"/>
      <c r="I166" s="679"/>
    </row>
    <row r="167" spans="1:9" s="168" customFormat="1" ht="17.25" thickBot="1">
      <c r="A167" s="680" t="s">
        <v>103</v>
      </c>
      <c r="B167" s="681"/>
      <c r="C167" s="681"/>
      <c r="D167" s="681"/>
      <c r="E167" s="681"/>
      <c r="F167" s="681"/>
      <c r="G167" s="682"/>
      <c r="H167" s="682"/>
      <c r="I167" s="683"/>
    </row>
    <row r="168" spans="1:9" s="168" customFormat="1">
      <c r="A168" s="676" t="s">
        <v>64</v>
      </c>
      <c r="B168" s="677"/>
      <c r="C168" s="677"/>
      <c r="D168" s="677"/>
      <c r="E168" s="677"/>
      <c r="F168" s="677"/>
      <c r="G168" s="678"/>
      <c r="H168" s="678"/>
      <c r="I168" s="679"/>
    </row>
    <row r="169" spans="1:9" s="168" customFormat="1" ht="57" customHeight="1" thickBot="1">
      <c r="A169" s="680" t="s">
        <v>104</v>
      </c>
      <c r="B169" s="681"/>
      <c r="C169" s="681"/>
      <c r="D169" s="681"/>
      <c r="E169" s="681"/>
      <c r="F169" s="681"/>
      <c r="G169" s="682"/>
      <c r="H169" s="682"/>
      <c r="I169" s="683"/>
    </row>
    <row r="170" spans="1:9" s="168" customFormat="1">
      <c r="A170" s="649" t="s">
        <v>51</v>
      </c>
      <c r="B170" s="650"/>
      <c r="C170" s="653" t="s">
        <v>21</v>
      </c>
      <c r="D170" s="654"/>
      <c r="E170" s="654"/>
      <c r="F170" s="654"/>
      <c r="G170" s="654"/>
      <c r="H170" s="654"/>
      <c r="I170" s="655"/>
    </row>
    <row r="171" spans="1:9" s="168" customFormat="1">
      <c r="A171" s="651"/>
      <c r="B171" s="652"/>
      <c r="C171" s="656" t="s">
        <v>332</v>
      </c>
      <c r="D171" s="657"/>
      <c r="E171" s="657"/>
      <c r="F171" s="657"/>
      <c r="G171" s="657"/>
      <c r="H171" s="657"/>
      <c r="I171" s="658"/>
    </row>
    <row r="172" spans="1:9" s="168" customFormat="1">
      <c r="A172" s="659" t="s">
        <v>197</v>
      </c>
      <c r="B172" s="660" t="s">
        <v>95</v>
      </c>
      <c r="C172" s="661" t="s">
        <v>55</v>
      </c>
      <c r="D172" s="662"/>
      <c r="E172" s="662"/>
      <c r="F172" s="662"/>
      <c r="G172" s="662"/>
      <c r="H172" s="662"/>
      <c r="I172" s="663"/>
    </row>
    <row r="173" spans="1:9" s="168" customFormat="1" ht="17.25" customHeight="1" thickBot="1">
      <c r="A173" s="659"/>
      <c r="B173" s="660"/>
      <c r="C173" s="181" t="s">
        <v>292</v>
      </c>
      <c r="D173" s="157"/>
      <c r="E173" s="157"/>
      <c r="F173" s="157"/>
      <c r="G173" s="157"/>
      <c r="H173" s="157"/>
      <c r="I173" s="158"/>
    </row>
    <row r="174" spans="1:9" s="168" customFormat="1" ht="48" customHeight="1" thickBot="1">
      <c r="A174" s="667" t="s">
        <v>97</v>
      </c>
      <c r="B174" s="668"/>
      <c r="C174" s="160" t="s">
        <v>98</v>
      </c>
      <c r="D174" s="99">
        <v>1</v>
      </c>
      <c r="E174" s="99">
        <v>1</v>
      </c>
      <c r="F174" s="98">
        <v>1</v>
      </c>
      <c r="G174" s="84"/>
      <c r="H174" s="84"/>
      <c r="I174" s="85"/>
    </row>
    <row r="175" spans="1:9" s="168" customFormat="1" ht="39.75" customHeight="1" thickBot="1">
      <c r="A175" s="667" t="s">
        <v>99</v>
      </c>
      <c r="B175" s="668"/>
      <c r="C175" s="86"/>
      <c r="D175" s="83" t="s">
        <v>57</v>
      </c>
      <c r="E175" s="83" t="s">
        <v>57</v>
      </c>
      <c r="F175" s="83" t="s">
        <v>57</v>
      </c>
      <c r="G175" s="86" t="e">
        <f>#REF!</f>
        <v>#REF!</v>
      </c>
      <c r="H175" s="86" t="e">
        <f>#REF!</f>
        <v>#REF!</v>
      </c>
      <c r="I175" s="86" t="e">
        <f>#REF!</f>
        <v>#REF!</v>
      </c>
    </row>
    <row r="176" spans="1:9" s="168" customFormat="1" ht="17.25" thickBot="1">
      <c r="A176" s="667" t="s">
        <v>100</v>
      </c>
      <c r="B176" s="669"/>
      <c r="C176" s="668"/>
      <c r="D176" s="156"/>
      <c r="E176" s="156"/>
      <c r="F176" s="83"/>
      <c r="G176" s="84"/>
      <c r="H176" s="84"/>
      <c r="I176" s="85"/>
    </row>
    <row r="177" spans="1:9" s="168" customFormat="1">
      <c r="A177" s="670" t="s">
        <v>101</v>
      </c>
      <c r="B177" s="671"/>
      <c r="C177" s="671"/>
      <c r="D177" s="671"/>
      <c r="E177" s="671"/>
      <c r="F177" s="671"/>
      <c r="G177" s="671"/>
      <c r="H177" s="671"/>
      <c r="I177" s="672"/>
    </row>
    <row r="178" spans="1:9" s="168" customFormat="1" ht="17.25" thickBot="1">
      <c r="A178" s="673" t="s">
        <v>193</v>
      </c>
      <c r="B178" s="674"/>
      <c r="C178" s="674"/>
      <c r="D178" s="674"/>
      <c r="E178" s="674"/>
      <c r="F178" s="674"/>
      <c r="G178" s="674"/>
      <c r="H178" s="674"/>
      <c r="I178" s="675"/>
    </row>
    <row r="179" spans="1:9" s="168" customFormat="1">
      <c r="A179" s="676" t="s">
        <v>63</v>
      </c>
      <c r="B179" s="677"/>
      <c r="C179" s="677"/>
      <c r="D179" s="677"/>
      <c r="E179" s="677"/>
      <c r="F179" s="677"/>
      <c r="G179" s="678"/>
      <c r="H179" s="678"/>
      <c r="I179" s="679"/>
    </row>
    <row r="180" spans="1:9" s="168" customFormat="1" ht="17.25" thickBot="1">
      <c r="A180" s="680" t="s">
        <v>103</v>
      </c>
      <c r="B180" s="681"/>
      <c r="C180" s="681"/>
      <c r="D180" s="681"/>
      <c r="E180" s="681"/>
      <c r="F180" s="681"/>
      <c r="G180" s="682"/>
      <c r="H180" s="682"/>
      <c r="I180" s="683"/>
    </row>
    <row r="181" spans="1:9" s="168" customFormat="1">
      <c r="A181" s="676" t="s">
        <v>64</v>
      </c>
      <c r="B181" s="677"/>
      <c r="C181" s="677"/>
      <c r="D181" s="677"/>
      <c r="E181" s="677"/>
      <c r="F181" s="677"/>
      <c r="G181" s="678"/>
      <c r="H181" s="678"/>
      <c r="I181" s="679"/>
    </row>
    <row r="182" spans="1:9" s="168" customFormat="1" ht="57.75" customHeight="1" thickBot="1">
      <c r="A182" s="680" t="s">
        <v>104</v>
      </c>
      <c r="B182" s="681"/>
      <c r="C182" s="681"/>
      <c r="D182" s="681"/>
      <c r="E182" s="681"/>
      <c r="F182" s="681"/>
      <c r="G182" s="682"/>
      <c r="H182" s="682"/>
      <c r="I182" s="683"/>
    </row>
  </sheetData>
  <mergeCells count="207">
    <mergeCell ref="A1:I1"/>
    <mergeCell ref="A3:I3"/>
    <mergeCell ref="A6:I6"/>
    <mergeCell ref="A8:B9"/>
    <mergeCell ref="C8:I8"/>
    <mergeCell ref="C9:I9"/>
    <mergeCell ref="A10:A11"/>
    <mergeCell ref="B10:B11"/>
    <mergeCell ref="C10:I10"/>
    <mergeCell ref="C11:I11"/>
    <mergeCell ref="A12:B12"/>
    <mergeCell ref="A13:B13"/>
    <mergeCell ref="A37:I37"/>
    <mergeCell ref="A38:I38"/>
    <mergeCell ref="A39:I39"/>
    <mergeCell ref="A22:I22"/>
    <mergeCell ref="A24:C26"/>
    <mergeCell ref="D24:I24"/>
    <mergeCell ref="D25:F25"/>
    <mergeCell ref="G25:I25"/>
    <mergeCell ref="A14:C14"/>
    <mergeCell ref="A15:I15"/>
    <mergeCell ref="A16:I16"/>
    <mergeCell ref="A17:I17"/>
    <mergeCell ref="A18:I18"/>
    <mergeCell ref="A19:I19"/>
    <mergeCell ref="A20:I20"/>
    <mergeCell ref="A27:B28"/>
    <mergeCell ref="C27:I27"/>
    <mergeCell ref="C28:I28"/>
    <mergeCell ref="A29:A30"/>
    <mergeCell ref="B29:B30"/>
    <mergeCell ref="C29:I29"/>
    <mergeCell ref="C30:I30"/>
    <mergeCell ref="A43:A44"/>
    <mergeCell ref="B43:B44"/>
    <mergeCell ref="C43:I43"/>
    <mergeCell ref="C44:I44"/>
    <mergeCell ref="A31:B31"/>
    <mergeCell ref="A32:I32"/>
    <mergeCell ref="A33:I33"/>
    <mergeCell ref="A34:I34"/>
    <mergeCell ref="A35:B35"/>
    <mergeCell ref="C35:I35"/>
    <mergeCell ref="A41:B42"/>
    <mergeCell ref="C41:I41"/>
    <mergeCell ref="C42:I42"/>
    <mergeCell ref="A40:I40"/>
    <mergeCell ref="A36:B36"/>
    <mergeCell ref="A52:I52"/>
    <mergeCell ref="A53:I53"/>
    <mergeCell ref="A54:I54"/>
    <mergeCell ref="A56:I56"/>
    <mergeCell ref="A45:B45"/>
    <mergeCell ref="A46:I46"/>
    <mergeCell ref="A47:I47"/>
    <mergeCell ref="A48:I48"/>
    <mergeCell ref="A49:B49"/>
    <mergeCell ref="C49:I49"/>
    <mergeCell ref="A50:B50"/>
    <mergeCell ref="A51:I51"/>
    <mergeCell ref="A58:I58"/>
    <mergeCell ref="A59:C61"/>
    <mergeCell ref="D59:I59"/>
    <mergeCell ref="D60:F60"/>
    <mergeCell ref="G60:I60"/>
    <mergeCell ref="A62:B64"/>
    <mergeCell ref="C62:I62"/>
    <mergeCell ref="C63:I63"/>
    <mergeCell ref="C64:I64"/>
    <mergeCell ref="C65:I65"/>
    <mergeCell ref="A66:B67"/>
    <mergeCell ref="A68:B68"/>
    <mergeCell ref="A69:C69"/>
    <mergeCell ref="A70:B70"/>
    <mergeCell ref="A71:B71"/>
    <mergeCell ref="A76:B78"/>
    <mergeCell ref="C76:I76"/>
    <mergeCell ref="C77:I77"/>
    <mergeCell ref="C78:I78"/>
    <mergeCell ref="A73:I73"/>
    <mergeCell ref="A74:I74"/>
    <mergeCell ref="A75:I75"/>
    <mergeCell ref="A72:I72"/>
    <mergeCell ref="A85:I85"/>
    <mergeCell ref="A86:I86"/>
    <mergeCell ref="A87:I87"/>
    <mergeCell ref="A88:I88"/>
    <mergeCell ref="A89:B90"/>
    <mergeCell ref="C89:I89"/>
    <mergeCell ref="C90:I90"/>
    <mergeCell ref="C79:I79"/>
    <mergeCell ref="A80:B80"/>
    <mergeCell ref="A81:B81"/>
    <mergeCell ref="A82:C82"/>
    <mergeCell ref="A83:B83"/>
    <mergeCell ref="A84:B84"/>
    <mergeCell ref="A95:C95"/>
    <mergeCell ref="A96:B96"/>
    <mergeCell ref="A97:B97"/>
    <mergeCell ref="A98:I98"/>
    <mergeCell ref="A99:I99"/>
    <mergeCell ref="A100:I100"/>
    <mergeCell ref="A91:A92"/>
    <mergeCell ref="B91:B92"/>
    <mergeCell ref="C91:I91"/>
    <mergeCell ref="C92:I92"/>
    <mergeCell ref="A93:B93"/>
    <mergeCell ref="A94:B94"/>
    <mergeCell ref="A106:B106"/>
    <mergeCell ref="A107:B107"/>
    <mergeCell ref="A108:C108"/>
    <mergeCell ref="A109:B109"/>
    <mergeCell ref="A110:B110"/>
    <mergeCell ref="A111:I111"/>
    <mergeCell ref="A101:I101"/>
    <mergeCell ref="A102:B104"/>
    <mergeCell ref="C102:I102"/>
    <mergeCell ref="C103:I103"/>
    <mergeCell ref="C104:I104"/>
    <mergeCell ref="C105:I105"/>
    <mergeCell ref="A117:A118"/>
    <mergeCell ref="B117:B118"/>
    <mergeCell ref="C117:I117"/>
    <mergeCell ref="C118:I118"/>
    <mergeCell ref="A119:B119"/>
    <mergeCell ref="A120:B120"/>
    <mergeCell ref="A112:I112"/>
    <mergeCell ref="A113:I113"/>
    <mergeCell ref="A114:I114"/>
    <mergeCell ref="A115:B116"/>
    <mergeCell ref="C115:I115"/>
    <mergeCell ref="C116:I116"/>
    <mergeCell ref="A128:C130"/>
    <mergeCell ref="D128:I128"/>
    <mergeCell ref="D129:F129"/>
    <mergeCell ref="G129:I129"/>
    <mergeCell ref="A131:B132"/>
    <mergeCell ref="C131:I131"/>
    <mergeCell ref="C132:I132"/>
    <mergeCell ref="A127:I127"/>
    <mergeCell ref="A121:C121"/>
    <mergeCell ref="A122:B122"/>
    <mergeCell ref="A123:B123"/>
    <mergeCell ref="A124:I124"/>
    <mergeCell ref="A125:I125"/>
    <mergeCell ref="A126:I126"/>
    <mergeCell ref="C157:I157"/>
    <mergeCell ref="C158:I158"/>
    <mergeCell ref="A159:A160"/>
    <mergeCell ref="B159:B160"/>
    <mergeCell ref="A133:A134"/>
    <mergeCell ref="B133:B134"/>
    <mergeCell ref="C133:I133"/>
    <mergeCell ref="C134:I134"/>
    <mergeCell ref="A135:B135"/>
    <mergeCell ref="A136:B136"/>
    <mergeCell ref="A137:C137"/>
    <mergeCell ref="A138:I138"/>
    <mergeCell ref="A139:I139"/>
    <mergeCell ref="A140:I140"/>
    <mergeCell ref="A141:I141"/>
    <mergeCell ref="A142:I142"/>
    <mergeCell ref="A143:I143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50:C150"/>
    <mergeCell ref="A151:I151"/>
    <mergeCell ref="A152:I152"/>
    <mergeCell ref="A153:I153"/>
    <mergeCell ref="A170:B171"/>
    <mergeCell ref="C170:I170"/>
    <mergeCell ref="C171:I171"/>
    <mergeCell ref="A163:C163"/>
    <mergeCell ref="A164:I164"/>
    <mergeCell ref="A165:I165"/>
    <mergeCell ref="A166:I166"/>
    <mergeCell ref="A167:I167"/>
    <mergeCell ref="A168:I168"/>
    <mergeCell ref="A169:I169"/>
    <mergeCell ref="A154:I154"/>
    <mergeCell ref="A155:I155"/>
    <mergeCell ref="A156:I156"/>
    <mergeCell ref="C159:I159"/>
    <mergeCell ref="C160:I160"/>
    <mergeCell ref="A161:B161"/>
    <mergeCell ref="A162:B162"/>
    <mergeCell ref="A157:B158"/>
    <mergeCell ref="A181:I181"/>
    <mergeCell ref="A182:I182"/>
    <mergeCell ref="A172:A173"/>
    <mergeCell ref="B172:B173"/>
    <mergeCell ref="C172:I172"/>
    <mergeCell ref="A174:B174"/>
    <mergeCell ref="A175:B175"/>
    <mergeCell ref="A176:C176"/>
    <mergeCell ref="A177:I177"/>
    <mergeCell ref="A178:I178"/>
    <mergeCell ref="A179:I179"/>
    <mergeCell ref="A180:I180"/>
  </mergeCells>
  <pageMargins left="0.23622047244094491" right="0.23622047244094491" top="0.15748031496062992" bottom="0.19685039370078741" header="0.31496062992125984" footer="0.31496062992125984"/>
  <pageSetup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F52"/>
  <sheetViews>
    <sheetView topLeftCell="A7" workbookViewId="0">
      <selection activeCell="E12" sqref="E12"/>
    </sheetView>
  </sheetViews>
  <sheetFormatPr defaultRowHeight="15.75"/>
  <cols>
    <col min="1" max="1" width="44.140625" style="168" customWidth="1"/>
    <col min="2" max="2" width="16.140625" style="168" customWidth="1"/>
    <col min="3" max="3" width="24.140625" style="168" customWidth="1"/>
    <col min="4" max="4" width="21.7109375" style="168" customWidth="1"/>
    <col min="5" max="5" width="25.42578125" style="198" customWidth="1"/>
    <col min="6" max="6" width="9.85546875" style="168" bestFit="1" customWidth="1"/>
    <col min="7" max="16384" width="9.140625" style="168"/>
  </cols>
  <sheetData>
    <row r="1" spans="1:6" ht="16.5">
      <c r="A1" s="799" t="s">
        <v>19</v>
      </c>
      <c r="B1" s="799"/>
      <c r="C1" s="799"/>
      <c r="D1" s="799"/>
      <c r="E1" s="799"/>
    </row>
    <row r="2" spans="1:6" ht="16.5">
      <c r="A2" s="799" t="s">
        <v>3</v>
      </c>
      <c r="B2" s="799"/>
      <c r="C2" s="799"/>
      <c r="D2" s="799"/>
      <c r="E2" s="799"/>
    </row>
    <row r="3" spans="1:6" ht="16.5">
      <c r="A3" s="799" t="s">
        <v>2</v>
      </c>
      <c r="B3" s="799"/>
      <c r="C3" s="799"/>
      <c r="D3" s="799"/>
      <c r="E3" s="799"/>
    </row>
    <row r="4" spans="1:6" ht="18">
      <c r="A4" s="194"/>
      <c r="B4" s="194"/>
      <c r="C4" s="194"/>
      <c r="D4" s="194"/>
      <c r="E4" s="195"/>
    </row>
    <row r="5" spans="1:6" ht="39.75" customHeight="1">
      <c r="A5" s="800" t="s">
        <v>20</v>
      </c>
      <c r="B5" s="800"/>
      <c r="C5" s="800"/>
      <c r="D5" s="800"/>
      <c r="E5" s="800"/>
    </row>
    <row r="6" spans="1:6" ht="18">
      <c r="A6" s="194"/>
      <c r="B6" s="194"/>
      <c r="C6" s="194"/>
      <c r="D6" s="194"/>
      <c r="E6" s="195"/>
    </row>
    <row r="8" spans="1:6" ht="35.25" customHeight="1">
      <c r="A8" s="801" t="s">
        <v>21</v>
      </c>
      <c r="B8" s="802" t="s">
        <v>22</v>
      </c>
      <c r="C8" s="802" t="s">
        <v>23</v>
      </c>
      <c r="D8" s="804" t="s">
        <v>24</v>
      </c>
      <c r="E8" s="805"/>
    </row>
    <row r="9" spans="1:6" ht="18">
      <c r="A9" s="801"/>
      <c r="B9" s="803"/>
      <c r="C9" s="803"/>
      <c r="D9" s="190" t="s">
        <v>25</v>
      </c>
      <c r="E9" s="6" t="s">
        <v>26</v>
      </c>
    </row>
    <row r="10" spans="1:6" ht="17.25">
      <c r="A10" s="796" t="s">
        <v>27</v>
      </c>
      <c r="B10" s="797"/>
      <c r="C10" s="797"/>
      <c r="D10" s="798"/>
      <c r="E10" s="137" t="e">
        <f>E11+E15+E21+E25+E29+E33+E37+E41+E45+E49</f>
        <v>#REF!</v>
      </c>
      <c r="F10" s="178"/>
    </row>
    <row r="11" spans="1:6" ht="17.25">
      <c r="A11" s="792" t="s">
        <v>42</v>
      </c>
      <c r="B11" s="792"/>
      <c r="C11" s="792"/>
      <c r="D11" s="792"/>
      <c r="E11" s="7" t="e">
        <f>SUM(E12:E14)</f>
        <v>#REF!</v>
      </c>
    </row>
    <row r="12" spans="1:6" ht="33">
      <c r="A12" s="193" t="s">
        <v>29</v>
      </c>
      <c r="B12" s="190" t="s">
        <v>30</v>
      </c>
      <c r="C12" s="190" t="s">
        <v>31</v>
      </c>
      <c r="D12" s="190">
        <v>1</v>
      </c>
      <c r="E12" s="8">
        <f>Aragatsotn!F10</f>
        <v>13000</v>
      </c>
    </row>
    <row r="13" spans="1:6" ht="33">
      <c r="A13" s="193" t="s">
        <v>34</v>
      </c>
      <c r="B13" s="11" t="s">
        <v>30</v>
      </c>
      <c r="C13" s="11" t="s">
        <v>31</v>
      </c>
      <c r="D13" s="11">
        <v>1</v>
      </c>
      <c r="E13" s="8">
        <f>Aragatsotn!F13</f>
        <v>90000</v>
      </c>
    </row>
    <row r="14" spans="1:6" ht="51" customHeight="1">
      <c r="A14" s="193" t="s">
        <v>39</v>
      </c>
      <c r="B14" s="190" t="s">
        <v>30</v>
      </c>
      <c r="C14" s="190" t="s">
        <v>31</v>
      </c>
      <c r="D14" s="179">
        <v>1</v>
      </c>
      <c r="E14" s="188" t="e">
        <f>Aragatsotn!#REF!</f>
        <v>#REF!</v>
      </c>
      <c r="F14" s="196"/>
    </row>
    <row r="15" spans="1:6" ht="17.25">
      <c r="A15" s="792" t="s">
        <v>28</v>
      </c>
      <c r="B15" s="792"/>
      <c r="C15" s="792"/>
      <c r="D15" s="792"/>
      <c r="E15" s="7" t="e">
        <f>SUM(E16:E20)</f>
        <v>#REF!</v>
      </c>
    </row>
    <row r="16" spans="1:6" ht="33">
      <c r="A16" s="193" t="s">
        <v>29</v>
      </c>
      <c r="B16" s="190" t="s">
        <v>30</v>
      </c>
      <c r="C16" s="190" t="s">
        <v>31</v>
      </c>
      <c r="D16" s="190">
        <v>1</v>
      </c>
      <c r="E16" s="8" t="e">
        <f>#REF!</f>
        <v>#REF!</v>
      </c>
    </row>
    <row r="17" spans="1:5" ht="33">
      <c r="A17" s="193" t="s">
        <v>34</v>
      </c>
      <c r="B17" s="11" t="s">
        <v>30</v>
      </c>
      <c r="C17" s="11" t="s">
        <v>31</v>
      </c>
      <c r="D17" s="11">
        <v>1</v>
      </c>
      <c r="E17" s="8" t="e">
        <f>#REF!</f>
        <v>#REF!</v>
      </c>
    </row>
    <row r="18" spans="1:5" ht="49.5">
      <c r="A18" s="193" t="s">
        <v>39</v>
      </c>
      <c r="B18" s="11" t="s">
        <v>30</v>
      </c>
      <c r="C18" s="11" t="s">
        <v>31</v>
      </c>
      <c r="D18" s="11">
        <v>1</v>
      </c>
      <c r="E18" s="8" t="e">
        <f>#REF!</f>
        <v>#REF!</v>
      </c>
    </row>
    <row r="19" spans="1:5" ht="18">
      <c r="A19" s="193" t="s">
        <v>289</v>
      </c>
      <c r="B19" s="11" t="s">
        <v>30</v>
      </c>
      <c r="C19" s="11" t="s">
        <v>31</v>
      </c>
      <c r="D19" s="11">
        <v>10</v>
      </c>
      <c r="E19" s="8" t="e">
        <f>#REF!</f>
        <v>#REF!</v>
      </c>
    </row>
    <row r="20" spans="1:5" ht="18">
      <c r="A20" s="193" t="s">
        <v>290</v>
      </c>
      <c r="B20" s="11" t="s">
        <v>30</v>
      </c>
      <c r="C20" s="11" t="s">
        <v>31</v>
      </c>
      <c r="D20" s="11">
        <v>35</v>
      </c>
      <c r="E20" s="8" t="e">
        <f>#REF!</f>
        <v>#REF!</v>
      </c>
    </row>
    <row r="21" spans="1:5" ht="17.25">
      <c r="A21" s="792" t="s">
        <v>32</v>
      </c>
      <c r="B21" s="792"/>
      <c r="C21" s="792"/>
      <c r="D21" s="792"/>
      <c r="E21" s="7" t="e">
        <f>SUM(E22:E24)</f>
        <v>#REF!</v>
      </c>
    </row>
    <row r="22" spans="1:5" ht="33">
      <c r="A22" s="193" t="s">
        <v>29</v>
      </c>
      <c r="B22" s="190" t="s">
        <v>30</v>
      </c>
      <c r="C22" s="190" t="s">
        <v>31</v>
      </c>
      <c r="D22" s="190">
        <v>1</v>
      </c>
      <c r="E22" s="8" t="e">
        <f>#REF!</f>
        <v>#REF!</v>
      </c>
    </row>
    <row r="23" spans="1:5" ht="33">
      <c r="A23" s="193" t="s">
        <v>34</v>
      </c>
      <c r="B23" s="190" t="s">
        <v>30</v>
      </c>
      <c r="C23" s="190" t="s">
        <v>31</v>
      </c>
      <c r="D23" s="190">
        <v>1</v>
      </c>
      <c r="E23" s="8" t="e">
        <f>#REF!</f>
        <v>#REF!</v>
      </c>
    </row>
    <row r="24" spans="1:5" ht="49.5">
      <c r="A24" s="193" t="s">
        <v>39</v>
      </c>
      <c r="B24" s="11" t="s">
        <v>30</v>
      </c>
      <c r="C24" s="11" t="s">
        <v>31</v>
      </c>
      <c r="D24" s="11">
        <v>1</v>
      </c>
      <c r="E24" s="8" t="e">
        <f>#REF!</f>
        <v>#REF!</v>
      </c>
    </row>
    <row r="25" spans="1:5" ht="17.25">
      <c r="A25" s="792" t="s">
        <v>33</v>
      </c>
      <c r="B25" s="792"/>
      <c r="C25" s="792"/>
      <c r="D25" s="792"/>
      <c r="E25" s="9">
        <f>SUM(E26:E28)</f>
        <v>1071000</v>
      </c>
    </row>
    <row r="26" spans="1:5" ht="33">
      <c r="A26" s="193" t="s">
        <v>29</v>
      </c>
      <c r="B26" s="190" t="s">
        <v>30</v>
      </c>
      <c r="C26" s="190" t="s">
        <v>31</v>
      </c>
      <c r="D26" s="190">
        <v>1</v>
      </c>
      <c r="E26" s="10">
        <f>Gegharqunik!E27</f>
        <v>721035</v>
      </c>
    </row>
    <row r="27" spans="1:5" ht="33">
      <c r="A27" s="193" t="s">
        <v>34</v>
      </c>
      <c r="B27" s="190" t="s">
        <v>30</v>
      </c>
      <c r="C27" s="190" t="s">
        <v>31</v>
      </c>
      <c r="D27" s="190">
        <v>1</v>
      </c>
      <c r="E27" s="10">
        <f>Gegharqunik!E10</f>
        <v>315375</v>
      </c>
    </row>
    <row r="28" spans="1:5" ht="49.5">
      <c r="A28" s="193" t="s">
        <v>39</v>
      </c>
      <c r="B28" s="11" t="s">
        <v>30</v>
      </c>
      <c r="C28" s="11" t="s">
        <v>31</v>
      </c>
      <c r="D28" s="11">
        <v>1</v>
      </c>
      <c r="E28" s="8">
        <f>Gegharqunik!E54</f>
        <v>34590</v>
      </c>
    </row>
    <row r="29" spans="1:5" ht="17.25">
      <c r="A29" s="792" t="s">
        <v>35</v>
      </c>
      <c r="B29" s="792"/>
      <c r="C29" s="792"/>
      <c r="D29" s="792"/>
      <c r="E29" s="9" t="e">
        <f>SUM(E30:E32)</f>
        <v>#REF!</v>
      </c>
    </row>
    <row r="30" spans="1:5" ht="33">
      <c r="A30" s="193" t="s">
        <v>29</v>
      </c>
      <c r="B30" s="11" t="s">
        <v>30</v>
      </c>
      <c r="C30" s="11" t="s">
        <v>31</v>
      </c>
      <c r="D30" s="11">
        <v>1</v>
      </c>
      <c r="E30" s="10" t="e">
        <f>#REF!</f>
        <v>#REF!</v>
      </c>
    </row>
    <row r="31" spans="1:5" ht="33">
      <c r="A31" s="193" t="s">
        <v>34</v>
      </c>
      <c r="B31" s="11" t="s">
        <v>30</v>
      </c>
      <c r="C31" s="11" t="s">
        <v>31</v>
      </c>
      <c r="D31" s="11">
        <v>1</v>
      </c>
      <c r="E31" s="12" t="e">
        <f>#REF!</f>
        <v>#REF!</v>
      </c>
    </row>
    <row r="32" spans="1:5" ht="49.5">
      <c r="A32" s="193" t="s">
        <v>39</v>
      </c>
      <c r="B32" s="11" t="s">
        <v>30</v>
      </c>
      <c r="C32" s="11" t="s">
        <v>31</v>
      </c>
      <c r="D32" s="11">
        <v>1</v>
      </c>
      <c r="E32" s="12" t="e">
        <f>#REF!</f>
        <v>#REF!</v>
      </c>
    </row>
    <row r="33" spans="1:5" ht="17.25">
      <c r="A33" s="792" t="s">
        <v>36</v>
      </c>
      <c r="B33" s="792"/>
      <c r="C33" s="792"/>
      <c r="D33" s="792"/>
      <c r="E33" s="9" t="e">
        <f>SUM(E34:E36)</f>
        <v>#REF!</v>
      </c>
    </row>
    <row r="34" spans="1:5" ht="33">
      <c r="A34" s="197" t="s">
        <v>29</v>
      </c>
      <c r="B34" s="11" t="s">
        <v>30</v>
      </c>
      <c r="C34" s="11" t="s">
        <v>31</v>
      </c>
      <c r="D34" s="11">
        <v>1</v>
      </c>
      <c r="E34" s="12" t="e">
        <f>#REF!</f>
        <v>#REF!</v>
      </c>
    </row>
    <row r="35" spans="1:5" ht="33">
      <c r="A35" s="193" t="s">
        <v>34</v>
      </c>
      <c r="B35" s="11" t="s">
        <v>30</v>
      </c>
      <c r="C35" s="11" t="s">
        <v>31</v>
      </c>
      <c r="D35" s="11">
        <v>1</v>
      </c>
      <c r="E35" s="12" t="e">
        <f>#REF!</f>
        <v>#REF!</v>
      </c>
    </row>
    <row r="36" spans="1:5" ht="49.5">
      <c r="A36" s="193" t="s">
        <v>39</v>
      </c>
      <c r="B36" s="11" t="s">
        <v>30</v>
      </c>
      <c r="C36" s="11" t="s">
        <v>31</v>
      </c>
      <c r="D36" s="11">
        <v>1</v>
      </c>
      <c r="E36" s="12" t="e">
        <f>#REF!</f>
        <v>#REF!</v>
      </c>
    </row>
    <row r="37" spans="1:5" ht="17.25">
      <c r="A37" s="792" t="s">
        <v>37</v>
      </c>
      <c r="B37" s="792"/>
      <c r="C37" s="792"/>
      <c r="D37" s="792"/>
      <c r="E37" s="2" t="e">
        <f>SUM(E38:E40)</f>
        <v>#REF!</v>
      </c>
    </row>
    <row r="38" spans="1:5" ht="43.5" customHeight="1">
      <c r="A38" s="197" t="s">
        <v>29</v>
      </c>
      <c r="B38" s="190" t="s">
        <v>30</v>
      </c>
      <c r="C38" s="190" t="s">
        <v>31</v>
      </c>
      <c r="D38" s="190">
        <v>1</v>
      </c>
      <c r="E38" s="12" t="e">
        <f>#REF!</f>
        <v>#REF!</v>
      </c>
    </row>
    <row r="39" spans="1:5" ht="36" customHeight="1">
      <c r="A39" s="193" t="s">
        <v>34</v>
      </c>
      <c r="B39" s="11" t="s">
        <v>30</v>
      </c>
      <c r="C39" s="11" t="s">
        <v>31</v>
      </c>
      <c r="D39" s="11">
        <v>1</v>
      </c>
      <c r="E39" s="12" t="e">
        <f>#REF!</f>
        <v>#REF!</v>
      </c>
    </row>
    <row r="40" spans="1:5" ht="55.5" customHeight="1">
      <c r="A40" s="193" t="s">
        <v>39</v>
      </c>
      <c r="B40" s="11" t="s">
        <v>30</v>
      </c>
      <c r="C40" s="11" t="s">
        <v>31</v>
      </c>
      <c r="D40" s="11">
        <v>1</v>
      </c>
      <c r="E40" s="12" t="e">
        <f>#REF!</f>
        <v>#REF!</v>
      </c>
    </row>
    <row r="41" spans="1:5" ht="17.25">
      <c r="A41" s="793" t="s">
        <v>38</v>
      </c>
      <c r="B41" s="794"/>
      <c r="C41" s="794"/>
      <c r="D41" s="795"/>
      <c r="E41" s="137" t="e">
        <f>SUM(E42:E44)</f>
        <v>#REF!</v>
      </c>
    </row>
    <row r="42" spans="1:5" ht="33">
      <c r="A42" s="193" t="s">
        <v>29</v>
      </c>
      <c r="B42" s="190" t="s">
        <v>30</v>
      </c>
      <c r="C42" s="190" t="s">
        <v>31</v>
      </c>
      <c r="D42" s="190">
        <v>1</v>
      </c>
      <c r="E42" s="12" t="e">
        <f>#REF!</f>
        <v>#REF!</v>
      </c>
    </row>
    <row r="43" spans="1:5" ht="33">
      <c r="A43" s="193" t="s">
        <v>34</v>
      </c>
      <c r="B43" s="11" t="s">
        <v>30</v>
      </c>
      <c r="C43" s="11" t="s">
        <v>31</v>
      </c>
      <c r="D43" s="11">
        <v>1</v>
      </c>
      <c r="E43" s="12" t="e">
        <f>#REF!</f>
        <v>#REF!</v>
      </c>
    </row>
    <row r="44" spans="1:5" ht="49.5">
      <c r="A44" s="237" t="s">
        <v>39</v>
      </c>
      <c r="B44" s="11" t="s">
        <v>30</v>
      </c>
      <c r="C44" s="11" t="s">
        <v>31</v>
      </c>
      <c r="D44" s="11">
        <v>1</v>
      </c>
      <c r="E44" s="13" t="e">
        <f>#REF!</f>
        <v>#REF!</v>
      </c>
    </row>
    <row r="45" spans="1:5" ht="17.25">
      <c r="A45" s="792" t="s">
        <v>40</v>
      </c>
      <c r="B45" s="792"/>
      <c r="C45" s="792"/>
      <c r="D45" s="792"/>
      <c r="E45" s="9" t="e">
        <f>SUM(E46:E48)</f>
        <v>#REF!</v>
      </c>
    </row>
    <row r="46" spans="1:5" ht="33">
      <c r="A46" s="197" t="s">
        <v>29</v>
      </c>
      <c r="B46" s="11" t="s">
        <v>30</v>
      </c>
      <c r="C46" s="11" t="s">
        <v>31</v>
      </c>
      <c r="D46" s="11">
        <v>1</v>
      </c>
      <c r="E46" s="12" t="e">
        <f>#REF!</f>
        <v>#REF!</v>
      </c>
    </row>
    <row r="47" spans="1:5" ht="33">
      <c r="A47" s="193" t="s">
        <v>34</v>
      </c>
      <c r="B47" s="11" t="s">
        <v>30</v>
      </c>
      <c r="C47" s="11" t="s">
        <v>31</v>
      </c>
      <c r="D47" s="11">
        <v>1</v>
      </c>
      <c r="E47" s="12" t="e">
        <f>#REF!</f>
        <v>#REF!</v>
      </c>
    </row>
    <row r="48" spans="1:5" ht="49.5">
      <c r="A48" s="193" t="s">
        <v>39</v>
      </c>
      <c r="B48" s="11" t="s">
        <v>30</v>
      </c>
      <c r="C48" s="11" t="s">
        <v>31</v>
      </c>
      <c r="D48" s="11">
        <v>1</v>
      </c>
      <c r="E48" s="13" t="e">
        <f>#REF!</f>
        <v>#REF!</v>
      </c>
    </row>
    <row r="49" spans="1:5" ht="17.25">
      <c r="A49" s="792" t="s">
        <v>41</v>
      </c>
      <c r="B49" s="792"/>
      <c r="C49" s="792"/>
      <c r="D49" s="792"/>
      <c r="E49" s="2" t="e">
        <f>SUM(E50:E52)</f>
        <v>#REF!</v>
      </c>
    </row>
    <row r="50" spans="1:5" ht="33">
      <c r="A50" s="197" t="s">
        <v>29</v>
      </c>
      <c r="B50" s="11" t="s">
        <v>30</v>
      </c>
      <c r="C50" s="11" t="s">
        <v>31</v>
      </c>
      <c r="D50" s="11">
        <v>1</v>
      </c>
      <c r="E50" s="12" t="e">
        <f>#REF!</f>
        <v>#REF!</v>
      </c>
    </row>
    <row r="51" spans="1:5" ht="33">
      <c r="A51" s="193" t="s">
        <v>34</v>
      </c>
      <c r="B51" s="11" t="s">
        <v>30</v>
      </c>
      <c r="C51" s="11" t="s">
        <v>31</v>
      </c>
      <c r="D51" s="11">
        <v>1</v>
      </c>
      <c r="E51" s="12" t="e">
        <f>#REF!</f>
        <v>#REF!</v>
      </c>
    </row>
    <row r="52" spans="1:5" ht="49.5">
      <c r="A52" s="193" t="s">
        <v>39</v>
      </c>
      <c r="B52" s="11" t="s">
        <v>30</v>
      </c>
      <c r="C52" s="11" t="s">
        <v>31</v>
      </c>
      <c r="D52" s="11">
        <v>1</v>
      </c>
      <c r="E52" s="13" t="e">
        <f>#REF!</f>
        <v>#REF!</v>
      </c>
    </row>
  </sheetData>
  <mergeCells count="19">
    <mergeCell ref="A1:E1"/>
    <mergeCell ref="A2:E2"/>
    <mergeCell ref="A3:E3"/>
    <mergeCell ref="A5:E5"/>
    <mergeCell ref="A8:A9"/>
    <mergeCell ref="B8:B9"/>
    <mergeCell ref="C8:C9"/>
    <mergeCell ref="D8:E8"/>
    <mergeCell ref="A10:D10"/>
    <mergeCell ref="A11:D11"/>
    <mergeCell ref="A21:D21"/>
    <mergeCell ref="A25:D25"/>
    <mergeCell ref="A29:D29"/>
    <mergeCell ref="A37:D37"/>
    <mergeCell ref="A41:D41"/>
    <mergeCell ref="A45:D45"/>
    <mergeCell ref="A49:D49"/>
    <mergeCell ref="A15:D15"/>
    <mergeCell ref="A33:D33"/>
  </mergeCells>
  <pageMargins left="0.25" right="0.25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24"/>
  <sheetViews>
    <sheetView workbookViewId="0">
      <selection activeCell="G5" sqref="G1:G1048576"/>
    </sheetView>
  </sheetViews>
  <sheetFormatPr defaultRowHeight="15"/>
  <cols>
    <col min="1" max="1" width="23" customWidth="1"/>
    <col min="2" max="2" width="20" customWidth="1"/>
    <col min="3" max="3" width="20.28515625" customWidth="1"/>
    <col min="4" max="4" width="12.7109375" customWidth="1"/>
    <col min="5" max="5" width="15.140625" customWidth="1"/>
    <col min="7" max="7" width="12.7109375" customWidth="1"/>
    <col min="8" max="8" width="12.140625" customWidth="1"/>
    <col min="9" max="9" width="12.42578125" customWidth="1"/>
  </cols>
  <sheetData>
    <row r="1" spans="1:9" ht="16.5">
      <c r="A1" s="338" t="s">
        <v>43</v>
      </c>
      <c r="B1" s="338"/>
      <c r="C1" s="338"/>
      <c r="D1" s="338"/>
      <c r="E1" s="338"/>
      <c r="F1" s="338"/>
      <c r="G1" s="338"/>
      <c r="H1" s="338"/>
      <c r="I1" s="338"/>
    </row>
    <row r="2" spans="1:9" ht="16.5">
      <c r="A2" s="339" t="s">
        <v>3</v>
      </c>
      <c r="B2" s="339"/>
      <c r="C2" s="339"/>
      <c r="D2" s="339"/>
      <c r="E2" s="339"/>
      <c r="F2" s="339"/>
      <c r="G2" s="339"/>
      <c r="H2" s="339"/>
      <c r="I2" s="339"/>
    </row>
    <row r="3" spans="1:9" ht="16.5">
      <c r="A3" s="339" t="s">
        <v>2</v>
      </c>
      <c r="B3" s="339"/>
      <c r="C3" s="339"/>
      <c r="D3" s="339"/>
      <c r="E3" s="339"/>
      <c r="F3" s="339"/>
      <c r="G3" s="339"/>
      <c r="H3" s="339"/>
      <c r="I3" s="339"/>
    </row>
    <row r="4" spans="1:9" ht="16.5">
      <c r="A4" s="338" t="s">
        <v>44</v>
      </c>
      <c r="B4" s="338"/>
      <c r="C4" s="338"/>
      <c r="D4" s="338"/>
      <c r="E4" s="338"/>
      <c r="F4" s="338"/>
      <c r="G4" s="338"/>
      <c r="H4" s="338"/>
      <c r="I4" s="338"/>
    </row>
    <row r="5" spans="1:9" ht="16.5">
      <c r="A5" s="14"/>
      <c r="B5" s="14"/>
      <c r="C5" s="14"/>
      <c r="D5" s="14"/>
      <c r="E5" s="14"/>
      <c r="F5" s="14"/>
      <c r="G5" s="14"/>
      <c r="H5" s="14"/>
      <c r="I5" s="14"/>
    </row>
    <row r="6" spans="1:9" ht="59.25" customHeight="1">
      <c r="A6" s="340" t="s">
        <v>45</v>
      </c>
      <c r="B6" s="340"/>
      <c r="C6" s="340"/>
      <c r="D6" s="340"/>
      <c r="E6" s="340"/>
      <c r="F6" s="340"/>
      <c r="G6" s="340"/>
      <c r="H6" s="340"/>
      <c r="I6" s="340"/>
    </row>
    <row r="8" spans="1:9" ht="48.75" customHeight="1">
      <c r="A8" s="337" t="s">
        <v>46</v>
      </c>
      <c r="B8" s="337"/>
      <c r="C8" s="337"/>
      <c r="D8" s="337"/>
      <c r="E8" s="337"/>
      <c r="F8" s="337"/>
      <c r="G8" s="337"/>
      <c r="H8" s="337"/>
      <c r="I8" s="337"/>
    </row>
    <row r="10" spans="1:9" ht="16.5">
      <c r="A10" s="348" t="s">
        <v>47</v>
      </c>
      <c r="B10" s="348"/>
      <c r="C10" s="348"/>
      <c r="D10" s="348"/>
      <c r="E10" s="348"/>
      <c r="F10" s="348"/>
      <c r="G10" s="348"/>
      <c r="H10" s="348"/>
      <c r="I10" s="348"/>
    </row>
    <row r="11" spans="1:9" ht="17.25" thickBot="1">
      <c r="A11" s="16"/>
      <c r="B11" s="16"/>
      <c r="C11" s="16"/>
      <c r="D11" s="16"/>
      <c r="E11" s="16"/>
      <c r="F11" s="16"/>
      <c r="G11" s="16"/>
      <c r="H11" s="16"/>
      <c r="I11" s="16"/>
    </row>
    <row r="12" spans="1:9" ht="31.5" customHeight="1">
      <c r="A12" s="349" t="s">
        <v>48</v>
      </c>
      <c r="B12" s="350"/>
      <c r="C12" s="351"/>
      <c r="D12" s="358" t="s">
        <v>24</v>
      </c>
      <c r="E12" s="358"/>
      <c r="F12" s="358"/>
      <c r="G12" s="358"/>
      <c r="H12" s="358"/>
      <c r="I12" s="358"/>
    </row>
    <row r="13" spans="1:9" ht="16.5">
      <c r="A13" s="352"/>
      <c r="B13" s="353"/>
      <c r="C13" s="354"/>
      <c r="D13" s="359" t="s">
        <v>49</v>
      </c>
      <c r="E13" s="359"/>
      <c r="F13" s="359"/>
      <c r="G13" s="359" t="s">
        <v>50</v>
      </c>
      <c r="H13" s="359"/>
      <c r="I13" s="359"/>
    </row>
    <row r="14" spans="1:9" ht="33.75" thickBot="1">
      <c r="A14" s="355"/>
      <c r="B14" s="356"/>
      <c r="C14" s="357"/>
      <c r="D14" s="17" t="s">
        <v>15</v>
      </c>
      <c r="E14" s="17" t="s">
        <v>16</v>
      </c>
      <c r="F14" s="18" t="s">
        <v>7</v>
      </c>
      <c r="G14" s="17" t="s">
        <v>15</v>
      </c>
      <c r="H14" s="17" t="s">
        <v>16</v>
      </c>
      <c r="I14" s="19" t="s">
        <v>7</v>
      </c>
    </row>
    <row r="15" spans="1:9" ht="16.5">
      <c r="A15" s="360" t="s">
        <v>51</v>
      </c>
      <c r="B15" s="361"/>
      <c r="C15" s="364" t="s">
        <v>21</v>
      </c>
      <c r="D15" s="365"/>
      <c r="E15" s="365"/>
      <c r="F15" s="365"/>
      <c r="G15" s="365"/>
      <c r="H15" s="365"/>
      <c r="I15" s="366"/>
    </row>
    <row r="16" spans="1:9" ht="16.5">
      <c r="A16" s="362"/>
      <c r="B16" s="363"/>
      <c r="C16" s="367" t="s">
        <v>52</v>
      </c>
      <c r="D16" s="368"/>
      <c r="E16" s="368"/>
      <c r="F16" s="368"/>
      <c r="G16" s="368"/>
      <c r="H16" s="368"/>
      <c r="I16" s="369"/>
    </row>
    <row r="17" spans="1:13" ht="16.5">
      <c r="A17" s="370" t="s">
        <v>53</v>
      </c>
      <c r="B17" s="371" t="s">
        <v>54</v>
      </c>
      <c r="C17" s="20" t="s">
        <v>55</v>
      </c>
      <c r="D17" s="21"/>
      <c r="E17" s="21"/>
      <c r="F17" s="22"/>
      <c r="G17" s="22"/>
      <c r="H17" s="22"/>
      <c r="I17" s="23"/>
    </row>
    <row r="18" spans="1:13" ht="42" customHeight="1">
      <c r="A18" s="370"/>
      <c r="B18" s="371"/>
      <c r="C18" s="372" t="s">
        <v>185</v>
      </c>
      <c r="D18" s="373"/>
      <c r="E18" s="373"/>
      <c r="F18" s="373"/>
      <c r="G18" s="373"/>
      <c r="H18" s="373"/>
      <c r="I18" s="374"/>
    </row>
    <row r="19" spans="1:13" ht="17.25" thickBot="1">
      <c r="A19" s="375" t="s">
        <v>56</v>
      </c>
      <c r="B19" s="376"/>
      <c r="C19" s="24"/>
      <c r="D19" s="25" t="s">
        <v>57</v>
      </c>
      <c r="E19" s="25" t="s">
        <v>57</v>
      </c>
      <c r="F19" s="25" t="s">
        <v>57</v>
      </c>
      <c r="G19" s="26">
        <f>SUM(Aragatsotn!D12:D12,Aragatsotn!D15:D17)</f>
        <v>73000</v>
      </c>
      <c r="H19" s="26" t="e">
        <f>Aragatsotn!E12+Aragatsotn!#REF!+Aragatsotn!E15+Aragatsotn!E18+Aragatsotn!E16+Aragatsotn!E17+Aragatsotn!#REF!+Aragatsotn!#REF!+Aragatsotn!#REF!+Aragatsotn!#REF!+Aragatsotn!#REF!+Aragatsotn!#REF!+Aragatsotn!#REF!</f>
        <v>#REF!</v>
      </c>
      <c r="I19" s="26" t="e">
        <f>Aragatsotn!F12+Aragatsotn!#REF!+Aragatsotn!F15+Aragatsotn!F18+Aragatsotn!F16+Aragatsotn!F17+Aragatsotn!#REF!+Aragatsotn!#REF!+Aragatsotn!#REF!+Aragatsotn!#REF!+Aragatsotn!#REF!+Aragatsotn!#REF!+Aragatsotn!#REF!</f>
        <v>#REF!</v>
      </c>
      <c r="K19" s="223"/>
      <c r="M19" s="223"/>
    </row>
    <row r="20" spans="1:13" ht="16.5">
      <c r="A20" s="377" t="s">
        <v>58</v>
      </c>
      <c r="B20" s="378"/>
      <c r="C20" s="378"/>
      <c r="D20" s="378"/>
      <c r="E20" s="378"/>
      <c r="F20" s="378"/>
      <c r="G20" s="378"/>
      <c r="H20" s="379"/>
      <c r="I20" s="380"/>
    </row>
    <row r="21" spans="1:13" ht="17.25" thickBot="1">
      <c r="A21" s="345" t="s">
        <v>381</v>
      </c>
      <c r="B21" s="346"/>
      <c r="C21" s="346"/>
      <c r="D21" s="346"/>
      <c r="E21" s="346"/>
      <c r="F21" s="346"/>
      <c r="G21" s="346"/>
      <c r="H21" s="346"/>
      <c r="I21" s="347"/>
    </row>
    <row r="22" spans="1:13" ht="17.25" thickBot="1">
      <c r="A22" s="387" t="s">
        <v>59</v>
      </c>
      <c r="B22" s="388"/>
      <c r="C22" s="388"/>
      <c r="D22" s="388"/>
      <c r="E22" s="388"/>
      <c r="F22" s="388"/>
      <c r="G22" s="388"/>
      <c r="H22" s="388"/>
      <c r="I22" s="389"/>
    </row>
    <row r="23" spans="1:13" ht="56.25" customHeight="1" thickBot="1">
      <c r="A23" s="390" t="s">
        <v>60</v>
      </c>
      <c r="B23" s="391"/>
      <c r="C23" s="392" t="s">
        <v>293</v>
      </c>
      <c r="D23" s="393"/>
      <c r="E23" s="393"/>
      <c r="F23" s="393"/>
      <c r="G23" s="393"/>
      <c r="H23" s="393"/>
      <c r="I23" s="394"/>
    </row>
    <row r="24" spans="1:13" ht="46.5" customHeight="1" thickBot="1">
      <c r="A24" s="395" t="s">
        <v>62</v>
      </c>
      <c r="B24" s="396"/>
      <c r="C24" s="27"/>
      <c r="D24" s="27"/>
      <c r="E24" s="27"/>
      <c r="F24" s="27"/>
      <c r="G24" s="27"/>
      <c r="H24" s="27"/>
      <c r="I24" s="28"/>
    </row>
    <row r="25" spans="1:13" ht="16.5">
      <c r="A25" s="397" t="s">
        <v>63</v>
      </c>
      <c r="B25" s="398"/>
      <c r="C25" s="398"/>
      <c r="D25" s="398"/>
      <c r="E25" s="398"/>
      <c r="F25" s="398"/>
      <c r="G25" s="399"/>
      <c r="H25" s="399"/>
      <c r="I25" s="400"/>
    </row>
    <row r="26" spans="1:13" ht="17.25" thickBot="1">
      <c r="A26" s="341" t="s">
        <v>184</v>
      </c>
      <c r="B26" s="342"/>
      <c r="C26" s="342"/>
      <c r="D26" s="342"/>
      <c r="E26" s="342"/>
      <c r="F26" s="342"/>
      <c r="G26" s="343"/>
      <c r="H26" s="343"/>
      <c r="I26" s="344"/>
    </row>
    <row r="27" spans="1:13" ht="16.5">
      <c r="A27" s="397" t="s">
        <v>64</v>
      </c>
      <c r="B27" s="398"/>
      <c r="C27" s="398"/>
      <c r="D27" s="398"/>
      <c r="E27" s="398"/>
      <c r="F27" s="398"/>
      <c r="G27" s="399"/>
      <c r="H27" s="399"/>
      <c r="I27" s="400"/>
    </row>
    <row r="28" spans="1:13" s="34" customFormat="1" ht="16.5" customHeight="1" thickBot="1">
      <c r="A28" s="341" t="s">
        <v>83</v>
      </c>
      <c r="B28" s="342"/>
      <c r="C28" s="342"/>
      <c r="D28" s="342"/>
      <c r="E28" s="342"/>
      <c r="F28" s="342"/>
      <c r="G28" s="343"/>
      <c r="H28" s="343"/>
      <c r="I28" s="344"/>
    </row>
    <row r="29" spans="1:13" s="34" customFormat="1" ht="16.5">
      <c r="A29" s="424" t="s">
        <v>51</v>
      </c>
      <c r="B29" s="425"/>
      <c r="C29" s="430" t="s">
        <v>21</v>
      </c>
      <c r="D29" s="431"/>
      <c r="E29" s="431"/>
      <c r="F29" s="431"/>
      <c r="G29" s="431"/>
      <c r="H29" s="431"/>
      <c r="I29" s="432"/>
    </row>
    <row r="30" spans="1:13" s="34" customFormat="1" ht="16.5">
      <c r="A30" s="426"/>
      <c r="B30" s="427"/>
      <c r="C30" s="504" t="s">
        <v>120</v>
      </c>
      <c r="D30" s="505"/>
      <c r="E30" s="505"/>
      <c r="F30" s="506"/>
      <c r="G30" s="506"/>
      <c r="H30" s="506"/>
      <c r="I30" s="507"/>
    </row>
    <row r="31" spans="1:13" s="34" customFormat="1" ht="17.25" thickBot="1">
      <c r="A31" s="428"/>
      <c r="B31" s="429"/>
      <c r="C31" s="437" t="s">
        <v>72</v>
      </c>
      <c r="D31" s="438"/>
      <c r="E31" s="438"/>
      <c r="F31" s="439"/>
      <c r="G31" s="439"/>
      <c r="H31" s="439"/>
      <c r="I31" s="440"/>
    </row>
    <row r="32" spans="1:13" s="34" customFormat="1" ht="17.25" thickBot="1">
      <c r="A32" s="37" t="s">
        <v>109</v>
      </c>
      <c r="B32" s="135" t="s">
        <v>74</v>
      </c>
      <c r="C32" s="408" t="s">
        <v>120</v>
      </c>
      <c r="D32" s="409"/>
      <c r="E32" s="409"/>
      <c r="F32" s="409"/>
      <c r="G32" s="409"/>
      <c r="H32" s="409"/>
      <c r="I32" s="410"/>
    </row>
    <row r="33" spans="1:9" s="34" customFormat="1" ht="38.25" customHeight="1" thickBot="1">
      <c r="A33" s="411" t="s">
        <v>75</v>
      </c>
      <c r="B33" s="412"/>
      <c r="C33" s="203" t="s">
        <v>121</v>
      </c>
      <c r="D33" s="177">
        <v>0</v>
      </c>
      <c r="E33" s="177">
        <v>1</v>
      </c>
      <c r="F33" s="177">
        <v>1.2</v>
      </c>
      <c r="G33" s="135"/>
      <c r="H33" s="135"/>
      <c r="I33" s="135"/>
    </row>
    <row r="34" spans="1:9" s="34" customFormat="1" ht="17.25" thickBot="1">
      <c r="A34" s="411" t="s">
        <v>78</v>
      </c>
      <c r="B34" s="412"/>
      <c r="C34" s="132"/>
      <c r="D34" s="132"/>
      <c r="E34" s="132"/>
      <c r="F34" s="135"/>
      <c r="G34" s="135"/>
      <c r="H34" s="135"/>
      <c r="I34" s="135"/>
    </row>
    <row r="35" spans="1:9" s="34" customFormat="1" ht="58.5" customHeight="1" thickBot="1">
      <c r="A35" s="411" t="s">
        <v>79</v>
      </c>
      <c r="B35" s="446"/>
      <c r="C35" s="412"/>
      <c r="D35" s="132"/>
      <c r="E35" s="132"/>
      <c r="F35" s="135"/>
      <c r="G35" s="41" t="e">
        <f>SUM(Aragatsotn!#REF!)</f>
        <v>#REF!</v>
      </c>
      <c r="H35" s="41" t="e">
        <f>SUM(Aragatsotn!#REF!)</f>
        <v>#REF!</v>
      </c>
      <c r="I35" s="41" t="e">
        <f>SUM(Aragatsotn!#REF!)</f>
        <v>#REF!</v>
      </c>
    </row>
    <row r="36" spans="1:9" s="34" customFormat="1" ht="17.25" thickBot="1">
      <c r="A36" s="411" t="s">
        <v>80</v>
      </c>
      <c r="B36" s="412"/>
      <c r="C36" s="42" t="e">
        <f>I35</f>
        <v>#REF!</v>
      </c>
      <c r="D36" s="42"/>
      <c r="E36" s="42"/>
      <c r="F36" s="135"/>
      <c r="G36" s="135"/>
      <c r="H36" s="135"/>
      <c r="I36" s="135"/>
    </row>
    <row r="37" spans="1:9" s="34" customFormat="1" ht="96.75" customHeight="1" thickBot="1">
      <c r="A37" s="411" t="s">
        <v>81</v>
      </c>
      <c r="B37" s="412"/>
      <c r="C37" s="132"/>
      <c r="D37" s="132"/>
      <c r="E37" s="132"/>
      <c r="F37" s="135"/>
      <c r="G37" s="135"/>
      <c r="H37" s="135"/>
      <c r="I37" s="135"/>
    </row>
    <row r="38" spans="1:9" s="34" customFormat="1" ht="16.5">
      <c r="A38" s="508" t="s">
        <v>63</v>
      </c>
      <c r="B38" s="509"/>
      <c r="C38" s="509"/>
      <c r="D38" s="509"/>
      <c r="E38" s="509"/>
      <c r="F38" s="509"/>
      <c r="G38" s="509"/>
      <c r="H38" s="509"/>
      <c r="I38" s="510"/>
    </row>
    <row r="39" spans="1:9" s="34" customFormat="1" ht="17.25" thickBot="1">
      <c r="A39" s="408" t="s">
        <v>294</v>
      </c>
      <c r="B39" s="409"/>
      <c r="C39" s="409"/>
      <c r="D39" s="409"/>
      <c r="E39" s="409"/>
      <c r="F39" s="409"/>
      <c r="G39" s="409"/>
      <c r="H39" s="409"/>
      <c r="I39" s="410"/>
    </row>
    <row r="40" spans="1:9" s="34" customFormat="1" ht="16.5">
      <c r="A40" s="508" t="s">
        <v>64</v>
      </c>
      <c r="B40" s="509"/>
      <c r="C40" s="509"/>
      <c r="D40" s="509"/>
      <c r="E40" s="509"/>
      <c r="F40" s="509"/>
      <c r="G40" s="509"/>
      <c r="H40" s="509"/>
      <c r="I40" s="510"/>
    </row>
    <row r="41" spans="1:9" s="34" customFormat="1" ht="17.25" thickBot="1">
      <c r="A41" s="408" t="s">
        <v>82</v>
      </c>
      <c r="B41" s="409"/>
      <c r="C41" s="409"/>
      <c r="D41" s="409"/>
      <c r="E41" s="409"/>
      <c r="F41" s="409"/>
      <c r="G41" s="409"/>
      <c r="H41" s="409"/>
      <c r="I41" s="410"/>
    </row>
    <row r="42" spans="1:9" ht="16.5">
      <c r="A42" s="413" t="s">
        <v>48</v>
      </c>
      <c r="B42" s="414"/>
      <c r="C42" s="414"/>
      <c r="D42" s="419" t="s">
        <v>24</v>
      </c>
      <c r="E42" s="420"/>
      <c r="F42" s="420"/>
      <c r="G42" s="420"/>
      <c r="H42" s="420"/>
      <c r="I42" s="421"/>
    </row>
    <row r="43" spans="1:9" ht="19.5" customHeight="1">
      <c r="A43" s="415"/>
      <c r="B43" s="416"/>
      <c r="C43" s="416"/>
      <c r="D43" s="422" t="s">
        <v>49</v>
      </c>
      <c r="E43" s="423"/>
      <c r="F43" s="325"/>
      <c r="G43" s="422" t="s">
        <v>50</v>
      </c>
      <c r="H43" s="423"/>
      <c r="I43" s="325"/>
    </row>
    <row r="44" spans="1:9" ht="33.75" thickBot="1">
      <c r="A44" s="417"/>
      <c r="B44" s="418"/>
      <c r="C44" s="418"/>
      <c r="D44" s="17" t="s">
        <v>15</v>
      </c>
      <c r="E44" s="17" t="s">
        <v>16</v>
      </c>
      <c r="F44" s="35" t="s">
        <v>7</v>
      </c>
      <c r="G44" s="17" t="s">
        <v>15</v>
      </c>
      <c r="H44" s="17" t="s">
        <v>16</v>
      </c>
      <c r="I44" s="36" t="s">
        <v>7</v>
      </c>
    </row>
    <row r="45" spans="1:9" ht="16.5">
      <c r="A45" s="424" t="s">
        <v>51</v>
      </c>
      <c r="B45" s="425"/>
      <c r="C45" s="430" t="s">
        <v>21</v>
      </c>
      <c r="D45" s="431"/>
      <c r="E45" s="431"/>
      <c r="F45" s="431"/>
      <c r="G45" s="431"/>
      <c r="H45" s="431"/>
      <c r="I45" s="432"/>
    </row>
    <row r="46" spans="1:9" ht="16.5">
      <c r="A46" s="426"/>
      <c r="B46" s="427"/>
      <c r="C46" s="433" t="s">
        <v>71</v>
      </c>
      <c r="D46" s="434"/>
      <c r="E46" s="434"/>
      <c r="F46" s="435"/>
      <c r="G46" s="435"/>
      <c r="H46" s="435"/>
      <c r="I46" s="436"/>
    </row>
    <row r="47" spans="1:9" ht="17.25" thickBot="1">
      <c r="A47" s="428"/>
      <c r="B47" s="429"/>
      <c r="C47" s="437" t="s">
        <v>72</v>
      </c>
      <c r="D47" s="438"/>
      <c r="E47" s="438"/>
      <c r="F47" s="439"/>
      <c r="G47" s="439"/>
      <c r="H47" s="439"/>
      <c r="I47" s="440"/>
    </row>
    <row r="48" spans="1:9" ht="17.25" thickBot="1">
      <c r="A48" s="37" t="s">
        <v>73</v>
      </c>
      <c r="B48" s="38" t="s">
        <v>74</v>
      </c>
      <c r="C48" s="441" t="s">
        <v>181</v>
      </c>
      <c r="D48" s="442"/>
      <c r="E48" s="442"/>
      <c r="F48" s="442"/>
      <c r="G48" s="442"/>
      <c r="H48" s="442"/>
      <c r="I48" s="443"/>
    </row>
    <row r="49" spans="1:9" ht="73.5" customHeight="1" thickBot="1">
      <c r="A49" s="444" t="s">
        <v>75</v>
      </c>
      <c r="B49" s="445"/>
      <c r="C49" s="39" t="s">
        <v>76</v>
      </c>
      <c r="D49" s="44">
        <v>0</v>
      </c>
      <c r="E49" s="139">
        <v>16</v>
      </c>
      <c r="F49" s="139">
        <v>16</v>
      </c>
      <c r="G49" s="38"/>
      <c r="H49" s="38"/>
      <c r="I49" s="38"/>
    </row>
    <row r="50" spans="1:9" ht="59.25" customHeight="1" thickBot="1">
      <c r="A50" s="408"/>
      <c r="B50" s="410"/>
      <c r="C50" s="201" t="s">
        <v>77</v>
      </c>
      <c r="D50" s="207">
        <v>0</v>
      </c>
      <c r="E50" s="207">
        <v>9300</v>
      </c>
      <c r="F50" s="207">
        <v>9300</v>
      </c>
      <c r="G50" s="38"/>
      <c r="H50" s="38"/>
      <c r="I50" s="38"/>
    </row>
    <row r="51" spans="1:9" ht="36.75" customHeight="1" thickBot="1">
      <c r="A51" s="411" t="s">
        <v>78</v>
      </c>
      <c r="B51" s="412"/>
      <c r="C51" s="39"/>
      <c r="D51" s="39"/>
      <c r="E51" s="39"/>
      <c r="F51" s="38"/>
      <c r="G51" s="38"/>
      <c r="H51" s="38"/>
      <c r="I51" s="38"/>
    </row>
    <row r="52" spans="1:9" ht="52.5" customHeight="1" thickBot="1">
      <c r="A52" s="411" t="s">
        <v>79</v>
      </c>
      <c r="B52" s="446"/>
      <c r="C52" s="412"/>
      <c r="D52" s="39"/>
      <c r="E52" s="39"/>
      <c r="F52" s="38"/>
      <c r="G52" s="41" t="e">
        <f>SUM(Aragatsotn!#REF!)</f>
        <v>#REF!</v>
      </c>
      <c r="H52" s="41" t="e">
        <f>SUM(Aragatsotn!#REF!)</f>
        <v>#REF!</v>
      </c>
      <c r="I52" s="41" t="e">
        <f>SUM(Aragatsotn!#REF!)</f>
        <v>#REF!</v>
      </c>
    </row>
    <row r="53" spans="1:9" ht="17.25" thickBot="1">
      <c r="A53" s="411" t="s">
        <v>80</v>
      </c>
      <c r="B53" s="412"/>
      <c r="C53" s="42" t="e">
        <f>I52</f>
        <v>#REF!</v>
      </c>
      <c r="D53" s="43"/>
      <c r="E53" s="43"/>
      <c r="F53" s="38"/>
      <c r="G53" s="38"/>
      <c r="H53" s="38"/>
      <c r="I53" s="38"/>
    </row>
    <row r="54" spans="1:9" ht="66" customHeight="1" thickBot="1">
      <c r="A54" s="411" t="s">
        <v>81</v>
      </c>
      <c r="B54" s="412"/>
      <c r="C54" s="39"/>
      <c r="D54" s="39"/>
      <c r="E54" s="39"/>
      <c r="F54" s="38"/>
      <c r="G54" s="38"/>
      <c r="H54" s="38"/>
      <c r="I54" s="38"/>
    </row>
    <row r="55" spans="1:9" ht="17.25" thickBot="1">
      <c r="A55" s="447" t="s">
        <v>63</v>
      </c>
      <c r="B55" s="448"/>
      <c r="C55" s="448"/>
      <c r="D55" s="448"/>
      <c r="E55" s="448"/>
      <c r="F55" s="448"/>
      <c r="G55" s="448"/>
      <c r="H55" s="448"/>
      <c r="I55" s="449"/>
    </row>
    <row r="56" spans="1:9" ht="17.25" thickBot="1">
      <c r="A56" s="411" t="s">
        <v>180</v>
      </c>
      <c r="B56" s="446"/>
      <c r="C56" s="446"/>
      <c r="D56" s="446"/>
      <c r="E56" s="446"/>
      <c r="F56" s="446"/>
      <c r="G56" s="446"/>
      <c r="H56" s="446"/>
      <c r="I56" s="412"/>
    </row>
    <row r="57" spans="1:9" ht="17.25" thickBot="1">
      <c r="A57" s="447" t="s">
        <v>64</v>
      </c>
      <c r="B57" s="448"/>
      <c r="C57" s="448"/>
      <c r="D57" s="448"/>
      <c r="E57" s="448"/>
      <c r="F57" s="448"/>
      <c r="G57" s="448"/>
      <c r="H57" s="448"/>
      <c r="I57" s="449"/>
    </row>
    <row r="58" spans="1:9" ht="17.25" thickBot="1">
      <c r="A58" s="411" t="s">
        <v>82</v>
      </c>
      <c r="B58" s="446"/>
      <c r="C58" s="446"/>
      <c r="D58" s="446"/>
      <c r="E58" s="446"/>
      <c r="F58" s="446"/>
      <c r="G58" s="446"/>
      <c r="H58" s="446"/>
      <c r="I58" s="412"/>
    </row>
    <row r="59" spans="1:9" ht="16.5">
      <c r="A59" s="401" t="s">
        <v>51</v>
      </c>
      <c r="B59" s="402"/>
      <c r="C59" s="405" t="s">
        <v>21</v>
      </c>
      <c r="D59" s="406"/>
      <c r="E59" s="406"/>
      <c r="F59" s="406"/>
      <c r="G59" s="406"/>
      <c r="H59" s="406"/>
      <c r="I59" s="407"/>
    </row>
    <row r="60" spans="1:9" ht="18" customHeight="1">
      <c r="A60" s="403"/>
      <c r="B60" s="404"/>
      <c r="C60" s="320" t="s">
        <v>65</v>
      </c>
      <c r="D60" s="321"/>
      <c r="E60" s="321"/>
      <c r="F60" s="321"/>
      <c r="G60" s="321"/>
      <c r="H60" s="321"/>
      <c r="I60" s="322"/>
    </row>
    <row r="61" spans="1:9" ht="16.5">
      <c r="A61" s="453" t="s">
        <v>66</v>
      </c>
      <c r="B61" s="454" t="s">
        <v>67</v>
      </c>
      <c r="C61" s="381" t="s">
        <v>55</v>
      </c>
      <c r="D61" s="382"/>
      <c r="E61" s="382"/>
      <c r="F61" s="382"/>
      <c r="G61" s="382"/>
      <c r="H61" s="382"/>
      <c r="I61" s="383"/>
    </row>
    <row r="62" spans="1:9" ht="39.75" customHeight="1">
      <c r="A62" s="453"/>
      <c r="B62" s="454"/>
      <c r="C62" s="384" t="s">
        <v>183</v>
      </c>
      <c r="D62" s="385"/>
      <c r="E62" s="385"/>
      <c r="F62" s="385"/>
      <c r="G62" s="385"/>
      <c r="H62" s="385"/>
      <c r="I62" s="386"/>
    </row>
    <row r="63" spans="1:9" ht="17.25" thickBot="1">
      <c r="A63" s="478" t="s">
        <v>56</v>
      </c>
      <c r="B63" s="479"/>
      <c r="C63" s="29"/>
      <c r="D63" s="30" t="s">
        <v>57</v>
      </c>
      <c r="E63" s="30" t="s">
        <v>57</v>
      </c>
      <c r="F63" s="30" t="s">
        <v>57</v>
      </c>
      <c r="G63" s="31" t="e">
        <f>SUM(Aragatsotn!#REF!,Aragatsotn!D21)</f>
        <v>#REF!</v>
      </c>
      <c r="H63" s="31" t="e">
        <f>Aragatsotn!#REF!+Aragatsotn!#REF!+Aragatsotn!#REF!+Aragatsotn!E21+Aragatsotn!#REF!</f>
        <v>#REF!</v>
      </c>
      <c r="I63" s="31" t="e">
        <f>Aragatsotn!#REF!+Aragatsotn!#REF!+Aragatsotn!#REF!+Aragatsotn!F21+Aragatsotn!#REF!</f>
        <v>#REF!</v>
      </c>
    </row>
    <row r="64" spans="1:9" ht="16.5">
      <c r="A64" s="480" t="s">
        <v>58</v>
      </c>
      <c r="B64" s="481"/>
      <c r="C64" s="481"/>
      <c r="D64" s="481"/>
      <c r="E64" s="481"/>
      <c r="F64" s="481"/>
      <c r="G64" s="481"/>
      <c r="H64" s="481"/>
      <c r="I64" s="482"/>
    </row>
    <row r="65" spans="1:9" ht="17.25" thickBot="1">
      <c r="A65" s="483" t="s">
        <v>383</v>
      </c>
      <c r="B65" s="484"/>
      <c r="C65" s="484"/>
      <c r="D65" s="484"/>
      <c r="E65" s="484"/>
      <c r="F65" s="484"/>
      <c r="G65" s="484"/>
      <c r="H65" s="484"/>
      <c r="I65" s="485"/>
    </row>
    <row r="66" spans="1:9" ht="17.25" thickBot="1">
      <c r="A66" s="486" t="s">
        <v>59</v>
      </c>
      <c r="B66" s="487"/>
      <c r="C66" s="487"/>
      <c r="D66" s="487"/>
      <c r="E66" s="487"/>
      <c r="F66" s="487"/>
      <c r="G66" s="487"/>
      <c r="H66" s="487"/>
      <c r="I66" s="488"/>
    </row>
    <row r="67" spans="1:9" ht="57" customHeight="1" thickBot="1">
      <c r="A67" s="489" t="s">
        <v>60</v>
      </c>
      <c r="B67" s="490"/>
      <c r="C67" s="491" t="s">
        <v>68</v>
      </c>
      <c r="D67" s="492"/>
      <c r="E67" s="492"/>
      <c r="F67" s="492"/>
      <c r="G67" s="492"/>
      <c r="H67" s="492"/>
      <c r="I67" s="493"/>
    </row>
    <row r="68" spans="1:9" ht="46.5" customHeight="1" thickBot="1">
      <c r="A68" s="494" t="s">
        <v>62</v>
      </c>
      <c r="B68" s="495"/>
      <c r="C68" s="32"/>
      <c r="D68" s="32"/>
      <c r="E68" s="32"/>
      <c r="F68" s="32"/>
      <c r="G68" s="32"/>
      <c r="H68" s="32"/>
      <c r="I68" s="33"/>
    </row>
    <row r="69" spans="1:9" ht="16.5">
      <c r="A69" s="496" t="s">
        <v>63</v>
      </c>
      <c r="B69" s="497"/>
      <c r="C69" s="497"/>
      <c r="D69" s="497"/>
      <c r="E69" s="497"/>
      <c r="F69" s="497"/>
      <c r="G69" s="498"/>
      <c r="H69" s="498"/>
      <c r="I69" s="499"/>
    </row>
    <row r="70" spans="1:9" ht="17.25" thickBot="1">
      <c r="A70" s="500" t="s">
        <v>182</v>
      </c>
      <c r="B70" s="501"/>
      <c r="C70" s="501"/>
      <c r="D70" s="501"/>
      <c r="E70" s="501"/>
      <c r="F70" s="501"/>
      <c r="G70" s="502"/>
      <c r="H70" s="502"/>
      <c r="I70" s="503"/>
    </row>
    <row r="71" spans="1:9" ht="16.5">
      <c r="A71" s="496" t="s">
        <v>64</v>
      </c>
      <c r="B71" s="497"/>
      <c r="C71" s="497"/>
      <c r="D71" s="497"/>
      <c r="E71" s="497"/>
      <c r="F71" s="497"/>
      <c r="G71" s="498"/>
      <c r="H71" s="498"/>
      <c r="I71" s="499"/>
    </row>
    <row r="72" spans="1:9" ht="17.25" thickBot="1">
      <c r="A72" s="500" t="s">
        <v>84</v>
      </c>
      <c r="B72" s="501"/>
      <c r="C72" s="501"/>
      <c r="D72" s="501"/>
      <c r="E72" s="501"/>
      <c r="F72" s="501"/>
      <c r="G72" s="502"/>
      <c r="H72" s="502"/>
      <c r="I72" s="503"/>
    </row>
    <row r="73" spans="1:9" s="34" customFormat="1" ht="16.5">
      <c r="A73" s="360" t="s">
        <v>51</v>
      </c>
      <c r="B73" s="361"/>
      <c r="C73" s="364" t="s">
        <v>21</v>
      </c>
      <c r="D73" s="365"/>
      <c r="E73" s="365"/>
      <c r="F73" s="365"/>
      <c r="G73" s="365"/>
      <c r="H73" s="365"/>
      <c r="I73" s="366"/>
    </row>
    <row r="74" spans="1:9" s="34" customFormat="1" ht="16.5">
      <c r="A74" s="362"/>
      <c r="B74" s="363"/>
      <c r="C74" s="450" t="s">
        <v>122</v>
      </c>
      <c r="D74" s="451"/>
      <c r="E74" s="451"/>
      <c r="F74" s="451"/>
      <c r="G74" s="451"/>
      <c r="H74" s="451"/>
      <c r="I74" s="452"/>
    </row>
    <row r="75" spans="1:9" s="34" customFormat="1" ht="16.5">
      <c r="A75" s="370" t="s">
        <v>86</v>
      </c>
      <c r="B75" s="371" t="s">
        <v>74</v>
      </c>
      <c r="C75" s="472" t="s">
        <v>55</v>
      </c>
      <c r="D75" s="473"/>
      <c r="E75" s="473"/>
      <c r="F75" s="473"/>
      <c r="G75" s="473"/>
      <c r="H75" s="473"/>
      <c r="I75" s="474"/>
    </row>
    <row r="76" spans="1:9" s="34" customFormat="1" ht="17.25" thickBot="1">
      <c r="A76" s="470"/>
      <c r="B76" s="471"/>
      <c r="C76" s="475" t="s">
        <v>123</v>
      </c>
      <c r="D76" s="476"/>
      <c r="E76" s="476"/>
      <c r="F76" s="476"/>
      <c r="G76" s="476"/>
      <c r="H76" s="476"/>
      <c r="I76" s="477"/>
    </row>
    <row r="77" spans="1:9" s="34" customFormat="1" ht="54" customHeight="1">
      <c r="A77" s="455" t="s">
        <v>75</v>
      </c>
      <c r="B77" s="456"/>
      <c r="C77" s="45" t="s">
        <v>124</v>
      </c>
      <c r="D77" s="74">
        <v>1</v>
      </c>
      <c r="E77" s="74">
        <v>1</v>
      </c>
      <c r="F77" s="74">
        <v>1</v>
      </c>
      <c r="G77" s="75"/>
      <c r="H77" s="75"/>
      <c r="I77" s="48"/>
    </row>
    <row r="78" spans="1:9" s="34" customFormat="1" ht="17.25" thickBot="1">
      <c r="A78" s="457" t="s">
        <v>78</v>
      </c>
      <c r="B78" s="458"/>
      <c r="C78" s="49"/>
      <c r="D78" s="49"/>
      <c r="E78" s="49"/>
      <c r="F78" s="50"/>
      <c r="G78" s="51"/>
      <c r="H78" s="51"/>
      <c r="I78" s="52"/>
    </row>
    <row r="79" spans="1:9" s="34" customFormat="1" ht="57.75" customHeight="1" thickBot="1">
      <c r="A79" s="459" t="s">
        <v>90</v>
      </c>
      <c r="B79" s="460"/>
      <c r="C79" s="460"/>
      <c r="D79" s="131"/>
      <c r="E79" s="131"/>
      <c r="F79" s="54"/>
      <c r="G79" s="76" t="e">
        <f>SUM(Aragatsotn!#REF!,Aragatsotn!#REF!)</f>
        <v>#REF!</v>
      </c>
      <c r="H79" s="76" t="e">
        <f>Aragatsotn!#REF!</f>
        <v>#REF!</v>
      </c>
      <c r="I79" s="76" t="e">
        <f>Aragatsotn!#REF!</f>
        <v>#REF!</v>
      </c>
    </row>
    <row r="80" spans="1:9" s="34" customFormat="1" ht="46.5" customHeight="1" thickBot="1">
      <c r="A80" s="461" t="s">
        <v>91</v>
      </c>
      <c r="B80" s="462"/>
      <c r="C80" s="77" t="e">
        <f>I79</f>
        <v>#REF!</v>
      </c>
      <c r="D80" s="77"/>
      <c r="E80" s="77"/>
      <c r="F80" s="54"/>
      <c r="G80" s="57"/>
      <c r="H80" s="57"/>
      <c r="I80" s="58"/>
    </row>
    <row r="81" spans="1:9" s="34" customFormat="1" ht="83.25" customHeight="1" thickBot="1">
      <c r="A81" s="461" t="s">
        <v>92</v>
      </c>
      <c r="B81" s="462"/>
      <c r="C81" s="133"/>
      <c r="D81" s="133"/>
      <c r="E81" s="133"/>
      <c r="F81" s="54"/>
      <c r="G81" s="57"/>
      <c r="H81" s="57"/>
      <c r="I81" s="58"/>
    </row>
    <row r="82" spans="1:9" s="34" customFormat="1" ht="16.5">
      <c r="A82" s="397" t="s">
        <v>63</v>
      </c>
      <c r="B82" s="398"/>
      <c r="C82" s="398"/>
      <c r="D82" s="398"/>
      <c r="E82" s="398"/>
      <c r="F82" s="398"/>
      <c r="G82" s="399"/>
      <c r="H82" s="399"/>
      <c r="I82" s="400"/>
    </row>
    <row r="83" spans="1:9" s="34" customFormat="1" ht="17.25" thickBot="1">
      <c r="A83" s="341" t="s">
        <v>295</v>
      </c>
      <c r="B83" s="342"/>
      <c r="C83" s="342"/>
      <c r="D83" s="342"/>
      <c r="E83" s="342"/>
      <c r="F83" s="342"/>
      <c r="G83" s="343"/>
      <c r="H83" s="343"/>
      <c r="I83" s="344"/>
    </row>
    <row r="84" spans="1:9" s="34" customFormat="1" ht="16.5">
      <c r="A84" s="397" t="s">
        <v>64</v>
      </c>
      <c r="B84" s="398"/>
      <c r="C84" s="398"/>
      <c r="D84" s="398"/>
      <c r="E84" s="398"/>
      <c r="F84" s="398"/>
      <c r="G84" s="399"/>
      <c r="H84" s="399"/>
      <c r="I84" s="400"/>
    </row>
    <row r="85" spans="1:9" s="34" customFormat="1" ht="17.25" thickBot="1">
      <c r="A85" s="341" t="s">
        <v>82</v>
      </c>
      <c r="B85" s="342"/>
      <c r="C85" s="342"/>
      <c r="D85" s="342"/>
      <c r="E85" s="342"/>
      <c r="F85" s="342"/>
      <c r="G85" s="343"/>
      <c r="H85" s="343"/>
      <c r="I85" s="344"/>
    </row>
    <row r="86" spans="1:9" s="34" customFormat="1" ht="16.5">
      <c r="A86" s="313" t="s">
        <v>51</v>
      </c>
      <c r="B86" s="314"/>
      <c r="C86" s="327" t="s">
        <v>21</v>
      </c>
      <c r="D86" s="328"/>
      <c r="E86" s="328"/>
      <c r="F86" s="328"/>
      <c r="G86" s="328"/>
      <c r="H86" s="328"/>
      <c r="I86" s="329"/>
    </row>
    <row r="87" spans="1:9" s="34" customFormat="1" ht="16.5">
      <c r="A87" s="315"/>
      <c r="B87" s="316"/>
      <c r="C87" s="466" t="s">
        <v>297</v>
      </c>
      <c r="D87" s="467"/>
      <c r="E87" s="467"/>
      <c r="F87" s="468"/>
      <c r="G87" s="468"/>
      <c r="H87" s="468"/>
      <c r="I87" s="469"/>
    </row>
    <row r="88" spans="1:9" s="34" customFormat="1" ht="16.5">
      <c r="A88" s="323" t="s">
        <v>151</v>
      </c>
      <c r="B88" s="325" t="s">
        <v>95</v>
      </c>
      <c r="C88" s="327" t="s">
        <v>55</v>
      </c>
      <c r="D88" s="328"/>
      <c r="E88" s="328"/>
      <c r="F88" s="328"/>
      <c r="G88" s="328"/>
      <c r="H88" s="328"/>
      <c r="I88" s="329"/>
    </row>
    <row r="89" spans="1:9" s="34" customFormat="1" ht="33.75" customHeight="1" thickBot="1">
      <c r="A89" s="323"/>
      <c r="B89" s="325"/>
      <c r="C89" s="463" t="s">
        <v>382</v>
      </c>
      <c r="D89" s="464"/>
      <c r="E89" s="464"/>
      <c r="F89" s="464"/>
      <c r="G89" s="464"/>
      <c r="H89" s="464"/>
      <c r="I89" s="465"/>
    </row>
    <row r="90" spans="1:9" s="34" customFormat="1" ht="50.25" customHeight="1" thickBot="1">
      <c r="A90" s="303" t="s">
        <v>97</v>
      </c>
      <c r="B90" s="304"/>
      <c r="C90" s="136" t="s">
        <v>98</v>
      </c>
      <c r="D90" s="63">
        <v>9</v>
      </c>
      <c r="E90" s="63">
        <v>9</v>
      </c>
      <c r="F90" s="62">
        <v>9</v>
      </c>
      <c r="G90" s="68"/>
      <c r="H90" s="68"/>
      <c r="I90" s="64"/>
    </row>
    <row r="91" spans="1:9" s="34" customFormat="1" ht="17.25" thickBot="1">
      <c r="A91" s="303" t="s">
        <v>99</v>
      </c>
      <c r="B91" s="304"/>
      <c r="C91" s="136"/>
      <c r="D91" s="65" t="s">
        <v>57</v>
      </c>
      <c r="E91" s="65" t="s">
        <v>57</v>
      </c>
      <c r="F91" s="65" t="s">
        <v>57</v>
      </c>
      <c r="G91" s="66">
        <f>SUM(Aragatsotn!D22:D23)</f>
        <v>3500</v>
      </c>
      <c r="H91" s="66">
        <f>SUM(Aragatsotn!E22:E23)</f>
        <v>3500</v>
      </c>
      <c r="I91" s="66" t="e">
        <f>Aragatsotn!F22+Aragatsotn!F23+Aragatsotn!#REF!+Aragatsotn!#REF!+Aragatsotn!#REF!+Aragatsotn!#REF!+Aragatsotn!#REF!+Aragatsotn!#REF!+Aragatsotn!#REF!</f>
        <v>#REF!</v>
      </c>
    </row>
    <row r="92" spans="1:9" s="34" customFormat="1" ht="17.25" thickBot="1">
      <c r="A92" s="303" t="s">
        <v>100</v>
      </c>
      <c r="B92" s="511"/>
      <c r="C92" s="304"/>
      <c r="D92" s="134"/>
      <c r="E92" s="134"/>
      <c r="F92" s="65"/>
      <c r="G92" s="68"/>
      <c r="H92" s="68"/>
      <c r="I92" s="64"/>
    </row>
    <row r="93" spans="1:9" s="34" customFormat="1" ht="16.5">
      <c r="A93" s="512" t="s">
        <v>101</v>
      </c>
      <c r="B93" s="513"/>
      <c r="C93" s="513"/>
      <c r="D93" s="513"/>
      <c r="E93" s="513"/>
      <c r="F93" s="513"/>
      <c r="G93" s="513"/>
      <c r="H93" s="513"/>
      <c r="I93" s="514"/>
    </row>
    <row r="94" spans="1:9" s="34" customFormat="1" ht="17.25" thickBot="1">
      <c r="A94" s="515" t="s">
        <v>291</v>
      </c>
      <c r="B94" s="516"/>
      <c r="C94" s="516"/>
      <c r="D94" s="516"/>
      <c r="E94" s="516"/>
      <c r="F94" s="516"/>
      <c r="G94" s="516"/>
      <c r="H94" s="516"/>
      <c r="I94" s="517"/>
    </row>
    <row r="95" spans="1:9" s="34" customFormat="1" ht="16.5">
      <c r="A95" s="305" t="s">
        <v>63</v>
      </c>
      <c r="B95" s="306"/>
      <c r="C95" s="306"/>
      <c r="D95" s="306"/>
      <c r="E95" s="306"/>
      <c r="F95" s="306"/>
      <c r="G95" s="307"/>
      <c r="H95" s="307"/>
      <c r="I95" s="308"/>
    </row>
    <row r="96" spans="1:9" s="34" customFormat="1" ht="15" customHeight="1" thickBot="1">
      <c r="A96" s="309" t="s">
        <v>103</v>
      </c>
      <c r="B96" s="310"/>
      <c r="C96" s="310"/>
      <c r="D96" s="310"/>
      <c r="E96" s="310"/>
      <c r="F96" s="310"/>
      <c r="G96" s="311"/>
      <c r="H96" s="311"/>
      <c r="I96" s="312"/>
    </row>
    <row r="97" spans="1:9" s="34" customFormat="1" ht="16.5">
      <c r="A97" s="305" t="s">
        <v>64</v>
      </c>
      <c r="B97" s="306"/>
      <c r="C97" s="306"/>
      <c r="D97" s="306"/>
      <c r="E97" s="306"/>
      <c r="F97" s="306"/>
      <c r="G97" s="307"/>
      <c r="H97" s="307"/>
      <c r="I97" s="308"/>
    </row>
    <row r="98" spans="1:9" s="34" customFormat="1" ht="33.75" customHeight="1" thickBot="1">
      <c r="A98" s="309" t="s">
        <v>104</v>
      </c>
      <c r="B98" s="310"/>
      <c r="C98" s="310"/>
      <c r="D98" s="310"/>
      <c r="E98" s="310"/>
      <c r="F98" s="310"/>
      <c r="G98" s="311"/>
      <c r="H98" s="311"/>
      <c r="I98" s="312"/>
    </row>
    <row r="99" spans="1:9" ht="16.5">
      <c r="A99" s="360" t="s">
        <v>51</v>
      </c>
      <c r="B99" s="361"/>
      <c r="C99" s="364" t="s">
        <v>21</v>
      </c>
      <c r="D99" s="365"/>
      <c r="E99" s="365"/>
      <c r="F99" s="365"/>
      <c r="G99" s="365"/>
      <c r="H99" s="365"/>
      <c r="I99" s="366"/>
    </row>
    <row r="100" spans="1:9" ht="16.5">
      <c r="A100" s="362"/>
      <c r="B100" s="363"/>
      <c r="C100" s="450" t="s">
        <v>85</v>
      </c>
      <c r="D100" s="451"/>
      <c r="E100" s="451"/>
      <c r="F100" s="451"/>
      <c r="G100" s="451"/>
      <c r="H100" s="451"/>
      <c r="I100" s="452"/>
    </row>
    <row r="101" spans="1:9" ht="16.5">
      <c r="A101" s="370" t="s">
        <v>110</v>
      </c>
      <c r="B101" s="371" t="s">
        <v>74</v>
      </c>
      <c r="C101" s="472" t="s">
        <v>55</v>
      </c>
      <c r="D101" s="473"/>
      <c r="E101" s="473"/>
      <c r="F101" s="473"/>
      <c r="G101" s="473"/>
      <c r="H101" s="473"/>
      <c r="I101" s="474"/>
    </row>
    <row r="102" spans="1:9" ht="33" customHeight="1" thickBot="1">
      <c r="A102" s="470"/>
      <c r="B102" s="471"/>
      <c r="C102" s="475" t="s">
        <v>87</v>
      </c>
      <c r="D102" s="476"/>
      <c r="E102" s="476"/>
      <c r="F102" s="476"/>
      <c r="G102" s="476"/>
      <c r="H102" s="476"/>
      <c r="I102" s="477"/>
    </row>
    <row r="103" spans="1:9" ht="66">
      <c r="A103" s="455" t="s">
        <v>75</v>
      </c>
      <c r="B103" s="456"/>
      <c r="C103" s="45" t="s">
        <v>88</v>
      </c>
      <c r="D103" s="74">
        <v>32</v>
      </c>
      <c r="E103" s="74">
        <v>32</v>
      </c>
      <c r="F103" s="74">
        <v>32</v>
      </c>
      <c r="G103" s="47"/>
      <c r="H103" s="47"/>
      <c r="I103" s="48"/>
    </row>
    <row r="104" spans="1:9" ht="116.25" thickBot="1">
      <c r="A104" s="457" t="s">
        <v>78</v>
      </c>
      <c r="B104" s="458"/>
      <c r="C104" s="49" t="s">
        <v>89</v>
      </c>
      <c r="D104" s="49"/>
      <c r="E104" s="49"/>
      <c r="F104" s="50">
        <v>100</v>
      </c>
      <c r="G104" s="51"/>
      <c r="H104" s="51"/>
      <c r="I104" s="52"/>
    </row>
    <row r="105" spans="1:9" ht="59.25" customHeight="1" thickBot="1">
      <c r="A105" s="459" t="s">
        <v>90</v>
      </c>
      <c r="B105" s="460"/>
      <c r="C105" s="460"/>
      <c r="D105" s="53"/>
      <c r="E105" s="53"/>
      <c r="F105" s="54"/>
      <c r="G105" s="55" t="e">
        <f>Aragatsotn!#REF!</f>
        <v>#REF!</v>
      </c>
      <c r="H105" s="55" t="e">
        <f>Aragatsotn!#REF!</f>
        <v>#REF!</v>
      </c>
      <c r="I105" s="55" t="e">
        <f>Aragatsotn!#REF!</f>
        <v>#REF!</v>
      </c>
    </row>
    <row r="106" spans="1:9" ht="42.75" customHeight="1" thickBot="1">
      <c r="A106" s="461" t="s">
        <v>91</v>
      </c>
      <c r="B106" s="462"/>
      <c r="C106" s="55" t="e">
        <f>I105</f>
        <v>#REF!</v>
      </c>
      <c r="D106" s="56"/>
      <c r="E106" s="56"/>
      <c r="F106" s="54"/>
      <c r="G106" s="57"/>
      <c r="H106" s="57"/>
      <c r="I106" s="58"/>
    </row>
    <row r="107" spans="1:9" ht="67.5" customHeight="1" thickBot="1">
      <c r="A107" s="461" t="s">
        <v>92</v>
      </c>
      <c r="B107" s="462"/>
      <c r="C107" s="59"/>
      <c r="D107" s="59"/>
      <c r="E107" s="59"/>
      <c r="F107" s="54"/>
      <c r="G107" s="57"/>
      <c r="H107" s="57"/>
      <c r="I107" s="58"/>
    </row>
    <row r="108" spans="1:9" ht="16.5">
      <c r="A108" s="397" t="s">
        <v>63</v>
      </c>
      <c r="B108" s="398"/>
      <c r="C108" s="398"/>
      <c r="D108" s="398"/>
      <c r="E108" s="398"/>
      <c r="F108" s="398"/>
      <c r="G108" s="399"/>
      <c r="H108" s="399"/>
      <c r="I108" s="400"/>
    </row>
    <row r="109" spans="1:9" ht="17.25" thickBot="1">
      <c r="A109" s="341" t="s">
        <v>186</v>
      </c>
      <c r="B109" s="342"/>
      <c r="C109" s="342"/>
      <c r="D109" s="342"/>
      <c r="E109" s="342"/>
      <c r="F109" s="342"/>
      <c r="G109" s="343"/>
      <c r="H109" s="343"/>
      <c r="I109" s="344"/>
    </row>
    <row r="110" spans="1:9" ht="16.5">
      <c r="A110" s="397" t="s">
        <v>64</v>
      </c>
      <c r="B110" s="398"/>
      <c r="C110" s="398"/>
      <c r="D110" s="398"/>
      <c r="E110" s="398"/>
      <c r="F110" s="398"/>
      <c r="G110" s="399"/>
      <c r="H110" s="399"/>
      <c r="I110" s="400"/>
    </row>
    <row r="111" spans="1:9" ht="17.25" thickBot="1">
      <c r="A111" s="341" t="s">
        <v>82</v>
      </c>
      <c r="B111" s="342"/>
      <c r="C111" s="342"/>
      <c r="D111" s="342"/>
      <c r="E111" s="342"/>
      <c r="F111" s="342"/>
      <c r="G111" s="343"/>
      <c r="H111" s="343"/>
      <c r="I111" s="344"/>
    </row>
    <row r="112" spans="1:9" s="168" customFormat="1" ht="16.5">
      <c r="A112" s="313" t="s">
        <v>51</v>
      </c>
      <c r="B112" s="314"/>
      <c r="C112" s="317" t="s">
        <v>21</v>
      </c>
      <c r="D112" s="318"/>
      <c r="E112" s="318"/>
      <c r="F112" s="318"/>
      <c r="G112" s="318"/>
      <c r="H112" s="318"/>
      <c r="I112" s="319"/>
    </row>
    <row r="113" spans="1:9" s="168" customFormat="1" ht="16.5">
      <c r="A113" s="315"/>
      <c r="B113" s="316"/>
      <c r="C113" s="320" t="s">
        <v>165</v>
      </c>
      <c r="D113" s="321"/>
      <c r="E113" s="321"/>
      <c r="F113" s="321"/>
      <c r="G113" s="321"/>
      <c r="H113" s="321"/>
      <c r="I113" s="322"/>
    </row>
    <row r="114" spans="1:9" s="168" customFormat="1" ht="16.5">
      <c r="A114" s="323" t="s">
        <v>135</v>
      </c>
      <c r="B114" s="325" t="s">
        <v>74</v>
      </c>
      <c r="C114" s="327" t="s">
        <v>55</v>
      </c>
      <c r="D114" s="328"/>
      <c r="E114" s="328"/>
      <c r="F114" s="328"/>
      <c r="G114" s="328"/>
      <c r="H114" s="328"/>
      <c r="I114" s="329"/>
    </row>
    <row r="115" spans="1:9" s="168" customFormat="1" ht="17.25" thickBot="1">
      <c r="A115" s="324"/>
      <c r="B115" s="326"/>
      <c r="C115" s="330" t="s">
        <v>204</v>
      </c>
      <c r="D115" s="331"/>
      <c r="E115" s="331"/>
      <c r="F115" s="331"/>
      <c r="G115" s="331"/>
      <c r="H115" s="331"/>
      <c r="I115" s="332"/>
    </row>
    <row r="116" spans="1:9" s="168" customFormat="1" ht="49.5">
      <c r="A116" s="333" t="s">
        <v>75</v>
      </c>
      <c r="B116" s="334"/>
      <c r="C116" s="90" t="s">
        <v>124</v>
      </c>
      <c r="D116" s="91">
        <v>0</v>
      </c>
      <c r="E116" s="91">
        <v>1</v>
      </c>
      <c r="F116" s="91">
        <v>1</v>
      </c>
      <c r="G116" s="92"/>
      <c r="H116" s="92"/>
      <c r="I116" s="93"/>
    </row>
    <row r="117" spans="1:9" s="168" customFormat="1" ht="17.25" thickBot="1">
      <c r="A117" s="335" t="s">
        <v>78</v>
      </c>
      <c r="B117" s="336"/>
      <c r="C117" s="94"/>
      <c r="D117" s="94"/>
      <c r="E117" s="94"/>
      <c r="F117" s="202"/>
      <c r="G117" s="95"/>
      <c r="H117" s="95"/>
      <c r="I117" s="36"/>
    </row>
    <row r="118" spans="1:9" s="168" customFormat="1" ht="17.25" thickBot="1">
      <c r="A118" s="301" t="s">
        <v>90</v>
      </c>
      <c r="B118" s="302"/>
      <c r="C118" s="302"/>
      <c r="D118" s="206"/>
      <c r="E118" s="206"/>
      <c r="F118" s="65"/>
      <c r="G118" s="96" t="e">
        <f>Aragatsotn!#REF!</f>
        <v>#REF!</v>
      </c>
      <c r="H118" s="96" t="e">
        <f>Aragatsotn!#REF!</f>
        <v>#REF!</v>
      </c>
      <c r="I118" s="96" t="e">
        <f>Aragatsotn!#REF!</f>
        <v>#REF!</v>
      </c>
    </row>
    <row r="119" spans="1:9" s="168" customFormat="1" ht="17.25" thickBot="1">
      <c r="A119" s="303" t="s">
        <v>91</v>
      </c>
      <c r="B119" s="304"/>
      <c r="C119" s="97" t="e">
        <f>I118</f>
        <v>#REF!</v>
      </c>
      <c r="D119" s="97"/>
      <c r="E119" s="97"/>
      <c r="F119" s="65"/>
      <c r="G119" s="68"/>
      <c r="H119" s="68"/>
      <c r="I119" s="64"/>
    </row>
    <row r="120" spans="1:9" s="168" customFormat="1" ht="17.25" thickBot="1">
      <c r="A120" s="303" t="s">
        <v>92</v>
      </c>
      <c r="B120" s="304"/>
      <c r="C120" s="204"/>
      <c r="D120" s="204"/>
      <c r="E120" s="204"/>
      <c r="F120" s="65"/>
      <c r="G120" s="68"/>
      <c r="H120" s="68"/>
      <c r="I120" s="64"/>
    </row>
    <row r="121" spans="1:9" s="168" customFormat="1" ht="16.5">
      <c r="A121" s="305" t="s">
        <v>63</v>
      </c>
      <c r="B121" s="306"/>
      <c r="C121" s="306"/>
      <c r="D121" s="306"/>
      <c r="E121" s="306"/>
      <c r="F121" s="306"/>
      <c r="G121" s="307"/>
      <c r="H121" s="307"/>
      <c r="I121" s="308"/>
    </row>
    <row r="122" spans="1:9" s="168" customFormat="1" ht="17.25" thickBot="1">
      <c r="A122" s="309" t="s">
        <v>186</v>
      </c>
      <c r="B122" s="310"/>
      <c r="C122" s="310"/>
      <c r="D122" s="310"/>
      <c r="E122" s="310"/>
      <c r="F122" s="310"/>
      <c r="G122" s="311"/>
      <c r="H122" s="311"/>
      <c r="I122" s="312"/>
    </row>
    <row r="123" spans="1:9" s="168" customFormat="1" ht="16.5">
      <c r="A123" s="305" t="s">
        <v>64</v>
      </c>
      <c r="B123" s="306"/>
      <c r="C123" s="306"/>
      <c r="D123" s="306"/>
      <c r="E123" s="306"/>
      <c r="F123" s="306"/>
      <c r="G123" s="307"/>
      <c r="H123" s="307"/>
      <c r="I123" s="308"/>
    </row>
    <row r="124" spans="1:9" s="168" customFormat="1" ht="17.25" thickBot="1">
      <c r="A124" s="309" t="s">
        <v>82</v>
      </c>
      <c r="B124" s="310"/>
      <c r="C124" s="310"/>
      <c r="D124" s="310"/>
      <c r="E124" s="310"/>
      <c r="F124" s="310"/>
      <c r="G124" s="311"/>
      <c r="H124" s="311"/>
      <c r="I124" s="312"/>
    </row>
  </sheetData>
  <mergeCells count="142">
    <mergeCell ref="A96:I96"/>
    <mergeCell ref="A97:I97"/>
    <mergeCell ref="A98:I98"/>
    <mergeCell ref="A29:B31"/>
    <mergeCell ref="C29:I29"/>
    <mergeCell ref="C30:I30"/>
    <mergeCell ref="C31:I31"/>
    <mergeCell ref="C32:I32"/>
    <mergeCell ref="A33:B33"/>
    <mergeCell ref="A34:B34"/>
    <mergeCell ref="A35:C35"/>
    <mergeCell ref="A36:B36"/>
    <mergeCell ref="A37:B37"/>
    <mergeCell ref="A38:I38"/>
    <mergeCell ref="A39:I39"/>
    <mergeCell ref="A40:I40"/>
    <mergeCell ref="A91:B91"/>
    <mergeCell ref="A92:C92"/>
    <mergeCell ref="A93:I93"/>
    <mergeCell ref="A94:I94"/>
    <mergeCell ref="A95:I95"/>
    <mergeCell ref="A88:A89"/>
    <mergeCell ref="B88:B89"/>
    <mergeCell ref="C88:I88"/>
    <mergeCell ref="A111:I111"/>
    <mergeCell ref="A105:C105"/>
    <mergeCell ref="A106:B106"/>
    <mergeCell ref="A107:B107"/>
    <mergeCell ref="A108:I108"/>
    <mergeCell ref="A109:I109"/>
    <mergeCell ref="A110:I110"/>
    <mergeCell ref="A104:B104"/>
    <mergeCell ref="A103:B103"/>
    <mergeCell ref="A101:A102"/>
    <mergeCell ref="B101:B102"/>
    <mergeCell ref="C101:I101"/>
    <mergeCell ref="C102:I102"/>
    <mergeCell ref="A63:B63"/>
    <mergeCell ref="A64:I64"/>
    <mergeCell ref="A65:I65"/>
    <mergeCell ref="A66:I66"/>
    <mergeCell ref="A67:B67"/>
    <mergeCell ref="C67:I67"/>
    <mergeCell ref="A68:B68"/>
    <mergeCell ref="A69:I69"/>
    <mergeCell ref="A70:I70"/>
    <mergeCell ref="A71:I71"/>
    <mergeCell ref="A72:I72"/>
    <mergeCell ref="A73:B74"/>
    <mergeCell ref="C73:I73"/>
    <mergeCell ref="C74:I74"/>
    <mergeCell ref="A75:A76"/>
    <mergeCell ref="B75:B76"/>
    <mergeCell ref="C75:I75"/>
    <mergeCell ref="C76:I76"/>
    <mergeCell ref="A82:I82"/>
    <mergeCell ref="A83:I83"/>
    <mergeCell ref="A51:B51"/>
    <mergeCell ref="A52:C52"/>
    <mergeCell ref="A53:B53"/>
    <mergeCell ref="A55:I55"/>
    <mergeCell ref="A56:I56"/>
    <mergeCell ref="A57:I57"/>
    <mergeCell ref="A58:I58"/>
    <mergeCell ref="A99:B100"/>
    <mergeCell ref="C99:I99"/>
    <mergeCell ref="C100:I100"/>
    <mergeCell ref="A61:A62"/>
    <mergeCell ref="B61:B62"/>
    <mergeCell ref="A84:I84"/>
    <mergeCell ref="A85:I85"/>
    <mergeCell ref="A77:B77"/>
    <mergeCell ref="A78:B78"/>
    <mergeCell ref="A79:C79"/>
    <mergeCell ref="A80:B80"/>
    <mergeCell ref="A81:B81"/>
    <mergeCell ref="C89:I89"/>
    <mergeCell ref="A90:B90"/>
    <mergeCell ref="A86:B87"/>
    <mergeCell ref="C86:I86"/>
    <mergeCell ref="C87:I87"/>
    <mergeCell ref="C61:I61"/>
    <mergeCell ref="C62:I62"/>
    <mergeCell ref="A22:I22"/>
    <mergeCell ref="A23:B23"/>
    <mergeCell ref="C23:I23"/>
    <mergeCell ref="A24:B24"/>
    <mergeCell ref="A25:I25"/>
    <mergeCell ref="A26:I26"/>
    <mergeCell ref="A27:I27"/>
    <mergeCell ref="A59:B60"/>
    <mergeCell ref="C59:I59"/>
    <mergeCell ref="C60:I60"/>
    <mergeCell ref="A41:I41"/>
    <mergeCell ref="A54:B54"/>
    <mergeCell ref="A42:C44"/>
    <mergeCell ref="D42:I42"/>
    <mergeCell ref="D43:F43"/>
    <mergeCell ref="G43:I43"/>
    <mergeCell ref="A45:B47"/>
    <mergeCell ref="C45:I45"/>
    <mergeCell ref="C46:I46"/>
    <mergeCell ref="C47:I47"/>
    <mergeCell ref="C48:I48"/>
    <mergeCell ref="A49:B50"/>
    <mergeCell ref="A8:I8"/>
    <mergeCell ref="A1:I1"/>
    <mergeCell ref="A2:I2"/>
    <mergeCell ref="A3:I3"/>
    <mergeCell ref="A4:I4"/>
    <mergeCell ref="A6:I6"/>
    <mergeCell ref="A28:I28"/>
    <mergeCell ref="A21:I21"/>
    <mergeCell ref="A10:I10"/>
    <mergeCell ref="A12:C14"/>
    <mergeCell ref="D12:I12"/>
    <mergeCell ref="D13:F13"/>
    <mergeCell ref="G13:I13"/>
    <mergeCell ref="A15:B16"/>
    <mergeCell ref="C15:I15"/>
    <mergeCell ref="C16:I16"/>
    <mergeCell ref="A17:A18"/>
    <mergeCell ref="B17:B18"/>
    <mergeCell ref="C18:I18"/>
    <mergeCell ref="A19:B19"/>
    <mergeCell ref="A20:I20"/>
    <mergeCell ref="A118:C118"/>
    <mergeCell ref="A119:B119"/>
    <mergeCell ref="A120:B120"/>
    <mergeCell ref="A121:I121"/>
    <mergeCell ref="A122:I122"/>
    <mergeCell ref="A123:I123"/>
    <mergeCell ref="A124:I124"/>
    <mergeCell ref="A112:B113"/>
    <mergeCell ref="C112:I112"/>
    <mergeCell ref="C113:I113"/>
    <mergeCell ref="A114:A115"/>
    <mergeCell ref="B114:B115"/>
    <mergeCell ref="C114:I114"/>
    <mergeCell ref="C115:I115"/>
    <mergeCell ref="A116:B116"/>
    <mergeCell ref="A117:B117"/>
  </mergeCells>
  <pageMargins left="0.25" right="0.25" top="0.75" bottom="0.75" header="0.3" footer="0.3"/>
  <pageSetup scale="9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48"/>
  <sheetViews>
    <sheetView topLeftCell="A139" workbookViewId="0">
      <selection activeCell="C123" sqref="C123"/>
    </sheetView>
  </sheetViews>
  <sheetFormatPr defaultRowHeight="16.5"/>
  <cols>
    <col min="1" max="1" width="13.140625" style="34" customWidth="1"/>
    <col min="2" max="2" width="16.140625" style="34" customWidth="1"/>
    <col min="3" max="3" width="26.85546875" style="34" customWidth="1"/>
    <col min="4" max="4" width="17.42578125" style="34" customWidth="1"/>
    <col min="5" max="5" width="10.42578125" style="34" bestFit="1" customWidth="1"/>
    <col min="6" max="6" width="10.42578125" style="34" customWidth="1"/>
    <col min="7" max="7" width="10.7109375" style="34" bestFit="1" customWidth="1"/>
    <col min="8" max="8" width="10.42578125" style="34" bestFit="1" customWidth="1"/>
    <col min="9" max="9" width="10.5703125" style="34" bestFit="1" customWidth="1"/>
    <col min="10" max="10" width="9.140625" style="34"/>
    <col min="11" max="11" width="9.42578125" style="34" bestFit="1" customWidth="1"/>
    <col min="12" max="256" width="9.140625" style="34"/>
    <col min="257" max="257" width="13.140625" style="34" customWidth="1"/>
    <col min="258" max="258" width="16.140625" style="34" customWidth="1"/>
    <col min="259" max="259" width="26.85546875" style="34" customWidth="1"/>
    <col min="260" max="260" width="17.42578125" style="34" customWidth="1"/>
    <col min="261" max="261" width="15.140625" style="34" customWidth="1"/>
    <col min="262" max="262" width="19.140625" style="34" customWidth="1"/>
    <col min="263" max="263" width="17.5703125" style="34" customWidth="1"/>
    <col min="264" max="264" width="15.7109375" style="34" customWidth="1"/>
    <col min="265" max="265" width="17.140625" style="34" customWidth="1"/>
    <col min="266" max="266" width="9.140625" style="34"/>
    <col min="267" max="267" width="9.42578125" style="34" bestFit="1" customWidth="1"/>
    <col min="268" max="512" width="9.140625" style="34"/>
    <col min="513" max="513" width="13.140625" style="34" customWidth="1"/>
    <col min="514" max="514" width="16.140625" style="34" customWidth="1"/>
    <col min="515" max="515" width="26.85546875" style="34" customWidth="1"/>
    <col min="516" max="516" width="17.42578125" style="34" customWidth="1"/>
    <col min="517" max="517" width="15.140625" style="34" customWidth="1"/>
    <col min="518" max="518" width="19.140625" style="34" customWidth="1"/>
    <col min="519" max="519" width="17.5703125" style="34" customWidth="1"/>
    <col min="520" max="520" width="15.7109375" style="34" customWidth="1"/>
    <col min="521" max="521" width="17.140625" style="34" customWidth="1"/>
    <col min="522" max="522" width="9.140625" style="34"/>
    <col min="523" max="523" width="9.42578125" style="34" bestFit="1" customWidth="1"/>
    <col min="524" max="768" width="9.140625" style="34"/>
    <col min="769" max="769" width="13.140625" style="34" customWidth="1"/>
    <col min="770" max="770" width="16.140625" style="34" customWidth="1"/>
    <col min="771" max="771" width="26.85546875" style="34" customWidth="1"/>
    <col min="772" max="772" width="17.42578125" style="34" customWidth="1"/>
    <col min="773" max="773" width="15.140625" style="34" customWidth="1"/>
    <col min="774" max="774" width="19.140625" style="34" customWidth="1"/>
    <col min="775" max="775" width="17.5703125" style="34" customWidth="1"/>
    <col min="776" max="776" width="15.7109375" style="34" customWidth="1"/>
    <col min="777" max="777" width="17.140625" style="34" customWidth="1"/>
    <col min="778" max="778" width="9.140625" style="34"/>
    <col min="779" max="779" width="9.42578125" style="34" bestFit="1" customWidth="1"/>
    <col min="780" max="1024" width="9.140625" style="34"/>
    <col min="1025" max="1025" width="13.140625" style="34" customWidth="1"/>
    <col min="1026" max="1026" width="16.140625" style="34" customWidth="1"/>
    <col min="1027" max="1027" width="26.85546875" style="34" customWidth="1"/>
    <col min="1028" max="1028" width="17.42578125" style="34" customWidth="1"/>
    <col min="1029" max="1029" width="15.140625" style="34" customWidth="1"/>
    <col min="1030" max="1030" width="19.140625" style="34" customWidth="1"/>
    <col min="1031" max="1031" width="17.5703125" style="34" customWidth="1"/>
    <col min="1032" max="1032" width="15.7109375" style="34" customWidth="1"/>
    <col min="1033" max="1033" width="17.140625" style="34" customWidth="1"/>
    <col min="1034" max="1034" width="9.140625" style="34"/>
    <col min="1035" max="1035" width="9.42578125" style="34" bestFit="1" customWidth="1"/>
    <col min="1036" max="1280" width="9.140625" style="34"/>
    <col min="1281" max="1281" width="13.140625" style="34" customWidth="1"/>
    <col min="1282" max="1282" width="16.140625" style="34" customWidth="1"/>
    <col min="1283" max="1283" width="26.85546875" style="34" customWidth="1"/>
    <col min="1284" max="1284" width="17.42578125" style="34" customWidth="1"/>
    <col min="1285" max="1285" width="15.140625" style="34" customWidth="1"/>
    <col min="1286" max="1286" width="19.140625" style="34" customWidth="1"/>
    <col min="1287" max="1287" width="17.5703125" style="34" customWidth="1"/>
    <col min="1288" max="1288" width="15.7109375" style="34" customWidth="1"/>
    <col min="1289" max="1289" width="17.140625" style="34" customWidth="1"/>
    <col min="1290" max="1290" width="9.140625" style="34"/>
    <col min="1291" max="1291" width="9.42578125" style="34" bestFit="1" customWidth="1"/>
    <col min="1292" max="1536" width="9.140625" style="34"/>
    <col min="1537" max="1537" width="13.140625" style="34" customWidth="1"/>
    <col min="1538" max="1538" width="16.140625" style="34" customWidth="1"/>
    <col min="1539" max="1539" width="26.85546875" style="34" customWidth="1"/>
    <col min="1540" max="1540" width="17.42578125" style="34" customWidth="1"/>
    <col min="1541" max="1541" width="15.140625" style="34" customWidth="1"/>
    <col min="1542" max="1542" width="19.140625" style="34" customWidth="1"/>
    <col min="1543" max="1543" width="17.5703125" style="34" customWidth="1"/>
    <col min="1544" max="1544" width="15.7109375" style="34" customWidth="1"/>
    <col min="1545" max="1545" width="17.140625" style="34" customWidth="1"/>
    <col min="1546" max="1546" width="9.140625" style="34"/>
    <col min="1547" max="1547" width="9.42578125" style="34" bestFit="1" customWidth="1"/>
    <col min="1548" max="1792" width="9.140625" style="34"/>
    <col min="1793" max="1793" width="13.140625" style="34" customWidth="1"/>
    <col min="1794" max="1794" width="16.140625" style="34" customWidth="1"/>
    <col min="1795" max="1795" width="26.85546875" style="34" customWidth="1"/>
    <col min="1796" max="1796" width="17.42578125" style="34" customWidth="1"/>
    <col min="1797" max="1797" width="15.140625" style="34" customWidth="1"/>
    <col min="1798" max="1798" width="19.140625" style="34" customWidth="1"/>
    <col min="1799" max="1799" width="17.5703125" style="34" customWidth="1"/>
    <col min="1800" max="1800" width="15.7109375" style="34" customWidth="1"/>
    <col min="1801" max="1801" width="17.140625" style="34" customWidth="1"/>
    <col min="1802" max="1802" width="9.140625" style="34"/>
    <col min="1803" max="1803" width="9.42578125" style="34" bestFit="1" customWidth="1"/>
    <col min="1804" max="2048" width="9.140625" style="34"/>
    <col min="2049" max="2049" width="13.140625" style="34" customWidth="1"/>
    <col min="2050" max="2050" width="16.140625" style="34" customWidth="1"/>
    <col min="2051" max="2051" width="26.85546875" style="34" customWidth="1"/>
    <col min="2052" max="2052" width="17.42578125" style="34" customWidth="1"/>
    <col min="2053" max="2053" width="15.140625" style="34" customWidth="1"/>
    <col min="2054" max="2054" width="19.140625" style="34" customWidth="1"/>
    <col min="2055" max="2055" width="17.5703125" style="34" customWidth="1"/>
    <col min="2056" max="2056" width="15.7109375" style="34" customWidth="1"/>
    <col min="2057" max="2057" width="17.140625" style="34" customWidth="1"/>
    <col min="2058" max="2058" width="9.140625" style="34"/>
    <col min="2059" max="2059" width="9.42578125" style="34" bestFit="1" customWidth="1"/>
    <col min="2060" max="2304" width="9.140625" style="34"/>
    <col min="2305" max="2305" width="13.140625" style="34" customWidth="1"/>
    <col min="2306" max="2306" width="16.140625" style="34" customWidth="1"/>
    <col min="2307" max="2307" width="26.85546875" style="34" customWidth="1"/>
    <col min="2308" max="2308" width="17.42578125" style="34" customWidth="1"/>
    <col min="2309" max="2309" width="15.140625" style="34" customWidth="1"/>
    <col min="2310" max="2310" width="19.140625" style="34" customWidth="1"/>
    <col min="2311" max="2311" width="17.5703125" style="34" customWidth="1"/>
    <col min="2312" max="2312" width="15.7109375" style="34" customWidth="1"/>
    <col min="2313" max="2313" width="17.140625" style="34" customWidth="1"/>
    <col min="2314" max="2314" width="9.140625" style="34"/>
    <col min="2315" max="2315" width="9.42578125" style="34" bestFit="1" customWidth="1"/>
    <col min="2316" max="2560" width="9.140625" style="34"/>
    <col min="2561" max="2561" width="13.140625" style="34" customWidth="1"/>
    <col min="2562" max="2562" width="16.140625" style="34" customWidth="1"/>
    <col min="2563" max="2563" width="26.85546875" style="34" customWidth="1"/>
    <col min="2564" max="2564" width="17.42578125" style="34" customWidth="1"/>
    <col min="2565" max="2565" width="15.140625" style="34" customWidth="1"/>
    <col min="2566" max="2566" width="19.140625" style="34" customWidth="1"/>
    <col min="2567" max="2567" width="17.5703125" style="34" customWidth="1"/>
    <col min="2568" max="2568" width="15.7109375" style="34" customWidth="1"/>
    <col min="2569" max="2569" width="17.140625" style="34" customWidth="1"/>
    <col min="2570" max="2570" width="9.140625" style="34"/>
    <col min="2571" max="2571" width="9.42578125" style="34" bestFit="1" customWidth="1"/>
    <col min="2572" max="2816" width="9.140625" style="34"/>
    <col min="2817" max="2817" width="13.140625" style="34" customWidth="1"/>
    <col min="2818" max="2818" width="16.140625" style="34" customWidth="1"/>
    <col min="2819" max="2819" width="26.85546875" style="34" customWidth="1"/>
    <col min="2820" max="2820" width="17.42578125" style="34" customWidth="1"/>
    <col min="2821" max="2821" width="15.140625" style="34" customWidth="1"/>
    <col min="2822" max="2822" width="19.140625" style="34" customWidth="1"/>
    <col min="2823" max="2823" width="17.5703125" style="34" customWidth="1"/>
    <col min="2824" max="2824" width="15.7109375" style="34" customWidth="1"/>
    <col min="2825" max="2825" width="17.140625" style="34" customWidth="1"/>
    <col min="2826" max="2826" width="9.140625" style="34"/>
    <col min="2827" max="2827" width="9.42578125" style="34" bestFit="1" customWidth="1"/>
    <col min="2828" max="3072" width="9.140625" style="34"/>
    <col min="3073" max="3073" width="13.140625" style="34" customWidth="1"/>
    <col min="3074" max="3074" width="16.140625" style="34" customWidth="1"/>
    <col min="3075" max="3075" width="26.85546875" style="34" customWidth="1"/>
    <col min="3076" max="3076" width="17.42578125" style="34" customWidth="1"/>
    <col min="3077" max="3077" width="15.140625" style="34" customWidth="1"/>
    <col min="3078" max="3078" width="19.140625" style="34" customWidth="1"/>
    <col min="3079" max="3079" width="17.5703125" style="34" customWidth="1"/>
    <col min="3080" max="3080" width="15.7109375" style="34" customWidth="1"/>
    <col min="3081" max="3081" width="17.140625" style="34" customWidth="1"/>
    <col min="3082" max="3082" width="9.140625" style="34"/>
    <col min="3083" max="3083" width="9.42578125" style="34" bestFit="1" customWidth="1"/>
    <col min="3084" max="3328" width="9.140625" style="34"/>
    <col min="3329" max="3329" width="13.140625" style="34" customWidth="1"/>
    <col min="3330" max="3330" width="16.140625" style="34" customWidth="1"/>
    <col min="3331" max="3331" width="26.85546875" style="34" customWidth="1"/>
    <col min="3332" max="3332" width="17.42578125" style="34" customWidth="1"/>
    <col min="3333" max="3333" width="15.140625" style="34" customWidth="1"/>
    <col min="3334" max="3334" width="19.140625" style="34" customWidth="1"/>
    <col min="3335" max="3335" width="17.5703125" style="34" customWidth="1"/>
    <col min="3336" max="3336" width="15.7109375" style="34" customWidth="1"/>
    <col min="3337" max="3337" width="17.140625" style="34" customWidth="1"/>
    <col min="3338" max="3338" width="9.140625" style="34"/>
    <col min="3339" max="3339" width="9.42578125" style="34" bestFit="1" customWidth="1"/>
    <col min="3340" max="3584" width="9.140625" style="34"/>
    <col min="3585" max="3585" width="13.140625" style="34" customWidth="1"/>
    <col min="3586" max="3586" width="16.140625" style="34" customWidth="1"/>
    <col min="3587" max="3587" width="26.85546875" style="34" customWidth="1"/>
    <col min="3588" max="3588" width="17.42578125" style="34" customWidth="1"/>
    <col min="3589" max="3589" width="15.140625" style="34" customWidth="1"/>
    <col min="3590" max="3590" width="19.140625" style="34" customWidth="1"/>
    <col min="3591" max="3591" width="17.5703125" style="34" customWidth="1"/>
    <col min="3592" max="3592" width="15.7109375" style="34" customWidth="1"/>
    <col min="3593" max="3593" width="17.140625" style="34" customWidth="1"/>
    <col min="3594" max="3594" width="9.140625" style="34"/>
    <col min="3595" max="3595" width="9.42578125" style="34" bestFit="1" customWidth="1"/>
    <col min="3596" max="3840" width="9.140625" style="34"/>
    <col min="3841" max="3841" width="13.140625" style="34" customWidth="1"/>
    <col min="3842" max="3842" width="16.140625" style="34" customWidth="1"/>
    <col min="3843" max="3843" width="26.85546875" style="34" customWidth="1"/>
    <col min="3844" max="3844" width="17.42578125" style="34" customWidth="1"/>
    <col min="3845" max="3845" width="15.140625" style="34" customWidth="1"/>
    <col min="3846" max="3846" width="19.140625" style="34" customWidth="1"/>
    <col min="3847" max="3847" width="17.5703125" style="34" customWidth="1"/>
    <col min="3848" max="3848" width="15.7109375" style="34" customWidth="1"/>
    <col min="3849" max="3849" width="17.140625" style="34" customWidth="1"/>
    <col min="3850" max="3850" width="9.140625" style="34"/>
    <col min="3851" max="3851" width="9.42578125" style="34" bestFit="1" customWidth="1"/>
    <col min="3852" max="4096" width="9.140625" style="34"/>
    <col min="4097" max="4097" width="13.140625" style="34" customWidth="1"/>
    <col min="4098" max="4098" width="16.140625" style="34" customWidth="1"/>
    <col min="4099" max="4099" width="26.85546875" style="34" customWidth="1"/>
    <col min="4100" max="4100" width="17.42578125" style="34" customWidth="1"/>
    <col min="4101" max="4101" width="15.140625" style="34" customWidth="1"/>
    <col min="4102" max="4102" width="19.140625" style="34" customWidth="1"/>
    <col min="4103" max="4103" width="17.5703125" style="34" customWidth="1"/>
    <col min="4104" max="4104" width="15.7109375" style="34" customWidth="1"/>
    <col min="4105" max="4105" width="17.140625" style="34" customWidth="1"/>
    <col min="4106" max="4106" width="9.140625" style="34"/>
    <col min="4107" max="4107" width="9.42578125" style="34" bestFit="1" customWidth="1"/>
    <col min="4108" max="4352" width="9.140625" style="34"/>
    <col min="4353" max="4353" width="13.140625" style="34" customWidth="1"/>
    <col min="4354" max="4354" width="16.140625" style="34" customWidth="1"/>
    <col min="4355" max="4355" width="26.85546875" style="34" customWidth="1"/>
    <col min="4356" max="4356" width="17.42578125" style="34" customWidth="1"/>
    <col min="4357" max="4357" width="15.140625" style="34" customWidth="1"/>
    <col min="4358" max="4358" width="19.140625" style="34" customWidth="1"/>
    <col min="4359" max="4359" width="17.5703125" style="34" customWidth="1"/>
    <col min="4360" max="4360" width="15.7109375" style="34" customWidth="1"/>
    <col min="4361" max="4361" width="17.140625" style="34" customWidth="1"/>
    <col min="4362" max="4362" width="9.140625" style="34"/>
    <col min="4363" max="4363" width="9.42578125" style="34" bestFit="1" customWidth="1"/>
    <col min="4364" max="4608" width="9.140625" style="34"/>
    <col min="4609" max="4609" width="13.140625" style="34" customWidth="1"/>
    <col min="4610" max="4610" width="16.140625" style="34" customWidth="1"/>
    <col min="4611" max="4611" width="26.85546875" style="34" customWidth="1"/>
    <col min="4612" max="4612" width="17.42578125" style="34" customWidth="1"/>
    <col min="4613" max="4613" width="15.140625" style="34" customWidth="1"/>
    <col min="4614" max="4614" width="19.140625" style="34" customWidth="1"/>
    <col min="4615" max="4615" width="17.5703125" style="34" customWidth="1"/>
    <col min="4616" max="4616" width="15.7109375" style="34" customWidth="1"/>
    <col min="4617" max="4617" width="17.140625" style="34" customWidth="1"/>
    <col min="4618" max="4618" width="9.140625" style="34"/>
    <col min="4619" max="4619" width="9.42578125" style="34" bestFit="1" customWidth="1"/>
    <col min="4620" max="4864" width="9.140625" style="34"/>
    <col min="4865" max="4865" width="13.140625" style="34" customWidth="1"/>
    <col min="4866" max="4866" width="16.140625" style="34" customWidth="1"/>
    <col min="4867" max="4867" width="26.85546875" style="34" customWidth="1"/>
    <col min="4868" max="4868" width="17.42578125" style="34" customWidth="1"/>
    <col min="4869" max="4869" width="15.140625" style="34" customWidth="1"/>
    <col min="4870" max="4870" width="19.140625" style="34" customWidth="1"/>
    <col min="4871" max="4871" width="17.5703125" style="34" customWidth="1"/>
    <col min="4872" max="4872" width="15.7109375" style="34" customWidth="1"/>
    <col min="4873" max="4873" width="17.140625" style="34" customWidth="1"/>
    <col min="4874" max="4874" width="9.140625" style="34"/>
    <col min="4875" max="4875" width="9.42578125" style="34" bestFit="1" customWidth="1"/>
    <col min="4876" max="5120" width="9.140625" style="34"/>
    <col min="5121" max="5121" width="13.140625" style="34" customWidth="1"/>
    <col min="5122" max="5122" width="16.140625" style="34" customWidth="1"/>
    <col min="5123" max="5123" width="26.85546875" style="34" customWidth="1"/>
    <col min="5124" max="5124" width="17.42578125" style="34" customWidth="1"/>
    <col min="5125" max="5125" width="15.140625" style="34" customWidth="1"/>
    <col min="5126" max="5126" width="19.140625" style="34" customWidth="1"/>
    <col min="5127" max="5127" width="17.5703125" style="34" customWidth="1"/>
    <col min="5128" max="5128" width="15.7109375" style="34" customWidth="1"/>
    <col min="5129" max="5129" width="17.140625" style="34" customWidth="1"/>
    <col min="5130" max="5130" width="9.140625" style="34"/>
    <col min="5131" max="5131" width="9.42578125" style="34" bestFit="1" customWidth="1"/>
    <col min="5132" max="5376" width="9.140625" style="34"/>
    <col min="5377" max="5377" width="13.140625" style="34" customWidth="1"/>
    <col min="5378" max="5378" width="16.140625" style="34" customWidth="1"/>
    <col min="5379" max="5379" width="26.85546875" style="34" customWidth="1"/>
    <col min="5380" max="5380" width="17.42578125" style="34" customWidth="1"/>
    <col min="5381" max="5381" width="15.140625" style="34" customWidth="1"/>
    <col min="5382" max="5382" width="19.140625" style="34" customWidth="1"/>
    <col min="5383" max="5383" width="17.5703125" style="34" customWidth="1"/>
    <col min="5384" max="5384" width="15.7109375" style="34" customWidth="1"/>
    <col min="5385" max="5385" width="17.140625" style="34" customWidth="1"/>
    <col min="5386" max="5386" width="9.140625" style="34"/>
    <col min="5387" max="5387" width="9.42578125" style="34" bestFit="1" customWidth="1"/>
    <col min="5388" max="5632" width="9.140625" style="34"/>
    <col min="5633" max="5633" width="13.140625" style="34" customWidth="1"/>
    <col min="5634" max="5634" width="16.140625" style="34" customWidth="1"/>
    <col min="5635" max="5635" width="26.85546875" style="34" customWidth="1"/>
    <col min="5636" max="5636" width="17.42578125" style="34" customWidth="1"/>
    <col min="5637" max="5637" width="15.140625" style="34" customWidth="1"/>
    <col min="5638" max="5638" width="19.140625" style="34" customWidth="1"/>
    <col min="5639" max="5639" width="17.5703125" style="34" customWidth="1"/>
    <col min="5640" max="5640" width="15.7109375" style="34" customWidth="1"/>
    <col min="5641" max="5641" width="17.140625" style="34" customWidth="1"/>
    <col min="5642" max="5642" width="9.140625" style="34"/>
    <col min="5643" max="5643" width="9.42578125" style="34" bestFit="1" customWidth="1"/>
    <col min="5644" max="5888" width="9.140625" style="34"/>
    <col min="5889" max="5889" width="13.140625" style="34" customWidth="1"/>
    <col min="5890" max="5890" width="16.140625" style="34" customWidth="1"/>
    <col min="5891" max="5891" width="26.85546875" style="34" customWidth="1"/>
    <col min="5892" max="5892" width="17.42578125" style="34" customWidth="1"/>
    <col min="5893" max="5893" width="15.140625" style="34" customWidth="1"/>
    <col min="5894" max="5894" width="19.140625" style="34" customWidth="1"/>
    <col min="5895" max="5895" width="17.5703125" style="34" customWidth="1"/>
    <col min="5896" max="5896" width="15.7109375" style="34" customWidth="1"/>
    <col min="5897" max="5897" width="17.140625" style="34" customWidth="1"/>
    <col min="5898" max="5898" width="9.140625" style="34"/>
    <col min="5899" max="5899" width="9.42578125" style="34" bestFit="1" customWidth="1"/>
    <col min="5900" max="6144" width="9.140625" style="34"/>
    <col min="6145" max="6145" width="13.140625" style="34" customWidth="1"/>
    <col min="6146" max="6146" width="16.140625" style="34" customWidth="1"/>
    <col min="6147" max="6147" width="26.85546875" style="34" customWidth="1"/>
    <col min="6148" max="6148" width="17.42578125" style="34" customWidth="1"/>
    <col min="6149" max="6149" width="15.140625" style="34" customWidth="1"/>
    <col min="6150" max="6150" width="19.140625" style="34" customWidth="1"/>
    <col min="6151" max="6151" width="17.5703125" style="34" customWidth="1"/>
    <col min="6152" max="6152" width="15.7109375" style="34" customWidth="1"/>
    <col min="6153" max="6153" width="17.140625" style="34" customWidth="1"/>
    <col min="6154" max="6154" width="9.140625" style="34"/>
    <col min="6155" max="6155" width="9.42578125" style="34" bestFit="1" customWidth="1"/>
    <col min="6156" max="6400" width="9.140625" style="34"/>
    <col min="6401" max="6401" width="13.140625" style="34" customWidth="1"/>
    <col min="6402" max="6402" width="16.140625" style="34" customWidth="1"/>
    <col min="6403" max="6403" width="26.85546875" style="34" customWidth="1"/>
    <col min="6404" max="6404" width="17.42578125" style="34" customWidth="1"/>
    <col min="6405" max="6405" width="15.140625" style="34" customWidth="1"/>
    <col min="6406" max="6406" width="19.140625" style="34" customWidth="1"/>
    <col min="6407" max="6407" width="17.5703125" style="34" customWidth="1"/>
    <col min="6408" max="6408" width="15.7109375" style="34" customWidth="1"/>
    <col min="6409" max="6409" width="17.140625" style="34" customWidth="1"/>
    <col min="6410" max="6410" width="9.140625" style="34"/>
    <col min="6411" max="6411" width="9.42578125" style="34" bestFit="1" customWidth="1"/>
    <col min="6412" max="6656" width="9.140625" style="34"/>
    <col min="6657" max="6657" width="13.140625" style="34" customWidth="1"/>
    <col min="6658" max="6658" width="16.140625" style="34" customWidth="1"/>
    <col min="6659" max="6659" width="26.85546875" style="34" customWidth="1"/>
    <col min="6660" max="6660" width="17.42578125" style="34" customWidth="1"/>
    <col min="6661" max="6661" width="15.140625" style="34" customWidth="1"/>
    <col min="6662" max="6662" width="19.140625" style="34" customWidth="1"/>
    <col min="6663" max="6663" width="17.5703125" style="34" customWidth="1"/>
    <col min="6664" max="6664" width="15.7109375" style="34" customWidth="1"/>
    <col min="6665" max="6665" width="17.140625" style="34" customWidth="1"/>
    <col min="6666" max="6666" width="9.140625" style="34"/>
    <col min="6667" max="6667" width="9.42578125" style="34" bestFit="1" customWidth="1"/>
    <col min="6668" max="6912" width="9.140625" style="34"/>
    <col min="6913" max="6913" width="13.140625" style="34" customWidth="1"/>
    <col min="6914" max="6914" width="16.140625" style="34" customWidth="1"/>
    <col min="6915" max="6915" width="26.85546875" style="34" customWidth="1"/>
    <col min="6916" max="6916" width="17.42578125" style="34" customWidth="1"/>
    <col min="6917" max="6917" width="15.140625" style="34" customWidth="1"/>
    <col min="6918" max="6918" width="19.140625" style="34" customWidth="1"/>
    <col min="6919" max="6919" width="17.5703125" style="34" customWidth="1"/>
    <col min="6920" max="6920" width="15.7109375" style="34" customWidth="1"/>
    <col min="6921" max="6921" width="17.140625" style="34" customWidth="1"/>
    <col min="6922" max="6922" width="9.140625" style="34"/>
    <col min="6923" max="6923" width="9.42578125" style="34" bestFit="1" customWidth="1"/>
    <col min="6924" max="7168" width="9.140625" style="34"/>
    <col min="7169" max="7169" width="13.140625" style="34" customWidth="1"/>
    <col min="7170" max="7170" width="16.140625" style="34" customWidth="1"/>
    <col min="7171" max="7171" width="26.85546875" style="34" customWidth="1"/>
    <col min="7172" max="7172" width="17.42578125" style="34" customWidth="1"/>
    <col min="7173" max="7173" width="15.140625" style="34" customWidth="1"/>
    <col min="7174" max="7174" width="19.140625" style="34" customWidth="1"/>
    <col min="7175" max="7175" width="17.5703125" style="34" customWidth="1"/>
    <col min="7176" max="7176" width="15.7109375" style="34" customWidth="1"/>
    <col min="7177" max="7177" width="17.140625" style="34" customWidth="1"/>
    <col min="7178" max="7178" width="9.140625" style="34"/>
    <col min="7179" max="7179" width="9.42578125" style="34" bestFit="1" customWidth="1"/>
    <col min="7180" max="7424" width="9.140625" style="34"/>
    <col min="7425" max="7425" width="13.140625" style="34" customWidth="1"/>
    <col min="7426" max="7426" width="16.140625" style="34" customWidth="1"/>
    <col min="7427" max="7427" width="26.85546875" style="34" customWidth="1"/>
    <col min="7428" max="7428" width="17.42578125" style="34" customWidth="1"/>
    <col min="7429" max="7429" width="15.140625" style="34" customWidth="1"/>
    <col min="7430" max="7430" width="19.140625" style="34" customWidth="1"/>
    <col min="7431" max="7431" width="17.5703125" style="34" customWidth="1"/>
    <col min="7432" max="7432" width="15.7109375" style="34" customWidth="1"/>
    <col min="7433" max="7433" width="17.140625" style="34" customWidth="1"/>
    <col min="7434" max="7434" width="9.140625" style="34"/>
    <col min="7435" max="7435" width="9.42578125" style="34" bestFit="1" customWidth="1"/>
    <col min="7436" max="7680" width="9.140625" style="34"/>
    <col min="7681" max="7681" width="13.140625" style="34" customWidth="1"/>
    <col min="7682" max="7682" width="16.140625" style="34" customWidth="1"/>
    <col min="7683" max="7683" width="26.85546875" style="34" customWidth="1"/>
    <col min="7684" max="7684" width="17.42578125" style="34" customWidth="1"/>
    <col min="7685" max="7685" width="15.140625" style="34" customWidth="1"/>
    <col min="7686" max="7686" width="19.140625" style="34" customWidth="1"/>
    <col min="7687" max="7687" width="17.5703125" style="34" customWidth="1"/>
    <col min="7688" max="7688" width="15.7109375" style="34" customWidth="1"/>
    <col min="7689" max="7689" width="17.140625" style="34" customWidth="1"/>
    <col min="7690" max="7690" width="9.140625" style="34"/>
    <col min="7691" max="7691" width="9.42578125" style="34" bestFit="1" customWidth="1"/>
    <col min="7692" max="7936" width="9.140625" style="34"/>
    <col min="7937" max="7937" width="13.140625" style="34" customWidth="1"/>
    <col min="7938" max="7938" width="16.140625" style="34" customWidth="1"/>
    <col min="7939" max="7939" width="26.85546875" style="34" customWidth="1"/>
    <col min="7940" max="7940" width="17.42578125" style="34" customWidth="1"/>
    <col min="7941" max="7941" width="15.140625" style="34" customWidth="1"/>
    <col min="7942" max="7942" width="19.140625" style="34" customWidth="1"/>
    <col min="7943" max="7943" width="17.5703125" style="34" customWidth="1"/>
    <col min="7944" max="7944" width="15.7109375" style="34" customWidth="1"/>
    <col min="7945" max="7945" width="17.140625" style="34" customWidth="1"/>
    <col min="7946" max="7946" width="9.140625" style="34"/>
    <col min="7947" max="7947" width="9.42578125" style="34" bestFit="1" customWidth="1"/>
    <col min="7948" max="8192" width="9.140625" style="34"/>
    <col min="8193" max="8193" width="13.140625" style="34" customWidth="1"/>
    <col min="8194" max="8194" width="16.140625" style="34" customWidth="1"/>
    <col min="8195" max="8195" width="26.85546875" style="34" customWidth="1"/>
    <col min="8196" max="8196" width="17.42578125" style="34" customWidth="1"/>
    <col min="8197" max="8197" width="15.140625" style="34" customWidth="1"/>
    <col min="8198" max="8198" width="19.140625" style="34" customWidth="1"/>
    <col min="8199" max="8199" width="17.5703125" style="34" customWidth="1"/>
    <col min="8200" max="8200" width="15.7109375" style="34" customWidth="1"/>
    <col min="8201" max="8201" width="17.140625" style="34" customWidth="1"/>
    <col min="8202" max="8202" width="9.140625" style="34"/>
    <col min="8203" max="8203" width="9.42578125" style="34" bestFit="1" customWidth="1"/>
    <col min="8204" max="8448" width="9.140625" style="34"/>
    <col min="8449" max="8449" width="13.140625" style="34" customWidth="1"/>
    <col min="8450" max="8450" width="16.140625" style="34" customWidth="1"/>
    <col min="8451" max="8451" width="26.85546875" style="34" customWidth="1"/>
    <col min="8452" max="8452" width="17.42578125" style="34" customWidth="1"/>
    <col min="8453" max="8453" width="15.140625" style="34" customWidth="1"/>
    <col min="8454" max="8454" width="19.140625" style="34" customWidth="1"/>
    <col min="8455" max="8455" width="17.5703125" style="34" customWidth="1"/>
    <col min="8456" max="8456" width="15.7109375" style="34" customWidth="1"/>
    <col min="8457" max="8457" width="17.140625" style="34" customWidth="1"/>
    <col min="8458" max="8458" width="9.140625" style="34"/>
    <col min="8459" max="8459" width="9.42578125" style="34" bestFit="1" customWidth="1"/>
    <col min="8460" max="8704" width="9.140625" style="34"/>
    <col min="8705" max="8705" width="13.140625" style="34" customWidth="1"/>
    <col min="8706" max="8706" width="16.140625" style="34" customWidth="1"/>
    <col min="8707" max="8707" width="26.85546875" style="34" customWidth="1"/>
    <col min="8708" max="8708" width="17.42578125" style="34" customWidth="1"/>
    <col min="8709" max="8709" width="15.140625" style="34" customWidth="1"/>
    <col min="8710" max="8710" width="19.140625" style="34" customWidth="1"/>
    <col min="8711" max="8711" width="17.5703125" style="34" customWidth="1"/>
    <col min="8712" max="8712" width="15.7109375" style="34" customWidth="1"/>
    <col min="8713" max="8713" width="17.140625" style="34" customWidth="1"/>
    <col min="8714" max="8714" width="9.140625" style="34"/>
    <col min="8715" max="8715" width="9.42578125" style="34" bestFit="1" customWidth="1"/>
    <col min="8716" max="8960" width="9.140625" style="34"/>
    <col min="8961" max="8961" width="13.140625" style="34" customWidth="1"/>
    <col min="8962" max="8962" width="16.140625" style="34" customWidth="1"/>
    <col min="8963" max="8963" width="26.85546875" style="34" customWidth="1"/>
    <col min="8964" max="8964" width="17.42578125" style="34" customWidth="1"/>
    <col min="8965" max="8965" width="15.140625" style="34" customWidth="1"/>
    <col min="8966" max="8966" width="19.140625" style="34" customWidth="1"/>
    <col min="8967" max="8967" width="17.5703125" style="34" customWidth="1"/>
    <col min="8968" max="8968" width="15.7109375" style="34" customWidth="1"/>
    <col min="8969" max="8969" width="17.140625" style="34" customWidth="1"/>
    <col min="8970" max="8970" width="9.140625" style="34"/>
    <col min="8971" max="8971" width="9.42578125" style="34" bestFit="1" customWidth="1"/>
    <col min="8972" max="9216" width="9.140625" style="34"/>
    <col min="9217" max="9217" width="13.140625" style="34" customWidth="1"/>
    <col min="9218" max="9218" width="16.140625" style="34" customWidth="1"/>
    <col min="9219" max="9219" width="26.85546875" style="34" customWidth="1"/>
    <col min="9220" max="9220" width="17.42578125" style="34" customWidth="1"/>
    <col min="9221" max="9221" width="15.140625" style="34" customWidth="1"/>
    <col min="9222" max="9222" width="19.140625" style="34" customWidth="1"/>
    <col min="9223" max="9223" width="17.5703125" style="34" customWidth="1"/>
    <col min="9224" max="9224" width="15.7109375" style="34" customWidth="1"/>
    <col min="9225" max="9225" width="17.140625" style="34" customWidth="1"/>
    <col min="9226" max="9226" width="9.140625" style="34"/>
    <col min="9227" max="9227" width="9.42578125" style="34" bestFit="1" customWidth="1"/>
    <col min="9228" max="9472" width="9.140625" style="34"/>
    <col min="9473" max="9473" width="13.140625" style="34" customWidth="1"/>
    <col min="9474" max="9474" width="16.140625" style="34" customWidth="1"/>
    <col min="9475" max="9475" width="26.85546875" style="34" customWidth="1"/>
    <col min="9476" max="9476" width="17.42578125" style="34" customWidth="1"/>
    <col min="9477" max="9477" width="15.140625" style="34" customWidth="1"/>
    <col min="9478" max="9478" width="19.140625" style="34" customWidth="1"/>
    <col min="9479" max="9479" width="17.5703125" style="34" customWidth="1"/>
    <col min="9480" max="9480" width="15.7109375" style="34" customWidth="1"/>
    <col min="9481" max="9481" width="17.140625" style="34" customWidth="1"/>
    <col min="9482" max="9482" width="9.140625" style="34"/>
    <col min="9483" max="9483" width="9.42578125" style="34" bestFit="1" customWidth="1"/>
    <col min="9484" max="9728" width="9.140625" style="34"/>
    <col min="9729" max="9729" width="13.140625" style="34" customWidth="1"/>
    <col min="9730" max="9730" width="16.140625" style="34" customWidth="1"/>
    <col min="9731" max="9731" width="26.85546875" style="34" customWidth="1"/>
    <col min="9732" max="9732" width="17.42578125" style="34" customWidth="1"/>
    <col min="9733" max="9733" width="15.140625" style="34" customWidth="1"/>
    <col min="9734" max="9734" width="19.140625" style="34" customWidth="1"/>
    <col min="9735" max="9735" width="17.5703125" style="34" customWidth="1"/>
    <col min="9736" max="9736" width="15.7109375" style="34" customWidth="1"/>
    <col min="9737" max="9737" width="17.140625" style="34" customWidth="1"/>
    <col min="9738" max="9738" width="9.140625" style="34"/>
    <col min="9739" max="9739" width="9.42578125" style="34" bestFit="1" customWidth="1"/>
    <col min="9740" max="9984" width="9.140625" style="34"/>
    <col min="9985" max="9985" width="13.140625" style="34" customWidth="1"/>
    <col min="9986" max="9986" width="16.140625" style="34" customWidth="1"/>
    <col min="9987" max="9987" width="26.85546875" style="34" customWidth="1"/>
    <col min="9988" max="9988" width="17.42578125" style="34" customWidth="1"/>
    <col min="9989" max="9989" width="15.140625" style="34" customWidth="1"/>
    <col min="9990" max="9990" width="19.140625" style="34" customWidth="1"/>
    <col min="9991" max="9991" width="17.5703125" style="34" customWidth="1"/>
    <col min="9992" max="9992" width="15.7109375" style="34" customWidth="1"/>
    <col min="9993" max="9993" width="17.140625" style="34" customWidth="1"/>
    <col min="9994" max="9994" width="9.140625" style="34"/>
    <col min="9995" max="9995" width="9.42578125" style="34" bestFit="1" customWidth="1"/>
    <col min="9996" max="10240" width="9.140625" style="34"/>
    <col min="10241" max="10241" width="13.140625" style="34" customWidth="1"/>
    <col min="10242" max="10242" width="16.140625" style="34" customWidth="1"/>
    <col min="10243" max="10243" width="26.85546875" style="34" customWidth="1"/>
    <col min="10244" max="10244" width="17.42578125" style="34" customWidth="1"/>
    <col min="10245" max="10245" width="15.140625" style="34" customWidth="1"/>
    <col min="10246" max="10246" width="19.140625" style="34" customWidth="1"/>
    <col min="10247" max="10247" width="17.5703125" style="34" customWidth="1"/>
    <col min="10248" max="10248" width="15.7109375" style="34" customWidth="1"/>
    <col min="10249" max="10249" width="17.140625" style="34" customWidth="1"/>
    <col min="10250" max="10250" width="9.140625" style="34"/>
    <col min="10251" max="10251" width="9.42578125" style="34" bestFit="1" customWidth="1"/>
    <col min="10252" max="10496" width="9.140625" style="34"/>
    <col min="10497" max="10497" width="13.140625" style="34" customWidth="1"/>
    <col min="10498" max="10498" width="16.140625" style="34" customWidth="1"/>
    <col min="10499" max="10499" width="26.85546875" style="34" customWidth="1"/>
    <col min="10500" max="10500" width="17.42578125" style="34" customWidth="1"/>
    <col min="10501" max="10501" width="15.140625" style="34" customWidth="1"/>
    <col min="10502" max="10502" width="19.140625" style="34" customWidth="1"/>
    <col min="10503" max="10503" width="17.5703125" style="34" customWidth="1"/>
    <col min="10504" max="10504" width="15.7109375" style="34" customWidth="1"/>
    <col min="10505" max="10505" width="17.140625" style="34" customWidth="1"/>
    <col min="10506" max="10506" width="9.140625" style="34"/>
    <col min="10507" max="10507" width="9.42578125" style="34" bestFit="1" customWidth="1"/>
    <col min="10508" max="10752" width="9.140625" style="34"/>
    <col min="10753" max="10753" width="13.140625" style="34" customWidth="1"/>
    <col min="10754" max="10754" width="16.140625" style="34" customWidth="1"/>
    <col min="10755" max="10755" width="26.85546875" style="34" customWidth="1"/>
    <col min="10756" max="10756" width="17.42578125" style="34" customWidth="1"/>
    <col min="10757" max="10757" width="15.140625" style="34" customWidth="1"/>
    <col min="10758" max="10758" width="19.140625" style="34" customWidth="1"/>
    <col min="10759" max="10759" width="17.5703125" style="34" customWidth="1"/>
    <col min="10760" max="10760" width="15.7109375" style="34" customWidth="1"/>
    <col min="10761" max="10761" width="17.140625" style="34" customWidth="1"/>
    <col min="10762" max="10762" width="9.140625" style="34"/>
    <col min="10763" max="10763" width="9.42578125" style="34" bestFit="1" customWidth="1"/>
    <col min="10764" max="11008" width="9.140625" style="34"/>
    <col min="11009" max="11009" width="13.140625" style="34" customWidth="1"/>
    <col min="11010" max="11010" width="16.140625" style="34" customWidth="1"/>
    <col min="11011" max="11011" width="26.85546875" style="34" customWidth="1"/>
    <col min="11012" max="11012" width="17.42578125" style="34" customWidth="1"/>
    <col min="11013" max="11013" width="15.140625" style="34" customWidth="1"/>
    <col min="11014" max="11014" width="19.140625" style="34" customWidth="1"/>
    <col min="11015" max="11015" width="17.5703125" style="34" customWidth="1"/>
    <col min="11016" max="11016" width="15.7109375" style="34" customWidth="1"/>
    <col min="11017" max="11017" width="17.140625" style="34" customWidth="1"/>
    <col min="11018" max="11018" width="9.140625" style="34"/>
    <col min="11019" max="11019" width="9.42578125" style="34" bestFit="1" customWidth="1"/>
    <col min="11020" max="11264" width="9.140625" style="34"/>
    <col min="11265" max="11265" width="13.140625" style="34" customWidth="1"/>
    <col min="11266" max="11266" width="16.140625" style="34" customWidth="1"/>
    <col min="11267" max="11267" width="26.85546875" style="34" customWidth="1"/>
    <col min="11268" max="11268" width="17.42578125" style="34" customWidth="1"/>
    <col min="11269" max="11269" width="15.140625" style="34" customWidth="1"/>
    <col min="11270" max="11270" width="19.140625" style="34" customWidth="1"/>
    <col min="11271" max="11271" width="17.5703125" style="34" customWidth="1"/>
    <col min="11272" max="11272" width="15.7109375" style="34" customWidth="1"/>
    <col min="11273" max="11273" width="17.140625" style="34" customWidth="1"/>
    <col min="11274" max="11274" width="9.140625" style="34"/>
    <col min="11275" max="11275" width="9.42578125" style="34" bestFit="1" customWidth="1"/>
    <col min="11276" max="11520" width="9.140625" style="34"/>
    <col min="11521" max="11521" width="13.140625" style="34" customWidth="1"/>
    <col min="11522" max="11522" width="16.140625" style="34" customWidth="1"/>
    <col min="11523" max="11523" width="26.85546875" style="34" customWidth="1"/>
    <col min="11524" max="11524" width="17.42578125" style="34" customWidth="1"/>
    <col min="11525" max="11525" width="15.140625" style="34" customWidth="1"/>
    <col min="11526" max="11526" width="19.140625" style="34" customWidth="1"/>
    <col min="11527" max="11527" width="17.5703125" style="34" customWidth="1"/>
    <col min="11528" max="11528" width="15.7109375" style="34" customWidth="1"/>
    <col min="11529" max="11529" width="17.140625" style="34" customWidth="1"/>
    <col min="11530" max="11530" width="9.140625" style="34"/>
    <col min="11531" max="11531" width="9.42578125" style="34" bestFit="1" customWidth="1"/>
    <col min="11532" max="11776" width="9.140625" style="34"/>
    <col min="11777" max="11777" width="13.140625" style="34" customWidth="1"/>
    <col min="11778" max="11778" width="16.140625" style="34" customWidth="1"/>
    <col min="11779" max="11779" width="26.85546875" style="34" customWidth="1"/>
    <col min="11780" max="11780" width="17.42578125" style="34" customWidth="1"/>
    <col min="11781" max="11781" width="15.140625" style="34" customWidth="1"/>
    <col min="11782" max="11782" width="19.140625" style="34" customWidth="1"/>
    <col min="11783" max="11783" width="17.5703125" style="34" customWidth="1"/>
    <col min="11784" max="11784" width="15.7109375" style="34" customWidth="1"/>
    <col min="11785" max="11785" width="17.140625" style="34" customWidth="1"/>
    <col min="11786" max="11786" width="9.140625" style="34"/>
    <col min="11787" max="11787" width="9.42578125" style="34" bestFit="1" customWidth="1"/>
    <col min="11788" max="12032" width="9.140625" style="34"/>
    <col min="12033" max="12033" width="13.140625" style="34" customWidth="1"/>
    <col min="12034" max="12034" width="16.140625" style="34" customWidth="1"/>
    <col min="12035" max="12035" width="26.85546875" style="34" customWidth="1"/>
    <col min="12036" max="12036" width="17.42578125" style="34" customWidth="1"/>
    <col min="12037" max="12037" width="15.140625" style="34" customWidth="1"/>
    <col min="12038" max="12038" width="19.140625" style="34" customWidth="1"/>
    <col min="12039" max="12039" width="17.5703125" style="34" customWidth="1"/>
    <col min="12040" max="12040" width="15.7109375" style="34" customWidth="1"/>
    <col min="12041" max="12041" width="17.140625" style="34" customWidth="1"/>
    <col min="12042" max="12042" width="9.140625" style="34"/>
    <col min="12043" max="12043" width="9.42578125" style="34" bestFit="1" customWidth="1"/>
    <col min="12044" max="12288" width="9.140625" style="34"/>
    <col min="12289" max="12289" width="13.140625" style="34" customWidth="1"/>
    <col min="12290" max="12290" width="16.140625" style="34" customWidth="1"/>
    <col min="12291" max="12291" width="26.85546875" style="34" customWidth="1"/>
    <col min="12292" max="12292" width="17.42578125" style="34" customWidth="1"/>
    <col min="12293" max="12293" width="15.140625" style="34" customWidth="1"/>
    <col min="12294" max="12294" width="19.140625" style="34" customWidth="1"/>
    <col min="12295" max="12295" width="17.5703125" style="34" customWidth="1"/>
    <col min="12296" max="12296" width="15.7109375" style="34" customWidth="1"/>
    <col min="12297" max="12297" width="17.140625" style="34" customWidth="1"/>
    <col min="12298" max="12298" width="9.140625" style="34"/>
    <col min="12299" max="12299" width="9.42578125" style="34" bestFit="1" customWidth="1"/>
    <col min="12300" max="12544" width="9.140625" style="34"/>
    <col min="12545" max="12545" width="13.140625" style="34" customWidth="1"/>
    <col min="12546" max="12546" width="16.140625" style="34" customWidth="1"/>
    <col min="12547" max="12547" width="26.85546875" style="34" customWidth="1"/>
    <col min="12548" max="12548" width="17.42578125" style="34" customWidth="1"/>
    <col min="12549" max="12549" width="15.140625" style="34" customWidth="1"/>
    <col min="12550" max="12550" width="19.140625" style="34" customWidth="1"/>
    <col min="12551" max="12551" width="17.5703125" style="34" customWidth="1"/>
    <col min="12552" max="12552" width="15.7109375" style="34" customWidth="1"/>
    <col min="12553" max="12553" width="17.140625" style="34" customWidth="1"/>
    <col min="12554" max="12554" width="9.140625" style="34"/>
    <col min="12555" max="12555" width="9.42578125" style="34" bestFit="1" customWidth="1"/>
    <col min="12556" max="12800" width="9.140625" style="34"/>
    <col min="12801" max="12801" width="13.140625" style="34" customWidth="1"/>
    <col min="12802" max="12802" width="16.140625" style="34" customWidth="1"/>
    <col min="12803" max="12803" width="26.85546875" style="34" customWidth="1"/>
    <col min="12804" max="12804" width="17.42578125" style="34" customWidth="1"/>
    <col min="12805" max="12805" width="15.140625" style="34" customWidth="1"/>
    <col min="12806" max="12806" width="19.140625" style="34" customWidth="1"/>
    <col min="12807" max="12807" width="17.5703125" style="34" customWidth="1"/>
    <col min="12808" max="12808" width="15.7109375" style="34" customWidth="1"/>
    <col min="12809" max="12809" width="17.140625" style="34" customWidth="1"/>
    <col min="12810" max="12810" width="9.140625" style="34"/>
    <col min="12811" max="12811" width="9.42578125" style="34" bestFit="1" customWidth="1"/>
    <col min="12812" max="13056" width="9.140625" style="34"/>
    <col min="13057" max="13057" width="13.140625" style="34" customWidth="1"/>
    <col min="13058" max="13058" width="16.140625" style="34" customWidth="1"/>
    <col min="13059" max="13059" width="26.85546875" style="34" customWidth="1"/>
    <col min="13060" max="13060" width="17.42578125" style="34" customWidth="1"/>
    <col min="13061" max="13061" width="15.140625" style="34" customWidth="1"/>
    <col min="13062" max="13062" width="19.140625" style="34" customWidth="1"/>
    <col min="13063" max="13063" width="17.5703125" style="34" customWidth="1"/>
    <col min="13064" max="13064" width="15.7109375" style="34" customWidth="1"/>
    <col min="13065" max="13065" width="17.140625" style="34" customWidth="1"/>
    <col min="13066" max="13066" width="9.140625" style="34"/>
    <col min="13067" max="13067" width="9.42578125" style="34" bestFit="1" customWidth="1"/>
    <col min="13068" max="13312" width="9.140625" style="34"/>
    <col min="13313" max="13313" width="13.140625" style="34" customWidth="1"/>
    <col min="13314" max="13314" width="16.140625" style="34" customWidth="1"/>
    <col min="13315" max="13315" width="26.85546875" style="34" customWidth="1"/>
    <col min="13316" max="13316" width="17.42578125" style="34" customWidth="1"/>
    <col min="13317" max="13317" width="15.140625" style="34" customWidth="1"/>
    <col min="13318" max="13318" width="19.140625" style="34" customWidth="1"/>
    <col min="13319" max="13319" width="17.5703125" style="34" customWidth="1"/>
    <col min="13320" max="13320" width="15.7109375" style="34" customWidth="1"/>
    <col min="13321" max="13321" width="17.140625" style="34" customWidth="1"/>
    <col min="13322" max="13322" width="9.140625" style="34"/>
    <col min="13323" max="13323" width="9.42578125" style="34" bestFit="1" customWidth="1"/>
    <col min="13324" max="13568" width="9.140625" style="34"/>
    <col min="13569" max="13569" width="13.140625" style="34" customWidth="1"/>
    <col min="13570" max="13570" width="16.140625" style="34" customWidth="1"/>
    <col min="13571" max="13571" width="26.85546875" style="34" customWidth="1"/>
    <col min="13572" max="13572" width="17.42578125" style="34" customWidth="1"/>
    <col min="13573" max="13573" width="15.140625" style="34" customWidth="1"/>
    <col min="13574" max="13574" width="19.140625" style="34" customWidth="1"/>
    <col min="13575" max="13575" width="17.5703125" style="34" customWidth="1"/>
    <col min="13576" max="13576" width="15.7109375" style="34" customWidth="1"/>
    <col min="13577" max="13577" width="17.140625" style="34" customWidth="1"/>
    <col min="13578" max="13578" width="9.140625" style="34"/>
    <col min="13579" max="13579" width="9.42578125" style="34" bestFit="1" customWidth="1"/>
    <col min="13580" max="13824" width="9.140625" style="34"/>
    <col min="13825" max="13825" width="13.140625" style="34" customWidth="1"/>
    <col min="13826" max="13826" width="16.140625" style="34" customWidth="1"/>
    <col min="13827" max="13827" width="26.85546875" style="34" customWidth="1"/>
    <col min="13828" max="13828" width="17.42578125" style="34" customWidth="1"/>
    <col min="13829" max="13829" width="15.140625" style="34" customWidth="1"/>
    <col min="13830" max="13830" width="19.140625" style="34" customWidth="1"/>
    <col min="13831" max="13831" width="17.5703125" style="34" customWidth="1"/>
    <col min="13832" max="13832" width="15.7109375" style="34" customWidth="1"/>
    <col min="13833" max="13833" width="17.140625" style="34" customWidth="1"/>
    <col min="13834" max="13834" width="9.140625" style="34"/>
    <col min="13835" max="13835" width="9.42578125" style="34" bestFit="1" customWidth="1"/>
    <col min="13836" max="14080" width="9.140625" style="34"/>
    <col min="14081" max="14081" width="13.140625" style="34" customWidth="1"/>
    <col min="14082" max="14082" width="16.140625" style="34" customWidth="1"/>
    <col min="14083" max="14083" width="26.85546875" style="34" customWidth="1"/>
    <col min="14084" max="14084" width="17.42578125" style="34" customWidth="1"/>
    <col min="14085" max="14085" width="15.140625" style="34" customWidth="1"/>
    <col min="14086" max="14086" width="19.140625" style="34" customWidth="1"/>
    <col min="14087" max="14087" width="17.5703125" style="34" customWidth="1"/>
    <col min="14088" max="14088" width="15.7109375" style="34" customWidth="1"/>
    <col min="14089" max="14089" width="17.140625" style="34" customWidth="1"/>
    <col min="14090" max="14090" width="9.140625" style="34"/>
    <col min="14091" max="14091" width="9.42578125" style="34" bestFit="1" customWidth="1"/>
    <col min="14092" max="14336" width="9.140625" style="34"/>
    <col min="14337" max="14337" width="13.140625" style="34" customWidth="1"/>
    <col min="14338" max="14338" width="16.140625" style="34" customWidth="1"/>
    <col min="14339" max="14339" width="26.85546875" style="34" customWidth="1"/>
    <col min="14340" max="14340" width="17.42578125" style="34" customWidth="1"/>
    <col min="14341" max="14341" width="15.140625" style="34" customWidth="1"/>
    <col min="14342" max="14342" width="19.140625" style="34" customWidth="1"/>
    <col min="14343" max="14343" width="17.5703125" style="34" customWidth="1"/>
    <col min="14344" max="14344" width="15.7109375" style="34" customWidth="1"/>
    <col min="14345" max="14345" width="17.140625" style="34" customWidth="1"/>
    <col min="14346" max="14346" width="9.140625" style="34"/>
    <col min="14347" max="14347" width="9.42578125" style="34" bestFit="1" customWidth="1"/>
    <col min="14348" max="14592" width="9.140625" style="34"/>
    <col min="14593" max="14593" width="13.140625" style="34" customWidth="1"/>
    <col min="14594" max="14594" width="16.140625" style="34" customWidth="1"/>
    <col min="14595" max="14595" width="26.85546875" style="34" customWidth="1"/>
    <col min="14596" max="14596" width="17.42578125" style="34" customWidth="1"/>
    <col min="14597" max="14597" width="15.140625" style="34" customWidth="1"/>
    <col min="14598" max="14598" width="19.140625" style="34" customWidth="1"/>
    <col min="14599" max="14599" width="17.5703125" style="34" customWidth="1"/>
    <col min="14600" max="14600" width="15.7109375" style="34" customWidth="1"/>
    <col min="14601" max="14601" width="17.140625" style="34" customWidth="1"/>
    <col min="14602" max="14602" width="9.140625" style="34"/>
    <col min="14603" max="14603" width="9.42578125" style="34" bestFit="1" customWidth="1"/>
    <col min="14604" max="14848" width="9.140625" style="34"/>
    <col min="14849" max="14849" width="13.140625" style="34" customWidth="1"/>
    <col min="14850" max="14850" width="16.140625" style="34" customWidth="1"/>
    <col min="14851" max="14851" width="26.85546875" style="34" customWidth="1"/>
    <col min="14852" max="14852" width="17.42578125" style="34" customWidth="1"/>
    <col min="14853" max="14853" width="15.140625" style="34" customWidth="1"/>
    <col min="14854" max="14854" width="19.140625" style="34" customWidth="1"/>
    <col min="14855" max="14855" width="17.5703125" style="34" customWidth="1"/>
    <col min="14856" max="14856" width="15.7109375" style="34" customWidth="1"/>
    <col min="14857" max="14857" width="17.140625" style="34" customWidth="1"/>
    <col min="14858" max="14858" width="9.140625" style="34"/>
    <col min="14859" max="14859" width="9.42578125" style="34" bestFit="1" customWidth="1"/>
    <col min="14860" max="15104" width="9.140625" style="34"/>
    <col min="15105" max="15105" width="13.140625" style="34" customWidth="1"/>
    <col min="15106" max="15106" width="16.140625" style="34" customWidth="1"/>
    <col min="15107" max="15107" width="26.85546875" style="34" customWidth="1"/>
    <col min="15108" max="15108" width="17.42578125" style="34" customWidth="1"/>
    <col min="15109" max="15109" width="15.140625" style="34" customWidth="1"/>
    <col min="15110" max="15110" width="19.140625" style="34" customWidth="1"/>
    <col min="15111" max="15111" width="17.5703125" style="34" customWidth="1"/>
    <col min="15112" max="15112" width="15.7109375" style="34" customWidth="1"/>
    <col min="15113" max="15113" width="17.140625" style="34" customWidth="1"/>
    <col min="15114" max="15114" width="9.140625" style="34"/>
    <col min="15115" max="15115" width="9.42578125" style="34" bestFit="1" customWidth="1"/>
    <col min="15116" max="15360" width="9.140625" style="34"/>
    <col min="15361" max="15361" width="13.140625" style="34" customWidth="1"/>
    <col min="15362" max="15362" width="16.140625" style="34" customWidth="1"/>
    <col min="15363" max="15363" width="26.85546875" style="34" customWidth="1"/>
    <col min="15364" max="15364" width="17.42578125" style="34" customWidth="1"/>
    <col min="15365" max="15365" width="15.140625" style="34" customWidth="1"/>
    <col min="15366" max="15366" width="19.140625" style="34" customWidth="1"/>
    <col min="15367" max="15367" width="17.5703125" style="34" customWidth="1"/>
    <col min="15368" max="15368" width="15.7109375" style="34" customWidth="1"/>
    <col min="15369" max="15369" width="17.140625" style="34" customWidth="1"/>
    <col min="15370" max="15370" width="9.140625" style="34"/>
    <col min="15371" max="15371" width="9.42578125" style="34" bestFit="1" customWidth="1"/>
    <col min="15372" max="15616" width="9.140625" style="34"/>
    <col min="15617" max="15617" width="13.140625" style="34" customWidth="1"/>
    <col min="15618" max="15618" width="16.140625" style="34" customWidth="1"/>
    <col min="15619" max="15619" width="26.85546875" style="34" customWidth="1"/>
    <col min="15620" max="15620" width="17.42578125" style="34" customWidth="1"/>
    <col min="15621" max="15621" width="15.140625" style="34" customWidth="1"/>
    <col min="15622" max="15622" width="19.140625" style="34" customWidth="1"/>
    <col min="15623" max="15623" width="17.5703125" style="34" customWidth="1"/>
    <col min="15624" max="15624" width="15.7109375" style="34" customWidth="1"/>
    <col min="15625" max="15625" width="17.140625" style="34" customWidth="1"/>
    <col min="15626" max="15626" width="9.140625" style="34"/>
    <col min="15627" max="15627" width="9.42578125" style="34" bestFit="1" customWidth="1"/>
    <col min="15628" max="15872" width="9.140625" style="34"/>
    <col min="15873" max="15873" width="13.140625" style="34" customWidth="1"/>
    <col min="15874" max="15874" width="16.140625" style="34" customWidth="1"/>
    <col min="15875" max="15875" width="26.85546875" style="34" customWidth="1"/>
    <col min="15876" max="15876" width="17.42578125" style="34" customWidth="1"/>
    <col min="15877" max="15877" width="15.140625" style="34" customWidth="1"/>
    <col min="15878" max="15878" width="19.140625" style="34" customWidth="1"/>
    <col min="15879" max="15879" width="17.5703125" style="34" customWidth="1"/>
    <col min="15880" max="15880" width="15.7109375" style="34" customWidth="1"/>
    <col min="15881" max="15881" width="17.140625" style="34" customWidth="1"/>
    <col min="15882" max="15882" width="9.140625" style="34"/>
    <col min="15883" max="15883" width="9.42578125" style="34" bestFit="1" customWidth="1"/>
    <col min="15884" max="16128" width="9.140625" style="34"/>
    <col min="16129" max="16129" width="13.140625" style="34" customWidth="1"/>
    <col min="16130" max="16130" width="16.140625" style="34" customWidth="1"/>
    <col min="16131" max="16131" width="26.85546875" style="34" customWidth="1"/>
    <col min="16132" max="16132" width="17.42578125" style="34" customWidth="1"/>
    <col min="16133" max="16133" width="15.140625" style="34" customWidth="1"/>
    <col min="16134" max="16134" width="19.140625" style="34" customWidth="1"/>
    <col min="16135" max="16135" width="17.5703125" style="34" customWidth="1"/>
    <col min="16136" max="16136" width="15.7109375" style="34" customWidth="1"/>
    <col min="16137" max="16137" width="17.140625" style="34" customWidth="1"/>
    <col min="16138" max="16138" width="9.140625" style="34"/>
    <col min="16139" max="16139" width="9.42578125" style="34" bestFit="1" customWidth="1"/>
    <col min="16140" max="16384" width="9.140625" style="34"/>
  </cols>
  <sheetData>
    <row r="1" spans="1:9" ht="15" customHeight="1">
      <c r="A1" s="338" t="s">
        <v>138</v>
      </c>
      <c r="B1" s="338"/>
      <c r="C1" s="338"/>
      <c r="D1" s="338"/>
      <c r="E1" s="338"/>
      <c r="F1" s="338"/>
      <c r="G1" s="338"/>
      <c r="H1" s="338"/>
      <c r="I1" s="338"/>
    </row>
    <row r="2" spans="1:9">
      <c r="A2" s="14"/>
      <c r="B2" s="14"/>
      <c r="C2" s="14"/>
      <c r="D2" s="14"/>
      <c r="E2" s="14"/>
      <c r="F2" s="14"/>
      <c r="G2" s="14"/>
      <c r="H2" s="14"/>
      <c r="I2" s="14"/>
    </row>
    <row r="3" spans="1:9" ht="58.5" customHeight="1">
      <c r="A3" s="340" t="s">
        <v>137</v>
      </c>
      <c r="B3" s="340"/>
      <c r="C3" s="340"/>
      <c r="D3" s="340"/>
      <c r="E3" s="340"/>
      <c r="F3" s="340"/>
      <c r="G3" s="340"/>
      <c r="H3" s="340"/>
      <c r="I3" s="340"/>
    </row>
    <row r="6" spans="1:9" s="60" customFormat="1" ht="34.5" customHeight="1">
      <c r="A6" s="337" t="s">
        <v>46</v>
      </c>
      <c r="B6" s="337"/>
      <c r="C6" s="337"/>
      <c r="D6" s="337"/>
      <c r="E6" s="337"/>
      <c r="F6" s="337"/>
      <c r="G6" s="337"/>
      <c r="H6" s="337"/>
      <c r="I6" s="337"/>
    </row>
    <row r="8" spans="1:9" s="60" customFormat="1">
      <c r="A8" s="337" t="s">
        <v>93</v>
      </c>
      <c r="B8" s="337"/>
      <c r="C8" s="337"/>
      <c r="D8" s="337"/>
      <c r="E8" s="337"/>
      <c r="F8" s="337"/>
      <c r="G8" s="337"/>
      <c r="H8" s="337"/>
      <c r="I8" s="337"/>
    </row>
    <row r="9" spans="1:9" s="60" customFormat="1">
      <c r="A9" s="15"/>
      <c r="B9" s="15"/>
      <c r="C9" s="15"/>
      <c r="D9" s="15"/>
      <c r="E9" s="15"/>
      <c r="F9" s="15"/>
      <c r="G9" s="15"/>
      <c r="H9" s="15"/>
      <c r="I9" s="15"/>
    </row>
    <row r="10" spans="1:9" s="60" customFormat="1" ht="36.75" customHeight="1">
      <c r="A10" s="416" t="s">
        <v>48</v>
      </c>
      <c r="B10" s="416"/>
      <c r="C10" s="416"/>
      <c r="D10" s="358" t="s">
        <v>24</v>
      </c>
      <c r="E10" s="358"/>
      <c r="F10" s="358"/>
      <c r="G10" s="358"/>
      <c r="H10" s="358"/>
      <c r="I10" s="358"/>
    </row>
    <row r="11" spans="1:9" s="60" customFormat="1">
      <c r="A11" s="416"/>
      <c r="B11" s="416"/>
      <c r="C11" s="416"/>
      <c r="D11" s="422" t="s">
        <v>49</v>
      </c>
      <c r="E11" s="423"/>
      <c r="F11" s="325"/>
      <c r="G11" s="422" t="s">
        <v>50</v>
      </c>
      <c r="H11" s="423"/>
      <c r="I11" s="325"/>
    </row>
    <row r="12" spans="1:9" s="60" customFormat="1" ht="35.25" customHeight="1" thickBot="1">
      <c r="A12" s="416"/>
      <c r="B12" s="416"/>
      <c r="C12" s="416"/>
      <c r="D12" s="17" t="s">
        <v>15</v>
      </c>
      <c r="E12" s="17" t="s">
        <v>16</v>
      </c>
      <c r="F12" s="35" t="s">
        <v>7</v>
      </c>
      <c r="G12" s="17" t="s">
        <v>15</v>
      </c>
      <c r="H12" s="17" t="s">
        <v>16</v>
      </c>
      <c r="I12" s="36" t="s">
        <v>7</v>
      </c>
    </row>
    <row r="13" spans="1:9" s="60" customFormat="1">
      <c r="A13" s="313" t="s">
        <v>51</v>
      </c>
      <c r="B13" s="314"/>
      <c r="C13" s="317" t="s">
        <v>21</v>
      </c>
      <c r="D13" s="318"/>
      <c r="E13" s="318"/>
      <c r="F13" s="318"/>
      <c r="G13" s="318"/>
      <c r="H13" s="318"/>
      <c r="I13" s="319"/>
    </row>
    <row r="14" spans="1:9" s="60" customFormat="1">
      <c r="A14" s="315"/>
      <c r="B14" s="316"/>
      <c r="C14" s="320" t="s">
        <v>126</v>
      </c>
      <c r="D14" s="321"/>
      <c r="E14" s="321"/>
      <c r="F14" s="321"/>
      <c r="G14" s="321"/>
      <c r="H14" s="321"/>
      <c r="I14" s="322"/>
    </row>
    <row r="15" spans="1:9" s="60" customFormat="1" ht="16.5" customHeight="1">
      <c r="A15" s="323" t="s">
        <v>94</v>
      </c>
      <c r="B15" s="325" t="s">
        <v>95</v>
      </c>
      <c r="C15" s="533" t="s">
        <v>55</v>
      </c>
      <c r="D15" s="534"/>
      <c r="E15" s="534"/>
      <c r="F15" s="534"/>
      <c r="G15" s="534"/>
      <c r="H15" s="534"/>
      <c r="I15" s="535"/>
    </row>
    <row r="16" spans="1:9" s="60" customFormat="1" ht="17.25" thickBot="1">
      <c r="A16" s="323"/>
      <c r="B16" s="325"/>
      <c r="C16" s="463" t="s">
        <v>96</v>
      </c>
      <c r="D16" s="464"/>
      <c r="E16" s="464"/>
      <c r="F16" s="464"/>
      <c r="G16" s="464"/>
      <c r="H16" s="464"/>
      <c r="I16" s="465"/>
    </row>
    <row r="17" spans="1:9" s="60" customFormat="1" ht="33.75" thickBot="1">
      <c r="A17" s="303" t="s">
        <v>97</v>
      </c>
      <c r="B17" s="304"/>
      <c r="C17" s="61" t="s">
        <v>98</v>
      </c>
      <c r="D17" s="62">
        <v>8</v>
      </c>
      <c r="E17" s="62">
        <v>8</v>
      </c>
      <c r="F17" s="62">
        <v>8</v>
      </c>
      <c r="G17" s="63"/>
      <c r="H17" s="63"/>
      <c r="I17" s="64"/>
    </row>
    <row r="18" spans="1:9" s="60" customFormat="1" ht="17.25" thickBot="1">
      <c r="A18" s="303" t="s">
        <v>99</v>
      </c>
      <c r="B18" s="304"/>
      <c r="C18" s="61"/>
      <c r="D18" s="65" t="s">
        <v>57</v>
      </c>
      <c r="E18" s="65" t="s">
        <v>57</v>
      </c>
      <c r="F18" s="65" t="s">
        <v>57</v>
      </c>
      <c r="G18" s="66" t="e">
        <f>SUM(#REF!,#REF!)</f>
        <v>#REF!</v>
      </c>
      <c r="H18" s="66" t="e">
        <f>SUM(#REF!,#REF!)</f>
        <v>#REF!</v>
      </c>
      <c r="I18" s="66" t="e">
        <f>SUM(#REF!,#REF!)</f>
        <v>#REF!</v>
      </c>
    </row>
    <row r="19" spans="1:9" s="60" customFormat="1" ht="17.25" thickBot="1">
      <c r="A19" s="303" t="s">
        <v>100</v>
      </c>
      <c r="B19" s="511"/>
      <c r="C19" s="304"/>
      <c r="D19" s="67"/>
      <c r="E19" s="67"/>
      <c r="F19" s="65"/>
      <c r="G19" s="68"/>
      <c r="H19" s="68"/>
      <c r="I19" s="64"/>
    </row>
    <row r="20" spans="1:9" s="60" customFormat="1">
      <c r="A20" s="512" t="s">
        <v>101</v>
      </c>
      <c r="B20" s="513"/>
      <c r="C20" s="513"/>
      <c r="D20" s="513"/>
      <c r="E20" s="513"/>
      <c r="F20" s="513"/>
      <c r="G20" s="513"/>
      <c r="H20" s="513"/>
      <c r="I20" s="514"/>
    </row>
    <row r="21" spans="1:9" s="60" customFormat="1" ht="17.25" thickBot="1">
      <c r="A21" s="515" t="s">
        <v>102</v>
      </c>
      <c r="B21" s="516"/>
      <c r="C21" s="516"/>
      <c r="D21" s="516"/>
      <c r="E21" s="516"/>
      <c r="F21" s="516"/>
      <c r="G21" s="516"/>
      <c r="H21" s="516"/>
      <c r="I21" s="517"/>
    </row>
    <row r="22" spans="1:9" s="60" customFormat="1">
      <c r="A22" s="305" t="s">
        <v>63</v>
      </c>
      <c r="B22" s="306"/>
      <c r="C22" s="306"/>
      <c r="D22" s="306"/>
      <c r="E22" s="306"/>
      <c r="F22" s="306"/>
      <c r="G22" s="307"/>
      <c r="H22" s="307"/>
      <c r="I22" s="308"/>
    </row>
    <row r="23" spans="1:9" s="60" customFormat="1" ht="26.25" customHeight="1" thickBot="1">
      <c r="A23" s="309" t="s">
        <v>103</v>
      </c>
      <c r="B23" s="310"/>
      <c r="C23" s="310"/>
      <c r="D23" s="310"/>
      <c r="E23" s="310"/>
      <c r="F23" s="310"/>
      <c r="G23" s="311"/>
      <c r="H23" s="311"/>
      <c r="I23" s="312"/>
    </row>
    <row r="24" spans="1:9" s="60" customFormat="1">
      <c r="A24" s="305" t="s">
        <v>64</v>
      </c>
      <c r="B24" s="306"/>
      <c r="C24" s="306"/>
      <c r="D24" s="306"/>
      <c r="E24" s="306"/>
      <c r="F24" s="306"/>
      <c r="G24" s="307"/>
      <c r="H24" s="307"/>
      <c r="I24" s="308"/>
    </row>
    <row r="25" spans="1:9" s="60" customFormat="1" ht="59.25" customHeight="1" thickBot="1">
      <c r="A25" s="309" t="s">
        <v>104</v>
      </c>
      <c r="B25" s="310"/>
      <c r="C25" s="310"/>
      <c r="D25" s="310"/>
      <c r="E25" s="310"/>
      <c r="F25" s="310"/>
      <c r="G25" s="311"/>
      <c r="H25" s="311"/>
      <c r="I25" s="312"/>
    </row>
    <row r="27" spans="1:9">
      <c r="A27" s="348" t="s">
        <v>47</v>
      </c>
      <c r="B27" s="348"/>
      <c r="C27" s="348"/>
      <c r="D27" s="348"/>
      <c r="E27" s="348"/>
      <c r="F27" s="348"/>
      <c r="G27" s="348"/>
      <c r="H27" s="348"/>
      <c r="I27" s="348"/>
    </row>
    <row r="28" spans="1:9" ht="17.25" thickBot="1">
      <c r="A28" s="16"/>
      <c r="B28" s="16"/>
      <c r="C28" s="16"/>
      <c r="D28" s="16"/>
      <c r="E28" s="16"/>
      <c r="F28" s="16"/>
      <c r="G28" s="16"/>
      <c r="H28" s="16"/>
      <c r="I28" s="16"/>
    </row>
    <row r="29" spans="1:9" ht="39.75" customHeight="1">
      <c r="A29" s="349" t="s">
        <v>48</v>
      </c>
      <c r="B29" s="350"/>
      <c r="C29" s="351"/>
      <c r="D29" s="358" t="s">
        <v>24</v>
      </c>
      <c r="E29" s="358"/>
      <c r="F29" s="358"/>
      <c r="G29" s="358"/>
      <c r="H29" s="358"/>
      <c r="I29" s="358"/>
    </row>
    <row r="30" spans="1:9" ht="28.5" customHeight="1">
      <c r="A30" s="352"/>
      <c r="B30" s="353"/>
      <c r="C30" s="354"/>
      <c r="D30" s="359" t="s">
        <v>49</v>
      </c>
      <c r="E30" s="359"/>
      <c r="F30" s="359"/>
      <c r="G30" s="359" t="s">
        <v>50</v>
      </c>
      <c r="H30" s="359"/>
      <c r="I30" s="359"/>
    </row>
    <row r="31" spans="1:9" ht="33.75" thickBot="1">
      <c r="A31" s="355"/>
      <c r="B31" s="356"/>
      <c r="C31" s="357"/>
      <c r="D31" s="17" t="s">
        <v>15</v>
      </c>
      <c r="E31" s="17" t="s">
        <v>16</v>
      </c>
      <c r="F31" s="18" t="s">
        <v>7</v>
      </c>
      <c r="G31" s="17" t="s">
        <v>15</v>
      </c>
      <c r="H31" s="17" t="s">
        <v>16</v>
      </c>
      <c r="I31" s="19" t="s">
        <v>7</v>
      </c>
    </row>
    <row r="32" spans="1:9">
      <c r="A32" s="360" t="s">
        <v>51</v>
      </c>
      <c r="B32" s="361"/>
      <c r="C32" s="364" t="s">
        <v>21</v>
      </c>
      <c r="D32" s="365"/>
      <c r="E32" s="365"/>
      <c r="F32" s="365"/>
      <c r="G32" s="365"/>
      <c r="H32" s="365"/>
      <c r="I32" s="366"/>
    </row>
    <row r="33" spans="1:9">
      <c r="A33" s="362"/>
      <c r="B33" s="363"/>
      <c r="C33" s="450" t="s">
        <v>52</v>
      </c>
      <c r="D33" s="451"/>
      <c r="E33" s="451"/>
      <c r="F33" s="451"/>
      <c r="G33" s="451"/>
      <c r="H33" s="451"/>
      <c r="I33" s="452"/>
    </row>
    <row r="34" spans="1:9">
      <c r="A34" s="370" t="s">
        <v>53</v>
      </c>
      <c r="B34" s="371" t="s">
        <v>54</v>
      </c>
      <c r="C34" s="20" t="s">
        <v>55</v>
      </c>
      <c r="D34" s="21"/>
      <c r="E34" s="21"/>
      <c r="F34" s="22"/>
      <c r="G34" s="22"/>
      <c r="H34" s="22"/>
      <c r="I34" s="23"/>
    </row>
    <row r="35" spans="1:9" ht="35.25" customHeight="1">
      <c r="A35" s="370"/>
      <c r="B35" s="371"/>
      <c r="C35" s="372" t="s">
        <v>127</v>
      </c>
      <c r="D35" s="373"/>
      <c r="E35" s="373"/>
      <c r="F35" s="373"/>
      <c r="G35" s="373"/>
      <c r="H35" s="373"/>
      <c r="I35" s="374"/>
    </row>
    <row r="36" spans="1:9" ht="17.25" thickBot="1">
      <c r="A36" s="375" t="s">
        <v>56</v>
      </c>
      <c r="B36" s="376"/>
      <c r="C36" s="24"/>
      <c r="D36" s="25" t="s">
        <v>57</v>
      </c>
      <c r="E36" s="25" t="s">
        <v>57</v>
      </c>
      <c r="F36" s="25" t="s">
        <v>57</v>
      </c>
      <c r="G36" s="26" t="e">
        <f>SUM(#REF!,#REF!,#REF!)</f>
        <v>#REF!</v>
      </c>
      <c r="H36" s="26" t="e">
        <f>SUM(#REF!,#REF!,#REF!)</f>
        <v>#REF!</v>
      </c>
      <c r="I36" s="26" t="e">
        <f>SUM(#REF!,#REF!,#REF!)</f>
        <v>#REF!</v>
      </c>
    </row>
    <row r="37" spans="1:9">
      <c r="A37" s="377" t="s">
        <v>58</v>
      </c>
      <c r="B37" s="378"/>
      <c r="C37" s="378"/>
      <c r="D37" s="378"/>
      <c r="E37" s="378"/>
      <c r="F37" s="378"/>
      <c r="G37" s="378"/>
      <c r="H37" s="379"/>
      <c r="I37" s="380"/>
    </row>
    <row r="38" spans="1:9" ht="24.75" customHeight="1" thickBot="1">
      <c r="A38" s="345" t="s">
        <v>298</v>
      </c>
      <c r="B38" s="346"/>
      <c r="C38" s="346"/>
      <c r="D38" s="346"/>
      <c r="E38" s="346"/>
      <c r="F38" s="346"/>
      <c r="G38" s="346"/>
      <c r="H38" s="346"/>
      <c r="I38" s="347"/>
    </row>
    <row r="39" spans="1:9" ht="17.25" thickBot="1">
      <c r="A39" s="387" t="s">
        <v>59</v>
      </c>
      <c r="B39" s="388"/>
      <c r="C39" s="388"/>
      <c r="D39" s="388"/>
      <c r="E39" s="388"/>
      <c r="F39" s="388"/>
      <c r="G39" s="388"/>
      <c r="H39" s="388"/>
      <c r="I39" s="389"/>
    </row>
    <row r="40" spans="1:9" ht="72" customHeight="1" thickBot="1">
      <c r="A40" s="390" t="s">
        <v>60</v>
      </c>
      <c r="B40" s="391"/>
      <c r="C40" s="392" t="s">
        <v>61</v>
      </c>
      <c r="D40" s="393"/>
      <c r="E40" s="393"/>
      <c r="F40" s="393"/>
      <c r="G40" s="393"/>
      <c r="H40" s="393"/>
      <c r="I40" s="394"/>
    </row>
    <row r="41" spans="1:9" ht="63" customHeight="1" thickBot="1">
      <c r="A41" s="395" t="s">
        <v>62</v>
      </c>
      <c r="B41" s="396"/>
      <c r="C41" s="27"/>
      <c r="D41" s="27"/>
      <c r="E41" s="27"/>
      <c r="F41" s="27"/>
      <c r="G41" s="27"/>
      <c r="H41" s="27"/>
      <c r="I41" s="28"/>
    </row>
    <row r="42" spans="1:9">
      <c r="A42" s="397" t="s">
        <v>63</v>
      </c>
      <c r="B42" s="398"/>
      <c r="C42" s="398"/>
      <c r="D42" s="398"/>
      <c r="E42" s="398"/>
      <c r="F42" s="398"/>
      <c r="G42" s="399"/>
      <c r="H42" s="399"/>
      <c r="I42" s="400"/>
    </row>
    <row r="43" spans="1:9" ht="17.25" thickBot="1">
      <c r="A43" s="341" t="s">
        <v>128</v>
      </c>
      <c r="B43" s="342"/>
      <c r="C43" s="342"/>
      <c r="D43" s="342"/>
      <c r="E43" s="342"/>
      <c r="F43" s="342"/>
      <c r="G43" s="343"/>
      <c r="H43" s="343"/>
      <c r="I43" s="344"/>
    </row>
    <row r="44" spans="1:9">
      <c r="A44" s="397" t="s">
        <v>64</v>
      </c>
      <c r="B44" s="398"/>
      <c r="C44" s="398"/>
      <c r="D44" s="398"/>
      <c r="E44" s="398"/>
      <c r="F44" s="398"/>
      <c r="G44" s="399"/>
      <c r="H44" s="399"/>
      <c r="I44" s="400"/>
    </row>
    <row r="45" spans="1:9" ht="16.5" customHeight="1" thickBot="1">
      <c r="A45" s="341" t="s">
        <v>83</v>
      </c>
      <c r="B45" s="342"/>
      <c r="C45" s="342"/>
      <c r="D45" s="342"/>
      <c r="E45" s="342"/>
      <c r="F45" s="342"/>
      <c r="G45" s="343"/>
      <c r="H45" s="343"/>
      <c r="I45" s="344"/>
    </row>
    <row r="46" spans="1:9">
      <c r="A46" s="401" t="s">
        <v>51</v>
      </c>
      <c r="B46" s="402"/>
      <c r="C46" s="405" t="s">
        <v>21</v>
      </c>
      <c r="D46" s="406"/>
      <c r="E46" s="406"/>
      <c r="F46" s="406"/>
      <c r="G46" s="406"/>
      <c r="H46" s="406"/>
      <c r="I46" s="407"/>
    </row>
    <row r="47" spans="1:9">
      <c r="A47" s="403"/>
      <c r="B47" s="404"/>
      <c r="C47" s="320" t="s">
        <v>65</v>
      </c>
      <c r="D47" s="321"/>
      <c r="E47" s="321"/>
      <c r="F47" s="321"/>
      <c r="G47" s="321"/>
      <c r="H47" s="321"/>
      <c r="I47" s="322"/>
    </row>
    <row r="48" spans="1:9">
      <c r="A48" s="453" t="s">
        <v>66</v>
      </c>
      <c r="B48" s="454" t="s">
        <v>67</v>
      </c>
      <c r="C48" s="381" t="s">
        <v>55</v>
      </c>
      <c r="D48" s="382"/>
      <c r="E48" s="382"/>
      <c r="F48" s="382"/>
      <c r="G48" s="382"/>
      <c r="H48" s="382"/>
      <c r="I48" s="383"/>
    </row>
    <row r="49" spans="1:9">
      <c r="A49" s="453"/>
      <c r="B49" s="454"/>
      <c r="C49" s="384" t="s">
        <v>187</v>
      </c>
      <c r="D49" s="385"/>
      <c r="E49" s="385"/>
      <c r="F49" s="385"/>
      <c r="G49" s="385"/>
      <c r="H49" s="385"/>
      <c r="I49" s="386"/>
    </row>
    <row r="50" spans="1:9" ht="27" customHeight="1" thickBot="1">
      <c r="A50" s="478" t="s">
        <v>56</v>
      </c>
      <c r="B50" s="479"/>
      <c r="C50" s="29"/>
      <c r="D50" s="30" t="s">
        <v>57</v>
      </c>
      <c r="E50" s="30" t="s">
        <v>57</v>
      </c>
      <c r="F50" s="30" t="s">
        <v>57</v>
      </c>
      <c r="G50" s="31" t="e">
        <f>SUM(#REF!,#REF!,#REF!)</f>
        <v>#REF!</v>
      </c>
      <c r="H50" s="31" t="e">
        <f>SUM(#REF!,#REF!,#REF!)</f>
        <v>#REF!</v>
      </c>
      <c r="I50" s="31" t="e">
        <f>SUM(#REF!,#REF!,#REF!)</f>
        <v>#REF!</v>
      </c>
    </row>
    <row r="51" spans="1:9">
      <c r="A51" s="480" t="s">
        <v>58</v>
      </c>
      <c r="B51" s="481"/>
      <c r="C51" s="481"/>
      <c r="D51" s="481"/>
      <c r="E51" s="481"/>
      <c r="F51" s="481"/>
      <c r="G51" s="481"/>
      <c r="H51" s="481"/>
      <c r="I51" s="482"/>
    </row>
    <row r="52" spans="1:9" ht="17.25" thickBot="1">
      <c r="A52" s="483" t="s">
        <v>334</v>
      </c>
      <c r="B52" s="484"/>
      <c r="C52" s="484"/>
      <c r="D52" s="484"/>
      <c r="E52" s="484"/>
      <c r="F52" s="484"/>
      <c r="G52" s="484"/>
      <c r="H52" s="484"/>
      <c r="I52" s="485"/>
    </row>
    <row r="53" spans="1:9" ht="17.25" thickBot="1">
      <c r="A53" s="486" t="s">
        <v>59</v>
      </c>
      <c r="B53" s="487"/>
      <c r="C53" s="487"/>
      <c r="D53" s="487"/>
      <c r="E53" s="487"/>
      <c r="F53" s="487"/>
      <c r="G53" s="487"/>
      <c r="H53" s="487"/>
      <c r="I53" s="488"/>
    </row>
    <row r="54" spans="1:9" ht="81.75" customHeight="1" thickBot="1">
      <c r="A54" s="489" t="s">
        <v>60</v>
      </c>
      <c r="B54" s="490"/>
      <c r="C54" s="491" t="s">
        <v>68</v>
      </c>
      <c r="D54" s="492"/>
      <c r="E54" s="492"/>
      <c r="F54" s="492"/>
      <c r="G54" s="492"/>
      <c r="H54" s="492"/>
      <c r="I54" s="493"/>
    </row>
    <row r="55" spans="1:9" ht="48.75" customHeight="1" thickBot="1">
      <c r="A55" s="494" t="s">
        <v>62</v>
      </c>
      <c r="B55" s="495"/>
      <c r="C55" s="32"/>
      <c r="D55" s="32"/>
      <c r="E55" s="32"/>
      <c r="F55" s="32"/>
      <c r="G55" s="32"/>
      <c r="H55" s="32"/>
      <c r="I55" s="33"/>
    </row>
    <row r="56" spans="1:9">
      <c r="A56" s="496" t="s">
        <v>63</v>
      </c>
      <c r="B56" s="497"/>
      <c r="C56" s="497"/>
      <c r="D56" s="497"/>
      <c r="E56" s="497"/>
      <c r="F56" s="497"/>
      <c r="G56" s="498"/>
      <c r="H56" s="498"/>
      <c r="I56" s="499"/>
    </row>
    <row r="57" spans="1:9" ht="17.25" thickBot="1">
      <c r="A57" s="500" t="s">
        <v>129</v>
      </c>
      <c r="B57" s="501"/>
      <c r="C57" s="501"/>
      <c r="D57" s="501"/>
      <c r="E57" s="501"/>
      <c r="F57" s="501"/>
      <c r="G57" s="502"/>
      <c r="H57" s="502"/>
      <c r="I57" s="503"/>
    </row>
    <row r="58" spans="1:9">
      <c r="A58" s="496" t="s">
        <v>64</v>
      </c>
      <c r="B58" s="497"/>
      <c r="C58" s="497"/>
      <c r="D58" s="497"/>
      <c r="E58" s="497"/>
      <c r="F58" s="497"/>
      <c r="G58" s="498"/>
      <c r="H58" s="498"/>
      <c r="I58" s="499"/>
    </row>
    <row r="59" spans="1:9" ht="17.25" thickBot="1">
      <c r="A59" s="500" t="s">
        <v>84</v>
      </c>
      <c r="B59" s="501"/>
      <c r="C59" s="501"/>
      <c r="D59" s="501"/>
      <c r="E59" s="501"/>
      <c r="F59" s="501"/>
      <c r="G59" s="502"/>
      <c r="H59" s="502"/>
      <c r="I59" s="503"/>
    </row>
    <row r="60" spans="1:9">
      <c r="A60" s="424" t="s">
        <v>51</v>
      </c>
      <c r="B60" s="425"/>
      <c r="C60" s="430" t="s">
        <v>21</v>
      </c>
      <c r="D60" s="438"/>
      <c r="E60" s="438"/>
      <c r="F60" s="438"/>
      <c r="G60" s="431"/>
      <c r="H60" s="438"/>
      <c r="I60" s="432"/>
    </row>
    <row r="61" spans="1:9">
      <c r="A61" s="426"/>
      <c r="B61" s="427"/>
      <c r="C61" s="504" t="s">
        <v>111</v>
      </c>
      <c r="D61" s="505"/>
      <c r="E61" s="505"/>
      <c r="F61" s="506"/>
      <c r="G61" s="506"/>
      <c r="H61" s="506"/>
      <c r="I61" s="507"/>
    </row>
    <row r="62" spans="1:9" ht="17.25" thickBot="1">
      <c r="A62" s="428"/>
      <c r="B62" s="429"/>
      <c r="C62" s="437" t="s">
        <v>72</v>
      </c>
      <c r="D62" s="438"/>
      <c r="E62" s="438"/>
      <c r="F62" s="439"/>
      <c r="G62" s="439"/>
      <c r="H62" s="439"/>
      <c r="I62" s="440"/>
    </row>
    <row r="63" spans="1:9" ht="17.25" thickBot="1">
      <c r="A63" s="70" t="s">
        <v>105</v>
      </c>
      <c r="B63" s="71" t="s">
        <v>67</v>
      </c>
      <c r="C63" s="408" t="s">
        <v>112</v>
      </c>
      <c r="D63" s="409"/>
      <c r="E63" s="409"/>
      <c r="F63" s="409"/>
      <c r="G63" s="409"/>
      <c r="H63" s="409"/>
      <c r="I63" s="410"/>
    </row>
    <row r="64" spans="1:9" ht="32.25" customHeight="1" thickBot="1">
      <c r="A64" s="530" t="s">
        <v>106</v>
      </c>
      <c r="B64" s="530"/>
      <c r="C64" s="40"/>
      <c r="D64" s="38" t="s">
        <v>57</v>
      </c>
      <c r="E64" s="38" t="s">
        <v>57</v>
      </c>
      <c r="F64" s="38" t="s">
        <v>57</v>
      </c>
      <c r="G64" s="1" t="e">
        <f>SUM(#REF!,#REF!,#REF!)</f>
        <v>#REF!</v>
      </c>
      <c r="H64" s="1" t="e">
        <f>SUM(#REF!,#REF!,#REF!)</f>
        <v>#REF!</v>
      </c>
      <c r="I64" s="1" t="e">
        <f>SUM(#REF!,#REF!,#REF!)</f>
        <v>#REF!</v>
      </c>
    </row>
    <row r="65" spans="1:9" ht="17.25" thickBot="1">
      <c r="A65" s="531" t="s">
        <v>58</v>
      </c>
      <c r="B65" s="532"/>
      <c r="C65" s="448"/>
      <c r="D65" s="448"/>
      <c r="E65" s="448"/>
      <c r="F65" s="448"/>
      <c r="G65" s="448"/>
      <c r="H65" s="448"/>
      <c r="I65" s="449"/>
    </row>
    <row r="66" spans="1:9" ht="17.25" thickBot="1">
      <c r="A66" s="411" t="s">
        <v>299</v>
      </c>
      <c r="B66" s="446"/>
      <c r="C66" s="446"/>
      <c r="D66" s="446"/>
      <c r="E66" s="446"/>
      <c r="F66" s="446"/>
      <c r="G66" s="446"/>
      <c r="H66" s="446"/>
      <c r="I66" s="412"/>
    </row>
    <row r="67" spans="1:9" ht="17.25" thickBot="1">
      <c r="A67" s="527" t="s">
        <v>59</v>
      </c>
      <c r="B67" s="528"/>
      <c r="C67" s="528"/>
      <c r="D67" s="528"/>
      <c r="E67" s="528"/>
      <c r="F67" s="528"/>
      <c r="G67" s="528"/>
      <c r="H67" s="528"/>
      <c r="I67" s="529"/>
    </row>
    <row r="68" spans="1:9" ht="71.25" customHeight="1" thickBot="1">
      <c r="A68" s="447" t="s">
        <v>60</v>
      </c>
      <c r="B68" s="449"/>
      <c r="C68" s="411" t="s">
        <v>107</v>
      </c>
      <c r="D68" s="446"/>
      <c r="E68" s="446"/>
      <c r="F68" s="446"/>
      <c r="G68" s="446"/>
      <c r="H68" s="446"/>
      <c r="I68" s="412"/>
    </row>
    <row r="69" spans="1:9" ht="46.5" customHeight="1" thickBot="1">
      <c r="A69" s="447" t="s">
        <v>62</v>
      </c>
      <c r="B69" s="449"/>
      <c r="C69" s="69"/>
      <c r="D69" s="69"/>
      <c r="E69" s="69"/>
      <c r="F69" s="69"/>
      <c r="G69" s="69"/>
      <c r="H69" s="69"/>
      <c r="I69" s="69"/>
    </row>
    <row r="70" spans="1:9" ht="17.25" thickBot="1">
      <c r="A70" s="447" t="s">
        <v>63</v>
      </c>
      <c r="B70" s="448"/>
      <c r="C70" s="448"/>
      <c r="D70" s="448"/>
      <c r="E70" s="448"/>
      <c r="F70" s="448"/>
      <c r="G70" s="448"/>
      <c r="H70" s="448"/>
      <c r="I70" s="449"/>
    </row>
    <row r="71" spans="1:9" ht="17.25" thickBot="1">
      <c r="A71" s="447" t="s">
        <v>64</v>
      </c>
      <c r="B71" s="448"/>
      <c r="C71" s="448"/>
      <c r="D71" s="448"/>
      <c r="E71" s="448"/>
      <c r="F71" s="448"/>
      <c r="G71" s="448"/>
      <c r="H71" s="448"/>
      <c r="I71" s="449"/>
    </row>
    <row r="72" spans="1:9" ht="17.25" thickBot="1">
      <c r="A72" s="411" t="s">
        <v>108</v>
      </c>
      <c r="B72" s="446"/>
      <c r="C72" s="446"/>
      <c r="D72" s="446"/>
      <c r="E72" s="446"/>
      <c r="F72" s="446"/>
      <c r="G72" s="446"/>
      <c r="H72" s="446"/>
      <c r="I72" s="412"/>
    </row>
    <row r="73" spans="1:9" ht="17.25" thickBot="1"/>
    <row r="74" spans="1:9">
      <c r="A74" s="444" t="s">
        <v>113</v>
      </c>
      <c r="B74" s="526"/>
      <c r="C74" s="526"/>
      <c r="D74" s="526"/>
      <c r="E74" s="526"/>
      <c r="F74" s="526"/>
      <c r="G74" s="526"/>
      <c r="H74" s="526"/>
      <c r="I74" s="445"/>
    </row>
    <row r="75" spans="1:9" ht="17.25" thickBot="1">
      <c r="A75" s="408" t="s">
        <v>114</v>
      </c>
      <c r="B75" s="409"/>
      <c r="C75" s="409"/>
      <c r="D75" s="434"/>
      <c r="E75" s="434"/>
      <c r="F75" s="434"/>
      <c r="G75" s="434"/>
      <c r="H75" s="434"/>
      <c r="I75" s="436"/>
    </row>
    <row r="76" spans="1:9" ht="33" customHeight="1">
      <c r="A76" s="518" t="s">
        <v>48</v>
      </c>
      <c r="B76" s="519"/>
      <c r="C76" s="519"/>
      <c r="D76" s="358" t="s">
        <v>24</v>
      </c>
      <c r="E76" s="358"/>
      <c r="F76" s="358"/>
      <c r="G76" s="358"/>
      <c r="H76" s="358"/>
      <c r="I76" s="358"/>
    </row>
    <row r="77" spans="1:9" ht="27" customHeight="1">
      <c r="A77" s="520"/>
      <c r="B77" s="521"/>
      <c r="C77" s="521"/>
      <c r="D77" s="525" t="s">
        <v>115</v>
      </c>
      <c r="E77" s="525"/>
      <c r="F77" s="525"/>
      <c r="G77" s="525" t="s">
        <v>116</v>
      </c>
      <c r="H77" s="525"/>
      <c r="I77" s="525"/>
    </row>
    <row r="78" spans="1:9" ht="33.75" thickBot="1">
      <c r="A78" s="522"/>
      <c r="B78" s="523"/>
      <c r="C78" s="524"/>
      <c r="D78" s="17" t="s">
        <v>15</v>
      </c>
      <c r="E78" s="17" t="s">
        <v>16</v>
      </c>
      <c r="F78" s="17" t="s">
        <v>7</v>
      </c>
      <c r="G78" s="17" t="s">
        <v>15</v>
      </c>
      <c r="H78" s="17" t="s">
        <v>16</v>
      </c>
      <c r="I78" s="17" t="s">
        <v>7</v>
      </c>
    </row>
    <row r="79" spans="1:9">
      <c r="A79" s="424" t="s">
        <v>51</v>
      </c>
      <c r="B79" s="425"/>
      <c r="C79" s="430" t="s">
        <v>21</v>
      </c>
      <c r="D79" s="431"/>
      <c r="E79" s="431"/>
      <c r="F79" s="431"/>
      <c r="G79" s="431"/>
      <c r="H79" s="431"/>
      <c r="I79" s="432"/>
    </row>
    <row r="80" spans="1:9">
      <c r="A80" s="426"/>
      <c r="B80" s="427"/>
      <c r="C80" s="504" t="s">
        <v>71</v>
      </c>
      <c r="D80" s="505"/>
      <c r="E80" s="505"/>
      <c r="F80" s="506"/>
      <c r="G80" s="506"/>
      <c r="H80" s="506"/>
      <c r="I80" s="507"/>
    </row>
    <row r="81" spans="1:9" ht="17.25" thickBot="1">
      <c r="A81" s="428"/>
      <c r="B81" s="429"/>
      <c r="C81" s="437" t="s">
        <v>72</v>
      </c>
      <c r="D81" s="438"/>
      <c r="E81" s="438"/>
      <c r="F81" s="439"/>
      <c r="G81" s="439"/>
      <c r="H81" s="439"/>
      <c r="I81" s="440"/>
    </row>
    <row r="82" spans="1:9" ht="17.25" thickBot="1">
      <c r="A82" s="37" t="s">
        <v>73</v>
      </c>
      <c r="B82" s="38" t="s">
        <v>74</v>
      </c>
      <c r="C82" s="408" t="s">
        <v>130</v>
      </c>
      <c r="D82" s="409"/>
      <c r="E82" s="409"/>
      <c r="F82" s="409"/>
      <c r="G82" s="409"/>
      <c r="H82" s="409"/>
      <c r="I82" s="410"/>
    </row>
    <row r="83" spans="1:9" ht="66.75" thickBot="1">
      <c r="A83" s="444" t="s">
        <v>75</v>
      </c>
      <c r="B83" s="445"/>
      <c r="C83" s="39" t="s">
        <v>76</v>
      </c>
      <c r="D83" s="44">
        <v>0</v>
      </c>
      <c r="E83" s="44">
        <v>4</v>
      </c>
      <c r="F83" s="44">
        <v>4</v>
      </c>
      <c r="G83" s="38"/>
      <c r="H83" s="38"/>
      <c r="I83" s="38"/>
    </row>
    <row r="84" spans="1:9" ht="50.25" thickBot="1">
      <c r="A84" s="408"/>
      <c r="B84" s="410"/>
      <c r="C84" s="39" t="s">
        <v>77</v>
      </c>
      <c r="D84" s="39"/>
      <c r="E84" s="39"/>
      <c r="F84" s="38"/>
      <c r="G84" s="38"/>
      <c r="H84" s="38"/>
      <c r="I84" s="38"/>
    </row>
    <row r="85" spans="1:9" ht="17.25" thickBot="1">
      <c r="A85" s="411" t="s">
        <v>78</v>
      </c>
      <c r="B85" s="412"/>
      <c r="C85" s="39"/>
      <c r="D85" s="39"/>
      <c r="E85" s="39"/>
      <c r="F85" s="38"/>
      <c r="G85" s="38"/>
      <c r="H85" s="38"/>
      <c r="I85" s="38"/>
    </row>
    <row r="86" spans="1:9" ht="53.25" customHeight="1" thickBot="1">
      <c r="A86" s="411" t="s">
        <v>79</v>
      </c>
      <c r="B86" s="446"/>
      <c r="C86" s="412"/>
      <c r="D86" s="39"/>
      <c r="E86" s="39"/>
      <c r="F86" s="38"/>
      <c r="G86" s="41" t="e">
        <f>SUM(#REF!)</f>
        <v>#REF!</v>
      </c>
      <c r="H86" s="41" t="e">
        <f>SUM(#REF!)</f>
        <v>#REF!</v>
      </c>
      <c r="I86" s="41" t="e">
        <f>SUM(#REF!)</f>
        <v>#REF!</v>
      </c>
    </row>
    <row r="87" spans="1:9" ht="50.25" customHeight="1" thickBot="1">
      <c r="A87" s="411" t="s">
        <v>80</v>
      </c>
      <c r="B87" s="412"/>
      <c r="C87" s="42" t="e">
        <f>I86</f>
        <v>#REF!</v>
      </c>
      <c r="D87" s="43"/>
      <c r="E87" s="43"/>
      <c r="F87" s="38"/>
      <c r="G87" s="38"/>
      <c r="H87" s="38"/>
      <c r="I87" s="38"/>
    </row>
    <row r="88" spans="1:9" ht="84" customHeight="1" thickBot="1">
      <c r="A88" s="411" t="s">
        <v>81</v>
      </c>
      <c r="B88" s="412"/>
      <c r="C88" s="39"/>
      <c r="D88" s="39"/>
      <c r="E88" s="39"/>
      <c r="F88" s="38"/>
      <c r="G88" s="38"/>
      <c r="H88" s="38"/>
      <c r="I88" s="38"/>
    </row>
    <row r="89" spans="1:9" ht="17.25" thickBot="1">
      <c r="A89" s="447" t="s">
        <v>63</v>
      </c>
      <c r="B89" s="448"/>
      <c r="C89" s="448"/>
      <c r="D89" s="448"/>
      <c r="E89" s="448"/>
      <c r="F89" s="448"/>
      <c r="G89" s="448"/>
      <c r="H89" s="448"/>
      <c r="I89" s="449"/>
    </row>
    <row r="90" spans="1:9" ht="17.25" thickBot="1">
      <c r="A90" s="411" t="s">
        <v>131</v>
      </c>
      <c r="B90" s="446"/>
      <c r="C90" s="446"/>
      <c r="D90" s="446"/>
      <c r="E90" s="446"/>
      <c r="F90" s="446"/>
      <c r="G90" s="446"/>
      <c r="H90" s="446"/>
      <c r="I90" s="412"/>
    </row>
    <row r="91" spans="1:9" ht="17.25" thickBot="1">
      <c r="A91" s="447" t="s">
        <v>64</v>
      </c>
      <c r="B91" s="448"/>
      <c r="C91" s="448"/>
      <c r="D91" s="448"/>
      <c r="E91" s="448"/>
      <c r="F91" s="448"/>
      <c r="G91" s="448"/>
      <c r="H91" s="448"/>
      <c r="I91" s="449"/>
    </row>
    <row r="92" spans="1:9" ht="17.25" thickBot="1">
      <c r="A92" s="411" t="s">
        <v>82</v>
      </c>
      <c r="B92" s="446"/>
      <c r="C92" s="446"/>
      <c r="D92" s="446"/>
      <c r="E92" s="446"/>
      <c r="F92" s="446"/>
      <c r="G92" s="446"/>
      <c r="H92" s="446"/>
      <c r="I92" s="412"/>
    </row>
    <row r="93" spans="1:9">
      <c r="A93" s="424" t="s">
        <v>51</v>
      </c>
      <c r="B93" s="425"/>
      <c r="C93" s="430" t="s">
        <v>21</v>
      </c>
      <c r="D93" s="431"/>
      <c r="E93" s="431"/>
      <c r="F93" s="431"/>
      <c r="G93" s="431"/>
      <c r="H93" s="431"/>
      <c r="I93" s="432"/>
    </row>
    <row r="94" spans="1:9">
      <c r="A94" s="426"/>
      <c r="B94" s="427"/>
      <c r="C94" s="504" t="s">
        <v>117</v>
      </c>
      <c r="D94" s="505"/>
      <c r="E94" s="505"/>
      <c r="F94" s="506"/>
      <c r="G94" s="506"/>
      <c r="H94" s="506"/>
      <c r="I94" s="507"/>
    </row>
    <row r="95" spans="1:9" ht="17.25" thickBot="1">
      <c r="A95" s="428"/>
      <c r="B95" s="429"/>
      <c r="C95" s="437" t="s">
        <v>72</v>
      </c>
      <c r="D95" s="438"/>
      <c r="E95" s="438"/>
      <c r="F95" s="439"/>
      <c r="G95" s="439"/>
      <c r="H95" s="439"/>
      <c r="I95" s="440"/>
    </row>
    <row r="96" spans="1:9" ht="17.25" thickBot="1">
      <c r="A96" s="37" t="s">
        <v>110</v>
      </c>
      <c r="B96" s="38" t="s">
        <v>74</v>
      </c>
      <c r="C96" s="408" t="s">
        <v>118</v>
      </c>
      <c r="D96" s="409"/>
      <c r="E96" s="409"/>
      <c r="F96" s="409"/>
      <c r="G96" s="409"/>
      <c r="H96" s="409"/>
      <c r="I96" s="410"/>
    </row>
    <row r="97" spans="1:9" ht="49.5" customHeight="1" thickBot="1">
      <c r="A97" s="411" t="s">
        <v>75</v>
      </c>
      <c r="B97" s="412"/>
      <c r="C97" s="203" t="s">
        <v>338</v>
      </c>
      <c r="D97" s="177">
        <v>30</v>
      </c>
      <c r="E97" s="177">
        <v>50</v>
      </c>
      <c r="F97" s="177">
        <v>60</v>
      </c>
      <c r="G97" s="38"/>
      <c r="H97" s="38"/>
      <c r="I97" s="38"/>
    </row>
    <row r="98" spans="1:9" ht="17.25" thickBot="1">
      <c r="A98" s="411" t="s">
        <v>78</v>
      </c>
      <c r="B98" s="412"/>
      <c r="C98" s="39"/>
      <c r="D98" s="39"/>
      <c r="E98" s="39"/>
      <c r="F98" s="38"/>
      <c r="G98" s="38"/>
      <c r="H98" s="38"/>
      <c r="I98" s="38"/>
    </row>
    <row r="99" spans="1:9" ht="62.25" customHeight="1" thickBot="1">
      <c r="A99" s="411" t="s">
        <v>79</v>
      </c>
      <c r="B99" s="446"/>
      <c r="C99" s="412"/>
      <c r="D99" s="39"/>
      <c r="E99" s="39"/>
      <c r="F99" s="38"/>
      <c r="G99" s="72" t="e">
        <f>SUM(#REF!)</f>
        <v>#REF!</v>
      </c>
      <c r="H99" s="72" t="e">
        <f>SUM(#REF!)</f>
        <v>#REF!</v>
      </c>
      <c r="I99" s="72" t="e">
        <f>SUM(#REF!)</f>
        <v>#REF!</v>
      </c>
    </row>
    <row r="100" spans="1:9" ht="36" customHeight="1" thickBot="1">
      <c r="A100" s="411" t="s">
        <v>80</v>
      </c>
      <c r="B100" s="412"/>
      <c r="C100" s="73" t="e">
        <f>I99</f>
        <v>#REF!</v>
      </c>
      <c r="D100" s="73"/>
      <c r="E100" s="73"/>
      <c r="F100" s="38"/>
      <c r="G100" s="38"/>
      <c r="H100" s="38"/>
      <c r="I100" s="38"/>
    </row>
    <row r="101" spans="1:9" ht="90.75" customHeight="1" thickBot="1">
      <c r="A101" s="411" t="s">
        <v>81</v>
      </c>
      <c r="B101" s="412"/>
      <c r="C101" s="39"/>
      <c r="D101" s="39"/>
      <c r="E101" s="39"/>
      <c r="F101" s="38"/>
      <c r="G101" s="38"/>
      <c r="H101" s="38"/>
      <c r="I101" s="38"/>
    </row>
    <row r="102" spans="1:9">
      <c r="A102" s="508" t="s">
        <v>63</v>
      </c>
      <c r="B102" s="509"/>
      <c r="C102" s="509"/>
      <c r="D102" s="509"/>
      <c r="E102" s="509"/>
      <c r="F102" s="509"/>
      <c r="G102" s="509"/>
      <c r="H102" s="509"/>
      <c r="I102" s="510"/>
    </row>
    <row r="103" spans="1:9" ht="17.25" thickBot="1">
      <c r="A103" s="408" t="s">
        <v>132</v>
      </c>
      <c r="B103" s="409"/>
      <c r="C103" s="409"/>
      <c r="D103" s="409"/>
      <c r="E103" s="409"/>
      <c r="F103" s="409"/>
      <c r="G103" s="409"/>
      <c r="H103" s="409"/>
      <c r="I103" s="410"/>
    </row>
    <row r="104" spans="1:9">
      <c r="A104" s="508" t="s">
        <v>64</v>
      </c>
      <c r="B104" s="509"/>
      <c r="C104" s="509"/>
      <c r="D104" s="509"/>
      <c r="E104" s="509"/>
      <c r="F104" s="509"/>
      <c r="G104" s="509"/>
      <c r="H104" s="509"/>
      <c r="I104" s="510"/>
    </row>
    <row r="105" spans="1:9" ht="21.75" customHeight="1" thickBot="1">
      <c r="A105" s="408" t="s">
        <v>82</v>
      </c>
      <c r="B105" s="409"/>
      <c r="C105" s="409"/>
      <c r="D105" s="409"/>
      <c r="E105" s="409"/>
      <c r="F105" s="409"/>
      <c r="G105" s="409"/>
      <c r="H105" s="409"/>
      <c r="I105" s="410"/>
    </row>
    <row r="106" spans="1:9">
      <c r="A106" s="424" t="s">
        <v>51</v>
      </c>
      <c r="B106" s="425"/>
      <c r="C106" s="430" t="s">
        <v>21</v>
      </c>
      <c r="D106" s="431"/>
      <c r="E106" s="431"/>
      <c r="F106" s="431"/>
      <c r="G106" s="431"/>
      <c r="H106" s="431"/>
      <c r="I106" s="432"/>
    </row>
    <row r="107" spans="1:9">
      <c r="A107" s="426"/>
      <c r="B107" s="427"/>
      <c r="C107" s="433" t="s">
        <v>120</v>
      </c>
      <c r="D107" s="434"/>
      <c r="E107" s="434"/>
      <c r="F107" s="435"/>
      <c r="G107" s="435"/>
      <c r="H107" s="435"/>
      <c r="I107" s="436"/>
    </row>
    <row r="108" spans="1:9" ht="17.25" thickBot="1">
      <c r="A108" s="428"/>
      <c r="B108" s="429"/>
      <c r="C108" s="437" t="s">
        <v>72</v>
      </c>
      <c r="D108" s="438"/>
      <c r="E108" s="438"/>
      <c r="F108" s="439"/>
      <c r="G108" s="439"/>
      <c r="H108" s="439"/>
      <c r="I108" s="440"/>
    </row>
    <row r="109" spans="1:9" ht="17.25" thickBot="1">
      <c r="A109" s="37" t="s">
        <v>109</v>
      </c>
      <c r="B109" s="38" t="s">
        <v>74</v>
      </c>
      <c r="C109" s="441" t="s">
        <v>120</v>
      </c>
      <c r="D109" s="442"/>
      <c r="E109" s="442"/>
      <c r="F109" s="442"/>
      <c r="G109" s="442"/>
      <c r="H109" s="442"/>
      <c r="I109" s="443"/>
    </row>
    <row r="110" spans="1:9" ht="33.75" thickBot="1">
      <c r="A110" s="411" t="s">
        <v>75</v>
      </c>
      <c r="B110" s="412"/>
      <c r="C110" s="39" t="s">
        <v>121</v>
      </c>
      <c r="D110" s="191">
        <v>7</v>
      </c>
      <c r="E110" s="39"/>
      <c r="F110" s="38"/>
      <c r="G110" s="38"/>
      <c r="H110" s="38"/>
      <c r="I110" s="38"/>
    </row>
    <row r="111" spans="1:9" ht="17.25" thickBot="1">
      <c r="A111" s="411" t="s">
        <v>78</v>
      </c>
      <c r="B111" s="412"/>
      <c r="C111" s="39"/>
      <c r="D111" s="39"/>
      <c r="E111" s="39"/>
      <c r="F111" s="38"/>
      <c r="G111" s="38"/>
      <c r="H111" s="38"/>
      <c r="I111" s="38"/>
    </row>
    <row r="112" spans="1:9" ht="58.5" customHeight="1" thickBot="1">
      <c r="A112" s="411" t="s">
        <v>79</v>
      </c>
      <c r="B112" s="446"/>
      <c r="C112" s="412"/>
      <c r="D112" s="39"/>
      <c r="E112" s="39"/>
      <c r="F112" s="38"/>
      <c r="G112" s="41" t="e">
        <f>SUM(#REF!)</f>
        <v>#REF!</v>
      </c>
      <c r="H112" s="41" t="e">
        <f>SUM(#REF!)</f>
        <v>#REF!</v>
      </c>
      <c r="I112" s="41" t="e">
        <f>SUM(#REF!)</f>
        <v>#REF!</v>
      </c>
    </row>
    <row r="113" spans="1:9" ht="17.25" thickBot="1">
      <c r="A113" s="411" t="s">
        <v>80</v>
      </c>
      <c r="B113" s="412"/>
      <c r="C113" s="42" t="e">
        <f>I112</f>
        <v>#REF!</v>
      </c>
      <c r="D113" s="42"/>
      <c r="E113" s="42"/>
      <c r="F113" s="38"/>
      <c r="G113" s="38"/>
      <c r="H113" s="38"/>
      <c r="I113" s="38"/>
    </row>
    <row r="114" spans="1:9" ht="96.75" customHeight="1" thickBot="1">
      <c r="A114" s="411" t="s">
        <v>81</v>
      </c>
      <c r="B114" s="412"/>
      <c r="C114" s="39"/>
      <c r="D114" s="39"/>
      <c r="E114" s="39"/>
      <c r="F114" s="38"/>
      <c r="G114" s="38"/>
      <c r="H114" s="38"/>
      <c r="I114" s="38"/>
    </row>
    <row r="115" spans="1:9">
      <c r="A115" s="508" t="s">
        <v>63</v>
      </c>
      <c r="B115" s="509"/>
      <c r="C115" s="509"/>
      <c r="D115" s="509"/>
      <c r="E115" s="509"/>
      <c r="F115" s="509"/>
      <c r="G115" s="509"/>
      <c r="H115" s="509"/>
      <c r="I115" s="510"/>
    </row>
    <row r="116" spans="1:9" ht="17.25" thickBot="1">
      <c r="A116" s="408" t="s">
        <v>133</v>
      </c>
      <c r="B116" s="409"/>
      <c r="C116" s="409"/>
      <c r="D116" s="409"/>
      <c r="E116" s="409"/>
      <c r="F116" s="409"/>
      <c r="G116" s="409"/>
      <c r="H116" s="409"/>
      <c r="I116" s="410"/>
    </row>
    <row r="117" spans="1:9">
      <c r="A117" s="508" t="s">
        <v>64</v>
      </c>
      <c r="B117" s="509"/>
      <c r="C117" s="509"/>
      <c r="D117" s="509"/>
      <c r="E117" s="509"/>
      <c r="F117" s="509"/>
      <c r="G117" s="509"/>
      <c r="H117" s="509"/>
      <c r="I117" s="510"/>
    </row>
    <row r="118" spans="1:9" ht="17.25" thickBot="1">
      <c r="A118" s="408" t="s">
        <v>82</v>
      </c>
      <c r="B118" s="409"/>
      <c r="C118" s="409"/>
      <c r="D118" s="409"/>
      <c r="E118" s="409"/>
      <c r="F118" s="409"/>
      <c r="G118" s="409"/>
      <c r="H118" s="409"/>
      <c r="I118" s="410"/>
    </row>
    <row r="119" spans="1:9">
      <c r="A119" s="360" t="s">
        <v>51</v>
      </c>
      <c r="B119" s="361"/>
      <c r="C119" s="364" t="s">
        <v>21</v>
      </c>
      <c r="D119" s="365"/>
      <c r="E119" s="365"/>
      <c r="F119" s="365"/>
      <c r="G119" s="365"/>
      <c r="H119" s="365"/>
      <c r="I119" s="366"/>
    </row>
    <row r="120" spans="1:9">
      <c r="A120" s="362"/>
      <c r="B120" s="363"/>
      <c r="C120" s="450" t="s">
        <v>122</v>
      </c>
      <c r="D120" s="451"/>
      <c r="E120" s="451"/>
      <c r="F120" s="451"/>
      <c r="G120" s="451"/>
      <c r="H120" s="451"/>
      <c r="I120" s="452"/>
    </row>
    <row r="121" spans="1:9">
      <c r="A121" s="370" t="s">
        <v>86</v>
      </c>
      <c r="B121" s="371" t="s">
        <v>74</v>
      </c>
      <c r="C121" s="472" t="s">
        <v>55</v>
      </c>
      <c r="D121" s="473"/>
      <c r="E121" s="473"/>
      <c r="F121" s="473"/>
      <c r="G121" s="473"/>
      <c r="H121" s="473"/>
      <c r="I121" s="474"/>
    </row>
    <row r="122" spans="1:9" ht="17.25" thickBot="1">
      <c r="A122" s="470"/>
      <c r="B122" s="471"/>
      <c r="C122" s="475" t="s">
        <v>123</v>
      </c>
      <c r="D122" s="476"/>
      <c r="E122" s="476"/>
      <c r="F122" s="476"/>
      <c r="G122" s="476"/>
      <c r="H122" s="476"/>
      <c r="I122" s="477"/>
    </row>
    <row r="123" spans="1:9" ht="37.5" customHeight="1">
      <c r="A123" s="455" t="s">
        <v>75</v>
      </c>
      <c r="B123" s="456"/>
      <c r="C123" s="45" t="s">
        <v>124</v>
      </c>
      <c r="D123" s="74">
        <v>0</v>
      </c>
      <c r="E123" s="74">
        <v>5</v>
      </c>
      <c r="F123" s="74">
        <v>5</v>
      </c>
      <c r="G123" s="75"/>
      <c r="H123" s="75"/>
      <c r="I123" s="48"/>
    </row>
    <row r="124" spans="1:9" ht="41.25" customHeight="1" thickBot="1">
      <c r="A124" s="457" t="s">
        <v>78</v>
      </c>
      <c r="B124" s="458"/>
      <c r="C124" s="49"/>
      <c r="D124" s="49"/>
      <c r="E124" s="49"/>
      <c r="F124" s="50"/>
      <c r="G124" s="51"/>
      <c r="H124" s="51"/>
      <c r="I124" s="52"/>
    </row>
    <row r="125" spans="1:9" ht="66.75" customHeight="1" thickBot="1">
      <c r="A125" s="459" t="s">
        <v>90</v>
      </c>
      <c r="B125" s="460"/>
      <c r="C125" s="460"/>
      <c r="D125" s="53"/>
      <c r="E125" s="53"/>
      <c r="F125" s="54"/>
      <c r="G125" s="76" t="e">
        <f>SUM(Gegharqunik!#REF!)</f>
        <v>#REF!</v>
      </c>
      <c r="H125" s="76" t="e">
        <f>SUM(#REF!)</f>
        <v>#REF!</v>
      </c>
      <c r="I125" s="76" t="e">
        <f>SUM(#REF!)</f>
        <v>#REF!</v>
      </c>
    </row>
    <row r="126" spans="1:9" ht="46.5" customHeight="1" thickBot="1">
      <c r="A126" s="461" t="s">
        <v>91</v>
      </c>
      <c r="B126" s="462"/>
      <c r="C126" s="77" t="e">
        <f>I125</f>
        <v>#REF!</v>
      </c>
      <c r="D126" s="77"/>
      <c r="E126" s="77"/>
      <c r="F126" s="54"/>
      <c r="G126" s="57"/>
      <c r="H126" s="57"/>
      <c r="I126" s="58"/>
    </row>
    <row r="127" spans="1:9" ht="83.25" customHeight="1" thickBot="1">
      <c r="A127" s="461" t="s">
        <v>92</v>
      </c>
      <c r="B127" s="462"/>
      <c r="C127" s="59"/>
      <c r="D127" s="59"/>
      <c r="E127" s="59"/>
      <c r="F127" s="54"/>
      <c r="G127" s="57"/>
      <c r="H127" s="57"/>
      <c r="I127" s="58"/>
    </row>
    <row r="128" spans="1:9">
      <c r="A128" s="397" t="s">
        <v>63</v>
      </c>
      <c r="B128" s="398"/>
      <c r="C128" s="398"/>
      <c r="D128" s="398"/>
      <c r="E128" s="398"/>
      <c r="F128" s="398"/>
      <c r="G128" s="399"/>
      <c r="H128" s="399"/>
      <c r="I128" s="400"/>
    </row>
    <row r="129" spans="1:9" ht="17.25" thickBot="1">
      <c r="A129" s="341" t="s">
        <v>134</v>
      </c>
      <c r="B129" s="342"/>
      <c r="C129" s="342"/>
      <c r="D129" s="342"/>
      <c r="E129" s="342"/>
      <c r="F129" s="342"/>
      <c r="G129" s="343"/>
      <c r="H129" s="343"/>
      <c r="I129" s="344"/>
    </row>
    <row r="130" spans="1:9">
      <c r="A130" s="397" t="s">
        <v>64</v>
      </c>
      <c r="B130" s="398"/>
      <c r="C130" s="398"/>
      <c r="D130" s="398"/>
      <c r="E130" s="398"/>
      <c r="F130" s="398"/>
      <c r="G130" s="399"/>
      <c r="H130" s="399"/>
      <c r="I130" s="400"/>
    </row>
    <row r="131" spans="1:9" ht="17.25" thickBot="1">
      <c r="A131" s="341" t="s">
        <v>82</v>
      </c>
      <c r="B131" s="342"/>
      <c r="C131" s="342"/>
      <c r="D131" s="342"/>
      <c r="E131" s="342"/>
      <c r="F131" s="342"/>
      <c r="G131" s="343"/>
      <c r="H131" s="343"/>
      <c r="I131" s="344"/>
    </row>
    <row r="132" spans="1:9">
      <c r="A132" s="360" t="s">
        <v>51</v>
      </c>
      <c r="B132" s="361"/>
      <c r="C132" s="364" t="s">
        <v>21</v>
      </c>
      <c r="D132" s="365"/>
      <c r="E132" s="365"/>
      <c r="F132" s="365"/>
      <c r="G132" s="365"/>
      <c r="H132" s="365"/>
      <c r="I132" s="366"/>
    </row>
    <row r="133" spans="1:9">
      <c r="A133" s="362"/>
      <c r="B133" s="363"/>
      <c r="C133" s="450" t="s">
        <v>85</v>
      </c>
      <c r="D133" s="451"/>
      <c r="E133" s="451"/>
      <c r="F133" s="451"/>
      <c r="G133" s="451"/>
      <c r="H133" s="451"/>
      <c r="I133" s="452"/>
    </row>
    <row r="134" spans="1:9">
      <c r="A134" s="370" t="s">
        <v>135</v>
      </c>
      <c r="B134" s="371" t="s">
        <v>74</v>
      </c>
      <c r="C134" s="472" t="s">
        <v>55</v>
      </c>
      <c r="D134" s="473"/>
      <c r="E134" s="473"/>
      <c r="F134" s="473"/>
      <c r="G134" s="473"/>
      <c r="H134" s="473"/>
      <c r="I134" s="474"/>
    </row>
    <row r="135" spans="1:9" ht="38.25" customHeight="1" thickBot="1">
      <c r="A135" s="470"/>
      <c r="B135" s="471"/>
      <c r="C135" s="475" t="s">
        <v>87</v>
      </c>
      <c r="D135" s="476"/>
      <c r="E135" s="476"/>
      <c r="F135" s="476"/>
      <c r="G135" s="476"/>
      <c r="H135" s="476"/>
      <c r="I135" s="477"/>
    </row>
    <row r="136" spans="1:9" ht="66">
      <c r="A136" s="455" t="s">
        <v>75</v>
      </c>
      <c r="B136" s="456"/>
      <c r="C136" s="45" t="s">
        <v>88</v>
      </c>
      <c r="D136" s="74">
        <v>57</v>
      </c>
      <c r="E136" s="74">
        <v>57</v>
      </c>
      <c r="F136" s="74">
        <v>57</v>
      </c>
      <c r="G136" s="47"/>
      <c r="H136" s="47"/>
      <c r="I136" s="48"/>
    </row>
    <row r="137" spans="1:9" ht="93" customHeight="1" thickBot="1">
      <c r="A137" s="457" t="s">
        <v>78</v>
      </c>
      <c r="B137" s="458"/>
      <c r="C137" s="49" t="s">
        <v>89</v>
      </c>
      <c r="D137" s="49"/>
      <c r="E137" s="49"/>
      <c r="F137" s="50">
        <v>100</v>
      </c>
      <c r="G137" s="51"/>
      <c r="H137" s="51"/>
      <c r="I137" s="52"/>
    </row>
    <row r="138" spans="1:9" ht="54.75" customHeight="1" thickBot="1">
      <c r="A138" s="459" t="s">
        <v>90</v>
      </c>
      <c r="B138" s="460"/>
      <c r="C138" s="460"/>
      <c r="D138" s="53"/>
      <c r="E138" s="53"/>
      <c r="F138" s="54"/>
      <c r="G138" s="55" t="e">
        <f>#REF!</f>
        <v>#REF!</v>
      </c>
      <c r="H138" s="55" t="e">
        <f>#REF!</f>
        <v>#REF!</v>
      </c>
      <c r="I138" s="55" t="e">
        <f>#REF!</f>
        <v>#REF!</v>
      </c>
    </row>
    <row r="139" spans="1:9" ht="53.25" customHeight="1" thickBot="1">
      <c r="A139" s="461" t="s">
        <v>91</v>
      </c>
      <c r="B139" s="462"/>
      <c r="C139" s="55" t="e">
        <f>I138</f>
        <v>#REF!</v>
      </c>
      <c r="D139" s="56"/>
      <c r="E139" s="56"/>
      <c r="F139" s="54"/>
      <c r="G139" s="57"/>
      <c r="H139" s="57"/>
      <c r="I139" s="58"/>
    </row>
    <row r="140" spans="1:9" ht="87" customHeight="1" thickBot="1">
      <c r="A140" s="461" t="s">
        <v>92</v>
      </c>
      <c r="B140" s="462"/>
      <c r="C140" s="59"/>
      <c r="D140" s="59"/>
      <c r="E140" s="59"/>
      <c r="F140" s="54"/>
      <c r="G140" s="57"/>
      <c r="H140" s="57"/>
      <c r="I140" s="58"/>
    </row>
    <row r="141" spans="1:9">
      <c r="A141" s="397" t="s">
        <v>63</v>
      </c>
      <c r="B141" s="398"/>
      <c r="C141" s="398"/>
      <c r="D141" s="398"/>
      <c r="E141" s="398"/>
      <c r="F141" s="398"/>
      <c r="G141" s="399"/>
      <c r="H141" s="399"/>
      <c r="I141" s="400"/>
    </row>
    <row r="142" spans="1:9" ht="17.25" thickBot="1">
      <c r="A142" s="341" t="s">
        <v>136</v>
      </c>
      <c r="B142" s="342"/>
      <c r="C142" s="342"/>
      <c r="D142" s="342"/>
      <c r="E142" s="342"/>
      <c r="F142" s="342"/>
      <c r="G142" s="343"/>
      <c r="H142" s="343"/>
      <c r="I142" s="344"/>
    </row>
    <row r="143" spans="1:9">
      <c r="A143" s="397" t="s">
        <v>64</v>
      </c>
      <c r="B143" s="398"/>
      <c r="C143" s="398"/>
      <c r="D143" s="398"/>
      <c r="E143" s="398"/>
      <c r="F143" s="398"/>
      <c r="G143" s="399"/>
      <c r="H143" s="399"/>
      <c r="I143" s="400"/>
    </row>
    <row r="144" spans="1:9" ht="17.25" thickBot="1">
      <c r="A144" s="341" t="s">
        <v>82</v>
      </c>
      <c r="B144" s="342"/>
      <c r="C144" s="342"/>
      <c r="D144" s="342"/>
      <c r="E144" s="342"/>
      <c r="F144" s="342"/>
      <c r="G144" s="343"/>
      <c r="H144" s="343"/>
      <c r="I144" s="344"/>
    </row>
    <row r="148" spans="5:5">
      <c r="E148" s="34" t="s">
        <v>339</v>
      </c>
    </row>
  </sheetData>
  <mergeCells count="159"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9:C31"/>
    <mergeCell ref="A27:I27"/>
    <mergeCell ref="D29:I29"/>
    <mergeCell ref="D30:F30"/>
    <mergeCell ref="G30:I30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76:C78"/>
    <mergeCell ref="D76:I76"/>
    <mergeCell ref="D77:F77"/>
    <mergeCell ref="G77:I77"/>
    <mergeCell ref="A72:I72"/>
    <mergeCell ref="A74:I74"/>
    <mergeCell ref="A75:I75"/>
    <mergeCell ref="C68:I68"/>
    <mergeCell ref="A56:I56"/>
    <mergeCell ref="A57:I57"/>
    <mergeCell ref="A59:I59"/>
    <mergeCell ref="A60:B62"/>
    <mergeCell ref="A66:I66"/>
    <mergeCell ref="A67:I67"/>
    <mergeCell ref="A68:B68"/>
    <mergeCell ref="A69:B69"/>
    <mergeCell ref="A70:I70"/>
    <mergeCell ref="A71:I71"/>
    <mergeCell ref="C60:I60"/>
    <mergeCell ref="C61:I61"/>
    <mergeCell ref="C62:I62"/>
    <mergeCell ref="C63:I63"/>
    <mergeCell ref="A64:B64"/>
    <mergeCell ref="A65:I65"/>
    <mergeCell ref="A32:B33"/>
    <mergeCell ref="C32:I32"/>
    <mergeCell ref="A34:A35"/>
    <mergeCell ref="B34:B35"/>
    <mergeCell ref="C35:I35"/>
    <mergeCell ref="A36:B36"/>
    <mergeCell ref="A42:I42"/>
    <mergeCell ref="A43:I43"/>
    <mergeCell ref="A45:I45"/>
    <mergeCell ref="A37:I37"/>
    <mergeCell ref="C33:I33"/>
    <mergeCell ref="C49:I49"/>
    <mergeCell ref="A50:B50"/>
    <mergeCell ref="A53:I53"/>
    <mergeCell ref="C54:I54"/>
    <mergeCell ref="A55:B55"/>
    <mergeCell ref="A58:I58"/>
    <mergeCell ref="A38:I38"/>
    <mergeCell ref="A39:I39"/>
    <mergeCell ref="A40:B40"/>
    <mergeCell ref="C40:I40"/>
    <mergeCell ref="A41:B41"/>
    <mergeCell ref="A44:I44"/>
    <mergeCell ref="A46:B47"/>
    <mergeCell ref="A51:I51"/>
    <mergeCell ref="A52:I52"/>
    <mergeCell ref="A54:B54"/>
    <mergeCell ref="C46:I46"/>
    <mergeCell ref="C47:I47"/>
    <mergeCell ref="C48:I48"/>
    <mergeCell ref="A48:A49"/>
    <mergeCell ref="B48:B49"/>
    <mergeCell ref="C96:I96"/>
    <mergeCell ref="A97:B97"/>
    <mergeCell ref="A98:B98"/>
    <mergeCell ref="A99:C99"/>
    <mergeCell ref="A100:B100"/>
    <mergeCell ref="A101:B101"/>
    <mergeCell ref="A79:B81"/>
    <mergeCell ref="C79:I79"/>
    <mergeCell ref="A83:B84"/>
    <mergeCell ref="A93:B95"/>
    <mergeCell ref="C93:I93"/>
    <mergeCell ref="C94:I94"/>
    <mergeCell ref="C95:I95"/>
    <mergeCell ref="A92:I92"/>
    <mergeCell ref="A86:C86"/>
    <mergeCell ref="A87:B87"/>
    <mergeCell ref="A88:B88"/>
    <mergeCell ref="A89:I89"/>
    <mergeCell ref="A90:I90"/>
    <mergeCell ref="A91:I91"/>
    <mergeCell ref="C82:I82"/>
    <mergeCell ref="A85:B85"/>
    <mergeCell ref="C80:I80"/>
    <mergeCell ref="C81:I81"/>
    <mergeCell ref="C109:I109"/>
    <mergeCell ref="A110:B110"/>
    <mergeCell ref="A111:B111"/>
    <mergeCell ref="A112:C112"/>
    <mergeCell ref="A113:B113"/>
    <mergeCell ref="A114:B114"/>
    <mergeCell ref="A102:I102"/>
    <mergeCell ref="A103:I103"/>
    <mergeCell ref="A104:I104"/>
    <mergeCell ref="A105:I105"/>
    <mergeCell ref="A106:B108"/>
    <mergeCell ref="C106:I106"/>
    <mergeCell ref="C107:I107"/>
    <mergeCell ref="C108:I108"/>
    <mergeCell ref="A121:A122"/>
    <mergeCell ref="B121:B122"/>
    <mergeCell ref="C121:I121"/>
    <mergeCell ref="C122:I122"/>
    <mergeCell ref="A123:B123"/>
    <mergeCell ref="A124:B124"/>
    <mergeCell ref="A115:I115"/>
    <mergeCell ref="A116:I116"/>
    <mergeCell ref="A117:I117"/>
    <mergeCell ref="A118:I118"/>
    <mergeCell ref="A119:B120"/>
    <mergeCell ref="C119:I119"/>
    <mergeCell ref="C120:I120"/>
    <mergeCell ref="A131:I131"/>
    <mergeCell ref="A132:B133"/>
    <mergeCell ref="C132:I132"/>
    <mergeCell ref="C133:I133"/>
    <mergeCell ref="A134:A135"/>
    <mergeCell ref="B134:B135"/>
    <mergeCell ref="C134:I134"/>
    <mergeCell ref="C135:I135"/>
    <mergeCell ref="A125:C125"/>
    <mergeCell ref="A126:B126"/>
    <mergeCell ref="A127:B127"/>
    <mergeCell ref="A128:I128"/>
    <mergeCell ref="A129:I129"/>
    <mergeCell ref="A130:I130"/>
    <mergeCell ref="A142:I142"/>
    <mergeCell ref="A143:I143"/>
    <mergeCell ref="A144:I144"/>
    <mergeCell ref="A136:B136"/>
    <mergeCell ref="A137:B137"/>
    <mergeCell ref="A138:C138"/>
    <mergeCell ref="A139:B139"/>
    <mergeCell ref="A140:B140"/>
    <mergeCell ref="A141:I141"/>
  </mergeCells>
  <conditionalFormatting sqref="D147">
    <cfRule type="iconSet" priority="2">
      <iconSet iconSet="4RedToBlack">
        <cfvo type="percent" val="0"/>
        <cfvo type="percent" val="25"/>
        <cfvo type="percent" val="50"/>
        <cfvo type="percent" val="75"/>
      </iconSet>
    </cfRule>
  </conditionalFormatting>
  <conditionalFormatting sqref="D148">
    <cfRule type="colorScale" priority="1">
      <colorScale>
        <cfvo type="min" val="0"/>
        <cfvo type="max" val="0"/>
        <color rgb="FFFFEF9C"/>
        <color rgb="FFFF7128"/>
      </colorScale>
    </cfRule>
  </conditionalFormatting>
  <pageMargins left="0.2" right="0.21" top="0.17" bottom="0.16" header="0.31496062992125984" footer="0.1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28"/>
  <sheetViews>
    <sheetView topLeftCell="A100" workbookViewId="0">
      <selection activeCell="D95" sqref="D95"/>
    </sheetView>
  </sheetViews>
  <sheetFormatPr defaultRowHeight="16.5"/>
  <cols>
    <col min="1" max="1" width="13.140625" style="34" customWidth="1"/>
    <col min="2" max="2" width="16.140625" style="34" customWidth="1"/>
    <col min="3" max="3" width="26.85546875" style="34" customWidth="1"/>
    <col min="4" max="4" width="17.42578125" style="34" customWidth="1"/>
    <col min="5" max="5" width="15.140625" style="34" customWidth="1"/>
    <col min="6" max="6" width="19.140625" style="34" customWidth="1"/>
    <col min="7" max="7" width="10.7109375" style="34" bestFit="1" customWidth="1"/>
    <col min="8" max="8" width="10.42578125" style="34" bestFit="1" customWidth="1"/>
    <col min="9" max="9" width="10.140625" style="34" bestFit="1" customWidth="1"/>
    <col min="10" max="10" width="9.140625" style="34"/>
    <col min="11" max="11" width="11.7109375" style="34" bestFit="1" customWidth="1"/>
    <col min="12" max="256" width="9.140625" style="34"/>
    <col min="257" max="257" width="13.140625" style="34" customWidth="1"/>
    <col min="258" max="258" width="16.140625" style="34" customWidth="1"/>
    <col min="259" max="259" width="26.85546875" style="34" customWidth="1"/>
    <col min="260" max="260" width="17.42578125" style="34" customWidth="1"/>
    <col min="261" max="261" width="15.140625" style="34" customWidth="1"/>
    <col min="262" max="262" width="19.140625" style="34" customWidth="1"/>
    <col min="263" max="263" width="17.5703125" style="34" customWidth="1"/>
    <col min="264" max="264" width="15.7109375" style="34" customWidth="1"/>
    <col min="265" max="265" width="17.140625" style="34" customWidth="1"/>
    <col min="266" max="266" width="9.140625" style="34"/>
    <col min="267" max="267" width="9.42578125" style="34" bestFit="1" customWidth="1"/>
    <col min="268" max="512" width="9.140625" style="34"/>
    <col min="513" max="513" width="13.140625" style="34" customWidth="1"/>
    <col min="514" max="514" width="16.140625" style="34" customWidth="1"/>
    <col min="515" max="515" width="26.85546875" style="34" customWidth="1"/>
    <col min="516" max="516" width="17.42578125" style="34" customWidth="1"/>
    <col min="517" max="517" width="15.140625" style="34" customWidth="1"/>
    <col min="518" max="518" width="19.140625" style="34" customWidth="1"/>
    <col min="519" max="519" width="17.5703125" style="34" customWidth="1"/>
    <col min="520" max="520" width="15.7109375" style="34" customWidth="1"/>
    <col min="521" max="521" width="17.140625" style="34" customWidth="1"/>
    <col min="522" max="522" width="9.140625" style="34"/>
    <col min="523" max="523" width="9.42578125" style="34" bestFit="1" customWidth="1"/>
    <col min="524" max="768" width="9.140625" style="34"/>
    <col min="769" max="769" width="13.140625" style="34" customWidth="1"/>
    <col min="770" max="770" width="16.140625" style="34" customWidth="1"/>
    <col min="771" max="771" width="26.85546875" style="34" customWidth="1"/>
    <col min="772" max="772" width="17.42578125" style="34" customWidth="1"/>
    <col min="773" max="773" width="15.140625" style="34" customWidth="1"/>
    <col min="774" max="774" width="19.140625" style="34" customWidth="1"/>
    <col min="775" max="775" width="17.5703125" style="34" customWidth="1"/>
    <col min="776" max="776" width="15.7109375" style="34" customWidth="1"/>
    <col min="777" max="777" width="17.140625" style="34" customWidth="1"/>
    <col min="778" max="778" width="9.140625" style="34"/>
    <col min="779" max="779" width="9.42578125" style="34" bestFit="1" customWidth="1"/>
    <col min="780" max="1024" width="9.140625" style="34"/>
    <col min="1025" max="1025" width="13.140625" style="34" customWidth="1"/>
    <col min="1026" max="1026" width="16.140625" style="34" customWidth="1"/>
    <col min="1027" max="1027" width="26.85546875" style="34" customWidth="1"/>
    <col min="1028" max="1028" width="17.42578125" style="34" customWidth="1"/>
    <col min="1029" max="1029" width="15.140625" style="34" customWidth="1"/>
    <col min="1030" max="1030" width="19.140625" style="34" customWidth="1"/>
    <col min="1031" max="1031" width="17.5703125" style="34" customWidth="1"/>
    <col min="1032" max="1032" width="15.7109375" style="34" customWidth="1"/>
    <col min="1033" max="1033" width="17.140625" style="34" customWidth="1"/>
    <col min="1034" max="1034" width="9.140625" style="34"/>
    <col min="1035" max="1035" width="9.42578125" style="34" bestFit="1" customWidth="1"/>
    <col min="1036" max="1280" width="9.140625" style="34"/>
    <col min="1281" max="1281" width="13.140625" style="34" customWidth="1"/>
    <col min="1282" max="1282" width="16.140625" style="34" customWidth="1"/>
    <col min="1283" max="1283" width="26.85546875" style="34" customWidth="1"/>
    <col min="1284" max="1284" width="17.42578125" style="34" customWidth="1"/>
    <col min="1285" max="1285" width="15.140625" style="34" customWidth="1"/>
    <col min="1286" max="1286" width="19.140625" style="34" customWidth="1"/>
    <col min="1287" max="1287" width="17.5703125" style="34" customWidth="1"/>
    <col min="1288" max="1288" width="15.7109375" style="34" customWidth="1"/>
    <col min="1289" max="1289" width="17.140625" style="34" customWidth="1"/>
    <col min="1290" max="1290" width="9.140625" style="34"/>
    <col min="1291" max="1291" width="9.42578125" style="34" bestFit="1" customWidth="1"/>
    <col min="1292" max="1536" width="9.140625" style="34"/>
    <col min="1537" max="1537" width="13.140625" style="34" customWidth="1"/>
    <col min="1538" max="1538" width="16.140625" style="34" customWidth="1"/>
    <col min="1539" max="1539" width="26.85546875" style="34" customWidth="1"/>
    <col min="1540" max="1540" width="17.42578125" style="34" customWidth="1"/>
    <col min="1541" max="1541" width="15.140625" style="34" customWidth="1"/>
    <col min="1542" max="1542" width="19.140625" style="34" customWidth="1"/>
    <col min="1543" max="1543" width="17.5703125" style="34" customWidth="1"/>
    <col min="1544" max="1544" width="15.7109375" style="34" customWidth="1"/>
    <col min="1545" max="1545" width="17.140625" style="34" customWidth="1"/>
    <col min="1546" max="1546" width="9.140625" style="34"/>
    <col min="1547" max="1547" width="9.42578125" style="34" bestFit="1" customWidth="1"/>
    <col min="1548" max="1792" width="9.140625" style="34"/>
    <col min="1793" max="1793" width="13.140625" style="34" customWidth="1"/>
    <col min="1794" max="1794" width="16.140625" style="34" customWidth="1"/>
    <col min="1795" max="1795" width="26.85546875" style="34" customWidth="1"/>
    <col min="1796" max="1796" width="17.42578125" style="34" customWidth="1"/>
    <col min="1797" max="1797" width="15.140625" style="34" customWidth="1"/>
    <col min="1798" max="1798" width="19.140625" style="34" customWidth="1"/>
    <col min="1799" max="1799" width="17.5703125" style="34" customWidth="1"/>
    <col min="1800" max="1800" width="15.7109375" style="34" customWidth="1"/>
    <col min="1801" max="1801" width="17.140625" style="34" customWidth="1"/>
    <col min="1802" max="1802" width="9.140625" style="34"/>
    <col min="1803" max="1803" width="9.42578125" style="34" bestFit="1" customWidth="1"/>
    <col min="1804" max="2048" width="9.140625" style="34"/>
    <col min="2049" max="2049" width="13.140625" style="34" customWidth="1"/>
    <col min="2050" max="2050" width="16.140625" style="34" customWidth="1"/>
    <col min="2051" max="2051" width="26.85546875" style="34" customWidth="1"/>
    <col min="2052" max="2052" width="17.42578125" style="34" customWidth="1"/>
    <col min="2053" max="2053" width="15.140625" style="34" customWidth="1"/>
    <col min="2054" max="2054" width="19.140625" style="34" customWidth="1"/>
    <col min="2055" max="2055" width="17.5703125" style="34" customWidth="1"/>
    <col min="2056" max="2056" width="15.7109375" style="34" customWidth="1"/>
    <col min="2057" max="2057" width="17.140625" style="34" customWidth="1"/>
    <col min="2058" max="2058" width="9.140625" style="34"/>
    <col min="2059" max="2059" width="9.42578125" style="34" bestFit="1" customWidth="1"/>
    <col min="2060" max="2304" width="9.140625" style="34"/>
    <col min="2305" max="2305" width="13.140625" style="34" customWidth="1"/>
    <col min="2306" max="2306" width="16.140625" style="34" customWidth="1"/>
    <col min="2307" max="2307" width="26.85546875" style="34" customWidth="1"/>
    <col min="2308" max="2308" width="17.42578125" style="34" customWidth="1"/>
    <col min="2309" max="2309" width="15.140625" style="34" customWidth="1"/>
    <col min="2310" max="2310" width="19.140625" style="34" customWidth="1"/>
    <col min="2311" max="2311" width="17.5703125" style="34" customWidth="1"/>
    <col min="2312" max="2312" width="15.7109375" style="34" customWidth="1"/>
    <col min="2313" max="2313" width="17.140625" style="34" customWidth="1"/>
    <col min="2314" max="2314" width="9.140625" style="34"/>
    <col min="2315" max="2315" width="9.42578125" style="34" bestFit="1" customWidth="1"/>
    <col min="2316" max="2560" width="9.140625" style="34"/>
    <col min="2561" max="2561" width="13.140625" style="34" customWidth="1"/>
    <col min="2562" max="2562" width="16.140625" style="34" customWidth="1"/>
    <col min="2563" max="2563" width="26.85546875" style="34" customWidth="1"/>
    <col min="2564" max="2564" width="17.42578125" style="34" customWidth="1"/>
    <col min="2565" max="2565" width="15.140625" style="34" customWidth="1"/>
    <col min="2566" max="2566" width="19.140625" style="34" customWidth="1"/>
    <col min="2567" max="2567" width="17.5703125" style="34" customWidth="1"/>
    <col min="2568" max="2568" width="15.7109375" style="34" customWidth="1"/>
    <col min="2569" max="2569" width="17.140625" style="34" customWidth="1"/>
    <col min="2570" max="2570" width="9.140625" style="34"/>
    <col min="2571" max="2571" width="9.42578125" style="34" bestFit="1" customWidth="1"/>
    <col min="2572" max="2816" width="9.140625" style="34"/>
    <col min="2817" max="2817" width="13.140625" style="34" customWidth="1"/>
    <col min="2818" max="2818" width="16.140625" style="34" customWidth="1"/>
    <col min="2819" max="2819" width="26.85546875" style="34" customWidth="1"/>
    <col min="2820" max="2820" width="17.42578125" style="34" customWidth="1"/>
    <col min="2821" max="2821" width="15.140625" style="34" customWidth="1"/>
    <col min="2822" max="2822" width="19.140625" style="34" customWidth="1"/>
    <col min="2823" max="2823" width="17.5703125" style="34" customWidth="1"/>
    <col min="2824" max="2824" width="15.7109375" style="34" customWidth="1"/>
    <col min="2825" max="2825" width="17.140625" style="34" customWidth="1"/>
    <col min="2826" max="2826" width="9.140625" style="34"/>
    <col min="2827" max="2827" width="9.42578125" style="34" bestFit="1" customWidth="1"/>
    <col min="2828" max="3072" width="9.140625" style="34"/>
    <col min="3073" max="3073" width="13.140625" style="34" customWidth="1"/>
    <col min="3074" max="3074" width="16.140625" style="34" customWidth="1"/>
    <col min="3075" max="3075" width="26.85546875" style="34" customWidth="1"/>
    <col min="3076" max="3076" width="17.42578125" style="34" customWidth="1"/>
    <col min="3077" max="3077" width="15.140625" style="34" customWidth="1"/>
    <col min="3078" max="3078" width="19.140625" style="34" customWidth="1"/>
    <col min="3079" max="3079" width="17.5703125" style="34" customWidth="1"/>
    <col min="3080" max="3080" width="15.7109375" style="34" customWidth="1"/>
    <col min="3081" max="3081" width="17.140625" style="34" customWidth="1"/>
    <col min="3082" max="3082" width="9.140625" style="34"/>
    <col min="3083" max="3083" width="9.42578125" style="34" bestFit="1" customWidth="1"/>
    <col min="3084" max="3328" width="9.140625" style="34"/>
    <col min="3329" max="3329" width="13.140625" style="34" customWidth="1"/>
    <col min="3330" max="3330" width="16.140625" style="34" customWidth="1"/>
    <col min="3331" max="3331" width="26.85546875" style="34" customWidth="1"/>
    <col min="3332" max="3332" width="17.42578125" style="34" customWidth="1"/>
    <col min="3333" max="3333" width="15.140625" style="34" customWidth="1"/>
    <col min="3334" max="3334" width="19.140625" style="34" customWidth="1"/>
    <col min="3335" max="3335" width="17.5703125" style="34" customWidth="1"/>
    <col min="3336" max="3336" width="15.7109375" style="34" customWidth="1"/>
    <col min="3337" max="3337" width="17.140625" style="34" customWidth="1"/>
    <col min="3338" max="3338" width="9.140625" style="34"/>
    <col min="3339" max="3339" width="9.42578125" style="34" bestFit="1" customWidth="1"/>
    <col min="3340" max="3584" width="9.140625" style="34"/>
    <col min="3585" max="3585" width="13.140625" style="34" customWidth="1"/>
    <col min="3586" max="3586" width="16.140625" style="34" customWidth="1"/>
    <col min="3587" max="3587" width="26.85546875" style="34" customWidth="1"/>
    <col min="3588" max="3588" width="17.42578125" style="34" customWidth="1"/>
    <col min="3589" max="3589" width="15.140625" style="34" customWidth="1"/>
    <col min="3590" max="3590" width="19.140625" style="34" customWidth="1"/>
    <col min="3591" max="3591" width="17.5703125" style="34" customWidth="1"/>
    <col min="3592" max="3592" width="15.7109375" style="34" customWidth="1"/>
    <col min="3593" max="3593" width="17.140625" style="34" customWidth="1"/>
    <col min="3594" max="3594" width="9.140625" style="34"/>
    <col min="3595" max="3595" width="9.42578125" style="34" bestFit="1" customWidth="1"/>
    <col min="3596" max="3840" width="9.140625" style="34"/>
    <col min="3841" max="3841" width="13.140625" style="34" customWidth="1"/>
    <col min="3842" max="3842" width="16.140625" style="34" customWidth="1"/>
    <col min="3843" max="3843" width="26.85546875" style="34" customWidth="1"/>
    <col min="3844" max="3844" width="17.42578125" style="34" customWidth="1"/>
    <col min="3845" max="3845" width="15.140625" style="34" customWidth="1"/>
    <col min="3846" max="3846" width="19.140625" style="34" customWidth="1"/>
    <col min="3847" max="3847" width="17.5703125" style="34" customWidth="1"/>
    <col min="3848" max="3848" width="15.7109375" style="34" customWidth="1"/>
    <col min="3849" max="3849" width="17.140625" style="34" customWidth="1"/>
    <col min="3850" max="3850" width="9.140625" style="34"/>
    <col min="3851" max="3851" width="9.42578125" style="34" bestFit="1" customWidth="1"/>
    <col min="3852" max="4096" width="9.140625" style="34"/>
    <col min="4097" max="4097" width="13.140625" style="34" customWidth="1"/>
    <col min="4098" max="4098" width="16.140625" style="34" customWidth="1"/>
    <col min="4099" max="4099" width="26.85546875" style="34" customWidth="1"/>
    <col min="4100" max="4100" width="17.42578125" style="34" customWidth="1"/>
    <col min="4101" max="4101" width="15.140625" style="34" customWidth="1"/>
    <col min="4102" max="4102" width="19.140625" style="34" customWidth="1"/>
    <col min="4103" max="4103" width="17.5703125" style="34" customWidth="1"/>
    <col min="4104" max="4104" width="15.7109375" style="34" customWidth="1"/>
    <col min="4105" max="4105" width="17.140625" style="34" customWidth="1"/>
    <col min="4106" max="4106" width="9.140625" style="34"/>
    <col min="4107" max="4107" width="9.42578125" style="34" bestFit="1" customWidth="1"/>
    <col min="4108" max="4352" width="9.140625" style="34"/>
    <col min="4353" max="4353" width="13.140625" style="34" customWidth="1"/>
    <col min="4354" max="4354" width="16.140625" style="34" customWidth="1"/>
    <col min="4355" max="4355" width="26.85546875" style="34" customWidth="1"/>
    <col min="4356" max="4356" width="17.42578125" style="34" customWidth="1"/>
    <col min="4357" max="4357" width="15.140625" style="34" customWidth="1"/>
    <col min="4358" max="4358" width="19.140625" style="34" customWidth="1"/>
    <col min="4359" max="4359" width="17.5703125" style="34" customWidth="1"/>
    <col min="4360" max="4360" width="15.7109375" style="34" customWidth="1"/>
    <col min="4361" max="4361" width="17.140625" style="34" customWidth="1"/>
    <col min="4362" max="4362" width="9.140625" style="34"/>
    <col min="4363" max="4363" width="9.42578125" style="34" bestFit="1" customWidth="1"/>
    <col min="4364" max="4608" width="9.140625" style="34"/>
    <col min="4609" max="4609" width="13.140625" style="34" customWidth="1"/>
    <col min="4610" max="4610" width="16.140625" style="34" customWidth="1"/>
    <col min="4611" max="4611" width="26.85546875" style="34" customWidth="1"/>
    <col min="4612" max="4612" width="17.42578125" style="34" customWidth="1"/>
    <col min="4613" max="4613" width="15.140625" style="34" customWidth="1"/>
    <col min="4614" max="4614" width="19.140625" style="34" customWidth="1"/>
    <col min="4615" max="4615" width="17.5703125" style="34" customWidth="1"/>
    <col min="4616" max="4616" width="15.7109375" style="34" customWidth="1"/>
    <col min="4617" max="4617" width="17.140625" style="34" customWidth="1"/>
    <col min="4618" max="4618" width="9.140625" style="34"/>
    <col min="4619" max="4619" width="9.42578125" style="34" bestFit="1" customWidth="1"/>
    <col min="4620" max="4864" width="9.140625" style="34"/>
    <col min="4865" max="4865" width="13.140625" style="34" customWidth="1"/>
    <col min="4866" max="4866" width="16.140625" style="34" customWidth="1"/>
    <col min="4867" max="4867" width="26.85546875" style="34" customWidth="1"/>
    <col min="4868" max="4868" width="17.42578125" style="34" customWidth="1"/>
    <col min="4869" max="4869" width="15.140625" style="34" customWidth="1"/>
    <col min="4870" max="4870" width="19.140625" style="34" customWidth="1"/>
    <col min="4871" max="4871" width="17.5703125" style="34" customWidth="1"/>
    <col min="4872" max="4872" width="15.7109375" style="34" customWidth="1"/>
    <col min="4873" max="4873" width="17.140625" style="34" customWidth="1"/>
    <col min="4874" max="4874" width="9.140625" style="34"/>
    <col min="4875" max="4875" width="9.42578125" style="34" bestFit="1" customWidth="1"/>
    <col min="4876" max="5120" width="9.140625" style="34"/>
    <col min="5121" max="5121" width="13.140625" style="34" customWidth="1"/>
    <col min="5122" max="5122" width="16.140625" style="34" customWidth="1"/>
    <col min="5123" max="5123" width="26.85546875" style="34" customWidth="1"/>
    <col min="5124" max="5124" width="17.42578125" style="34" customWidth="1"/>
    <col min="5125" max="5125" width="15.140625" style="34" customWidth="1"/>
    <col min="5126" max="5126" width="19.140625" style="34" customWidth="1"/>
    <col min="5127" max="5127" width="17.5703125" style="34" customWidth="1"/>
    <col min="5128" max="5128" width="15.7109375" style="34" customWidth="1"/>
    <col min="5129" max="5129" width="17.140625" style="34" customWidth="1"/>
    <col min="5130" max="5130" width="9.140625" style="34"/>
    <col min="5131" max="5131" width="9.42578125" style="34" bestFit="1" customWidth="1"/>
    <col min="5132" max="5376" width="9.140625" style="34"/>
    <col min="5377" max="5377" width="13.140625" style="34" customWidth="1"/>
    <col min="5378" max="5378" width="16.140625" style="34" customWidth="1"/>
    <col min="5379" max="5379" width="26.85546875" style="34" customWidth="1"/>
    <col min="5380" max="5380" width="17.42578125" style="34" customWidth="1"/>
    <col min="5381" max="5381" width="15.140625" style="34" customWidth="1"/>
    <col min="5382" max="5382" width="19.140625" style="34" customWidth="1"/>
    <col min="5383" max="5383" width="17.5703125" style="34" customWidth="1"/>
    <col min="5384" max="5384" width="15.7109375" style="34" customWidth="1"/>
    <col min="5385" max="5385" width="17.140625" style="34" customWidth="1"/>
    <col min="5386" max="5386" width="9.140625" style="34"/>
    <col min="5387" max="5387" width="9.42578125" style="34" bestFit="1" customWidth="1"/>
    <col min="5388" max="5632" width="9.140625" style="34"/>
    <col min="5633" max="5633" width="13.140625" style="34" customWidth="1"/>
    <col min="5634" max="5634" width="16.140625" style="34" customWidth="1"/>
    <col min="5635" max="5635" width="26.85546875" style="34" customWidth="1"/>
    <col min="5636" max="5636" width="17.42578125" style="34" customWidth="1"/>
    <col min="5637" max="5637" width="15.140625" style="34" customWidth="1"/>
    <col min="5638" max="5638" width="19.140625" style="34" customWidth="1"/>
    <col min="5639" max="5639" width="17.5703125" style="34" customWidth="1"/>
    <col min="5640" max="5640" width="15.7109375" style="34" customWidth="1"/>
    <col min="5641" max="5641" width="17.140625" style="34" customWidth="1"/>
    <col min="5642" max="5642" width="9.140625" style="34"/>
    <col min="5643" max="5643" width="9.42578125" style="34" bestFit="1" customWidth="1"/>
    <col min="5644" max="5888" width="9.140625" style="34"/>
    <col min="5889" max="5889" width="13.140625" style="34" customWidth="1"/>
    <col min="5890" max="5890" width="16.140625" style="34" customWidth="1"/>
    <col min="5891" max="5891" width="26.85546875" style="34" customWidth="1"/>
    <col min="5892" max="5892" width="17.42578125" style="34" customWidth="1"/>
    <col min="5893" max="5893" width="15.140625" style="34" customWidth="1"/>
    <col min="5894" max="5894" width="19.140625" style="34" customWidth="1"/>
    <col min="5895" max="5895" width="17.5703125" style="34" customWidth="1"/>
    <col min="5896" max="5896" width="15.7109375" style="34" customWidth="1"/>
    <col min="5897" max="5897" width="17.140625" style="34" customWidth="1"/>
    <col min="5898" max="5898" width="9.140625" style="34"/>
    <col min="5899" max="5899" width="9.42578125" style="34" bestFit="1" customWidth="1"/>
    <col min="5900" max="6144" width="9.140625" style="34"/>
    <col min="6145" max="6145" width="13.140625" style="34" customWidth="1"/>
    <col min="6146" max="6146" width="16.140625" style="34" customWidth="1"/>
    <col min="6147" max="6147" width="26.85546875" style="34" customWidth="1"/>
    <col min="6148" max="6148" width="17.42578125" style="34" customWidth="1"/>
    <col min="6149" max="6149" width="15.140625" style="34" customWidth="1"/>
    <col min="6150" max="6150" width="19.140625" style="34" customWidth="1"/>
    <col min="6151" max="6151" width="17.5703125" style="34" customWidth="1"/>
    <col min="6152" max="6152" width="15.7109375" style="34" customWidth="1"/>
    <col min="6153" max="6153" width="17.140625" style="34" customWidth="1"/>
    <col min="6154" max="6154" width="9.140625" style="34"/>
    <col min="6155" max="6155" width="9.42578125" style="34" bestFit="1" customWidth="1"/>
    <col min="6156" max="6400" width="9.140625" style="34"/>
    <col min="6401" max="6401" width="13.140625" style="34" customWidth="1"/>
    <col min="6402" max="6402" width="16.140625" style="34" customWidth="1"/>
    <col min="6403" max="6403" width="26.85546875" style="34" customWidth="1"/>
    <col min="6404" max="6404" width="17.42578125" style="34" customWidth="1"/>
    <col min="6405" max="6405" width="15.140625" style="34" customWidth="1"/>
    <col min="6406" max="6406" width="19.140625" style="34" customWidth="1"/>
    <col min="6407" max="6407" width="17.5703125" style="34" customWidth="1"/>
    <col min="6408" max="6408" width="15.7109375" style="34" customWidth="1"/>
    <col min="6409" max="6409" width="17.140625" style="34" customWidth="1"/>
    <col min="6410" max="6410" width="9.140625" style="34"/>
    <col min="6411" max="6411" width="9.42578125" style="34" bestFit="1" customWidth="1"/>
    <col min="6412" max="6656" width="9.140625" style="34"/>
    <col min="6657" max="6657" width="13.140625" style="34" customWidth="1"/>
    <col min="6658" max="6658" width="16.140625" style="34" customWidth="1"/>
    <col min="6659" max="6659" width="26.85546875" style="34" customWidth="1"/>
    <col min="6660" max="6660" width="17.42578125" style="34" customWidth="1"/>
    <col min="6661" max="6661" width="15.140625" style="34" customWidth="1"/>
    <col min="6662" max="6662" width="19.140625" style="34" customWidth="1"/>
    <col min="6663" max="6663" width="17.5703125" style="34" customWidth="1"/>
    <col min="6664" max="6664" width="15.7109375" style="34" customWidth="1"/>
    <col min="6665" max="6665" width="17.140625" style="34" customWidth="1"/>
    <col min="6666" max="6666" width="9.140625" style="34"/>
    <col min="6667" max="6667" width="9.42578125" style="34" bestFit="1" customWidth="1"/>
    <col min="6668" max="6912" width="9.140625" style="34"/>
    <col min="6913" max="6913" width="13.140625" style="34" customWidth="1"/>
    <col min="6914" max="6914" width="16.140625" style="34" customWidth="1"/>
    <col min="6915" max="6915" width="26.85546875" style="34" customWidth="1"/>
    <col min="6916" max="6916" width="17.42578125" style="34" customWidth="1"/>
    <col min="6917" max="6917" width="15.140625" style="34" customWidth="1"/>
    <col min="6918" max="6918" width="19.140625" style="34" customWidth="1"/>
    <col min="6919" max="6919" width="17.5703125" style="34" customWidth="1"/>
    <col min="6920" max="6920" width="15.7109375" style="34" customWidth="1"/>
    <col min="6921" max="6921" width="17.140625" style="34" customWidth="1"/>
    <col min="6922" max="6922" width="9.140625" style="34"/>
    <col min="6923" max="6923" width="9.42578125" style="34" bestFit="1" customWidth="1"/>
    <col min="6924" max="7168" width="9.140625" style="34"/>
    <col min="7169" max="7169" width="13.140625" style="34" customWidth="1"/>
    <col min="7170" max="7170" width="16.140625" style="34" customWidth="1"/>
    <col min="7171" max="7171" width="26.85546875" style="34" customWidth="1"/>
    <col min="7172" max="7172" width="17.42578125" style="34" customWidth="1"/>
    <col min="7173" max="7173" width="15.140625" style="34" customWidth="1"/>
    <col min="7174" max="7174" width="19.140625" style="34" customWidth="1"/>
    <col min="7175" max="7175" width="17.5703125" style="34" customWidth="1"/>
    <col min="7176" max="7176" width="15.7109375" style="34" customWidth="1"/>
    <col min="7177" max="7177" width="17.140625" style="34" customWidth="1"/>
    <col min="7178" max="7178" width="9.140625" style="34"/>
    <col min="7179" max="7179" width="9.42578125" style="34" bestFit="1" customWidth="1"/>
    <col min="7180" max="7424" width="9.140625" style="34"/>
    <col min="7425" max="7425" width="13.140625" style="34" customWidth="1"/>
    <col min="7426" max="7426" width="16.140625" style="34" customWidth="1"/>
    <col min="7427" max="7427" width="26.85546875" style="34" customWidth="1"/>
    <col min="7428" max="7428" width="17.42578125" style="34" customWidth="1"/>
    <col min="7429" max="7429" width="15.140625" style="34" customWidth="1"/>
    <col min="7430" max="7430" width="19.140625" style="34" customWidth="1"/>
    <col min="7431" max="7431" width="17.5703125" style="34" customWidth="1"/>
    <col min="7432" max="7432" width="15.7109375" style="34" customWidth="1"/>
    <col min="7433" max="7433" width="17.140625" style="34" customWidth="1"/>
    <col min="7434" max="7434" width="9.140625" style="34"/>
    <col min="7435" max="7435" width="9.42578125" style="34" bestFit="1" customWidth="1"/>
    <col min="7436" max="7680" width="9.140625" style="34"/>
    <col min="7681" max="7681" width="13.140625" style="34" customWidth="1"/>
    <col min="7682" max="7682" width="16.140625" style="34" customWidth="1"/>
    <col min="7683" max="7683" width="26.85546875" style="34" customWidth="1"/>
    <col min="7684" max="7684" width="17.42578125" style="34" customWidth="1"/>
    <col min="7685" max="7685" width="15.140625" style="34" customWidth="1"/>
    <col min="7686" max="7686" width="19.140625" style="34" customWidth="1"/>
    <col min="7687" max="7687" width="17.5703125" style="34" customWidth="1"/>
    <col min="7688" max="7688" width="15.7109375" style="34" customWidth="1"/>
    <col min="7689" max="7689" width="17.140625" style="34" customWidth="1"/>
    <col min="7690" max="7690" width="9.140625" style="34"/>
    <col min="7691" max="7691" width="9.42578125" style="34" bestFit="1" customWidth="1"/>
    <col min="7692" max="7936" width="9.140625" style="34"/>
    <col min="7937" max="7937" width="13.140625" style="34" customWidth="1"/>
    <col min="7938" max="7938" width="16.140625" style="34" customWidth="1"/>
    <col min="7939" max="7939" width="26.85546875" style="34" customWidth="1"/>
    <col min="7940" max="7940" width="17.42578125" style="34" customWidth="1"/>
    <col min="7941" max="7941" width="15.140625" style="34" customWidth="1"/>
    <col min="7942" max="7942" width="19.140625" style="34" customWidth="1"/>
    <col min="7943" max="7943" width="17.5703125" style="34" customWidth="1"/>
    <col min="7944" max="7944" width="15.7109375" style="34" customWidth="1"/>
    <col min="7945" max="7945" width="17.140625" style="34" customWidth="1"/>
    <col min="7946" max="7946" width="9.140625" style="34"/>
    <col min="7947" max="7947" width="9.42578125" style="34" bestFit="1" customWidth="1"/>
    <col min="7948" max="8192" width="9.140625" style="34"/>
    <col min="8193" max="8193" width="13.140625" style="34" customWidth="1"/>
    <col min="8194" max="8194" width="16.140625" style="34" customWidth="1"/>
    <col min="8195" max="8195" width="26.85546875" style="34" customWidth="1"/>
    <col min="8196" max="8196" width="17.42578125" style="34" customWidth="1"/>
    <col min="8197" max="8197" width="15.140625" style="34" customWidth="1"/>
    <col min="8198" max="8198" width="19.140625" style="34" customWidth="1"/>
    <col min="8199" max="8199" width="17.5703125" style="34" customWidth="1"/>
    <col min="8200" max="8200" width="15.7109375" style="34" customWidth="1"/>
    <col min="8201" max="8201" width="17.140625" style="34" customWidth="1"/>
    <col min="8202" max="8202" width="9.140625" style="34"/>
    <col min="8203" max="8203" width="9.42578125" style="34" bestFit="1" customWidth="1"/>
    <col min="8204" max="8448" width="9.140625" style="34"/>
    <col min="8449" max="8449" width="13.140625" style="34" customWidth="1"/>
    <col min="8450" max="8450" width="16.140625" style="34" customWidth="1"/>
    <col min="8451" max="8451" width="26.85546875" style="34" customWidth="1"/>
    <col min="8452" max="8452" width="17.42578125" style="34" customWidth="1"/>
    <col min="8453" max="8453" width="15.140625" style="34" customWidth="1"/>
    <col min="8454" max="8454" width="19.140625" style="34" customWidth="1"/>
    <col min="8455" max="8455" width="17.5703125" style="34" customWidth="1"/>
    <col min="8456" max="8456" width="15.7109375" style="34" customWidth="1"/>
    <col min="8457" max="8457" width="17.140625" style="34" customWidth="1"/>
    <col min="8458" max="8458" width="9.140625" style="34"/>
    <col min="8459" max="8459" width="9.42578125" style="34" bestFit="1" customWidth="1"/>
    <col min="8460" max="8704" width="9.140625" style="34"/>
    <col min="8705" max="8705" width="13.140625" style="34" customWidth="1"/>
    <col min="8706" max="8706" width="16.140625" style="34" customWidth="1"/>
    <col min="8707" max="8707" width="26.85546875" style="34" customWidth="1"/>
    <col min="8708" max="8708" width="17.42578125" style="34" customWidth="1"/>
    <col min="8709" max="8709" width="15.140625" style="34" customWidth="1"/>
    <col min="8710" max="8710" width="19.140625" style="34" customWidth="1"/>
    <col min="8711" max="8711" width="17.5703125" style="34" customWidth="1"/>
    <col min="8712" max="8712" width="15.7109375" style="34" customWidth="1"/>
    <col min="8713" max="8713" width="17.140625" style="34" customWidth="1"/>
    <col min="8714" max="8714" width="9.140625" style="34"/>
    <col min="8715" max="8715" width="9.42578125" style="34" bestFit="1" customWidth="1"/>
    <col min="8716" max="8960" width="9.140625" style="34"/>
    <col min="8961" max="8961" width="13.140625" style="34" customWidth="1"/>
    <col min="8962" max="8962" width="16.140625" style="34" customWidth="1"/>
    <col min="8963" max="8963" width="26.85546875" style="34" customWidth="1"/>
    <col min="8964" max="8964" width="17.42578125" style="34" customWidth="1"/>
    <col min="8965" max="8965" width="15.140625" style="34" customWidth="1"/>
    <col min="8966" max="8966" width="19.140625" style="34" customWidth="1"/>
    <col min="8967" max="8967" width="17.5703125" style="34" customWidth="1"/>
    <col min="8968" max="8968" width="15.7109375" style="34" customWidth="1"/>
    <col min="8969" max="8969" width="17.140625" style="34" customWidth="1"/>
    <col min="8970" max="8970" width="9.140625" style="34"/>
    <col min="8971" max="8971" width="9.42578125" style="34" bestFit="1" customWidth="1"/>
    <col min="8972" max="9216" width="9.140625" style="34"/>
    <col min="9217" max="9217" width="13.140625" style="34" customWidth="1"/>
    <col min="9218" max="9218" width="16.140625" style="34" customWidth="1"/>
    <col min="9219" max="9219" width="26.85546875" style="34" customWidth="1"/>
    <col min="9220" max="9220" width="17.42578125" style="34" customWidth="1"/>
    <col min="9221" max="9221" width="15.140625" style="34" customWidth="1"/>
    <col min="9222" max="9222" width="19.140625" style="34" customWidth="1"/>
    <col min="9223" max="9223" width="17.5703125" style="34" customWidth="1"/>
    <col min="9224" max="9224" width="15.7109375" style="34" customWidth="1"/>
    <col min="9225" max="9225" width="17.140625" style="34" customWidth="1"/>
    <col min="9226" max="9226" width="9.140625" style="34"/>
    <col min="9227" max="9227" width="9.42578125" style="34" bestFit="1" customWidth="1"/>
    <col min="9228" max="9472" width="9.140625" style="34"/>
    <col min="9473" max="9473" width="13.140625" style="34" customWidth="1"/>
    <col min="9474" max="9474" width="16.140625" style="34" customWidth="1"/>
    <col min="9475" max="9475" width="26.85546875" style="34" customWidth="1"/>
    <col min="9476" max="9476" width="17.42578125" style="34" customWidth="1"/>
    <col min="9477" max="9477" width="15.140625" style="34" customWidth="1"/>
    <col min="9478" max="9478" width="19.140625" style="34" customWidth="1"/>
    <col min="9479" max="9479" width="17.5703125" style="34" customWidth="1"/>
    <col min="9480" max="9480" width="15.7109375" style="34" customWidth="1"/>
    <col min="9481" max="9481" width="17.140625" style="34" customWidth="1"/>
    <col min="9482" max="9482" width="9.140625" style="34"/>
    <col min="9483" max="9483" width="9.42578125" style="34" bestFit="1" customWidth="1"/>
    <col min="9484" max="9728" width="9.140625" style="34"/>
    <col min="9729" max="9729" width="13.140625" style="34" customWidth="1"/>
    <col min="9730" max="9730" width="16.140625" style="34" customWidth="1"/>
    <col min="9731" max="9731" width="26.85546875" style="34" customWidth="1"/>
    <col min="9732" max="9732" width="17.42578125" style="34" customWidth="1"/>
    <col min="9733" max="9733" width="15.140625" style="34" customWidth="1"/>
    <col min="9734" max="9734" width="19.140625" style="34" customWidth="1"/>
    <col min="9735" max="9735" width="17.5703125" style="34" customWidth="1"/>
    <col min="9736" max="9736" width="15.7109375" style="34" customWidth="1"/>
    <col min="9737" max="9737" width="17.140625" style="34" customWidth="1"/>
    <col min="9738" max="9738" width="9.140625" style="34"/>
    <col min="9739" max="9739" width="9.42578125" style="34" bestFit="1" customWidth="1"/>
    <col min="9740" max="9984" width="9.140625" style="34"/>
    <col min="9985" max="9985" width="13.140625" style="34" customWidth="1"/>
    <col min="9986" max="9986" width="16.140625" style="34" customWidth="1"/>
    <col min="9987" max="9987" width="26.85546875" style="34" customWidth="1"/>
    <col min="9988" max="9988" width="17.42578125" style="34" customWidth="1"/>
    <col min="9989" max="9989" width="15.140625" style="34" customWidth="1"/>
    <col min="9990" max="9990" width="19.140625" style="34" customWidth="1"/>
    <col min="9991" max="9991" width="17.5703125" style="34" customWidth="1"/>
    <col min="9992" max="9992" width="15.7109375" style="34" customWidth="1"/>
    <col min="9993" max="9993" width="17.140625" style="34" customWidth="1"/>
    <col min="9994" max="9994" width="9.140625" style="34"/>
    <col min="9995" max="9995" width="9.42578125" style="34" bestFit="1" customWidth="1"/>
    <col min="9996" max="10240" width="9.140625" style="34"/>
    <col min="10241" max="10241" width="13.140625" style="34" customWidth="1"/>
    <col min="10242" max="10242" width="16.140625" style="34" customWidth="1"/>
    <col min="10243" max="10243" width="26.85546875" style="34" customWidth="1"/>
    <col min="10244" max="10244" width="17.42578125" style="34" customWidth="1"/>
    <col min="10245" max="10245" width="15.140625" style="34" customWidth="1"/>
    <col min="10246" max="10246" width="19.140625" style="34" customWidth="1"/>
    <col min="10247" max="10247" width="17.5703125" style="34" customWidth="1"/>
    <col min="10248" max="10248" width="15.7109375" style="34" customWidth="1"/>
    <col min="10249" max="10249" width="17.140625" style="34" customWidth="1"/>
    <col min="10250" max="10250" width="9.140625" style="34"/>
    <col min="10251" max="10251" width="9.42578125" style="34" bestFit="1" customWidth="1"/>
    <col min="10252" max="10496" width="9.140625" style="34"/>
    <col min="10497" max="10497" width="13.140625" style="34" customWidth="1"/>
    <col min="10498" max="10498" width="16.140625" style="34" customWidth="1"/>
    <col min="10499" max="10499" width="26.85546875" style="34" customWidth="1"/>
    <col min="10500" max="10500" width="17.42578125" style="34" customWidth="1"/>
    <col min="10501" max="10501" width="15.140625" style="34" customWidth="1"/>
    <col min="10502" max="10502" width="19.140625" style="34" customWidth="1"/>
    <col min="10503" max="10503" width="17.5703125" style="34" customWidth="1"/>
    <col min="10504" max="10504" width="15.7109375" style="34" customWidth="1"/>
    <col min="10505" max="10505" width="17.140625" style="34" customWidth="1"/>
    <col min="10506" max="10506" width="9.140625" style="34"/>
    <col min="10507" max="10507" width="9.42578125" style="34" bestFit="1" customWidth="1"/>
    <col min="10508" max="10752" width="9.140625" style="34"/>
    <col min="10753" max="10753" width="13.140625" style="34" customWidth="1"/>
    <col min="10754" max="10754" width="16.140625" style="34" customWidth="1"/>
    <col min="10755" max="10755" width="26.85546875" style="34" customWidth="1"/>
    <col min="10756" max="10756" width="17.42578125" style="34" customWidth="1"/>
    <col min="10757" max="10757" width="15.140625" style="34" customWidth="1"/>
    <col min="10758" max="10758" width="19.140625" style="34" customWidth="1"/>
    <col min="10759" max="10759" width="17.5703125" style="34" customWidth="1"/>
    <col min="10760" max="10760" width="15.7109375" style="34" customWidth="1"/>
    <col min="10761" max="10761" width="17.140625" style="34" customWidth="1"/>
    <col min="10762" max="10762" width="9.140625" style="34"/>
    <col min="10763" max="10763" width="9.42578125" style="34" bestFit="1" customWidth="1"/>
    <col min="10764" max="11008" width="9.140625" style="34"/>
    <col min="11009" max="11009" width="13.140625" style="34" customWidth="1"/>
    <col min="11010" max="11010" width="16.140625" style="34" customWidth="1"/>
    <col min="11011" max="11011" width="26.85546875" style="34" customWidth="1"/>
    <col min="11012" max="11012" width="17.42578125" style="34" customWidth="1"/>
    <col min="11013" max="11013" width="15.140625" style="34" customWidth="1"/>
    <col min="11014" max="11014" width="19.140625" style="34" customWidth="1"/>
    <col min="11015" max="11015" width="17.5703125" style="34" customWidth="1"/>
    <col min="11016" max="11016" width="15.7109375" style="34" customWidth="1"/>
    <col min="11017" max="11017" width="17.140625" style="34" customWidth="1"/>
    <col min="11018" max="11018" width="9.140625" style="34"/>
    <col min="11019" max="11019" width="9.42578125" style="34" bestFit="1" customWidth="1"/>
    <col min="11020" max="11264" width="9.140625" style="34"/>
    <col min="11265" max="11265" width="13.140625" style="34" customWidth="1"/>
    <col min="11266" max="11266" width="16.140625" style="34" customWidth="1"/>
    <col min="11267" max="11267" width="26.85546875" style="34" customWidth="1"/>
    <col min="11268" max="11268" width="17.42578125" style="34" customWidth="1"/>
    <col min="11269" max="11269" width="15.140625" style="34" customWidth="1"/>
    <col min="11270" max="11270" width="19.140625" style="34" customWidth="1"/>
    <col min="11271" max="11271" width="17.5703125" style="34" customWidth="1"/>
    <col min="11272" max="11272" width="15.7109375" style="34" customWidth="1"/>
    <col min="11273" max="11273" width="17.140625" style="34" customWidth="1"/>
    <col min="11274" max="11274" width="9.140625" style="34"/>
    <col min="11275" max="11275" width="9.42578125" style="34" bestFit="1" customWidth="1"/>
    <col min="11276" max="11520" width="9.140625" style="34"/>
    <col min="11521" max="11521" width="13.140625" style="34" customWidth="1"/>
    <col min="11522" max="11522" width="16.140625" style="34" customWidth="1"/>
    <col min="11523" max="11523" width="26.85546875" style="34" customWidth="1"/>
    <col min="11524" max="11524" width="17.42578125" style="34" customWidth="1"/>
    <col min="11525" max="11525" width="15.140625" style="34" customWidth="1"/>
    <col min="11526" max="11526" width="19.140625" style="34" customWidth="1"/>
    <col min="11527" max="11527" width="17.5703125" style="34" customWidth="1"/>
    <col min="11528" max="11528" width="15.7109375" style="34" customWidth="1"/>
    <col min="11529" max="11529" width="17.140625" style="34" customWidth="1"/>
    <col min="11530" max="11530" width="9.140625" style="34"/>
    <col min="11531" max="11531" width="9.42578125" style="34" bestFit="1" customWidth="1"/>
    <col min="11532" max="11776" width="9.140625" style="34"/>
    <col min="11777" max="11777" width="13.140625" style="34" customWidth="1"/>
    <col min="11778" max="11778" width="16.140625" style="34" customWidth="1"/>
    <col min="11779" max="11779" width="26.85546875" style="34" customWidth="1"/>
    <col min="11780" max="11780" width="17.42578125" style="34" customWidth="1"/>
    <col min="11781" max="11781" width="15.140625" style="34" customWidth="1"/>
    <col min="11782" max="11782" width="19.140625" style="34" customWidth="1"/>
    <col min="11783" max="11783" width="17.5703125" style="34" customWidth="1"/>
    <col min="11784" max="11784" width="15.7109375" style="34" customWidth="1"/>
    <col min="11785" max="11785" width="17.140625" style="34" customWidth="1"/>
    <col min="11786" max="11786" width="9.140625" style="34"/>
    <col min="11787" max="11787" width="9.42578125" style="34" bestFit="1" customWidth="1"/>
    <col min="11788" max="12032" width="9.140625" style="34"/>
    <col min="12033" max="12033" width="13.140625" style="34" customWidth="1"/>
    <col min="12034" max="12034" width="16.140625" style="34" customWidth="1"/>
    <col min="12035" max="12035" width="26.85546875" style="34" customWidth="1"/>
    <col min="12036" max="12036" width="17.42578125" style="34" customWidth="1"/>
    <col min="12037" max="12037" width="15.140625" style="34" customWidth="1"/>
    <col min="12038" max="12038" width="19.140625" style="34" customWidth="1"/>
    <col min="12039" max="12039" width="17.5703125" style="34" customWidth="1"/>
    <col min="12040" max="12040" width="15.7109375" style="34" customWidth="1"/>
    <col min="12041" max="12041" width="17.140625" style="34" customWidth="1"/>
    <col min="12042" max="12042" width="9.140625" style="34"/>
    <col min="12043" max="12043" width="9.42578125" style="34" bestFit="1" customWidth="1"/>
    <col min="12044" max="12288" width="9.140625" style="34"/>
    <col min="12289" max="12289" width="13.140625" style="34" customWidth="1"/>
    <col min="12290" max="12290" width="16.140625" style="34" customWidth="1"/>
    <col min="12291" max="12291" width="26.85546875" style="34" customWidth="1"/>
    <col min="12292" max="12292" width="17.42578125" style="34" customWidth="1"/>
    <col min="12293" max="12293" width="15.140625" style="34" customWidth="1"/>
    <col min="12294" max="12294" width="19.140625" style="34" customWidth="1"/>
    <col min="12295" max="12295" width="17.5703125" style="34" customWidth="1"/>
    <col min="12296" max="12296" width="15.7109375" style="34" customWidth="1"/>
    <col min="12297" max="12297" width="17.140625" style="34" customWidth="1"/>
    <col min="12298" max="12298" width="9.140625" style="34"/>
    <col min="12299" max="12299" width="9.42578125" style="34" bestFit="1" customWidth="1"/>
    <col min="12300" max="12544" width="9.140625" style="34"/>
    <col min="12545" max="12545" width="13.140625" style="34" customWidth="1"/>
    <col min="12546" max="12546" width="16.140625" style="34" customWidth="1"/>
    <col min="12547" max="12547" width="26.85546875" style="34" customWidth="1"/>
    <col min="12548" max="12548" width="17.42578125" style="34" customWidth="1"/>
    <col min="12549" max="12549" width="15.140625" style="34" customWidth="1"/>
    <col min="12550" max="12550" width="19.140625" style="34" customWidth="1"/>
    <col min="12551" max="12551" width="17.5703125" style="34" customWidth="1"/>
    <col min="12552" max="12552" width="15.7109375" style="34" customWidth="1"/>
    <col min="12553" max="12553" width="17.140625" style="34" customWidth="1"/>
    <col min="12554" max="12554" width="9.140625" style="34"/>
    <col min="12555" max="12555" width="9.42578125" style="34" bestFit="1" customWidth="1"/>
    <col min="12556" max="12800" width="9.140625" style="34"/>
    <col min="12801" max="12801" width="13.140625" style="34" customWidth="1"/>
    <col min="12802" max="12802" width="16.140625" style="34" customWidth="1"/>
    <col min="12803" max="12803" width="26.85546875" style="34" customWidth="1"/>
    <col min="12804" max="12804" width="17.42578125" style="34" customWidth="1"/>
    <col min="12805" max="12805" width="15.140625" style="34" customWidth="1"/>
    <col min="12806" max="12806" width="19.140625" style="34" customWidth="1"/>
    <col min="12807" max="12807" width="17.5703125" style="34" customWidth="1"/>
    <col min="12808" max="12808" width="15.7109375" style="34" customWidth="1"/>
    <col min="12809" max="12809" width="17.140625" style="34" customWidth="1"/>
    <col min="12810" max="12810" width="9.140625" style="34"/>
    <col min="12811" max="12811" width="9.42578125" style="34" bestFit="1" customWidth="1"/>
    <col min="12812" max="13056" width="9.140625" style="34"/>
    <col min="13057" max="13057" width="13.140625" style="34" customWidth="1"/>
    <col min="13058" max="13058" width="16.140625" style="34" customWidth="1"/>
    <col min="13059" max="13059" width="26.85546875" style="34" customWidth="1"/>
    <col min="13060" max="13060" width="17.42578125" style="34" customWidth="1"/>
    <col min="13061" max="13061" width="15.140625" style="34" customWidth="1"/>
    <col min="13062" max="13062" width="19.140625" style="34" customWidth="1"/>
    <col min="13063" max="13063" width="17.5703125" style="34" customWidth="1"/>
    <col min="13064" max="13064" width="15.7109375" style="34" customWidth="1"/>
    <col min="13065" max="13065" width="17.140625" style="34" customWidth="1"/>
    <col min="13066" max="13066" width="9.140625" style="34"/>
    <col min="13067" max="13067" width="9.42578125" style="34" bestFit="1" customWidth="1"/>
    <col min="13068" max="13312" width="9.140625" style="34"/>
    <col min="13313" max="13313" width="13.140625" style="34" customWidth="1"/>
    <col min="13314" max="13314" width="16.140625" style="34" customWidth="1"/>
    <col min="13315" max="13315" width="26.85546875" style="34" customWidth="1"/>
    <col min="13316" max="13316" width="17.42578125" style="34" customWidth="1"/>
    <col min="13317" max="13317" width="15.140625" style="34" customWidth="1"/>
    <col min="13318" max="13318" width="19.140625" style="34" customWidth="1"/>
    <col min="13319" max="13319" width="17.5703125" style="34" customWidth="1"/>
    <col min="13320" max="13320" width="15.7109375" style="34" customWidth="1"/>
    <col min="13321" max="13321" width="17.140625" style="34" customWidth="1"/>
    <col min="13322" max="13322" width="9.140625" style="34"/>
    <col min="13323" max="13323" width="9.42578125" style="34" bestFit="1" customWidth="1"/>
    <col min="13324" max="13568" width="9.140625" style="34"/>
    <col min="13569" max="13569" width="13.140625" style="34" customWidth="1"/>
    <col min="13570" max="13570" width="16.140625" style="34" customWidth="1"/>
    <col min="13571" max="13571" width="26.85546875" style="34" customWidth="1"/>
    <col min="13572" max="13572" width="17.42578125" style="34" customWidth="1"/>
    <col min="13573" max="13573" width="15.140625" style="34" customWidth="1"/>
    <col min="13574" max="13574" width="19.140625" style="34" customWidth="1"/>
    <col min="13575" max="13575" width="17.5703125" style="34" customWidth="1"/>
    <col min="13576" max="13576" width="15.7109375" style="34" customWidth="1"/>
    <col min="13577" max="13577" width="17.140625" style="34" customWidth="1"/>
    <col min="13578" max="13578" width="9.140625" style="34"/>
    <col min="13579" max="13579" width="9.42578125" style="34" bestFit="1" customWidth="1"/>
    <col min="13580" max="13824" width="9.140625" style="34"/>
    <col min="13825" max="13825" width="13.140625" style="34" customWidth="1"/>
    <col min="13826" max="13826" width="16.140625" style="34" customWidth="1"/>
    <col min="13827" max="13827" width="26.85546875" style="34" customWidth="1"/>
    <col min="13828" max="13828" width="17.42578125" style="34" customWidth="1"/>
    <col min="13829" max="13829" width="15.140625" style="34" customWidth="1"/>
    <col min="13830" max="13830" width="19.140625" style="34" customWidth="1"/>
    <col min="13831" max="13831" width="17.5703125" style="34" customWidth="1"/>
    <col min="13832" max="13832" width="15.7109375" style="34" customWidth="1"/>
    <col min="13833" max="13833" width="17.140625" style="34" customWidth="1"/>
    <col min="13834" max="13834" width="9.140625" style="34"/>
    <col min="13835" max="13835" width="9.42578125" style="34" bestFit="1" customWidth="1"/>
    <col min="13836" max="14080" width="9.140625" style="34"/>
    <col min="14081" max="14081" width="13.140625" style="34" customWidth="1"/>
    <col min="14082" max="14082" width="16.140625" style="34" customWidth="1"/>
    <col min="14083" max="14083" width="26.85546875" style="34" customWidth="1"/>
    <col min="14084" max="14084" width="17.42578125" style="34" customWidth="1"/>
    <col min="14085" max="14085" width="15.140625" style="34" customWidth="1"/>
    <col min="14086" max="14086" width="19.140625" style="34" customWidth="1"/>
    <col min="14087" max="14087" width="17.5703125" style="34" customWidth="1"/>
    <col min="14088" max="14088" width="15.7109375" style="34" customWidth="1"/>
    <col min="14089" max="14089" width="17.140625" style="34" customWidth="1"/>
    <col min="14090" max="14090" width="9.140625" style="34"/>
    <col min="14091" max="14091" width="9.42578125" style="34" bestFit="1" customWidth="1"/>
    <col min="14092" max="14336" width="9.140625" style="34"/>
    <col min="14337" max="14337" width="13.140625" style="34" customWidth="1"/>
    <col min="14338" max="14338" width="16.140625" style="34" customWidth="1"/>
    <col min="14339" max="14339" width="26.85546875" style="34" customWidth="1"/>
    <col min="14340" max="14340" width="17.42578125" style="34" customWidth="1"/>
    <col min="14341" max="14341" width="15.140625" style="34" customWidth="1"/>
    <col min="14342" max="14342" width="19.140625" style="34" customWidth="1"/>
    <col min="14343" max="14343" width="17.5703125" style="34" customWidth="1"/>
    <col min="14344" max="14344" width="15.7109375" style="34" customWidth="1"/>
    <col min="14345" max="14345" width="17.140625" style="34" customWidth="1"/>
    <col min="14346" max="14346" width="9.140625" style="34"/>
    <col min="14347" max="14347" width="9.42578125" style="34" bestFit="1" customWidth="1"/>
    <col min="14348" max="14592" width="9.140625" style="34"/>
    <col min="14593" max="14593" width="13.140625" style="34" customWidth="1"/>
    <col min="14594" max="14594" width="16.140625" style="34" customWidth="1"/>
    <col min="14595" max="14595" width="26.85546875" style="34" customWidth="1"/>
    <col min="14596" max="14596" width="17.42578125" style="34" customWidth="1"/>
    <col min="14597" max="14597" width="15.140625" style="34" customWidth="1"/>
    <col min="14598" max="14598" width="19.140625" style="34" customWidth="1"/>
    <col min="14599" max="14599" width="17.5703125" style="34" customWidth="1"/>
    <col min="14600" max="14600" width="15.7109375" style="34" customWidth="1"/>
    <col min="14601" max="14601" width="17.140625" style="34" customWidth="1"/>
    <col min="14602" max="14602" width="9.140625" style="34"/>
    <col min="14603" max="14603" width="9.42578125" style="34" bestFit="1" customWidth="1"/>
    <col min="14604" max="14848" width="9.140625" style="34"/>
    <col min="14849" max="14849" width="13.140625" style="34" customWidth="1"/>
    <col min="14850" max="14850" width="16.140625" style="34" customWidth="1"/>
    <col min="14851" max="14851" width="26.85546875" style="34" customWidth="1"/>
    <col min="14852" max="14852" width="17.42578125" style="34" customWidth="1"/>
    <col min="14853" max="14853" width="15.140625" style="34" customWidth="1"/>
    <col min="14854" max="14854" width="19.140625" style="34" customWidth="1"/>
    <col min="14855" max="14855" width="17.5703125" style="34" customWidth="1"/>
    <col min="14856" max="14856" width="15.7109375" style="34" customWidth="1"/>
    <col min="14857" max="14857" width="17.140625" style="34" customWidth="1"/>
    <col min="14858" max="14858" width="9.140625" style="34"/>
    <col min="14859" max="14859" width="9.42578125" style="34" bestFit="1" customWidth="1"/>
    <col min="14860" max="15104" width="9.140625" style="34"/>
    <col min="15105" max="15105" width="13.140625" style="34" customWidth="1"/>
    <col min="15106" max="15106" width="16.140625" style="34" customWidth="1"/>
    <col min="15107" max="15107" width="26.85546875" style="34" customWidth="1"/>
    <col min="15108" max="15108" width="17.42578125" style="34" customWidth="1"/>
    <col min="15109" max="15109" width="15.140625" style="34" customWidth="1"/>
    <col min="15110" max="15110" width="19.140625" style="34" customWidth="1"/>
    <col min="15111" max="15111" width="17.5703125" style="34" customWidth="1"/>
    <col min="15112" max="15112" width="15.7109375" style="34" customWidth="1"/>
    <col min="15113" max="15113" width="17.140625" style="34" customWidth="1"/>
    <col min="15114" max="15114" width="9.140625" style="34"/>
    <col min="15115" max="15115" width="9.42578125" style="34" bestFit="1" customWidth="1"/>
    <col min="15116" max="15360" width="9.140625" style="34"/>
    <col min="15361" max="15361" width="13.140625" style="34" customWidth="1"/>
    <col min="15362" max="15362" width="16.140625" style="34" customWidth="1"/>
    <col min="15363" max="15363" width="26.85546875" style="34" customWidth="1"/>
    <col min="15364" max="15364" width="17.42578125" style="34" customWidth="1"/>
    <col min="15365" max="15365" width="15.140625" style="34" customWidth="1"/>
    <col min="15366" max="15366" width="19.140625" style="34" customWidth="1"/>
    <col min="15367" max="15367" width="17.5703125" style="34" customWidth="1"/>
    <col min="15368" max="15368" width="15.7109375" style="34" customWidth="1"/>
    <col min="15369" max="15369" width="17.140625" style="34" customWidth="1"/>
    <col min="15370" max="15370" width="9.140625" style="34"/>
    <col min="15371" max="15371" width="9.42578125" style="34" bestFit="1" customWidth="1"/>
    <col min="15372" max="15616" width="9.140625" style="34"/>
    <col min="15617" max="15617" width="13.140625" style="34" customWidth="1"/>
    <col min="15618" max="15618" width="16.140625" style="34" customWidth="1"/>
    <col min="15619" max="15619" width="26.85546875" style="34" customWidth="1"/>
    <col min="15620" max="15620" width="17.42578125" style="34" customWidth="1"/>
    <col min="15621" max="15621" width="15.140625" style="34" customWidth="1"/>
    <col min="15622" max="15622" width="19.140625" style="34" customWidth="1"/>
    <col min="15623" max="15623" width="17.5703125" style="34" customWidth="1"/>
    <col min="15624" max="15624" width="15.7109375" style="34" customWidth="1"/>
    <col min="15625" max="15625" width="17.140625" style="34" customWidth="1"/>
    <col min="15626" max="15626" width="9.140625" style="34"/>
    <col min="15627" max="15627" width="9.42578125" style="34" bestFit="1" customWidth="1"/>
    <col min="15628" max="15872" width="9.140625" style="34"/>
    <col min="15873" max="15873" width="13.140625" style="34" customWidth="1"/>
    <col min="15874" max="15874" width="16.140625" style="34" customWidth="1"/>
    <col min="15875" max="15875" width="26.85546875" style="34" customWidth="1"/>
    <col min="15876" max="15876" width="17.42578125" style="34" customWidth="1"/>
    <col min="15877" max="15877" width="15.140625" style="34" customWidth="1"/>
    <col min="15878" max="15878" width="19.140625" style="34" customWidth="1"/>
    <col min="15879" max="15879" width="17.5703125" style="34" customWidth="1"/>
    <col min="15880" max="15880" width="15.7109375" style="34" customWidth="1"/>
    <col min="15881" max="15881" width="17.140625" style="34" customWidth="1"/>
    <col min="15882" max="15882" width="9.140625" style="34"/>
    <col min="15883" max="15883" width="9.42578125" style="34" bestFit="1" customWidth="1"/>
    <col min="15884" max="16128" width="9.140625" style="34"/>
    <col min="16129" max="16129" width="13.140625" style="34" customWidth="1"/>
    <col min="16130" max="16130" width="16.140625" style="34" customWidth="1"/>
    <col min="16131" max="16131" width="26.85546875" style="34" customWidth="1"/>
    <col min="16132" max="16132" width="17.42578125" style="34" customWidth="1"/>
    <col min="16133" max="16133" width="15.140625" style="34" customWidth="1"/>
    <col min="16134" max="16134" width="19.140625" style="34" customWidth="1"/>
    <col min="16135" max="16135" width="17.5703125" style="34" customWidth="1"/>
    <col min="16136" max="16136" width="15.7109375" style="34" customWidth="1"/>
    <col min="16137" max="16137" width="17.140625" style="34" customWidth="1"/>
    <col min="16138" max="16138" width="9.140625" style="34"/>
    <col min="16139" max="16139" width="9.42578125" style="34" bestFit="1" customWidth="1"/>
    <col min="16140" max="16384" width="9.140625" style="34"/>
  </cols>
  <sheetData>
    <row r="1" spans="1:9" ht="15" customHeight="1">
      <c r="A1" s="536" t="s">
        <v>139</v>
      </c>
      <c r="B1" s="536"/>
      <c r="C1" s="536"/>
      <c r="D1" s="536"/>
      <c r="E1" s="536"/>
      <c r="F1" s="536"/>
      <c r="G1" s="536"/>
      <c r="H1" s="536"/>
      <c r="I1" s="536"/>
    </row>
    <row r="2" spans="1:9">
      <c r="A2" s="78"/>
      <c r="B2" s="78"/>
      <c r="C2" s="78"/>
      <c r="D2" s="78"/>
      <c r="E2" s="78"/>
      <c r="F2" s="78"/>
      <c r="G2" s="78"/>
      <c r="H2" s="78"/>
      <c r="I2" s="78"/>
    </row>
    <row r="3" spans="1:9" ht="45" customHeight="1">
      <c r="A3" s="340" t="s">
        <v>140</v>
      </c>
      <c r="B3" s="340"/>
      <c r="C3" s="340"/>
      <c r="D3" s="340"/>
      <c r="E3" s="340"/>
      <c r="F3" s="340"/>
      <c r="G3" s="340"/>
      <c r="H3" s="340"/>
      <c r="I3" s="340"/>
    </row>
    <row r="6" spans="1:9" s="60" customFormat="1">
      <c r="A6" s="337" t="s">
        <v>46</v>
      </c>
      <c r="B6" s="337"/>
      <c r="C6" s="337"/>
      <c r="D6" s="337"/>
      <c r="E6" s="337"/>
      <c r="F6" s="337"/>
      <c r="G6" s="337"/>
      <c r="H6" s="337"/>
      <c r="I6" s="337"/>
    </row>
    <row r="8" spans="1:9" s="60" customFormat="1">
      <c r="A8" s="337" t="s">
        <v>93</v>
      </c>
      <c r="B8" s="337"/>
      <c r="C8" s="337"/>
      <c r="D8" s="337"/>
      <c r="E8" s="337"/>
      <c r="F8" s="337"/>
      <c r="G8" s="337"/>
      <c r="H8" s="337"/>
      <c r="I8" s="337"/>
    </row>
    <row r="9" spans="1:9" s="60" customFormat="1">
      <c r="A9" s="15"/>
      <c r="B9" s="15"/>
      <c r="C9" s="15"/>
      <c r="D9" s="15"/>
      <c r="E9" s="15"/>
      <c r="F9" s="15"/>
      <c r="G9" s="15"/>
      <c r="H9" s="15"/>
      <c r="I9" s="15"/>
    </row>
    <row r="10" spans="1:9" s="60" customFormat="1">
      <c r="A10" s="416" t="s">
        <v>48</v>
      </c>
      <c r="B10" s="416"/>
      <c r="C10" s="416"/>
      <c r="D10" s="358" t="s">
        <v>24</v>
      </c>
      <c r="E10" s="358"/>
      <c r="F10" s="358"/>
      <c r="G10" s="358"/>
      <c r="H10" s="358"/>
      <c r="I10" s="358"/>
    </row>
    <row r="11" spans="1:9" s="60" customFormat="1">
      <c r="A11" s="416"/>
      <c r="B11" s="416"/>
      <c r="C11" s="416"/>
      <c r="D11" s="422" t="s">
        <v>49</v>
      </c>
      <c r="E11" s="423"/>
      <c r="F11" s="325"/>
      <c r="G11" s="422" t="s">
        <v>50</v>
      </c>
      <c r="H11" s="423"/>
      <c r="I11" s="325"/>
    </row>
    <row r="12" spans="1:9" s="60" customFormat="1" ht="33.75" thickBot="1">
      <c r="A12" s="416"/>
      <c r="B12" s="416"/>
      <c r="C12" s="416"/>
      <c r="D12" s="17" t="s">
        <v>15</v>
      </c>
      <c r="E12" s="17" t="s">
        <v>16</v>
      </c>
      <c r="F12" s="35" t="s">
        <v>7</v>
      </c>
      <c r="G12" s="17" t="s">
        <v>15</v>
      </c>
      <c r="H12" s="17" t="s">
        <v>16</v>
      </c>
      <c r="I12" s="36" t="s">
        <v>7</v>
      </c>
    </row>
    <row r="13" spans="1:9" s="60" customFormat="1">
      <c r="A13" s="313" t="s">
        <v>51</v>
      </c>
      <c r="B13" s="314"/>
      <c r="C13" s="317" t="s">
        <v>21</v>
      </c>
      <c r="D13" s="318"/>
      <c r="E13" s="318"/>
      <c r="F13" s="318"/>
      <c r="G13" s="318"/>
      <c r="H13" s="318"/>
      <c r="I13" s="319"/>
    </row>
    <row r="14" spans="1:9" s="60" customFormat="1">
      <c r="A14" s="315"/>
      <c r="B14" s="316"/>
      <c r="C14" s="320" t="s">
        <v>141</v>
      </c>
      <c r="D14" s="321"/>
      <c r="E14" s="321"/>
      <c r="F14" s="321"/>
      <c r="G14" s="321"/>
      <c r="H14" s="321"/>
      <c r="I14" s="322"/>
    </row>
    <row r="15" spans="1:9" s="60" customFormat="1">
      <c r="A15" s="323" t="s">
        <v>94</v>
      </c>
      <c r="B15" s="325" t="s">
        <v>95</v>
      </c>
      <c r="C15" s="327" t="s">
        <v>55</v>
      </c>
      <c r="D15" s="328"/>
      <c r="E15" s="328"/>
      <c r="F15" s="328"/>
      <c r="G15" s="328"/>
      <c r="H15" s="328"/>
      <c r="I15" s="329"/>
    </row>
    <row r="16" spans="1:9" s="60" customFormat="1" ht="17.25" thickBot="1">
      <c r="A16" s="323"/>
      <c r="B16" s="325"/>
      <c r="C16" s="330" t="s">
        <v>96</v>
      </c>
      <c r="D16" s="331"/>
      <c r="E16" s="331"/>
      <c r="F16" s="331"/>
      <c r="G16" s="331"/>
      <c r="H16" s="331"/>
      <c r="I16" s="332"/>
    </row>
    <row r="17" spans="1:9" s="60" customFormat="1" ht="33.75" thickBot="1">
      <c r="A17" s="303" t="s">
        <v>97</v>
      </c>
      <c r="B17" s="304"/>
      <c r="C17" s="61" t="s">
        <v>98</v>
      </c>
      <c r="D17" s="62">
        <v>0</v>
      </c>
      <c r="E17" s="62">
        <v>5</v>
      </c>
      <c r="F17" s="62">
        <v>5</v>
      </c>
      <c r="G17" s="63"/>
      <c r="H17" s="63"/>
      <c r="I17" s="64"/>
    </row>
    <row r="18" spans="1:9" s="60" customFormat="1" ht="17.25" thickBot="1">
      <c r="A18" s="303" t="s">
        <v>99</v>
      </c>
      <c r="B18" s="304"/>
      <c r="C18" s="61"/>
      <c r="D18" s="65" t="s">
        <v>57</v>
      </c>
      <c r="E18" s="65" t="s">
        <v>57</v>
      </c>
      <c r="F18" s="65" t="s">
        <v>57</v>
      </c>
      <c r="G18" s="66" t="e">
        <f>SUM(#REF!,#REF!)</f>
        <v>#REF!</v>
      </c>
      <c r="H18" s="66" t="e">
        <f>SUM(#REF!,#REF!)</f>
        <v>#REF!</v>
      </c>
      <c r="I18" s="66" t="e">
        <f>SUM(#REF!,#REF!)</f>
        <v>#REF!</v>
      </c>
    </row>
    <row r="19" spans="1:9" s="60" customFormat="1" ht="17.25" thickBot="1">
      <c r="A19" s="303" t="s">
        <v>100</v>
      </c>
      <c r="B19" s="511"/>
      <c r="C19" s="304"/>
      <c r="D19" s="67"/>
      <c r="E19" s="67"/>
      <c r="F19" s="65"/>
      <c r="G19" s="68"/>
      <c r="H19" s="68"/>
      <c r="I19" s="64"/>
    </row>
    <row r="20" spans="1:9" s="60" customFormat="1">
      <c r="A20" s="512" t="s">
        <v>101</v>
      </c>
      <c r="B20" s="513"/>
      <c r="C20" s="513"/>
      <c r="D20" s="513"/>
      <c r="E20" s="513"/>
      <c r="F20" s="513"/>
      <c r="G20" s="513"/>
      <c r="H20" s="513"/>
      <c r="I20" s="514"/>
    </row>
    <row r="21" spans="1:9" s="60" customFormat="1" ht="17.25" thickBot="1">
      <c r="A21" s="515" t="s">
        <v>102</v>
      </c>
      <c r="B21" s="516"/>
      <c r="C21" s="516"/>
      <c r="D21" s="516"/>
      <c r="E21" s="516"/>
      <c r="F21" s="516"/>
      <c r="G21" s="516"/>
      <c r="H21" s="516"/>
      <c r="I21" s="517"/>
    </row>
    <row r="22" spans="1:9" s="60" customFormat="1">
      <c r="A22" s="305" t="s">
        <v>63</v>
      </c>
      <c r="B22" s="306"/>
      <c r="C22" s="306"/>
      <c r="D22" s="306"/>
      <c r="E22" s="306"/>
      <c r="F22" s="306"/>
      <c r="G22" s="307"/>
      <c r="H22" s="307"/>
      <c r="I22" s="308"/>
    </row>
    <row r="23" spans="1:9" s="60" customFormat="1" ht="17.25" thickBot="1">
      <c r="A23" s="309" t="s">
        <v>103</v>
      </c>
      <c r="B23" s="310"/>
      <c r="C23" s="310"/>
      <c r="D23" s="310"/>
      <c r="E23" s="310"/>
      <c r="F23" s="310"/>
      <c r="G23" s="311"/>
      <c r="H23" s="311"/>
      <c r="I23" s="312"/>
    </row>
    <row r="24" spans="1:9" s="60" customFormat="1">
      <c r="A24" s="305" t="s">
        <v>64</v>
      </c>
      <c r="B24" s="306"/>
      <c r="C24" s="306"/>
      <c r="D24" s="306"/>
      <c r="E24" s="306"/>
      <c r="F24" s="306"/>
      <c r="G24" s="307"/>
      <c r="H24" s="307"/>
      <c r="I24" s="308"/>
    </row>
    <row r="25" spans="1:9" s="60" customFormat="1" ht="17.25" thickBot="1">
      <c r="A25" s="309" t="s">
        <v>104</v>
      </c>
      <c r="B25" s="310"/>
      <c r="C25" s="310"/>
      <c r="D25" s="310"/>
      <c r="E25" s="310"/>
      <c r="F25" s="310"/>
      <c r="G25" s="311"/>
      <c r="H25" s="311"/>
      <c r="I25" s="312"/>
    </row>
    <row r="27" spans="1:9">
      <c r="A27" s="348" t="s">
        <v>47</v>
      </c>
      <c r="B27" s="348"/>
      <c r="C27" s="348"/>
      <c r="D27" s="348"/>
      <c r="E27" s="348"/>
      <c r="F27" s="348"/>
      <c r="G27" s="348"/>
      <c r="H27" s="348"/>
      <c r="I27" s="348"/>
    </row>
    <row r="28" spans="1:9" ht="17.25" thickBot="1">
      <c r="A28" s="16"/>
      <c r="B28" s="16"/>
      <c r="C28" s="16"/>
      <c r="D28" s="16"/>
      <c r="E28" s="16"/>
      <c r="F28" s="16"/>
      <c r="G28" s="16"/>
      <c r="H28" s="16"/>
      <c r="I28" s="16"/>
    </row>
    <row r="29" spans="1:9">
      <c r="A29" s="349" t="s">
        <v>48</v>
      </c>
      <c r="B29" s="350"/>
      <c r="C29" s="351"/>
      <c r="D29" s="358" t="s">
        <v>24</v>
      </c>
      <c r="E29" s="358"/>
      <c r="F29" s="358"/>
      <c r="G29" s="358"/>
      <c r="H29" s="358"/>
      <c r="I29" s="358"/>
    </row>
    <row r="30" spans="1:9">
      <c r="A30" s="352"/>
      <c r="B30" s="353"/>
      <c r="C30" s="354"/>
      <c r="D30" s="359" t="s">
        <v>49</v>
      </c>
      <c r="E30" s="359"/>
      <c r="F30" s="359"/>
      <c r="G30" s="359" t="s">
        <v>50</v>
      </c>
      <c r="H30" s="359"/>
      <c r="I30" s="359"/>
    </row>
    <row r="31" spans="1:9" ht="33.75" thickBot="1">
      <c r="A31" s="355"/>
      <c r="B31" s="356"/>
      <c r="C31" s="357"/>
      <c r="D31" s="17" t="s">
        <v>15</v>
      </c>
      <c r="E31" s="17" t="s">
        <v>16</v>
      </c>
      <c r="F31" s="18" t="s">
        <v>7</v>
      </c>
      <c r="G31" s="17" t="s">
        <v>15</v>
      </c>
      <c r="H31" s="17" t="s">
        <v>16</v>
      </c>
      <c r="I31" s="19" t="s">
        <v>7</v>
      </c>
    </row>
    <row r="32" spans="1:9">
      <c r="A32" s="360" t="s">
        <v>51</v>
      </c>
      <c r="B32" s="361"/>
      <c r="C32" s="364" t="s">
        <v>21</v>
      </c>
      <c r="D32" s="365"/>
      <c r="E32" s="365"/>
      <c r="F32" s="365"/>
      <c r="G32" s="365"/>
      <c r="H32" s="365"/>
      <c r="I32" s="366"/>
    </row>
    <row r="33" spans="1:9">
      <c r="A33" s="362"/>
      <c r="B33" s="363"/>
      <c r="C33" s="450" t="s">
        <v>52</v>
      </c>
      <c r="D33" s="451"/>
      <c r="E33" s="451"/>
      <c r="F33" s="451"/>
      <c r="G33" s="451"/>
      <c r="H33" s="451"/>
      <c r="I33" s="452"/>
    </row>
    <row r="34" spans="1:9">
      <c r="A34" s="370" t="s">
        <v>53</v>
      </c>
      <c r="B34" s="371" t="s">
        <v>54</v>
      </c>
      <c r="C34" s="20" t="s">
        <v>55</v>
      </c>
      <c r="D34" s="21"/>
      <c r="E34" s="21"/>
      <c r="F34" s="22"/>
      <c r="G34" s="22"/>
      <c r="H34" s="22"/>
      <c r="I34" s="23"/>
    </row>
    <row r="35" spans="1:9">
      <c r="A35" s="370"/>
      <c r="B35" s="371"/>
      <c r="C35" s="372" t="s">
        <v>142</v>
      </c>
      <c r="D35" s="373"/>
      <c r="E35" s="373"/>
      <c r="F35" s="373"/>
      <c r="G35" s="373"/>
      <c r="H35" s="373"/>
      <c r="I35" s="374"/>
    </row>
    <row r="36" spans="1:9" ht="17.25" thickBot="1">
      <c r="A36" s="375" t="s">
        <v>56</v>
      </c>
      <c r="B36" s="376"/>
      <c r="C36" s="24"/>
      <c r="D36" s="25" t="s">
        <v>57</v>
      </c>
      <c r="E36" s="25" t="s">
        <v>57</v>
      </c>
      <c r="F36" s="25" t="s">
        <v>57</v>
      </c>
      <c r="G36" s="26" t="e">
        <f>SUM(#REF!,#REF!)</f>
        <v>#REF!</v>
      </c>
      <c r="H36" s="26" t="e">
        <f>SUM(#REF!,#REF!)</f>
        <v>#REF!</v>
      </c>
      <c r="I36" s="26" t="e">
        <f>SUM(#REF!,#REF!)</f>
        <v>#REF!</v>
      </c>
    </row>
    <row r="37" spans="1:9">
      <c r="A37" s="377"/>
      <c r="B37" s="378"/>
      <c r="C37" s="378"/>
      <c r="D37" s="378"/>
      <c r="E37" s="378"/>
      <c r="F37" s="378"/>
      <c r="G37" s="378"/>
      <c r="H37" s="379"/>
      <c r="I37" s="380"/>
    </row>
    <row r="38" spans="1:9" ht="17.25" thickBot="1">
      <c r="A38" s="345" t="s">
        <v>300</v>
      </c>
      <c r="B38" s="346"/>
      <c r="C38" s="346"/>
      <c r="D38" s="346"/>
      <c r="E38" s="346"/>
      <c r="F38" s="346"/>
      <c r="G38" s="346"/>
      <c r="H38" s="346"/>
      <c r="I38" s="347"/>
    </row>
    <row r="39" spans="1:9" ht="17.25" thickBot="1">
      <c r="A39" s="387" t="s">
        <v>59</v>
      </c>
      <c r="B39" s="388"/>
      <c r="C39" s="388"/>
      <c r="D39" s="388"/>
      <c r="E39" s="388"/>
      <c r="F39" s="388"/>
      <c r="G39" s="388"/>
      <c r="H39" s="388"/>
      <c r="I39" s="389"/>
    </row>
    <row r="40" spans="1:9" ht="81.75" customHeight="1" thickBot="1">
      <c r="A40" s="390" t="s">
        <v>60</v>
      </c>
      <c r="B40" s="391"/>
      <c r="C40" s="392" t="s">
        <v>61</v>
      </c>
      <c r="D40" s="393"/>
      <c r="E40" s="393"/>
      <c r="F40" s="393"/>
      <c r="G40" s="393"/>
      <c r="H40" s="393"/>
      <c r="I40" s="394"/>
    </row>
    <row r="41" spans="1:9" ht="59.25" customHeight="1" thickBot="1">
      <c r="A41" s="395" t="s">
        <v>62</v>
      </c>
      <c r="B41" s="396"/>
      <c r="C41" s="27"/>
      <c r="D41" s="27"/>
      <c r="E41" s="27"/>
      <c r="F41" s="27"/>
      <c r="G41" s="27"/>
      <c r="H41" s="27"/>
      <c r="I41" s="28"/>
    </row>
    <row r="42" spans="1:9">
      <c r="A42" s="397" t="s">
        <v>63</v>
      </c>
      <c r="B42" s="398"/>
      <c r="C42" s="398"/>
      <c r="D42" s="398"/>
      <c r="E42" s="398"/>
      <c r="F42" s="398"/>
      <c r="G42" s="399"/>
      <c r="H42" s="399"/>
      <c r="I42" s="400"/>
    </row>
    <row r="43" spans="1:9" ht="17.25" thickBot="1">
      <c r="A43" s="341" t="s">
        <v>143</v>
      </c>
      <c r="B43" s="342"/>
      <c r="C43" s="342"/>
      <c r="D43" s="342"/>
      <c r="E43" s="342"/>
      <c r="F43" s="342"/>
      <c r="G43" s="343"/>
      <c r="H43" s="343"/>
      <c r="I43" s="344"/>
    </row>
    <row r="44" spans="1:9">
      <c r="A44" s="397" t="s">
        <v>64</v>
      </c>
      <c r="B44" s="398"/>
      <c r="C44" s="398"/>
      <c r="D44" s="398"/>
      <c r="E44" s="398"/>
      <c r="F44" s="398"/>
      <c r="G44" s="399"/>
      <c r="H44" s="399"/>
      <c r="I44" s="400"/>
    </row>
    <row r="45" spans="1:9" ht="17.25" thickBot="1">
      <c r="A45" s="341" t="s">
        <v>83</v>
      </c>
      <c r="B45" s="342"/>
      <c r="C45" s="342"/>
      <c r="D45" s="342"/>
      <c r="E45" s="342"/>
      <c r="F45" s="342"/>
      <c r="G45" s="343"/>
      <c r="H45" s="343"/>
      <c r="I45" s="344"/>
    </row>
    <row r="46" spans="1:9">
      <c r="A46" s="444" t="s">
        <v>113</v>
      </c>
      <c r="B46" s="526"/>
      <c r="C46" s="526"/>
      <c r="D46" s="526"/>
      <c r="E46" s="526"/>
      <c r="F46" s="526"/>
      <c r="G46" s="526"/>
      <c r="H46" s="526"/>
      <c r="I46" s="445"/>
    </row>
    <row r="47" spans="1:9" ht="17.25" thickBot="1">
      <c r="A47" s="408" t="s">
        <v>114</v>
      </c>
      <c r="B47" s="409"/>
      <c r="C47" s="409"/>
      <c r="D47" s="434"/>
      <c r="E47" s="434"/>
      <c r="F47" s="434"/>
      <c r="G47" s="434"/>
      <c r="H47" s="434"/>
      <c r="I47" s="436"/>
    </row>
    <row r="48" spans="1:9" ht="24.75" customHeight="1">
      <c r="A48" s="518" t="s">
        <v>48</v>
      </c>
      <c r="B48" s="519"/>
      <c r="C48" s="519"/>
      <c r="D48" s="358" t="s">
        <v>24</v>
      </c>
      <c r="E48" s="358"/>
      <c r="F48" s="358"/>
      <c r="G48" s="358"/>
      <c r="H48" s="358"/>
      <c r="I48" s="358"/>
    </row>
    <row r="49" spans="1:9">
      <c r="A49" s="520"/>
      <c r="B49" s="521"/>
      <c r="C49" s="521"/>
      <c r="D49" s="525" t="s">
        <v>115</v>
      </c>
      <c r="E49" s="525"/>
      <c r="F49" s="525"/>
      <c r="G49" s="525" t="s">
        <v>116</v>
      </c>
      <c r="H49" s="525"/>
      <c r="I49" s="525"/>
    </row>
    <row r="50" spans="1:9" ht="47.25" customHeight="1" thickBot="1">
      <c r="A50" s="522"/>
      <c r="B50" s="523"/>
      <c r="C50" s="524"/>
      <c r="D50" s="17" t="s">
        <v>15</v>
      </c>
      <c r="E50" s="17" t="s">
        <v>16</v>
      </c>
      <c r="F50" s="17" t="s">
        <v>7</v>
      </c>
      <c r="G50" s="17" t="s">
        <v>15</v>
      </c>
      <c r="H50" s="17" t="s">
        <v>16</v>
      </c>
      <c r="I50" s="17" t="s">
        <v>7</v>
      </c>
    </row>
    <row r="51" spans="1:9">
      <c r="A51" s="424" t="s">
        <v>51</v>
      </c>
      <c r="B51" s="425"/>
      <c r="C51" s="430" t="s">
        <v>21</v>
      </c>
      <c r="D51" s="431"/>
      <c r="E51" s="431"/>
      <c r="F51" s="431"/>
      <c r="G51" s="431"/>
      <c r="H51" s="431"/>
      <c r="I51" s="432"/>
    </row>
    <row r="52" spans="1:9">
      <c r="A52" s="426"/>
      <c r="B52" s="427"/>
      <c r="C52" s="433" t="s">
        <v>71</v>
      </c>
      <c r="D52" s="434"/>
      <c r="E52" s="434"/>
      <c r="F52" s="435"/>
      <c r="G52" s="435"/>
      <c r="H52" s="435"/>
      <c r="I52" s="436"/>
    </row>
    <row r="53" spans="1:9" ht="17.25" thickBot="1">
      <c r="A53" s="428"/>
      <c r="B53" s="429"/>
      <c r="C53" s="437" t="s">
        <v>72</v>
      </c>
      <c r="D53" s="438"/>
      <c r="E53" s="438"/>
      <c r="F53" s="439"/>
      <c r="G53" s="439"/>
      <c r="H53" s="439"/>
      <c r="I53" s="440"/>
    </row>
    <row r="54" spans="1:9" ht="17.25" thickBot="1">
      <c r="A54" s="37" t="s">
        <v>73</v>
      </c>
      <c r="B54" s="38" t="s">
        <v>74</v>
      </c>
      <c r="C54" s="441" t="s">
        <v>179</v>
      </c>
      <c r="D54" s="442"/>
      <c r="E54" s="442"/>
      <c r="F54" s="442"/>
      <c r="G54" s="442"/>
      <c r="H54" s="442"/>
      <c r="I54" s="443"/>
    </row>
    <row r="55" spans="1:9" ht="66.75" thickBot="1">
      <c r="A55" s="444" t="s">
        <v>75</v>
      </c>
      <c r="B55" s="445"/>
      <c r="C55" s="39" t="s">
        <v>76</v>
      </c>
      <c r="D55" s="44">
        <v>0</v>
      </c>
      <c r="E55" s="44">
        <v>14</v>
      </c>
      <c r="F55" s="44">
        <v>14</v>
      </c>
      <c r="G55" s="38"/>
      <c r="H55" s="38"/>
      <c r="I55" s="38"/>
    </row>
    <row r="56" spans="1:9" ht="50.25" thickBot="1">
      <c r="A56" s="408"/>
      <c r="B56" s="410"/>
      <c r="C56" s="39" t="s">
        <v>77</v>
      </c>
      <c r="D56" s="207"/>
      <c r="E56" s="207">
        <v>10695</v>
      </c>
      <c r="F56" s="207">
        <v>10695</v>
      </c>
      <c r="G56" s="38"/>
      <c r="H56" s="38"/>
      <c r="I56" s="38"/>
    </row>
    <row r="57" spans="1:9" ht="17.25" thickBot="1">
      <c r="A57" s="411" t="s">
        <v>78</v>
      </c>
      <c r="B57" s="412"/>
      <c r="C57" s="39"/>
      <c r="D57" s="39"/>
      <c r="E57" s="39"/>
      <c r="F57" s="38"/>
      <c r="G57" s="38"/>
      <c r="H57" s="38"/>
      <c r="I57" s="38"/>
    </row>
    <row r="58" spans="1:9" ht="52.5" customHeight="1" thickBot="1">
      <c r="A58" s="411" t="s">
        <v>79</v>
      </c>
      <c r="B58" s="446"/>
      <c r="C58" s="412"/>
      <c r="D58" s="39"/>
      <c r="E58" s="39"/>
      <c r="F58" s="38"/>
      <c r="G58" s="41" t="e">
        <f>SUM(#REF!)</f>
        <v>#REF!</v>
      </c>
      <c r="H58" s="41" t="e">
        <f>SUM(#REF!)</f>
        <v>#REF!</v>
      </c>
      <c r="I58" s="41" t="e">
        <f>SUM(#REF!)</f>
        <v>#REF!</v>
      </c>
    </row>
    <row r="59" spans="1:9" ht="36" customHeight="1" thickBot="1">
      <c r="A59" s="411" t="s">
        <v>80</v>
      </c>
      <c r="B59" s="412"/>
      <c r="C59" s="42" t="e">
        <f>I58</f>
        <v>#REF!</v>
      </c>
      <c r="D59" s="43"/>
      <c r="E59" s="43"/>
      <c r="F59" s="38"/>
      <c r="G59" s="38"/>
      <c r="H59" s="38"/>
      <c r="I59" s="38"/>
    </row>
    <row r="60" spans="1:9" ht="87" customHeight="1" thickBot="1">
      <c r="A60" s="411" t="s">
        <v>81</v>
      </c>
      <c r="B60" s="412"/>
      <c r="C60" s="39"/>
      <c r="D60" s="39"/>
      <c r="E60" s="39"/>
      <c r="F60" s="38"/>
      <c r="G60" s="38"/>
      <c r="H60" s="38"/>
      <c r="I60" s="38"/>
    </row>
    <row r="61" spans="1:9" ht="17.25" thickBot="1">
      <c r="A61" s="447" t="s">
        <v>63</v>
      </c>
      <c r="B61" s="448"/>
      <c r="C61" s="448"/>
      <c r="D61" s="448"/>
      <c r="E61" s="448"/>
      <c r="F61" s="448"/>
      <c r="G61" s="448"/>
      <c r="H61" s="448"/>
      <c r="I61" s="449"/>
    </row>
    <row r="62" spans="1:9" ht="17.25" thickBot="1">
      <c r="A62" s="411" t="s">
        <v>144</v>
      </c>
      <c r="B62" s="446"/>
      <c r="C62" s="446"/>
      <c r="D62" s="446"/>
      <c r="E62" s="446"/>
      <c r="F62" s="446"/>
      <c r="G62" s="446"/>
      <c r="H62" s="446"/>
      <c r="I62" s="412"/>
    </row>
    <row r="63" spans="1:9" ht="17.25" thickBot="1">
      <c r="A63" s="447" t="s">
        <v>64</v>
      </c>
      <c r="B63" s="448"/>
      <c r="C63" s="448"/>
      <c r="D63" s="448"/>
      <c r="E63" s="448"/>
      <c r="F63" s="448"/>
      <c r="G63" s="448"/>
      <c r="H63" s="448"/>
      <c r="I63" s="449"/>
    </row>
    <row r="64" spans="1:9" ht="24.75" customHeight="1" thickBot="1">
      <c r="A64" s="411" t="s">
        <v>82</v>
      </c>
      <c r="B64" s="446"/>
      <c r="C64" s="446"/>
      <c r="D64" s="446"/>
      <c r="E64" s="446"/>
      <c r="F64" s="446"/>
      <c r="G64" s="446"/>
      <c r="H64" s="446"/>
      <c r="I64" s="412"/>
    </row>
    <row r="65" spans="1:9">
      <c r="A65" s="426"/>
      <c r="B65" s="427"/>
      <c r="C65" s="504" t="s">
        <v>120</v>
      </c>
      <c r="D65" s="505"/>
      <c r="E65" s="505"/>
      <c r="F65" s="506"/>
      <c r="G65" s="506"/>
      <c r="H65" s="506"/>
      <c r="I65" s="507"/>
    </row>
    <row r="66" spans="1:9" ht="17.25" thickBot="1">
      <c r="A66" s="428"/>
      <c r="B66" s="429"/>
      <c r="C66" s="437" t="s">
        <v>72</v>
      </c>
      <c r="D66" s="438"/>
      <c r="E66" s="438"/>
      <c r="F66" s="439"/>
      <c r="G66" s="439"/>
      <c r="H66" s="439"/>
      <c r="I66" s="440"/>
    </row>
    <row r="67" spans="1:9" ht="17.25" thickBot="1">
      <c r="A67" s="37" t="s">
        <v>110</v>
      </c>
      <c r="B67" s="38" t="s">
        <v>74</v>
      </c>
      <c r="C67" s="408" t="s">
        <v>120</v>
      </c>
      <c r="D67" s="409"/>
      <c r="E67" s="409"/>
      <c r="F67" s="409"/>
      <c r="G67" s="409"/>
      <c r="H67" s="409"/>
      <c r="I67" s="410"/>
    </row>
    <row r="68" spans="1:9" ht="33.75" thickBot="1">
      <c r="A68" s="411" t="s">
        <v>75</v>
      </c>
      <c r="B68" s="412"/>
      <c r="C68" s="39" t="s">
        <v>121</v>
      </c>
      <c r="D68" s="205">
        <v>3</v>
      </c>
      <c r="E68" s="205">
        <v>7</v>
      </c>
      <c r="F68" s="38">
        <v>12.2</v>
      </c>
      <c r="G68" s="38"/>
      <c r="H68" s="38"/>
      <c r="I68" s="38"/>
    </row>
    <row r="69" spans="1:9" ht="17.25" thickBot="1">
      <c r="A69" s="411" t="s">
        <v>78</v>
      </c>
      <c r="B69" s="412"/>
      <c r="C69" s="39"/>
      <c r="D69" s="39"/>
      <c r="E69" s="39"/>
      <c r="F69" s="38"/>
      <c r="G69" s="38"/>
      <c r="H69" s="38"/>
      <c r="I69" s="38"/>
    </row>
    <row r="70" spans="1:9" ht="54.75" customHeight="1" thickBot="1">
      <c r="A70" s="411" t="s">
        <v>79</v>
      </c>
      <c r="B70" s="446"/>
      <c r="C70" s="412"/>
      <c r="D70" s="39"/>
      <c r="E70" s="39"/>
      <c r="F70" s="38"/>
      <c r="G70" s="41" t="e">
        <f>SUM(#REF!)</f>
        <v>#REF!</v>
      </c>
      <c r="H70" s="41" t="e">
        <f>SUM(#REF!)</f>
        <v>#REF!</v>
      </c>
      <c r="I70" s="41" t="e">
        <f>SUM(#REF!)</f>
        <v>#REF!</v>
      </c>
    </row>
    <row r="71" spans="1:9" ht="48.75" customHeight="1" thickBot="1">
      <c r="A71" s="411" t="s">
        <v>80</v>
      </c>
      <c r="B71" s="412"/>
      <c r="C71" s="42" t="e">
        <f>I70</f>
        <v>#REF!</v>
      </c>
      <c r="D71" s="42"/>
      <c r="E71" s="42"/>
      <c r="F71" s="38"/>
      <c r="G71" s="38"/>
      <c r="H71" s="38"/>
      <c r="I71" s="38"/>
    </row>
    <row r="72" spans="1:9" ht="103.5" customHeight="1" thickBot="1">
      <c r="A72" s="411" t="s">
        <v>81</v>
      </c>
      <c r="B72" s="412"/>
      <c r="C72" s="39"/>
      <c r="D72" s="39"/>
      <c r="E72" s="39"/>
      <c r="F72" s="38"/>
      <c r="G72" s="38"/>
      <c r="H72" s="38"/>
      <c r="I72" s="38"/>
    </row>
    <row r="73" spans="1:9">
      <c r="A73" s="508" t="s">
        <v>63</v>
      </c>
      <c r="B73" s="509"/>
      <c r="C73" s="509"/>
      <c r="D73" s="509"/>
      <c r="E73" s="509"/>
      <c r="F73" s="509"/>
      <c r="G73" s="509"/>
      <c r="H73" s="509"/>
      <c r="I73" s="510"/>
    </row>
    <row r="74" spans="1:9" ht="17.25" thickBot="1">
      <c r="A74" s="408" t="s">
        <v>145</v>
      </c>
      <c r="B74" s="409"/>
      <c r="C74" s="409"/>
      <c r="D74" s="409"/>
      <c r="E74" s="409"/>
      <c r="F74" s="409"/>
      <c r="G74" s="409"/>
      <c r="H74" s="409"/>
      <c r="I74" s="410"/>
    </row>
    <row r="75" spans="1:9">
      <c r="A75" s="508" t="s">
        <v>64</v>
      </c>
      <c r="B75" s="509"/>
      <c r="C75" s="509"/>
      <c r="D75" s="509"/>
      <c r="E75" s="509"/>
      <c r="F75" s="509"/>
      <c r="G75" s="509"/>
      <c r="H75" s="509"/>
      <c r="I75" s="510"/>
    </row>
    <row r="76" spans="1:9" ht="17.25" thickBot="1">
      <c r="A76" s="408" t="s">
        <v>82</v>
      </c>
      <c r="B76" s="409"/>
      <c r="C76" s="409"/>
      <c r="D76" s="409"/>
      <c r="E76" s="409"/>
      <c r="F76" s="409"/>
      <c r="G76" s="409"/>
      <c r="H76" s="409"/>
      <c r="I76" s="410"/>
    </row>
    <row r="77" spans="1:9">
      <c r="A77" s="360" t="s">
        <v>51</v>
      </c>
      <c r="B77" s="361"/>
      <c r="C77" s="364" t="s">
        <v>21</v>
      </c>
      <c r="D77" s="365"/>
      <c r="E77" s="365"/>
      <c r="F77" s="365"/>
      <c r="G77" s="365"/>
      <c r="H77" s="365"/>
      <c r="I77" s="366"/>
    </row>
    <row r="78" spans="1:9">
      <c r="A78" s="362"/>
      <c r="B78" s="363"/>
      <c r="C78" s="450" t="s">
        <v>122</v>
      </c>
      <c r="D78" s="451"/>
      <c r="E78" s="451"/>
      <c r="F78" s="451"/>
      <c r="G78" s="451"/>
      <c r="H78" s="451"/>
      <c r="I78" s="452"/>
    </row>
    <row r="79" spans="1:9">
      <c r="A79" s="370" t="s">
        <v>109</v>
      </c>
      <c r="B79" s="371" t="s">
        <v>74</v>
      </c>
      <c r="C79" s="472" t="s">
        <v>55</v>
      </c>
      <c r="D79" s="473"/>
      <c r="E79" s="473"/>
      <c r="F79" s="473"/>
      <c r="G79" s="473"/>
      <c r="H79" s="473"/>
      <c r="I79" s="474"/>
    </row>
    <row r="80" spans="1:9" ht="17.25" thickBot="1">
      <c r="A80" s="470"/>
      <c r="B80" s="471"/>
      <c r="C80" s="475" t="s">
        <v>123</v>
      </c>
      <c r="D80" s="476"/>
      <c r="E80" s="476"/>
      <c r="F80" s="476"/>
      <c r="G80" s="476"/>
      <c r="H80" s="476"/>
      <c r="I80" s="477"/>
    </row>
    <row r="81" spans="1:9" ht="33">
      <c r="A81" s="455" t="s">
        <v>75</v>
      </c>
      <c r="B81" s="456"/>
      <c r="C81" s="45" t="s">
        <v>124</v>
      </c>
      <c r="D81" s="74">
        <v>3</v>
      </c>
      <c r="E81" s="74">
        <v>3</v>
      </c>
      <c r="F81" s="74">
        <v>3</v>
      </c>
      <c r="G81" s="75"/>
      <c r="H81" s="75"/>
      <c r="I81" s="48"/>
    </row>
    <row r="82" spans="1:9" ht="17.25" thickBot="1">
      <c r="A82" s="457" t="s">
        <v>78</v>
      </c>
      <c r="B82" s="458"/>
      <c r="C82" s="49"/>
      <c r="D82" s="49"/>
      <c r="E82" s="49"/>
      <c r="F82" s="50"/>
      <c r="G82" s="51"/>
      <c r="H82" s="51"/>
      <c r="I82" s="52"/>
    </row>
    <row r="83" spans="1:9" ht="63.75" customHeight="1" thickBot="1">
      <c r="A83" s="459" t="s">
        <v>90</v>
      </c>
      <c r="B83" s="460"/>
      <c r="C83" s="460"/>
      <c r="D83" s="53"/>
      <c r="E83" s="53"/>
      <c r="F83" s="54"/>
      <c r="G83" s="76" t="e">
        <f>SUM(#REF!,#REF!)</f>
        <v>#REF!</v>
      </c>
      <c r="H83" s="76" t="e">
        <f>SUM(#REF!,#REF!)</f>
        <v>#REF!</v>
      </c>
      <c r="I83" s="76" t="e">
        <f>SUM(#REF!,#REF!)</f>
        <v>#REF!</v>
      </c>
    </row>
    <row r="84" spans="1:9" ht="39" customHeight="1" thickBot="1">
      <c r="A84" s="461" t="s">
        <v>91</v>
      </c>
      <c r="B84" s="462"/>
      <c r="C84" s="77" t="e">
        <f>I83</f>
        <v>#REF!</v>
      </c>
      <c r="D84" s="77"/>
      <c r="E84" s="77"/>
      <c r="F84" s="54"/>
      <c r="G84" s="57"/>
      <c r="H84" s="57"/>
      <c r="I84" s="58"/>
    </row>
    <row r="85" spans="1:9" ht="89.25" customHeight="1" thickBot="1">
      <c r="A85" s="461" t="s">
        <v>92</v>
      </c>
      <c r="B85" s="462"/>
      <c r="C85" s="59"/>
      <c r="D85" s="59"/>
      <c r="E85" s="59"/>
      <c r="F85" s="54"/>
      <c r="G85" s="57"/>
      <c r="H85" s="57"/>
      <c r="I85" s="58"/>
    </row>
    <row r="86" spans="1:9">
      <c r="A86" s="397" t="s">
        <v>63</v>
      </c>
      <c r="B86" s="398"/>
      <c r="C86" s="398"/>
      <c r="D86" s="398"/>
      <c r="E86" s="398"/>
      <c r="F86" s="398"/>
      <c r="G86" s="399"/>
      <c r="H86" s="399"/>
      <c r="I86" s="400"/>
    </row>
    <row r="87" spans="1:9" ht="17.25" thickBot="1">
      <c r="A87" s="341" t="s">
        <v>125</v>
      </c>
      <c r="B87" s="342"/>
      <c r="C87" s="342"/>
      <c r="D87" s="342"/>
      <c r="E87" s="342"/>
      <c r="F87" s="342"/>
      <c r="G87" s="343"/>
      <c r="H87" s="343"/>
      <c r="I87" s="344"/>
    </row>
    <row r="88" spans="1:9">
      <c r="A88" s="397" t="s">
        <v>64</v>
      </c>
      <c r="B88" s="398"/>
      <c r="C88" s="398"/>
      <c r="D88" s="398"/>
      <c r="E88" s="398"/>
      <c r="F88" s="398"/>
      <c r="G88" s="399"/>
      <c r="H88" s="399"/>
      <c r="I88" s="400"/>
    </row>
    <row r="89" spans="1:9" ht="17.25" thickBot="1">
      <c r="A89" s="341" t="s">
        <v>82</v>
      </c>
      <c r="B89" s="342"/>
      <c r="C89" s="342"/>
      <c r="D89" s="342"/>
      <c r="E89" s="342"/>
      <c r="F89" s="342"/>
      <c r="G89" s="343"/>
      <c r="H89" s="343"/>
      <c r="I89" s="344"/>
    </row>
    <row r="90" spans="1:9">
      <c r="A90" s="313" t="s">
        <v>51</v>
      </c>
      <c r="B90" s="314"/>
      <c r="C90" s="327" t="s">
        <v>21</v>
      </c>
      <c r="D90" s="328"/>
      <c r="E90" s="328"/>
      <c r="F90" s="328"/>
      <c r="G90" s="328"/>
      <c r="H90" s="328"/>
      <c r="I90" s="329"/>
    </row>
    <row r="91" spans="1:9">
      <c r="A91" s="315"/>
      <c r="B91" s="316"/>
      <c r="C91" s="466" t="s">
        <v>301</v>
      </c>
      <c r="D91" s="467"/>
      <c r="E91" s="467"/>
      <c r="F91" s="468"/>
      <c r="G91" s="468"/>
      <c r="H91" s="468"/>
      <c r="I91" s="469"/>
    </row>
    <row r="92" spans="1:9">
      <c r="A92" s="323" t="s">
        <v>151</v>
      </c>
      <c r="B92" s="325" t="s">
        <v>95</v>
      </c>
      <c r="C92" s="327" t="s">
        <v>55</v>
      </c>
      <c r="D92" s="328"/>
      <c r="E92" s="328"/>
      <c r="F92" s="328"/>
      <c r="G92" s="328"/>
      <c r="H92" s="328"/>
      <c r="I92" s="329"/>
    </row>
    <row r="93" spans="1:9" ht="33.75" customHeight="1" thickBot="1">
      <c r="A93" s="323"/>
      <c r="B93" s="325"/>
      <c r="C93" s="463" t="s">
        <v>302</v>
      </c>
      <c r="D93" s="464"/>
      <c r="E93" s="464"/>
      <c r="F93" s="464"/>
      <c r="G93" s="464"/>
      <c r="H93" s="464"/>
      <c r="I93" s="465"/>
    </row>
    <row r="94" spans="1:9" ht="50.25" customHeight="1" thickBot="1">
      <c r="A94" s="303" t="s">
        <v>97</v>
      </c>
      <c r="B94" s="304"/>
      <c r="C94" s="136" t="s">
        <v>98</v>
      </c>
      <c r="D94" s="63">
        <v>0</v>
      </c>
      <c r="E94" s="63">
        <v>3</v>
      </c>
      <c r="F94" s="62">
        <v>3</v>
      </c>
      <c r="G94" s="68"/>
      <c r="H94" s="68"/>
      <c r="I94" s="64"/>
    </row>
    <row r="95" spans="1:9" ht="17.25" thickBot="1">
      <c r="A95" s="303" t="s">
        <v>99</v>
      </c>
      <c r="B95" s="304"/>
      <c r="C95" s="136"/>
      <c r="D95" s="65" t="s">
        <v>57</v>
      </c>
      <c r="E95" s="65" t="s">
        <v>57</v>
      </c>
      <c r="F95" s="65" t="s">
        <v>57</v>
      </c>
      <c r="G95" s="229" t="e">
        <f>SUM(#REF!)</f>
        <v>#REF!</v>
      </c>
      <c r="H95" s="229" t="e">
        <f>SUM(#REF!)</f>
        <v>#REF!</v>
      </c>
      <c r="I95" s="229" t="e">
        <f>SUM(#REF!)</f>
        <v>#REF!</v>
      </c>
    </row>
    <row r="96" spans="1:9" ht="17.25" thickBot="1">
      <c r="A96" s="303" t="s">
        <v>100</v>
      </c>
      <c r="B96" s="511"/>
      <c r="C96" s="304"/>
      <c r="D96" s="134"/>
      <c r="E96" s="134"/>
      <c r="F96" s="65"/>
      <c r="G96" s="68"/>
      <c r="H96" s="68"/>
      <c r="I96" s="64"/>
    </row>
    <row r="97" spans="1:9">
      <c r="A97" s="512" t="s">
        <v>101</v>
      </c>
      <c r="B97" s="513"/>
      <c r="C97" s="513"/>
      <c r="D97" s="513"/>
      <c r="E97" s="513"/>
      <c r="F97" s="513"/>
      <c r="G97" s="513"/>
      <c r="H97" s="513"/>
      <c r="I97" s="514"/>
    </row>
    <row r="98" spans="1:9" ht="17.25" thickBot="1">
      <c r="A98" s="515" t="s">
        <v>222</v>
      </c>
      <c r="B98" s="516"/>
      <c r="C98" s="516"/>
      <c r="D98" s="516"/>
      <c r="E98" s="516"/>
      <c r="F98" s="516"/>
      <c r="G98" s="516"/>
      <c r="H98" s="516"/>
      <c r="I98" s="517"/>
    </row>
    <row r="99" spans="1:9">
      <c r="A99" s="305" t="s">
        <v>63</v>
      </c>
      <c r="B99" s="306"/>
      <c r="C99" s="306"/>
      <c r="D99" s="306"/>
      <c r="E99" s="306"/>
      <c r="F99" s="306"/>
      <c r="G99" s="307"/>
      <c r="H99" s="307"/>
      <c r="I99" s="308"/>
    </row>
    <row r="100" spans="1:9" ht="15" customHeight="1" thickBot="1">
      <c r="A100" s="309" t="s">
        <v>103</v>
      </c>
      <c r="B100" s="310"/>
      <c r="C100" s="310"/>
      <c r="D100" s="310"/>
      <c r="E100" s="310"/>
      <c r="F100" s="310"/>
      <c r="G100" s="311"/>
      <c r="H100" s="311"/>
      <c r="I100" s="312"/>
    </row>
    <row r="101" spans="1:9">
      <c r="A101" s="305" t="s">
        <v>64</v>
      </c>
      <c r="B101" s="306"/>
      <c r="C101" s="306"/>
      <c r="D101" s="306"/>
      <c r="E101" s="306"/>
      <c r="F101" s="306"/>
      <c r="G101" s="307"/>
      <c r="H101" s="307"/>
      <c r="I101" s="308"/>
    </row>
    <row r="102" spans="1:9" ht="33.75" customHeight="1" thickBot="1">
      <c r="A102" s="309" t="s">
        <v>104</v>
      </c>
      <c r="B102" s="310"/>
      <c r="C102" s="310"/>
      <c r="D102" s="310"/>
      <c r="E102" s="310"/>
      <c r="F102" s="310"/>
      <c r="G102" s="311"/>
      <c r="H102" s="311"/>
      <c r="I102" s="312"/>
    </row>
    <row r="103" spans="1:9" customFormat="1">
      <c r="A103" s="360" t="s">
        <v>51</v>
      </c>
      <c r="B103" s="361"/>
      <c r="C103" s="364" t="s">
        <v>21</v>
      </c>
      <c r="D103" s="365"/>
      <c r="E103" s="365"/>
      <c r="F103" s="365"/>
      <c r="G103" s="365"/>
      <c r="H103" s="365"/>
      <c r="I103" s="366"/>
    </row>
    <row r="104" spans="1:9" customFormat="1">
      <c r="A104" s="362"/>
      <c r="B104" s="363"/>
      <c r="C104" s="450" t="s">
        <v>85</v>
      </c>
      <c r="D104" s="451"/>
      <c r="E104" s="451"/>
      <c r="F104" s="451"/>
      <c r="G104" s="451"/>
      <c r="H104" s="451"/>
      <c r="I104" s="452"/>
    </row>
    <row r="105" spans="1:9" customFormat="1">
      <c r="A105" s="370" t="s">
        <v>110</v>
      </c>
      <c r="B105" s="371" t="s">
        <v>74</v>
      </c>
      <c r="C105" s="472" t="s">
        <v>55</v>
      </c>
      <c r="D105" s="473"/>
      <c r="E105" s="473"/>
      <c r="F105" s="473"/>
      <c r="G105" s="473"/>
      <c r="H105" s="473"/>
      <c r="I105" s="474"/>
    </row>
    <row r="106" spans="1:9" customFormat="1" ht="33" customHeight="1" thickBot="1">
      <c r="A106" s="470"/>
      <c r="B106" s="471"/>
      <c r="C106" s="475" t="s">
        <v>87</v>
      </c>
      <c r="D106" s="476"/>
      <c r="E106" s="476"/>
      <c r="F106" s="476"/>
      <c r="G106" s="476"/>
      <c r="H106" s="476"/>
      <c r="I106" s="477"/>
    </row>
    <row r="107" spans="1:9" customFormat="1" ht="66">
      <c r="A107" s="455" t="s">
        <v>75</v>
      </c>
      <c r="B107" s="456"/>
      <c r="C107" s="45" t="s">
        <v>88</v>
      </c>
      <c r="D107" s="74">
        <v>36</v>
      </c>
      <c r="E107" s="74">
        <v>36</v>
      </c>
      <c r="F107" s="74">
        <v>36</v>
      </c>
      <c r="G107" s="47"/>
      <c r="H107" s="47"/>
      <c r="I107" s="48"/>
    </row>
    <row r="108" spans="1:9" customFormat="1" ht="83.25" thickBot="1">
      <c r="A108" s="457" t="s">
        <v>78</v>
      </c>
      <c r="B108" s="458"/>
      <c r="C108" s="49" t="s">
        <v>89</v>
      </c>
      <c r="D108" s="49"/>
      <c r="E108" s="49"/>
      <c r="F108" s="50">
        <v>100</v>
      </c>
      <c r="G108" s="51"/>
      <c r="H108" s="51"/>
      <c r="I108" s="52"/>
    </row>
    <row r="109" spans="1:9" customFormat="1" ht="59.25" customHeight="1" thickBot="1">
      <c r="A109" s="459" t="s">
        <v>90</v>
      </c>
      <c r="B109" s="460"/>
      <c r="C109" s="460"/>
      <c r="D109" s="131"/>
      <c r="E109" s="131"/>
      <c r="F109" s="54"/>
      <c r="G109" s="55" t="e">
        <f>#REF!</f>
        <v>#REF!</v>
      </c>
      <c r="H109" s="55" t="e">
        <f>#REF!</f>
        <v>#REF!</v>
      </c>
      <c r="I109" s="55" t="e">
        <f>#REF!</f>
        <v>#REF!</v>
      </c>
    </row>
    <row r="110" spans="1:9" customFormat="1" ht="42.75" customHeight="1" thickBot="1">
      <c r="A110" s="461" t="s">
        <v>91</v>
      </c>
      <c r="B110" s="462"/>
      <c r="C110" s="55" t="e">
        <f>I109</f>
        <v>#REF!</v>
      </c>
      <c r="D110" s="56"/>
      <c r="E110" s="56"/>
      <c r="F110" s="54"/>
      <c r="G110" s="57"/>
      <c r="H110" s="57"/>
      <c r="I110" s="58"/>
    </row>
    <row r="111" spans="1:9" customFormat="1" ht="67.5" customHeight="1" thickBot="1">
      <c r="A111" s="461" t="s">
        <v>92</v>
      </c>
      <c r="B111" s="462"/>
      <c r="C111" s="133"/>
      <c r="D111" s="133"/>
      <c r="E111" s="133"/>
      <c r="F111" s="54"/>
      <c r="G111" s="57"/>
      <c r="H111" s="57"/>
      <c r="I111" s="58"/>
    </row>
    <row r="112" spans="1:9" customFormat="1">
      <c r="A112" s="397" t="s">
        <v>63</v>
      </c>
      <c r="B112" s="398"/>
      <c r="C112" s="398"/>
      <c r="D112" s="398"/>
      <c r="E112" s="398"/>
      <c r="F112" s="398"/>
      <c r="G112" s="399"/>
      <c r="H112" s="399"/>
      <c r="I112" s="400"/>
    </row>
    <row r="113" spans="1:9" customFormat="1" ht="17.25" thickBot="1">
      <c r="A113" s="341" t="s">
        <v>303</v>
      </c>
      <c r="B113" s="342"/>
      <c r="C113" s="342"/>
      <c r="D113" s="342"/>
      <c r="E113" s="342"/>
      <c r="F113" s="342"/>
      <c r="G113" s="343"/>
      <c r="H113" s="343"/>
      <c r="I113" s="344"/>
    </row>
    <row r="114" spans="1:9" customFormat="1">
      <c r="A114" s="397" t="s">
        <v>64</v>
      </c>
      <c r="B114" s="398"/>
      <c r="C114" s="398"/>
      <c r="D114" s="398"/>
      <c r="E114" s="398"/>
      <c r="F114" s="398"/>
      <c r="G114" s="399"/>
      <c r="H114" s="399"/>
      <c r="I114" s="400"/>
    </row>
    <row r="115" spans="1:9" customFormat="1" ht="17.25" thickBot="1">
      <c r="A115" s="341" t="s">
        <v>82</v>
      </c>
      <c r="B115" s="342"/>
      <c r="C115" s="342"/>
      <c r="D115" s="342"/>
      <c r="E115" s="342"/>
      <c r="F115" s="342"/>
      <c r="G115" s="343"/>
      <c r="H115" s="343"/>
      <c r="I115" s="344"/>
    </row>
    <row r="116" spans="1:9">
      <c r="A116" s="424" t="s">
        <v>51</v>
      </c>
      <c r="B116" s="425"/>
      <c r="C116" s="430" t="s">
        <v>21</v>
      </c>
      <c r="D116" s="431"/>
      <c r="E116" s="431"/>
      <c r="F116" s="431"/>
      <c r="G116" s="431"/>
      <c r="H116" s="431"/>
      <c r="I116" s="432"/>
    </row>
    <row r="117" spans="1:9">
      <c r="A117" s="426"/>
      <c r="B117" s="427"/>
      <c r="C117" s="504" t="s">
        <v>117</v>
      </c>
      <c r="D117" s="505"/>
      <c r="E117" s="505"/>
      <c r="F117" s="506"/>
      <c r="G117" s="506"/>
      <c r="H117" s="506"/>
      <c r="I117" s="507"/>
    </row>
    <row r="118" spans="1:9" ht="17.25" thickBot="1">
      <c r="A118" s="428"/>
      <c r="B118" s="429"/>
      <c r="C118" s="437" t="s">
        <v>72</v>
      </c>
      <c r="D118" s="438"/>
      <c r="E118" s="438"/>
      <c r="F118" s="439"/>
      <c r="G118" s="439"/>
      <c r="H118" s="439"/>
      <c r="I118" s="440"/>
    </row>
    <row r="119" spans="1:9" ht="17.25" thickBot="1">
      <c r="A119" s="37" t="s">
        <v>110</v>
      </c>
      <c r="B119" s="135" t="s">
        <v>74</v>
      </c>
      <c r="C119" s="408" t="s">
        <v>118</v>
      </c>
      <c r="D119" s="409"/>
      <c r="E119" s="409"/>
      <c r="F119" s="409"/>
      <c r="G119" s="409"/>
      <c r="H119" s="409"/>
      <c r="I119" s="410"/>
    </row>
    <row r="120" spans="1:9" ht="49.5" customHeight="1" thickBot="1">
      <c r="A120" s="411" t="s">
        <v>75</v>
      </c>
      <c r="B120" s="412"/>
      <c r="C120" s="132" t="s">
        <v>119</v>
      </c>
      <c r="D120" s="203"/>
      <c r="E120" s="132"/>
      <c r="F120" s="135"/>
      <c r="G120" s="135"/>
      <c r="H120" s="135"/>
      <c r="I120" s="135"/>
    </row>
    <row r="121" spans="1:9" ht="17.25" thickBot="1">
      <c r="A121" s="411" t="s">
        <v>78</v>
      </c>
      <c r="B121" s="412"/>
      <c r="C121" s="132"/>
      <c r="D121" s="132"/>
      <c r="E121" s="132"/>
      <c r="F121" s="135"/>
      <c r="G121" s="135"/>
      <c r="H121" s="135"/>
      <c r="I121" s="135"/>
    </row>
    <row r="122" spans="1:9" ht="55.5" customHeight="1" thickBot="1">
      <c r="A122" s="411" t="s">
        <v>79</v>
      </c>
      <c r="B122" s="446"/>
      <c r="C122" s="412"/>
      <c r="D122" s="132"/>
      <c r="E122" s="132"/>
      <c r="F122" s="135"/>
      <c r="G122" s="72" t="e">
        <f>SUM(#REF!)</f>
        <v>#REF!</v>
      </c>
      <c r="H122" s="72" t="e">
        <f>#REF!</f>
        <v>#REF!</v>
      </c>
      <c r="I122" s="72" t="e">
        <f>#REF!</f>
        <v>#REF!</v>
      </c>
    </row>
    <row r="123" spans="1:9" ht="54.75" customHeight="1" thickBot="1">
      <c r="A123" s="411" t="s">
        <v>80</v>
      </c>
      <c r="B123" s="412"/>
      <c r="C123" s="73" t="e">
        <f>I122</f>
        <v>#REF!</v>
      </c>
      <c r="D123" s="73"/>
      <c r="E123" s="73"/>
      <c r="F123" s="135"/>
      <c r="G123" s="135"/>
      <c r="H123" s="135"/>
      <c r="I123" s="135"/>
    </row>
    <row r="124" spans="1:9" ht="90.75" customHeight="1" thickBot="1">
      <c r="A124" s="411" t="s">
        <v>81</v>
      </c>
      <c r="B124" s="412"/>
      <c r="C124" s="132"/>
      <c r="D124" s="132"/>
      <c r="E124" s="132"/>
      <c r="F124" s="135"/>
      <c r="G124" s="135"/>
      <c r="H124" s="135"/>
      <c r="I124" s="135"/>
    </row>
    <row r="125" spans="1:9">
      <c r="A125" s="508" t="s">
        <v>63</v>
      </c>
      <c r="B125" s="509"/>
      <c r="C125" s="509"/>
      <c r="D125" s="509"/>
      <c r="E125" s="509"/>
      <c r="F125" s="509"/>
      <c r="G125" s="509"/>
      <c r="H125" s="509"/>
      <c r="I125" s="510"/>
    </row>
    <row r="126" spans="1:9" ht="17.25" thickBot="1">
      <c r="A126" s="408" t="s">
        <v>361</v>
      </c>
      <c r="B126" s="409"/>
      <c r="C126" s="409"/>
      <c r="D126" s="409"/>
      <c r="E126" s="409"/>
      <c r="F126" s="409"/>
      <c r="G126" s="409"/>
      <c r="H126" s="409"/>
      <c r="I126" s="410"/>
    </row>
    <row r="127" spans="1:9">
      <c r="A127" s="508" t="s">
        <v>64</v>
      </c>
      <c r="B127" s="509"/>
      <c r="C127" s="509"/>
      <c r="D127" s="509"/>
      <c r="E127" s="509"/>
      <c r="F127" s="509"/>
      <c r="G127" s="509"/>
      <c r="H127" s="509"/>
      <c r="I127" s="510"/>
    </row>
    <row r="128" spans="1:9" ht="21.75" customHeight="1" thickBot="1">
      <c r="A128" s="408" t="s">
        <v>82</v>
      </c>
      <c r="B128" s="409"/>
      <c r="C128" s="409"/>
      <c r="D128" s="409"/>
      <c r="E128" s="409"/>
      <c r="F128" s="409"/>
      <c r="G128" s="409"/>
      <c r="H128" s="409"/>
      <c r="I128" s="410"/>
    </row>
  </sheetData>
  <mergeCells count="141">
    <mergeCell ref="A120:B120"/>
    <mergeCell ref="A121:B121"/>
    <mergeCell ref="A122:C122"/>
    <mergeCell ref="A123:B123"/>
    <mergeCell ref="A124:B124"/>
    <mergeCell ref="A125:I125"/>
    <mergeCell ref="A126:I126"/>
    <mergeCell ref="A127:I127"/>
    <mergeCell ref="A128:I128"/>
    <mergeCell ref="A112:I112"/>
    <mergeCell ref="A113:I113"/>
    <mergeCell ref="A114:I114"/>
    <mergeCell ref="A115:I115"/>
    <mergeCell ref="A116:B118"/>
    <mergeCell ref="C116:I116"/>
    <mergeCell ref="C117:I117"/>
    <mergeCell ref="C118:I118"/>
    <mergeCell ref="C119:I119"/>
    <mergeCell ref="A105:A106"/>
    <mergeCell ref="B105:B106"/>
    <mergeCell ref="C105:I105"/>
    <mergeCell ref="C106:I106"/>
    <mergeCell ref="A107:B107"/>
    <mergeCell ref="A108:B108"/>
    <mergeCell ref="A109:C109"/>
    <mergeCell ref="A110:B110"/>
    <mergeCell ref="A111:B111"/>
    <mergeCell ref="A96:C96"/>
    <mergeCell ref="A97:I97"/>
    <mergeCell ref="A98:I98"/>
    <mergeCell ref="A99:I99"/>
    <mergeCell ref="A100:I100"/>
    <mergeCell ref="A101:I101"/>
    <mergeCell ref="A102:I102"/>
    <mergeCell ref="A103:B104"/>
    <mergeCell ref="C103:I103"/>
    <mergeCell ref="C104:I104"/>
    <mergeCell ref="A90:B91"/>
    <mergeCell ref="C90:I90"/>
    <mergeCell ref="C91:I91"/>
    <mergeCell ref="A92:A93"/>
    <mergeCell ref="B92:B93"/>
    <mergeCell ref="C92:I92"/>
    <mergeCell ref="C93:I93"/>
    <mergeCell ref="A94:B94"/>
    <mergeCell ref="A95:B95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23:I23"/>
    <mergeCell ref="A24:I24"/>
    <mergeCell ref="A25:I25"/>
    <mergeCell ref="A27:I27"/>
    <mergeCell ref="A29:C31"/>
    <mergeCell ref="D29:I29"/>
    <mergeCell ref="D30:F30"/>
    <mergeCell ref="G30:I30"/>
    <mergeCell ref="A17:B17"/>
    <mergeCell ref="A18:B18"/>
    <mergeCell ref="A19:C19"/>
    <mergeCell ref="A20:I20"/>
    <mergeCell ref="A21:I21"/>
    <mergeCell ref="A22:I22"/>
    <mergeCell ref="A36:B36"/>
    <mergeCell ref="A37:I37"/>
    <mergeCell ref="A38:I38"/>
    <mergeCell ref="A39:I39"/>
    <mergeCell ref="A40:B40"/>
    <mergeCell ref="C40:I40"/>
    <mergeCell ref="A32:B33"/>
    <mergeCell ref="C32:I32"/>
    <mergeCell ref="C33:I33"/>
    <mergeCell ref="A34:A35"/>
    <mergeCell ref="B34:B35"/>
    <mergeCell ref="C35:I35"/>
    <mergeCell ref="A41:B41"/>
    <mergeCell ref="A42:I42"/>
    <mergeCell ref="A43:I43"/>
    <mergeCell ref="A44:I44"/>
    <mergeCell ref="A45:I45"/>
    <mergeCell ref="A48:C50"/>
    <mergeCell ref="D48:I48"/>
    <mergeCell ref="D49:F49"/>
    <mergeCell ref="G49:I49"/>
    <mergeCell ref="A51:B53"/>
    <mergeCell ref="C51:I51"/>
    <mergeCell ref="C52:I52"/>
    <mergeCell ref="C53:I53"/>
    <mergeCell ref="A46:I46"/>
    <mergeCell ref="A47:I47"/>
    <mergeCell ref="A65:B66"/>
    <mergeCell ref="C65:I65"/>
    <mergeCell ref="C66:I66"/>
    <mergeCell ref="A61:I61"/>
    <mergeCell ref="A62:I62"/>
    <mergeCell ref="A63:I63"/>
    <mergeCell ref="A64:I64"/>
    <mergeCell ref="C54:I54"/>
    <mergeCell ref="A55:B56"/>
    <mergeCell ref="A57:B57"/>
    <mergeCell ref="A58:C58"/>
    <mergeCell ref="A59:B59"/>
    <mergeCell ref="A60:B60"/>
    <mergeCell ref="A73:I73"/>
    <mergeCell ref="A74:I74"/>
    <mergeCell ref="A75:I75"/>
    <mergeCell ref="A76:I76"/>
    <mergeCell ref="A77:B78"/>
    <mergeCell ref="C77:I77"/>
    <mergeCell ref="C78:I78"/>
    <mergeCell ref="C67:I67"/>
    <mergeCell ref="A68:B68"/>
    <mergeCell ref="A69:B69"/>
    <mergeCell ref="A70:C70"/>
    <mergeCell ref="A71:B71"/>
    <mergeCell ref="A72:B72"/>
    <mergeCell ref="A89:I89"/>
    <mergeCell ref="A83:C83"/>
    <mergeCell ref="A84:B84"/>
    <mergeCell ref="A85:B85"/>
    <mergeCell ref="A86:I86"/>
    <mergeCell ref="A87:I87"/>
    <mergeCell ref="A88:I88"/>
    <mergeCell ref="A79:A80"/>
    <mergeCell ref="B79:B80"/>
    <mergeCell ref="C79:I79"/>
    <mergeCell ref="C80:I80"/>
    <mergeCell ref="A81:B81"/>
    <mergeCell ref="A82:B82"/>
  </mergeCells>
  <pageMargins left="0.2" right="0.19" top="0.17" bottom="0.1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4"/>
  <sheetViews>
    <sheetView topLeftCell="A43" workbookViewId="0">
      <selection activeCell="D47" sqref="D47"/>
    </sheetView>
  </sheetViews>
  <sheetFormatPr defaultRowHeight="15"/>
  <cols>
    <col min="1" max="1" width="6.85546875" style="276" customWidth="1"/>
    <col min="2" max="2" width="53" style="277" customWidth="1"/>
    <col min="3" max="3" width="15" style="276" customWidth="1"/>
    <col min="4" max="4" width="13.7109375" style="276" customWidth="1"/>
    <col min="5" max="5" width="14.28515625" style="276" customWidth="1"/>
    <col min="6" max="16384" width="9.140625" style="276"/>
  </cols>
  <sheetData>
    <row r="1" spans="1:5" ht="17.25" customHeight="1">
      <c r="A1" s="298" t="s">
        <v>18</v>
      </c>
      <c r="B1" s="298"/>
      <c r="C1" s="298"/>
      <c r="D1" s="298"/>
      <c r="E1" s="298"/>
    </row>
    <row r="2" spans="1:5" ht="32.25" customHeight="1">
      <c r="A2" s="298" t="s">
        <v>4</v>
      </c>
      <c r="B2" s="298"/>
      <c r="C2" s="298"/>
      <c r="D2" s="298"/>
      <c r="E2" s="298"/>
    </row>
    <row r="3" spans="1:5" ht="17.25">
      <c r="A3" s="278"/>
      <c r="B3" s="112"/>
      <c r="C3" s="278"/>
      <c r="D3" s="278"/>
      <c r="E3" s="112"/>
    </row>
    <row r="4" spans="1:5" ht="51" customHeight="1">
      <c r="A4" s="537" t="s">
        <v>17</v>
      </c>
      <c r="B4" s="537"/>
      <c r="C4" s="537"/>
      <c r="D4" s="537"/>
      <c r="E4" s="537"/>
    </row>
    <row r="5" spans="1:5" ht="24.75" customHeight="1">
      <c r="A5" s="113"/>
      <c r="B5" s="113"/>
      <c r="C5" s="113"/>
      <c r="D5" s="113"/>
      <c r="E5" s="113"/>
    </row>
    <row r="6" spans="1:5" ht="18">
      <c r="A6" s="300" t="s">
        <v>5</v>
      </c>
      <c r="B6" s="300"/>
      <c r="C6" s="300"/>
      <c r="D6" s="300"/>
      <c r="E6" s="300"/>
    </row>
    <row r="7" spans="1:5" ht="75" customHeight="1">
      <c r="A7" s="3" t="s">
        <v>1</v>
      </c>
      <c r="B7" s="114" t="s">
        <v>6</v>
      </c>
      <c r="C7" s="114" t="s">
        <v>15</v>
      </c>
      <c r="D7" s="114" t="s">
        <v>16</v>
      </c>
      <c r="E7" s="3" t="s">
        <v>7</v>
      </c>
    </row>
    <row r="8" spans="1:5" ht="17.25">
      <c r="A8" s="115"/>
      <c r="B8" s="3" t="s">
        <v>0</v>
      </c>
      <c r="C8" s="5">
        <f>C27+C10+C54+C51</f>
        <v>156100.5</v>
      </c>
      <c r="D8" s="5">
        <f>D27+D10+D54+D51</f>
        <v>923387</v>
      </c>
      <c r="E8" s="5">
        <f>E27+E10+E54+E51</f>
        <v>1135000</v>
      </c>
    </row>
    <row r="9" spans="1:5" ht="17.25">
      <c r="A9" s="115"/>
      <c r="B9" s="115" t="s">
        <v>8</v>
      </c>
      <c r="C9" s="115"/>
      <c r="D9" s="115"/>
      <c r="E9" s="115"/>
    </row>
    <row r="10" spans="1:5" ht="34.5">
      <c r="A10" s="118">
        <v>1</v>
      </c>
      <c r="B10" s="3" t="s">
        <v>11</v>
      </c>
      <c r="C10" s="3">
        <f>SUM(C12:C26)</f>
        <v>0</v>
      </c>
      <c r="D10" s="3">
        <f t="shared" ref="D10" si="0">SUM(D12:D26)</f>
        <v>257252.5</v>
      </c>
      <c r="E10" s="3">
        <f>SUM(E12:E26)</f>
        <v>315375</v>
      </c>
    </row>
    <row r="11" spans="1:5" ht="17.25">
      <c r="A11" s="118"/>
      <c r="B11" s="3" t="s">
        <v>9</v>
      </c>
      <c r="C11" s="3"/>
      <c r="D11" s="3"/>
      <c r="E11" s="3"/>
    </row>
    <row r="12" spans="1:5" s="122" customFormat="1" ht="36">
      <c r="A12" s="279" t="s">
        <v>273</v>
      </c>
      <c r="B12" s="124" t="s">
        <v>270</v>
      </c>
      <c r="C12" s="120">
        <v>0</v>
      </c>
      <c r="D12" s="120">
        <f>E12*95%</f>
        <v>4560</v>
      </c>
      <c r="E12" s="232">
        <v>4800</v>
      </c>
    </row>
    <row r="13" spans="1:5" s="122" customFormat="1" ht="38.25" customHeight="1">
      <c r="A13" s="279" t="s">
        <v>274</v>
      </c>
      <c r="B13" s="124" t="s">
        <v>268</v>
      </c>
      <c r="C13" s="232">
        <v>0</v>
      </c>
      <c r="D13" s="232">
        <v>28800</v>
      </c>
      <c r="E13" s="232">
        <v>28800</v>
      </c>
    </row>
    <row r="14" spans="1:5" s="122" customFormat="1" ht="36">
      <c r="A14" s="279" t="s">
        <v>275</v>
      </c>
      <c r="B14" s="124" t="s">
        <v>246</v>
      </c>
      <c r="C14" s="120">
        <v>0</v>
      </c>
      <c r="D14" s="120">
        <f>E14*60%</f>
        <v>2850</v>
      </c>
      <c r="E14" s="232">
        <v>4750</v>
      </c>
    </row>
    <row r="15" spans="1:5" s="122" customFormat="1" ht="18">
      <c r="A15" s="279" t="s">
        <v>277</v>
      </c>
      <c r="B15" s="124" t="s">
        <v>262</v>
      </c>
      <c r="C15" s="120">
        <v>0</v>
      </c>
      <c r="D15" s="120">
        <f>E15*60%</f>
        <v>17100</v>
      </c>
      <c r="E15" s="232">
        <v>28500</v>
      </c>
    </row>
    <row r="16" spans="1:5" s="122" customFormat="1" ht="18">
      <c r="A16" s="279" t="s">
        <v>278</v>
      </c>
      <c r="B16" s="124" t="s">
        <v>264</v>
      </c>
      <c r="C16" s="120">
        <v>0</v>
      </c>
      <c r="D16" s="120">
        <f>E16*60%</f>
        <v>22800</v>
      </c>
      <c r="E16" s="232">
        <v>38000</v>
      </c>
    </row>
    <row r="17" spans="1:5" s="122" customFormat="1" ht="18">
      <c r="A17" s="279" t="s">
        <v>279</v>
      </c>
      <c r="B17" s="124" t="s">
        <v>351</v>
      </c>
      <c r="C17" s="120">
        <v>0</v>
      </c>
      <c r="D17" s="120">
        <f>E17*60%</f>
        <v>3990</v>
      </c>
      <c r="E17" s="232">
        <v>6650</v>
      </c>
    </row>
    <row r="18" spans="1:5" s="122" customFormat="1" ht="36">
      <c r="A18" s="279" t="s">
        <v>280</v>
      </c>
      <c r="B18" s="124" t="s">
        <v>256</v>
      </c>
      <c r="C18" s="232">
        <v>0</v>
      </c>
      <c r="D18" s="232">
        <f t="shared" ref="D18" si="1">E18*80%</f>
        <v>7680</v>
      </c>
      <c r="E18" s="232">
        <v>9600</v>
      </c>
    </row>
    <row r="19" spans="1:5" s="122" customFormat="1" ht="18">
      <c r="A19" s="279" t="s">
        <v>281</v>
      </c>
      <c r="B19" s="124" t="s">
        <v>336</v>
      </c>
      <c r="C19" s="232">
        <v>0</v>
      </c>
      <c r="D19" s="232">
        <f>E19*80%</f>
        <v>24000</v>
      </c>
      <c r="E19" s="232">
        <v>30000</v>
      </c>
    </row>
    <row r="20" spans="1:5" s="122" customFormat="1" ht="18">
      <c r="A20" s="279" t="s">
        <v>282</v>
      </c>
      <c r="B20" s="124" t="s">
        <v>250</v>
      </c>
      <c r="C20" s="120">
        <v>0</v>
      </c>
      <c r="D20" s="120">
        <f t="shared" ref="D20:D25" si="2">E20*90%</f>
        <v>25920</v>
      </c>
      <c r="E20" s="232">
        <v>28800</v>
      </c>
    </row>
    <row r="21" spans="1:5" s="122" customFormat="1" ht="36">
      <c r="A21" s="279" t="s">
        <v>283</v>
      </c>
      <c r="B21" s="124" t="s">
        <v>255</v>
      </c>
      <c r="C21" s="120">
        <v>0</v>
      </c>
      <c r="D21" s="120">
        <f t="shared" si="2"/>
        <v>17100</v>
      </c>
      <c r="E21" s="232">
        <v>19000</v>
      </c>
    </row>
    <row r="22" spans="1:5" s="122" customFormat="1" ht="36">
      <c r="A22" s="279" t="s">
        <v>284</v>
      </c>
      <c r="B22" s="124" t="s">
        <v>374</v>
      </c>
      <c r="C22" s="120">
        <v>0</v>
      </c>
      <c r="D22" s="120">
        <f t="shared" si="2"/>
        <v>13027.5</v>
      </c>
      <c r="E22" s="232">
        <v>14475</v>
      </c>
    </row>
    <row r="23" spans="1:5" s="122" customFormat="1" ht="36">
      <c r="A23" s="279" t="s">
        <v>285</v>
      </c>
      <c r="B23" s="124" t="s">
        <v>260</v>
      </c>
      <c r="C23" s="120">
        <v>0</v>
      </c>
      <c r="D23" s="120">
        <f t="shared" si="2"/>
        <v>12825</v>
      </c>
      <c r="E23" s="232">
        <v>14250</v>
      </c>
    </row>
    <row r="24" spans="1:5" s="122" customFormat="1" ht="36">
      <c r="A24" s="279" t="s">
        <v>286</v>
      </c>
      <c r="B24" s="124" t="s">
        <v>166</v>
      </c>
      <c r="C24" s="120">
        <v>0</v>
      </c>
      <c r="D24" s="120">
        <f>E24*90%</f>
        <v>14400</v>
      </c>
      <c r="E24" s="232">
        <v>16000</v>
      </c>
    </row>
    <row r="25" spans="1:5" s="122" customFormat="1" ht="36">
      <c r="A25" s="279" t="s">
        <v>287</v>
      </c>
      <c r="B25" s="124" t="s">
        <v>372</v>
      </c>
      <c r="C25" s="120">
        <v>0</v>
      </c>
      <c r="D25" s="120">
        <f t="shared" si="2"/>
        <v>43200</v>
      </c>
      <c r="E25" s="232">
        <v>48000</v>
      </c>
    </row>
    <row r="26" spans="1:5" s="122" customFormat="1" ht="36">
      <c r="A26" s="279" t="s">
        <v>288</v>
      </c>
      <c r="B26" s="124" t="s">
        <v>375</v>
      </c>
      <c r="C26" s="120">
        <v>0</v>
      </c>
      <c r="D26" s="120">
        <f>E26*80%</f>
        <v>19000</v>
      </c>
      <c r="E26" s="232">
        <v>23750</v>
      </c>
    </row>
    <row r="27" spans="1:5" ht="34.5">
      <c r="A27" s="280">
        <v>2</v>
      </c>
      <c r="B27" s="3" t="s">
        <v>10</v>
      </c>
      <c r="C27" s="3">
        <f>SUM(C29:C50)</f>
        <v>121510.5</v>
      </c>
      <c r="D27" s="3">
        <f>SUM(D29:D50)</f>
        <v>631544.5</v>
      </c>
      <c r="E27" s="3">
        <f>SUM(E29:E50)</f>
        <v>721035</v>
      </c>
    </row>
    <row r="28" spans="1:5" ht="17.25">
      <c r="A28" s="117"/>
      <c r="B28" s="3" t="s">
        <v>9</v>
      </c>
      <c r="C28" s="3"/>
      <c r="D28" s="3"/>
      <c r="E28" s="3"/>
    </row>
    <row r="29" spans="1:5" s="122" customFormat="1" ht="36">
      <c r="A29" s="127">
        <v>2.1</v>
      </c>
      <c r="B29" s="124" t="s">
        <v>259</v>
      </c>
      <c r="C29" s="120">
        <v>0</v>
      </c>
      <c r="D29" s="120">
        <f t="shared" ref="D29:D32" si="3">E29*95%</f>
        <v>13300</v>
      </c>
      <c r="E29" s="232">
        <v>14000</v>
      </c>
    </row>
    <row r="30" spans="1:5" s="122" customFormat="1" ht="18">
      <c r="A30" s="281">
        <v>2.2000000000000002</v>
      </c>
      <c r="B30" s="124" t="s">
        <v>266</v>
      </c>
      <c r="C30" s="232">
        <v>48250</v>
      </c>
      <c r="D30" s="232">
        <v>48250</v>
      </c>
      <c r="E30" s="232">
        <v>48250</v>
      </c>
    </row>
    <row r="31" spans="1:5" ht="18">
      <c r="A31" s="127">
        <v>2.2999999999999998</v>
      </c>
      <c r="B31" s="124" t="s">
        <v>370</v>
      </c>
      <c r="C31" s="232">
        <v>0</v>
      </c>
      <c r="D31" s="120">
        <f t="shared" ref="D31" si="4">E31*90%</f>
        <v>8685</v>
      </c>
      <c r="E31" s="232">
        <v>9650</v>
      </c>
    </row>
    <row r="32" spans="1:5" s="122" customFormat="1" ht="46.5" customHeight="1">
      <c r="A32" s="281">
        <v>2.4</v>
      </c>
      <c r="B32" s="124" t="s">
        <v>380</v>
      </c>
      <c r="C32" s="120">
        <f>E32*5%</f>
        <v>5110.5</v>
      </c>
      <c r="D32" s="120">
        <f t="shared" si="3"/>
        <v>97099.5</v>
      </c>
      <c r="E32" s="232">
        <v>102210</v>
      </c>
    </row>
    <row r="33" spans="1:5" s="122" customFormat="1" ht="36">
      <c r="A33" s="127">
        <v>2.5</v>
      </c>
      <c r="B33" s="124" t="s">
        <v>248</v>
      </c>
      <c r="C33" s="232">
        <v>0</v>
      </c>
      <c r="D33" s="232">
        <f t="shared" ref="D33:D38" si="5">E33*80%</f>
        <v>3800</v>
      </c>
      <c r="E33" s="232">
        <v>4750</v>
      </c>
    </row>
    <row r="34" spans="1:5" s="122" customFormat="1" ht="43.5" customHeight="1">
      <c r="A34" s="281">
        <v>2.6</v>
      </c>
      <c r="B34" s="124" t="s">
        <v>373</v>
      </c>
      <c r="C34" s="232">
        <v>0</v>
      </c>
      <c r="D34" s="232">
        <f t="shared" si="5"/>
        <v>34920</v>
      </c>
      <c r="E34" s="232">
        <v>43650</v>
      </c>
    </row>
    <row r="35" spans="1:5" s="122" customFormat="1" ht="36">
      <c r="A35" s="127">
        <v>2.7</v>
      </c>
      <c r="B35" s="124" t="s">
        <v>335</v>
      </c>
      <c r="C35" s="121">
        <v>0</v>
      </c>
      <c r="D35" s="121">
        <f>E35*80%</f>
        <v>34920</v>
      </c>
      <c r="E35" s="121">
        <v>43650</v>
      </c>
    </row>
    <row r="36" spans="1:5" s="122" customFormat="1" ht="36">
      <c r="A36" s="281">
        <v>2.8</v>
      </c>
      <c r="B36" s="124" t="s">
        <v>269</v>
      </c>
      <c r="C36" s="232">
        <v>0</v>
      </c>
      <c r="D36" s="232">
        <f t="shared" si="5"/>
        <v>31040</v>
      </c>
      <c r="E36" s="232">
        <v>38800</v>
      </c>
    </row>
    <row r="37" spans="1:5" s="122" customFormat="1" ht="36">
      <c r="A37" s="127">
        <v>2.9</v>
      </c>
      <c r="B37" s="124" t="s">
        <v>263</v>
      </c>
      <c r="C37" s="232">
        <v>0</v>
      </c>
      <c r="D37" s="232">
        <f t="shared" si="5"/>
        <v>54320</v>
      </c>
      <c r="E37" s="232">
        <v>67900</v>
      </c>
    </row>
    <row r="38" spans="1:5" s="122" customFormat="1" ht="33.75" customHeight="1">
      <c r="A38" s="127" t="s">
        <v>276</v>
      </c>
      <c r="B38" s="124" t="s">
        <v>267</v>
      </c>
      <c r="C38" s="232">
        <v>0</v>
      </c>
      <c r="D38" s="232">
        <f t="shared" si="5"/>
        <v>58200</v>
      </c>
      <c r="E38" s="232">
        <v>72750</v>
      </c>
    </row>
    <row r="39" spans="1:5" s="122" customFormat="1" ht="36">
      <c r="A39" s="279">
        <v>2.11</v>
      </c>
      <c r="B39" s="124" t="s">
        <v>245</v>
      </c>
      <c r="C39" s="120">
        <v>0</v>
      </c>
      <c r="D39" s="120">
        <f>E39*90%</f>
        <v>17100</v>
      </c>
      <c r="E39" s="232">
        <v>19000</v>
      </c>
    </row>
    <row r="40" spans="1:5" s="122" customFormat="1" ht="36">
      <c r="A40" s="127">
        <v>2.12</v>
      </c>
      <c r="B40" s="124" t="s">
        <v>261</v>
      </c>
      <c r="C40" s="120">
        <v>0</v>
      </c>
      <c r="D40" s="120">
        <f>E40*90%</f>
        <v>17100</v>
      </c>
      <c r="E40" s="232">
        <v>19000</v>
      </c>
    </row>
    <row r="41" spans="1:5" s="122" customFormat="1" ht="36">
      <c r="A41" s="279">
        <v>2.13</v>
      </c>
      <c r="B41" s="124" t="s">
        <v>253</v>
      </c>
      <c r="C41" s="121">
        <v>0</v>
      </c>
      <c r="D41" s="232">
        <f>E41*80%</f>
        <v>15440</v>
      </c>
      <c r="E41" s="232">
        <v>19300</v>
      </c>
    </row>
    <row r="42" spans="1:5" s="122" customFormat="1" ht="36">
      <c r="A42" s="127">
        <v>2.14</v>
      </c>
      <c r="B42" s="124" t="s">
        <v>249</v>
      </c>
      <c r="C42" s="232">
        <v>28950</v>
      </c>
      <c r="D42" s="232">
        <v>28950</v>
      </c>
      <c r="E42" s="232">
        <v>28950</v>
      </c>
    </row>
    <row r="43" spans="1:5" s="122" customFormat="1" ht="21" customHeight="1">
      <c r="A43" s="279">
        <v>2.15</v>
      </c>
      <c r="B43" s="124" t="s">
        <v>251</v>
      </c>
      <c r="C43" s="232">
        <v>0</v>
      </c>
      <c r="D43" s="232">
        <f>E43*80%</f>
        <v>15440</v>
      </c>
      <c r="E43" s="232">
        <v>19300</v>
      </c>
    </row>
    <row r="44" spans="1:5" s="122" customFormat="1" ht="36">
      <c r="A44" s="127">
        <v>2.16</v>
      </c>
      <c r="B44" s="124" t="s">
        <v>252</v>
      </c>
      <c r="C44" s="232">
        <v>20000</v>
      </c>
      <c r="D44" s="232">
        <v>20000</v>
      </c>
      <c r="E44" s="232">
        <v>20000</v>
      </c>
    </row>
    <row r="45" spans="1:5" s="122" customFormat="1" ht="36">
      <c r="A45" s="279">
        <v>2.17</v>
      </c>
      <c r="B45" s="124" t="s">
        <v>254</v>
      </c>
      <c r="C45" s="232">
        <v>0</v>
      </c>
      <c r="D45" s="232">
        <f>E45*80%</f>
        <v>11580</v>
      </c>
      <c r="E45" s="232">
        <v>14475</v>
      </c>
    </row>
    <row r="46" spans="1:5" s="122" customFormat="1" ht="36">
      <c r="A46" s="127">
        <v>2.1800000000000002</v>
      </c>
      <c r="B46" s="124" t="s">
        <v>265</v>
      </c>
      <c r="C46" s="232">
        <v>0</v>
      </c>
      <c r="D46" s="232">
        <f>E46*80%</f>
        <v>56000</v>
      </c>
      <c r="E46" s="232">
        <v>70000</v>
      </c>
    </row>
    <row r="47" spans="1:5" s="122" customFormat="1" ht="36">
      <c r="A47" s="279">
        <v>2.19</v>
      </c>
      <c r="B47" s="124" t="s">
        <v>371</v>
      </c>
      <c r="C47" s="232">
        <v>0</v>
      </c>
      <c r="D47" s="232">
        <v>26600</v>
      </c>
      <c r="E47" s="232">
        <v>26600</v>
      </c>
    </row>
    <row r="48" spans="1:5" s="122" customFormat="1" ht="36">
      <c r="A48" s="279">
        <v>2.2000000000000002</v>
      </c>
      <c r="B48" s="124" t="s">
        <v>257</v>
      </c>
      <c r="C48" s="232">
        <v>0</v>
      </c>
      <c r="D48" s="232">
        <v>10000</v>
      </c>
      <c r="E48" s="232">
        <v>10000</v>
      </c>
    </row>
    <row r="49" spans="1:5" s="122" customFormat="1" ht="36">
      <c r="A49" s="279">
        <v>2.21</v>
      </c>
      <c r="B49" s="124" t="s">
        <v>258</v>
      </c>
      <c r="C49" s="232">
        <v>0</v>
      </c>
      <c r="D49" s="232">
        <v>9600</v>
      </c>
      <c r="E49" s="232">
        <v>9600</v>
      </c>
    </row>
    <row r="50" spans="1:5" s="122" customFormat="1" ht="18">
      <c r="A50" s="279">
        <v>2.2200000000000002</v>
      </c>
      <c r="B50" s="124" t="s">
        <v>247</v>
      </c>
      <c r="C50" s="232">
        <v>19200</v>
      </c>
      <c r="D50" s="232">
        <v>19200</v>
      </c>
      <c r="E50" s="232">
        <v>19200</v>
      </c>
    </row>
    <row r="51" spans="1:5" ht="17.25" collapsed="1">
      <c r="A51" s="247">
        <v>3</v>
      </c>
      <c r="B51" s="192" t="s">
        <v>272</v>
      </c>
      <c r="C51" s="238">
        <f>C53</f>
        <v>0</v>
      </c>
      <c r="D51" s="238">
        <f t="shared" ref="D51:E51" si="6">D53</f>
        <v>0</v>
      </c>
      <c r="E51" s="238">
        <f t="shared" si="6"/>
        <v>64000</v>
      </c>
    </row>
    <row r="52" spans="1:5" ht="18">
      <c r="A52" s="127"/>
      <c r="B52" s="3" t="s">
        <v>9</v>
      </c>
      <c r="C52" s="239"/>
      <c r="D52" s="239"/>
      <c r="E52" s="239"/>
    </row>
    <row r="53" spans="1:5" s="122" customFormat="1" ht="72">
      <c r="A53" s="124">
        <v>3.1</v>
      </c>
      <c r="B53" s="124" t="s">
        <v>376</v>
      </c>
      <c r="C53" s="123">
        <v>0</v>
      </c>
      <c r="D53" s="123">
        <v>0</v>
      </c>
      <c r="E53" s="123">
        <v>64000</v>
      </c>
    </row>
    <row r="54" spans="1:5" s="129" customFormat="1" ht="17.25">
      <c r="A54" s="119">
        <v>4</v>
      </c>
      <c r="B54" s="187" t="s">
        <v>12</v>
      </c>
      <c r="C54" s="248">
        <v>34590</v>
      </c>
      <c r="D54" s="248">
        <v>34590</v>
      </c>
      <c r="E54" s="248">
        <v>34590</v>
      </c>
    </row>
  </sheetData>
  <mergeCells count="4">
    <mergeCell ref="A4:E4"/>
    <mergeCell ref="A6:E6"/>
    <mergeCell ref="A1:E1"/>
    <mergeCell ref="A2:E2"/>
  </mergeCells>
  <pageMargins left="0.23622047244094491" right="0.23622047244094491" top="0.15748031496062992" bottom="0.19685039370078741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83"/>
  <sheetViews>
    <sheetView topLeftCell="A70" workbookViewId="0">
      <selection activeCell="A51" sqref="A51:I51"/>
    </sheetView>
  </sheetViews>
  <sheetFormatPr defaultRowHeight="16.5"/>
  <cols>
    <col min="1" max="1" width="11.42578125" style="225" customWidth="1"/>
    <col min="2" max="2" width="18.28515625" style="225" customWidth="1"/>
    <col min="3" max="3" width="21" style="225" customWidth="1"/>
    <col min="4" max="5" width="16" style="225" customWidth="1"/>
    <col min="6" max="6" width="17" style="225" customWidth="1"/>
    <col min="7" max="7" width="10.7109375" style="225" bestFit="1" customWidth="1"/>
    <col min="8" max="8" width="10.5703125" style="225" bestFit="1" customWidth="1"/>
    <col min="9" max="9" width="10.7109375" style="225" bestFit="1" customWidth="1"/>
    <col min="10" max="10" width="9.140625" style="225"/>
    <col min="11" max="11" width="9.7109375" style="225" bestFit="1" customWidth="1"/>
    <col min="12" max="256" width="9.140625" style="225"/>
    <col min="257" max="257" width="11.42578125" style="225" customWidth="1"/>
    <col min="258" max="258" width="15.140625" style="225" customWidth="1"/>
    <col min="259" max="259" width="19.85546875" style="225" customWidth="1"/>
    <col min="260" max="261" width="16" style="225" customWidth="1"/>
    <col min="262" max="262" width="17" style="225" customWidth="1"/>
    <col min="263" max="263" width="15.28515625" style="225" customWidth="1"/>
    <col min="264" max="264" width="17" style="225" customWidth="1"/>
    <col min="265" max="265" width="15.42578125" style="225" customWidth="1"/>
    <col min="266" max="266" width="9.140625" style="225"/>
    <col min="267" max="267" width="10.28515625" style="225" bestFit="1" customWidth="1"/>
    <col min="268" max="512" width="9.140625" style="225"/>
    <col min="513" max="513" width="11.42578125" style="225" customWidth="1"/>
    <col min="514" max="514" width="15.140625" style="225" customWidth="1"/>
    <col min="515" max="515" width="19.85546875" style="225" customWidth="1"/>
    <col min="516" max="517" width="16" style="225" customWidth="1"/>
    <col min="518" max="518" width="17" style="225" customWidth="1"/>
    <col min="519" max="519" width="15.28515625" style="225" customWidth="1"/>
    <col min="520" max="520" width="17" style="225" customWidth="1"/>
    <col min="521" max="521" width="15.42578125" style="225" customWidth="1"/>
    <col min="522" max="522" width="9.140625" style="225"/>
    <col min="523" max="523" width="10.28515625" style="225" bestFit="1" customWidth="1"/>
    <col min="524" max="768" width="9.140625" style="225"/>
    <col min="769" max="769" width="11.42578125" style="225" customWidth="1"/>
    <col min="770" max="770" width="15.140625" style="225" customWidth="1"/>
    <col min="771" max="771" width="19.85546875" style="225" customWidth="1"/>
    <col min="772" max="773" width="16" style="225" customWidth="1"/>
    <col min="774" max="774" width="17" style="225" customWidth="1"/>
    <col min="775" max="775" width="15.28515625" style="225" customWidth="1"/>
    <col min="776" max="776" width="17" style="225" customWidth="1"/>
    <col min="777" max="777" width="15.42578125" style="225" customWidth="1"/>
    <col min="778" max="778" width="9.140625" style="225"/>
    <col min="779" max="779" width="10.28515625" style="225" bestFit="1" customWidth="1"/>
    <col min="780" max="1024" width="9.140625" style="225"/>
    <col min="1025" max="1025" width="11.42578125" style="225" customWidth="1"/>
    <col min="1026" max="1026" width="15.140625" style="225" customWidth="1"/>
    <col min="1027" max="1027" width="19.85546875" style="225" customWidth="1"/>
    <col min="1028" max="1029" width="16" style="225" customWidth="1"/>
    <col min="1030" max="1030" width="17" style="225" customWidth="1"/>
    <col min="1031" max="1031" width="15.28515625" style="225" customWidth="1"/>
    <col min="1032" max="1032" width="17" style="225" customWidth="1"/>
    <col min="1033" max="1033" width="15.42578125" style="225" customWidth="1"/>
    <col min="1034" max="1034" width="9.140625" style="225"/>
    <col min="1035" max="1035" width="10.28515625" style="225" bestFit="1" customWidth="1"/>
    <col min="1036" max="1280" width="9.140625" style="225"/>
    <col min="1281" max="1281" width="11.42578125" style="225" customWidth="1"/>
    <col min="1282" max="1282" width="15.140625" style="225" customWidth="1"/>
    <col min="1283" max="1283" width="19.85546875" style="225" customWidth="1"/>
    <col min="1284" max="1285" width="16" style="225" customWidth="1"/>
    <col min="1286" max="1286" width="17" style="225" customWidth="1"/>
    <col min="1287" max="1287" width="15.28515625" style="225" customWidth="1"/>
    <col min="1288" max="1288" width="17" style="225" customWidth="1"/>
    <col min="1289" max="1289" width="15.42578125" style="225" customWidth="1"/>
    <col min="1290" max="1290" width="9.140625" style="225"/>
    <col min="1291" max="1291" width="10.28515625" style="225" bestFit="1" customWidth="1"/>
    <col min="1292" max="1536" width="9.140625" style="225"/>
    <col min="1537" max="1537" width="11.42578125" style="225" customWidth="1"/>
    <col min="1538" max="1538" width="15.140625" style="225" customWidth="1"/>
    <col min="1539" max="1539" width="19.85546875" style="225" customWidth="1"/>
    <col min="1540" max="1541" width="16" style="225" customWidth="1"/>
    <col min="1542" max="1542" width="17" style="225" customWidth="1"/>
    <col min="1543" max="1543" width="15.28515625" style="225" customWidth="1"/>
    <col min="1544" max="1544" width="17" style="225" customWidth="1"/>
    <col min="1545" max="1545" width="15.42578125" style="225" customWidth="1"/>
    <col min="1546" max="1546" width="9.140625" style="225"/>
    <col min="1547" max="1547" width="10.28515625" style="225" bestFit="1" customWidth="1"/>
    <col min="1548" max="1792" width="9.140625" style="225"/>
    <col min="1793" max="1793" width="11.42578125" style="225" customWidth="1"/>
    <col min="1794" max="1794" width="15.140625" style="225" customWidth="1"/>
    <col min="1795" max="1795" width="19.85546875" style="225" customWidth="1"/>
    <col min="1796" max="1797" width="16" style="225" customWidth="1"/>
    <col min="1798" max="1798" width="17" style="225" customWidth="1"/>
    <col min="1799" max="1799" width="15.28515625" style="225" customWidth="1"/>
    <col min="1800" max="1800" width="17" style="225" customWidth="1"/>
    <col min="1801" max="1801" width="15.42578125" style="225" customWidth="1"/>
    <col min="1802" max="1802" width="9.140625" style="225"/>
    <col min="1803" max="1803" width="10.28515625" style="225" bestFit="1" customWidth="1"/>
    <col min="1804" max="2048" width="9.140625" style="225"/>
    <col min="2049" max="2049" width="11.42578125" style="225" customWidth="1"/>
    <col min="2050" max="2050" width="15.140625" style="225" customWidth="1"/>
    <col min="2051" max="2051" width="19.85546875" style="225" customWidth="1"/>
    <col min="2052" max="2053" width="16" style="225" customWidth="1"/>
    <col min="2054" max="2054" width="17" style="225" customWidth="1"/>
    <col min="2055" max="2055" width="15.28515625" style="225" customWidth="1"/>
    <col min="2056" max="2056" width="17" style="225" customWidth="1"/>
    <col min="2057" max="2057" width="15.42578125" style="225" customWidth="1"/>
    <col min="2058" max="2058" width="9.140625" style="225"/>
    <col min="2059" max="2059" width="10.28515625" style="225" bestFit="1" customWidth="1"/>
    <col min="2060" max="2304" width="9.140625" style="225"/>
    <col min="2305" max="2305" width="11.42578125" style="225" customWidth="1"/>
    <col min="2306" max="2306" width="15.140625" style="225" customWidth="1"/>
    <col min="2307" max="2307" width="19.85546875" style="225" customWidth="1"/>
    <col min="2308" max="2309" width="16" style="225" customWidth="1"/>
    <col min="2310" max="2310" width="17" style="225" customWidth="1"/>
    <col min="2311" max="2311" width="15.28515625" style="225" customWidth="1"/>
    <col min="2312" max="2312" width="17" style="225" customWidth="1"/>
    <col min="2313" max="2313" width="15.42578125" style="225" customWidth="1"/>
    <col min="2314" max="2314" width="9.140625" style="225"/>
    <col min="2315" max="2315" width="10.28515625" style="225" bestFit="1" customWidth="1"/>
    <col min="2316" max="2560" width="9.140625" style="225"/>
    <col min="2561" max="2561" width="11.42578125" style="225" customWidth="1"/>
    <col min="2562" max="2562" width="15.140625" style="225" customWidth="1"/>
    <col min="2563" max="2563" width="19.85546875" style="225" customWidth="1"/>
    <col min="2564" max="2565" width="16" style="225" customWidth="1"/>
    <col min="2566" max="2566" width="17" style="225" customWidth="1"/>
    <col min="2567" max="2567" width="15.28515625" style="225" customWidth="1"/>
    <col min="2568" max="2568" width="17" style="225" customWidth="1"/>
    <col min="2569" max="2569" width="15.42578125" style="225" customWidth="1"/>
    <col min="2570" max="2570" width="9.140625" style="225"/>
    <col min="2571" max="2571" width="10.28515625" style="225" bestFit="1" customWidth="1"/>
    <col min="2572" max="2816" width="9.140625" style="225"/>
    <col min="2817" max="2817" width="11.42578125" style="225" customWidth="1"/>
    <col min="2818" max="2818" width="15.140625" style="225" customWidth="1"/>
    <col min="2819" max="2819" width="19.85546875" style="225" customWidth="1"/>
    <col min="2820" max="2821" width="16" style="225" customWidth="1"/>
    <col min="2822" max="2822" width="17" style="225" customWidth="1"/>
    <col min="2823" max="2823" width="15.28515625" style="225" customWidth="1"/>
    <col min="2824" max="2824" width="17" style="225" customWidth="1"/>
    <col min="2825" max="2825" width="15.42578125" style="225" customWidth="1"/>
    <col min="2826" max="2826" width="9.140625" style="225"/>
    <col min="2827" max="2827" width="10.28515625" style="225" bestFit="1" customWidth="1"/>
    <col min="2828" max="3072" width="9.140625" style="225"/>
    <col min="3073" max="3073" width="11.42578125" style="225" customWidth="1"/>
    <col min="3074" max="3074" width="15.140625" style="225" customWidth="1"/>
    <col min="3075" max="3075" width="19.85546875" style="225" customWidth="1"/>
    <col min="3076" max="3077" width="16" style="225" customWidth="1"/>
    <col min="3078" max="3078" width="17" style="225" customWidth="1"/>
    <col min="3079" max="3079" width="15.28515625" style="225" customWidth="1"/>
    <col min="3080" max="3080" width="17" style="225" customWidth="1"/>
    <col min="3081" max="3081" width="15.42578125" style="225" customWidth="1"/>
    <col min="3082" max="3082" width="9.140625" style="225"/>
    <col min="3083" max="3083" width="10.28515625" style="225" bestFit="1" customWidth="1"/>
    <col min="3084" max="3328" width="9.140625" style="225"/>
    <col min="3329" max="3329" width="11.42578125" style="225" customWidth="1"/>
    <col min="3330" max="3330" width="15.140625" style="225" customWidth="1"/>
    <col min="3331" max="3331" width="19.85546875" style="225" customWidth="1"/>
    <col min="3332" max="3333" width="16" style="225" customWidth="1"/>
    <col min="3334" max="3334" width="17" style="225" customWidth="1"/>
    <col min="3335" max="3335" width="15.28515625" style="225" customWidth="1"/>
    <col min="3336" max="3336" width="17" style="225" customWidth="1"/>
    <col min="3337" max="3337" width="15.42578125" style="225" customWidth="1"/>
    <col min="3338" max="3338" width="9.140625" style="225"/>
    <col min="3339" max="3339" width="10.28515625" style="225" bestFit="1" customWidth="1"/>
    <col min="3340" max="3584" width="9.140625" style="225"/>
    <col min="3585" max="3585" width="11.42578125" style="225" customWidth="1"/>
    <col min="3586" max="3586" width="15.140625" style="225" customWidth="1"/>
    <col min="3587" max="3587" width="19.85546875" style="225" customWidth="1"/>
    <col min="3588" max="3589" width="16" style="225" customWidth="1"/>
    <col min="3590" max="3590" width="17" style="225" customWidth="1"/>
    <col min="3591" max="3591" width="15.28515625" style="225" customWidth="1"/>
    <col min="3592" max="3592" width="17" style="225" customWidth="1"/>
    <col min="3593" max="3593" width="15.42578125" style="225" customWidth="1"/>
    <col min="3594" max="3594" width="9.140625" style="225"/>
    <col min="3595" max="3595" width="10.28515625" style="225" bestFit="1" customWidth="1"/>
    <col min="3596" max="3840" width="9.140625" style="225"/>
    <col min="3841" max="3841" width="11.42578125" style="225" customWidth="1"/>
    <col min="3842" max="3842" width="15.140625" style="225" customWidth="1"/>
    <col min="3843" max="3843" width="19.85546875" style="225" customWidth="1"/>
    <col min="3844" max="3845" width="16" style="225" customWidth="1"/>
    <col min="3846" max="3846" width="17" style="225" customWidth="1"/>
    <col min="3847" max="3847" width="15.28515625" style="225" customWidth="1"/>
    <col min="3848" max="3848" width="17" style="225" customWidth="1"/>
    <col min="3849" max="3849" width="15.42578125" style="225" customWidth="1"/>
    <col min="3850" max="3850" width="9.140625" style="225"/>
    <col min="3851" max="3851" width="10.28515625" style="225" bestFit="1" customWidth="1"/>
    <col min="3852" max="4096" width="9.140625" style="225"/>
    <col min="4097" max="4097" width="11.42578125" style="225" customWidth="1"/>
    <col min="4098" max="4098" width="15.140625" style="225" customWidth="1"/>
    <col min="4099" max="4099" width="19.85546875" style="225" customWidth="1"/>
    <col min="4100" max="4101" width="16" style="225" customWidth="1"/>
    <col min="4102" max="4102" width="17" style="225" customWidth="1"/>
    <col min="4103" max="4103" width="15.28515625" style="225" customWidth="1"/>
    <col min="4104" max="4104" width="17" style="225" customWidth="1"/>
    <col min="4105" max="4105" width="15.42578125" style="225" customWidth="1"/>
    <col min="4106" max="4106" width="9.140625" style="225"/>
    <col min="4107" max="4107" width="10.28515625" style="225" bestFit="1" customWidth="1"/>
    <col min="4108" max="4352" width="9.140625" style="225"/>
    <col min="4353" max="4353" width="11.42578125" style="225" customWidth="1"/>
    <col min="4354" max="4354" width="15.140625" style="225" customWidth="1"/>
    <col min="4355" max="4355" width="19.85546875" style="225" customWidth="1"/>
    <col min="4356" max="4357" width="16" style="225" customWidth="1"/>
    <col min="4358" max="4358" width="17" style="225" customWidth="1"/>
    <col min="4359" max="4359" width="15.28515625" style="225" customWidth="1"/>
    <col min="4360" max="4360" width="17" style="225" customWidth="1"/>
    <col min="4361" max="4361" width="15.42578125" style="225" customWidth="1"/>
    <col min="4362" max="4362" width="9.140625" style="225"/>
    <col min="4363" max="4363" width="10.28515625" style="225" bestFit="1" customWidth="1"/>
    <col min="4364" max="4608" width="9.140625" style="225"/>
    <col min="4609" max="4609" width="11.42578125" style="225" customWidth="1"/>
    <col min="4610" max="4610" width="15.140625" style="225" customWidth="1"/>
    <col min="4611" max="4611" width="19.85546875" style="225" customWidth="1"/>
    <col min="4612" max="4613" width="16" style="225" customWidth="1"/>
    <col min="4614" max="4614" width="17" style="225" customWidth="1"/>
    <col min="4615" max="4615" width="15.28515625" style="225" customWidth="1"/>
    <col min="4616" max="4616" width="17" style="225" customWidth="1"/>
    <col min="4617" max="4617" width="15.42578125" style="225" customWidth="1"/>
    <col min="4618" max="4618" width="9.140625" style="225"/>
    <col min="4619" max="4619" width="10.28515625" style="225" bestFit="1" customWidth="1"/>
    <col min="4620" max="4864" width="9.140625" style="225"/>
    <col min="4865" max="4865" width="11.42578125" style="225" customWidth="1"/>
    <col min="4866" max="4866" width="15.140625" style="225" customWidth="1"/>
    <col min="4867" max="4867" width="19.85546875" style="225" customWidth="1"/>
    <col min="4868" max="4869" width="16" style="225" customWidth="1"/>
    <col min="4870" max="4870" width="17" style="225" customWidth="1"/>
    <col min="4871" max="4871" width="15.28515625" style="225" customWidth="1"/>
    <col min="4872" max="4872" width="17" style="225" customWidth="1"/>
    <col min="4873" max="4873" width="15.42578125" style="225" customWidth="1"/>
    <col min="4874" max="4874" width="9.140625" style="225"/>
    <col min="4875" max="4875" width="10.28515625" style="225" bestFit="1" customWidth="1"/>
    <col min="4876" max="5120" width="9.140625" style="225"/>
    <col min="5121" max="5121" width="11.42578125" style="225" customWidth="1"/>
    <col min="5122" max="5122" width="15.140625" style="225" customWidth="1"/>
    <col min="5123" max="5123" width="19.85546875" style="225" customWidth="1"/>
    <col min="5124" max="5125" width="16" style="225" customWidth="1"/>
    <col min="5126" max="5126" width="17" style="225" customWidth="1"/>
    <col min="5127" max="5127" width="15.28515625" style="225" customWidth="1"/>
    <col min="5128" max="5128" width="17" style="225" customWidth="1"/>
    <col min="5129" max="5129" width="15.42578125" style="225" customWidth="1"/>
    <col min="5130" max="5130" width="9.140625" style="225"/>
    <col min="5131" max="5131" width="10.28515625" style="225" bestFit="1" customWidth="1"/>
    <col min="5132" max="5376" width="9.140625" style="225"/>
    <col min="5377" max="5377" width="11.42578125" style="225" customWidth="1"/>
    <col min="5378" max="5378" width="15.140625" style="225" customWidth="1"/>
    <col min="5379" max="5379" width="19.85546875" style="225" customWidth="1"/>
    <col min="5380" max="5381" width="16" style="225" customWidth="1"/>
    <col min="5382" max="5382" width="17" style="225" customWidth="1"/>
    <col min="5383" max="5383" width="15.28515625" style="225" customWidth="1"/>
    <col min="5384" max="5384" width="17" style="225" customWidth="1"/>
    <col min="5385" max="5385" width="15.42578125" style="225" customWidth="1"/>
    <col min="5386" max="5386" width="9.140625" style="225"/>
    <col min="5387" max="5387" width="10.28515625" style="225" bestFit="1" customWidth="1"/>
    <col min="5388" max="5632" width="9.140625" style="225"/>
    <col min="5633" max="5633" width="11.42578125" style="225" customWidth="1"/>
    <col min="5634" max="5634" width="15.140625" style="225" customWidth="1"/>
    <col min="5635" max="5635" width="19.85546875" style="225" customWidth="1"/>
    <col min="5636" max="5637" width="16" style="225" customWidth="1"/>
    <col min="5638" max="5638" width="17" style="225" customWidth="1"/>
    <col min="5639" max="5639" width="15.28515625" style="225" customWidth="1"/>
    <col min="5640" max="5640" width="17" style="225" customWidth="1"/>
    <col min="5641" max="5641" width="15.42578125" style="225" customWidth="1"/>
    <col min="5642" max="5642" width="9.140625" style="225"/>
    <col min="5643" max="5643" width="10.28515625" style="225" bestFit="1" customWidth="1"/>
    <col min="5644" max="5888" width="9.140625" style="225"/>
    <col min="5889" max="5889" width="11.42578125" style="225" customWidth="1"/>
    <col min="5890" max="5890" width="15.140625" style="225" customWidth="1"/>
    <col min="5891" max="5891" width="19.85546875" style="225" customWidth="1"/>
    <col min="5892" max="5893" width="16" style="225" customWidth="1"/>
    <col min="5894" max="5894" width="17" style="225" customWidth="1"/>
    <col min="5895" max="5895" width="15.28515625" style="225" customWidth="1"/>
    <col min="5896" max="5896" width="17" style="225" customWidth="1"/>
    <col min="5897" max="5897" width="15.42578125" style="225" customWidth="1"/>
    <col min="5898" max="5898" width="9.140625" style="225"/>
    <col min="5899" max="5899" width="10.28515625" style="225" bestFit="1" customWidth="1"/>
    <col min="5900" max="6144" width="9.140625" style="225"/>
    <col min="6145" max="6145" width="11.42578125" style="225" customWidth="1"/>
    <col min="6146" max="6146" width="15.140625" style="225" customWidth="1"/>
    <col min="6147" max="6147" width="19.85546875" style="225" customWidth="1"/>
    <col min="6148" max="6149" width="16" style="225" customWidth="1"/>
    <col min="6150" max="6150" width="17" style="225" customWidth="1"/>
    <col min="6151" max="6151" width="15.28515625" style="225" customWidth="1"/>
    <col min="6152" max="6152" width="17" style="225" customWidth="1"/>
    <col min="6153" max="6153" width="15.42578125" style="225" customWidth="1"/>
    <col min="6154" max="6154" width="9.140625" style="225"/>
    <col min="6155" max="6155" width="10.28515625" style="225" bestFit="1" customWidth="1"/>
    <col min="6156" max="6400" width="9.140625" style="225"/>
    <col min="6401" max="6401" width="11.42578125" style="225" customWidth="1"/>
    <col min="6402" max="6402" width="15.140625" style="225" customWidth="1"/>
    <col min="6403" max="6403" width="19.85546875" style="225" customWidth="1"/>
    <col min="6404" max="6405" width="16" style="225" customWidth="1"/>
    <col min="6406" max="6406" width="17" style="225" customWidth="1"/>
    <col min="6407" max="6407" width="15.28515625" style="225" customWidth="1"/>
    <col min="6408" max="6408" width="17" style="225" customWidth="1"/>
    <col min="6409" max="6409" width="15.42578125" style="225" customWidth="1"/>
    <col min="6410" max="6410" width="9.140625" style="225"/>
    <col min="6411" max="6411" width="10.28515625" style="225" bestFit="1" customWidth="1"/>
    <col min="6412" max="6656" width="9.140625" style="225"/>
    <col min="6657" max="6657" width="11.42578125" style="225" customWidth="1"/>
    <col min="6658" max="6658" width="15.140625" style="225" customWidth="1"/>
    <col min="6659" max="6659" width="19.85546875" style="225" customWidth="1"/>
    <col min="6660" max="6661" width="16" style="225" customWidth="1"/>
    <col min="6662" max="6662" width="17" style="225" customWidth="1"/>
    <col min="6663" max="6663" width="15.28515625" style="225" customWidth="1"/>
    <col min="6664" max="6664" width="17" style="225" customWidth="1"/>
    <col min="6665" max="6665" width="15.42578125" style="225" customWidth="1"/>
    <col min="6666" max="6666" width="9.140625" style="225"/>
    <col min="6667" max="6667" width="10.28515625" style="225" bestFit="1" customWidth="1"/>
    <col min="6668" max="6912" width="9.140625" style="225"/>
    <col min="6913" max="6913" width="11.42578125" style="225" customWidth="1"/>
    <col min="6914" max="6914" width="15.140625" style="225" customWidth="1"/>
    <col min="6915" max="6915" width="19.85546875" style="225" customWidth="1"/>
    <col min="6916" max="6917" width="16" style="225" customWidth="1"/>
    <col min="6918" max="6918" width="17" style="225" customWidth="1"/>
    <col min="6919" max="6919" width="15.28515625" style="225" customWidth="1"/>
    <col min="6920" max="6920" width="17" style="225" customWidth="1"/>
    <col min="6921" max="6921" width="15.42578125" style="225" customWidth="1"/>
    <col min="6922" max="6922" width="9.140625" style="225"/>
    <col min="6923" max="6923" width="10.28515625" style="225" bestFit="1" customWidth="1"/>
    <col min="6924" max="7168" width="9.140625" style="225"/>
    <col min="7169" max="7169" width="11.42578125" style="225" customWidth="1"/>
    <col min="7170" max="7170" width="15.140625" style="225" customWidth="1"/>
    <col min="7171" max="7171" width="19.85546875" style="225" customWidth="1"/>
    <col min="7172" max="7173" width="16" style="225" customWidth="1"/>
    <col min="7174" max="7174" width="17" style="225" customWidth="1"/>
    <col min="7175" max="7175" width="15.28515625" style="225" customWidth="1"/>
    <col min="7176" max="7176" width="17" style="225" customWidth="1"/>
    <col min="7177" max="7177" width="15.42578125" style="225" customWidth="1"/>
    <col min="7178" max="7178" width="9.140625" style="225"/>
    <col min="7179" max="7179" width="10.28515625" style="225" bestFit="1" customWidth="1"/>
    <col min="7180" max="7424" width="9.140625" style="225"/>
    <col min="7425" max="7425" width="11.42578125" style="225" customWidth="1"/>
    <col min="7426" max="7426" width="15.140625" style="225" customWidth="1"/>
    <col min="7427" max="7427" width="19.85546875" style="225" customWidth="1"/>
    <col min="7428" max="7429" width="16" style="225" customWidth="1"/>
    <col min="7430" max="7430" width="17" style="225" customWidth="1"/>
    <col min="7431" max="7431" width="15.28515625" style="225" customWidth="1"/>
    <col min="7432" max="7432" width="17" style="225" customWidth="1"/>
    <col min="7433" max="7433" width="15.42578125" style="225" customWidth="1"/>
    <col min="7434" max="7434" width="9.140625" style="225"/>
    <col min="7435" max="7435" width="10.28515625" style="225" bestFit="1" customWidth="1"/>
    <col min="7436" max="7680" width="9.140625" style="225"/>
    <col min="7681" max="7681" width="11.42578125" style="225" customWidth="1"/>
    <col min="7682" max="7682" width="15.140625" style="225" customWidth="1"/>
    <col min="7683" max="7683" width="19.85546875" style="225" customWidth="1"/>
    <col min="7684" max="7685" width="16" style="225" customWidth="1"/>
    <col min="7686" max="7686" width="17" style="225" customWidth="1"/>
    <col min="7687" max="7687" width="15.28515625" style="225" customWidth="1"/>
    <col min="7688" max="7688" width="17" style="225" customWidth="1"/>
    <col min="7689" max="7689" width="15.42578125" style="225" customWidth="1"/>
    <col min="7690" max="7690" width="9.140625" style="225"/>
    <col min="7691" max="7691" width="10.28515625" style="225" bestFit="1" customWidth="1"/>
    <col min="7692" max="7936" width="9.140625" style="225"/>
    <col min="7937" max="7937" width="11.42578125" style="225" customWidth="1"/>
    <col min="7938" max="7938" width="15.140625" style="225" customWidth="1"/>
    <col min="7939" max="7939" width="19.85546875" style="225" customWidth="1"/>
    <col min="7940" max="7941" width="16" style="225" customWidth="1"/>
    <col min="7942" max="7942" width="17" style="225" customWidth="1"/>
    <col min="7943" max="7943" width="15.28515625" style="225" customWidth="1"/>
    <col min="7944" max="7944" width="17" style="225" customWidth="1"/>
    <col min="7945" max="7945" width="15.42578125" style="225" customWidth="1"/>
    <col min="7946" max="7946" width="9.140625" style="225"/>
    <col min="7947" max="7947" width="10.28515625" style="225" bestFit="1" customWidth="1"/>
    <col min="7948" max="8192" width="9.140625" style="225"/>
    <col min="8193" max="8193" width="11.42578125" style="225" customWidth="1"/>
    <col min="8194" max="8194" width="15.140625" style="225" customWidth="1"/>
    <col min="8195" max="8195" width="19.85546875" style="225" customWidth="1"/>
    <col min="8196" max="8197" width="16" style="225" customWidth="1"/>
    <col min="8198" max="8198" width="17" style="225" customWidth="1"/>
    <col min="8199" max="8199" width="15.28515625" style="225" customWidth="1"/>
    <col min="8200" max="8200" width="17" style="225" customWidth="1"/>
    <col min="8201" max="8201" width="15.42578125" style="225" customWidth="1"/>
    <col min="8202" max="8202" width="9.140625" style="225"/>
    <col min="8203" max="8203" width="10.28515625" style="225" bestFit="1" customWidth="1"/>
    <col min="8204" max="8448" width="9.140625" style="225"/>
    <col min="8449" max="8449" width="11.42578125" style="225" customWidth="1"/>
    <col min="8450" max="8450" width="15.140625" style="225" customWidth="1"/>
    <col min="8451" max="8451" width="19.85546875" style="225" customWidth="1"/>
    <col min="8452" max="8453" width="16" style="225" customWidth="1"/>
    <col min="8454" max="8454" width="17" style="225" customWidth="1"/>
    <col min="8455" max="8455" width="15.28515625" style="225" customWidth="1"/>
    <col min="8456" max="8456" width="17" style="225" customWidth="1"/>
    <col min="8457" max="8457" width="15.42578125" style="225" customWidth="1"/>
    <col min="8458" max="8458" width="9.140625" style="225"/>
    <col min="8459" max="8459" width="10.28515625" style="225" bestFit="1" customWidth="1"/>
    <col min="8460" max="8704" width="9.140625" style="225"/>
    <col min="8705" max="8705" width="11.42578125" style="225" customWidth="1"/>
    <col min="8706" max="8706" width="15.140625" style="225" customWidth="1"/>
    <col min="8707" max="8707" width="19.85546875" style="225" customWidth="1"/>
    <col min="8708" max="8709" width="16" style="225" customWidth="1"/>
    <col min="8710" max="8710" width="17" style="225" customWidth="1"/>
    <col min="8711" max="8711" width="15.28515625" style="225" customWidth="1"/>
    <col min="8712" max="8712" width="17" style="225" customWidth="1"/>
    <col min="8713" max="8713" width="15.42578125" style="225" customWidth="1"/>
    <col min="8714" max="8714" width="9.140625" style="225"/>
    <col min="8715" max="8715" width="10.28515625" style="225" bestFit="1" customWidth="1"/>
    <col min="8716" max="8960" width="9.140625" style="225"/>
    <col min="8961" max="8961" width="11.42578125" style="225" customWidth="1"/>
    <col min="8962" max="8962" width="15.140625" style="225" customWidth="1"/>
    <col min="8963" max="8963" width="19.85546875" style="225" customWidth="1"/>
    <col min="8964" max="8965" width="16" style="225" customWidth="1"/>
    <col min="8966" max="8966" width="17" style="225" customWidth="1"/>
    <col min="8967" max="8967" width="15.28515625" style="225" customWidth="1"/>
    <col min="8968" max="8968" width="17" style="225" customWidth="1"/>
    <col min="8969" max="8969" width="15.42578125" style="225" customWidth="1"/>
    <col min="8970" max="8970" width="9.140625" style="225"/>
    <col min="8971" max="8971" width="10.28515625" style="225" bestFit="1" customWidth="1"/>
    <col min="8972" max="9216" width="9.140625" style="225"/>
    <col min="9217" max="9217" width="11.42578125" style="225" customWidth="1"/>
    <col min="9218" max="9218" width="15.140625" style="225" customWidth="1"/>
    <col min="9219" max="9219" width="19.85546875" style="225" customWidth="1"/>
    <col min="9220" max="9221" width="16" style="225" customWidth="1"/>
    <col min="9222" max="9222" width="17" style="225" customWidth="1"/>
    <col min="9223" max="9223" width="15.28515625" style="225" customWidth="1"/>
    <col min="9224" max="9224" width="17" style="225" customWidth="1"/>
    <col min="9225" max="9225" width="15.42578125" style="225" customWidth="1"/>
    <col min="9226" max="9226" width="9.140625" style="225"/>
    <col min="9227" max="9227" width="10.28515625" style="225" bestFit="1" customWidth="1"/>
    <col min="9228" max="9472" width="9.140625" style="225"/>
    <col min="9473" max="9473" width="11.42578125" style="225" customWidth="1"/>
    <col min="9474" max="9474" width="15.140625" style="225" customWidth="1"/>
    <col min="9475" max="9475" width="19.85546875" style="225" customWidth="1"/>
    <col min="9476" max="9477" width="16" style="225" customWidth="1"/>
    <col min="9478" max="9478" width="17" style="225" customWidth="1"/>
    <col min="9479" max="9479" width="15.28515625" style="225" customWidth="1"/>
    <col min="9480" max="9480" width="17" style="225" customWidth="1"/>
    <col min="9481" max="9481" width="15.42578125" style="225" customWidth="1"/>
    <col min="9482" max="9482" width="9.140625" style="225"/>
    <col min="9483" max="9483" width="10.28515625" style="225" bestFit="1" customWidth="1"/>
    <col min="9484" max="9728" width="9.140625" style="225"/>
    <col min="9729" max="9729" width="11.42578125" style="225" customWidth="1"/>
    <col min="9730" max="9730" width="15.140625" style="225" customWidth="1"/>
    <col min="9731" max="9731" width="19.85546875" style="225" customWidth="1"/>
    <col min="9732" max="9733" width="16" style="225" customWidth="1"/>
    <col min="9734" max="9734" width="17" style="225" customWidth="1"/>
    <col min="9735" max="9735" width="15.28515625" style="225" customWidth="1"/>
    <col min="9736" max="9736" width="17" style="225" customWidth="1"/>
    <col min="9737" max="9737" width="15.42578125" style="225" customWidth="1"/>
    <col min="9738" max="9738" width="9.140625" style="225"/>
    <col min="9739" max="9739" width="10.28515625" style="225" bestFit="1" customWidth="1"/>
    <col min="9740" max="9984" width="9.140625" style="225"/>
    <col min="9985" max="9985" width="11.42578125" style="225" customWidth="1"/>
    <col min="9986" max="9986" width="15.140625" style="225" customWidth="1"/>
    <col min="9987" max="9987" width="19.85546875" style="225" customWidth="1"/>
    <col min="9988" max="9989" width="16" style="225" customWidth="1"/>
    <col min="9990" max="9990" width="17" style="225" customWidth="1"/>
    <col min="9991" max="9991" width="15.28515625" style="225" customWidth="1"/>
    <col min="9992" max="9992" width="17" style="225" customWidth="1"/>
    <col min="9993" max="9993" width="15.42578125" style="225" customWidth="1"/>
    <col min="9994" max="9994" width="9.140625" style="225"/>
    <col min="9995" max="9995" width="10.28515625" style="225" bestFit="1" customWidth="1"/>
    <col min="9996" max="10240" width="9.140625" style="225"/>
    <col min="10241" max="10241" width="11.42578125" style="225" customWidth="1"/>
    <col min="10242" max="10242" width="15.140625" style="225" customWidth="1"/>
    <col min="10243" max="10243" width="19.85546875" style="225" customWidth="1"/>
    <col min="10244" max="10245" width="16" style="225" customWidth="1"/>
    <col min="10246" max="10246" width="17" style="225" customWidth="1"/>
    <col min="10247" max="10247" width="15.28515625" style="225" customWidth="1"/>
    <col min="10248" max="10248" width="17" style="225" customWidth="1"/>
    <col min="10249" max="10249" width="15.42578125" style="225" customWidth="1"/>
    <col min="10250" max="10250" width="9.140625" style="225"/>
    <col min="10251" max="10251" width="10.28515625" style="225" bestFit="1" customWidth="1"/>
    <col min="10252" max="10496" width="9.140625" style="225"/>
    <col min="10497" max="10497" width="11.42578125" style="225" customWidth="1"/>
    <col min="10498" max="10498" width="15.140625" style="225" customWidth="1"/>
    <col min="10499" max="10499" width="19.85546875" style="225" customWidth="1"/>
    <col min="10500" max="10501" width="16" style="225" customWidth="1"/>
    <col min="10502" max="10502" width="17" style="225" customWidth="1"/>
    <col min="10503" max="10503" width="15.28515625" style="225" customWidth="1"/>
    <col min="10504" max="10504" width="17" style="225" customWidth="1"/>
    <col min="10505" max="10505" width="15.42578125" style="225" customWidth="1"/>
    <col min="10506" max="10506" width="9.140625" style="225"/>
    <col min="10507" max="10507" width="10.28515625" style="225" bestFit="1" customWidth="1"/>
    <col min="10508" max="10752" width="9.140625" style="225"/>
    <col min="10753" max="10753" width="11.42578125" style="225" customWidth="1"/>
    <col min="10754" max="10754" width="15.140625" style="225" customWidth="1"/>
    <col min="10755" max="10755" width="19.85546875" style="225" customWidth="1"/>
    <col min="10756" max="10757" width="16" style="225" customWidth="1"/>
    <col min="10758" max="10758" width="17" style="225" customWidth="1"/>
    <col min="10759" max="10759" width="15.28515625" style="225" customWidth="1"/>
    <col min="10760" max="10760" width="17" style="225" customWidth="1"/>
    <col min="10761" max="10761" width="15.42578125" style="225" customWidth="1"/>
    <col min="10762" max="10762" width="9.140625" style="225"/>
    <col min="10763" max="10763" width="10.28515625" style="225" bestFit="1" customWidth="1"/>
    <col min="10764" max="11008" width="9.140625" style="225"/>
    <col min="11009" max="11009" width="11.42578125" style="225" customWidth="1"/>
    <col min="11010" max="11010" width="15.140625" style="225" customWidth="1"/>
    <col min="11011" max="11011" width="19.85546875" style="225" customWidth="1"/>
    <col min="11012" max="11013" width="16" style="225" customWidth="1"/>
    <col min="11014" max="11014" width="17" style="225" customWidth="1"/>
    <col min="11015" max="11015" width="15.28515625" style="225" customWidth="1"/>
    <col min="11016" max="11016" width="17" style="225" customWidth="1"/>
    <col min="11017" max="11017" width="15.42578125" style="225" customWidth="1"/>
    <col min="11018" max="11018" width="9.140625" style="225"/>
    <col min="11019" max="11019" width="10.28515625" style="225" bestFit="1" customWidth="1"/>
    <col min="11020" max="11264" width="9.140625" style="225"/>
    <col min="11265" max="11265" width="11.42578125" style="225" customWidth="1"/>
    <col min="11266" max="11266" width="15.140625" style="225" customWidth="1"/>
    <col min="11267" max="11267" width="19.85546875" style="225" customWidth="1"/>
    <col min="11268" max="11269" width="16" style="225" customWidth="1"/>
    <col min="11270" max="11270" width="17" style="225" customWidth="1"/>
    <col min="11271" max="11271" width="15.28515625" style="225" customWidth="1"/>
    <col min="11272" max="11272" width="17" style="225" customWidth="1"/>
    <col min="11273" max="11273" width="15.42578125" style="225" customWidth="1"/>
    <col min="11274" max="11274" width="9.140625" style="225"/>
    <col min="11275" max="11275" width="10.28515625" style="225" bestFit="1" customWidth="1"/>
    <col min="11276" max="11520" width="9.140625" style="225"/>
    <col min="11521" max="11521" width="11.42578125" style="225" customWidth="1"/>
    <col min="11522" max="11522" width="15.140625" style="225" customWidth="1"/>
    <col min="11523" max="11523" width="19.85546875" style="225" customWidth="1"/>
    <col min="11524" max="11525" width="16" style="225" customWidth="1"/>
    <col min="11526" max="11526" width="17" style="225" customWidth="1"/>
    <col min="11527" max="11527" width="15.28515625" style="225" customWidth="1"/>
    <col min="11528" max="11528" width="17" style="225" customWidth="1"/>
    <col min="11529" max="11529" width="15.42578125" style="225" customWidth="1"/>
    <col min="11530" max="11530" width="9.140625" style="225"/>
    <col min="11531" max="11531" width="10.28515625" style="225" bestFit="1" customWidth="1"/>
    <col min="11532" max="11776" width="9.140625" style="225"/>
    <col min="11777" max="11777" width="11.42578125" style="225" customWidth="1"/>
    <col min="11778" max="11778" width="15.140625" style="225" customWidth="1"/>
    <col min="11779" max="11779" width="19.85546875" style="225" customWidth="1"/>
    <col min="11780" max="11781" width="16" style="225" customWidth="1"/>
    <col min="11782" max="11782" width="17" style="225" customWidth="1"/>
    <col min="11783" max="11783" width="15.28515625" style="225" customWidth="1"/>
    <col min="11784" max="11784" width="17" style="225" customWidth="1"/>
    <col min="11785" max="11785" width="15.42578125" style="225" customWidth="1"/>
    <col min="11786" max="11786" width="9.140625" style="225"/>
    <col min="11787" max="11787" width="10.28515625" style="225" bestFit="1" customWidth="1"/>
    <col min="11788" max="12032" width="9.140625" style="225"/>
    <col min="12033" max="12033" width="11.42578125" style="225" customWidth="1"/>
    <col min="12034" max="12034" width="15.140625" style="225" customWidth="1"/>
    <col min="12035" max="12035" width="19.85546875" style="225" customWidth="1"/>
    <col min="12036" max="12037" width="16" style="225" customWidth="1"/>
    <col min="12038" max="12038" width="17" style="225" customWidth="1"/>
    <col min="12039" max="12039" width="15.28515625" style="225" customWidth="1"/>
    <col min="12040" max="12040" width="17" style="225" customWidth="1"/>
    <col min="12041" max="12041" width="15.42578125" style="225" customWidth="1"/>
    <col min="12042" max="12042" width="9.140625" style="225"/>
    <col min="12043" max="12043" width="10.28515625" style="225" bestFit="1" customWidth="1"/>
    <col min="12044" max="12288" width="9.140625" style="225"/>
    <col min="12289" max="12289" width="11.42578125" style="225" customWidth="1"/>
    <col min="12290" max="12290" width="15.140625" style="225" customWidth="1"/>
    <col min="12291" max="12291" width="19.85546875" style="225" customWidth="1"/>
    <col min="12292" max="12293" width="16" style="225" customWidth="1"/>
    <col min="12294" max="12294" width="17" style="225" customWidth="1"/>
    <col min="12295" max="12295" width="15.28515625" style="225" customWidth="1"/>
    <col min="12296" max="12296" width="17" style="225" customWidth="1"/>
    <col min="12297" max="12297" width="15.42578125" style="225" customWidth="1"/>
    <col min="12298" max="12298" width="9.140625" style="225"/>
    <col min="12299" max="12299" width="10.28515625" style="225" bestFit="1" customWidth="1"/>
    <col min="12300" max="12544" width="9.140625" style="225"/>
    <col min="12545" max="12545" width="11.42578125" style="225" customWidth="1"/>
    <col min="12546" max="12546" width="15.140625" style="225" customWidth="1"/>
    <col min="12547" max="12547" width="19.85546875" style="225" customWidth="1"/>
    <col min="12548" max="12549" width="16" style="225" customWidth="1"/>
    <col min="12550" max="12550" width="17" style="225" customWidth="1"/>
    <col min="12551" max="12551" width="15.28515625" style="225" customWidth="1"/>
    <col min="12552" max="12552" width="17" style="225" customWidth="1"/>
    <col min="12553" max="12553" width="15.42578125" style="225" customWidth="1"/>
    <col min="12554" max="12554" width="9.140625" style="225"/>
    <col min="12555" max="12555" width="10.28515625" style="225" bestFit="1" customWidth="1"/>
    <col min="12556" max="12800" width="9.140625" style="225"/>
    <col min="12801" max="12801" width="11.42578125" style="225" customWidth="1"/>
    <col min="12802" max="12802" width="15.140625" style="225" customWidth="1"/>
    <col min="12803" max="12803" width="19.85546875" style="225" customWidth="1"/>
    <col min="12804" max="12805" width="16" style="225" customWidth="1"/>
    <col min="12806" max="12806" width="17" style="225" customWidth="1"/>
    <col min="12807" max="12807" width="15.28515625" style="225" customWidth="1"/>
    <col min="12808" max="12808" width="17" style="225" customWidth="1"/>
    <col min="12809" max="12809" width="15.42578125" style="225" customWidth="1"/>
    <col min="12810" max="12810" width="9.140625" style="225"/>
    <col min="12811" max="12811" width="10.28515625" style="225" bestFit="1" customWidth="1"/>
    <col min="12812" max="13056" width="9.140625" style="225"/>
    <col min="13057" max="13057" width="11.42578125" style="225" customWidth="1"/>
    <col min="13058" max="13058" width="15.140625" style="225" customWidth="1"/>
    <col min="13059" max="13059" width="19.85546875" style="225" customWidth="1"/>
    <col min="13060" max="13061" width="16" style="225" customWidth="1"/>
    <col min="13062" max="13062" width="17" style="225" customWidth="1"/>
    <col min="13063" max="13063" width="15.28515625" style="225" customWidth="1"/>
    <col min="13064" max="13064" width="17" style="225" customWidth="1"/>
    <col min="13065" max="13065" width="15.42578125" style="225" customWidth="1"/>
    <col min="13066" max="13066" width="9.140625" style="225"/>
    <col min="13067" max="13067" width="10.28515625" style="225" bestFit="1" customWidth="1"/>
    <col min="13068" max="13312" width="9.140625" style="225"/>
    <col min="13313" max="13313" width="11.42578125" style="225" customWidth="1"/>
    <col min="13314" max="13314" width="15.140625" style="225" customWidth="1"/>
    <col min="13315" max="13315" width="19.85546875" style="225" customWidth="1"/>
    <col min="13316" max="13317" width="16" style="225" customWidth="1"/>
    <col min="13318" max="13318" width="17" style="225" customWidth="1"/>
    <col min="13319" max="13319" width="15.28515625" style="225" customWidth="1"/>
    <col min="13320" max="13320" width="17" style="225" customWidth="1"/>
    <col min="13321" max="13321" width="15.42578125" style="225" customWidth="1"/>
    <col min="13322" max="13322" width="9.140625" style="225"/>
    <col min="13323" max="13323" width="10.28515625" style="225" bestFit="1" customWidth="1"/>
    <col min="13324" max="13568" width="9.140625" style="225"/>
    <col min="13569" max="13569" width="11.42578125" style="225" customWidth="1"/>
    <col min="13570" max="13570" width="15.140625" style="225" customWidth="1"/>
    <col min="13571" max="13571" width="19.85546875" style="225" customWidth="1"/>
    <col min="13572" max="13573" width="16" style="225" customWidth="1"/>
    <col min="13574" max="13574" width="17" style="225" customWidth="1"/>
    <col min="13575" max="13575" width="15.28515625" style="225" customWidth="1"/>
    <col min="13576" max="13576" width="17" style="225" customWidth="1"/>
    <col min="13577" max="13577" width="15.42578125" style="225" customWidth="1"/>
    <col min="13578" max="13578" width="9.140625" style="225"/>
    <col min="13579" max="13579" width="10.28515625" style="225" bestFit="1" customWidth="1"/>
    <col min="13580" max="13824" width="9.140625" style="225"/>
    <col min="13825" max="13825" width="11.42578125" style="225" customWidth="1"/>
    <col min="13826" max="13826" width="15.140625" style="225" customWidth="1"/>
    <col min="13827" max="13827" width="19.85546875" style="225" customWidth="1"/>
    <col min="13828" max="13829" width="16" style="225" customWidth="1"/>
    <col min="13830" max="13830" width="17" style="225" customWidth="1"/>
    <col min="13831" max="13831" width="15.28515625" style="225" customWidth="1"/>
    <col min="13832" max="13832" width="17" style="225" customWidth="1"/>
    <col min="13833" max="13833" width="15.42578125" style="225" customWidth="1"/>
    <col min="13834" max="13834" width="9.140625" style="225"/>
    <col min="13835" max="13835" width="10.28515625" style="225" bestFit="1" customWidth="1"/>
    <col min="13836" max="14080" width="9.140625" style="225"/>
    <col min="14081" max="14081" width="11.42578125" style="225" customWidth="1"/>
    <col min="14082" max="14082" width="15.140625" style="225" customWidth="1"/>
    <col min="14083" max="14083" width="19.85546875" style="225" customWidth="1"/>
    <col min="14084" max="14085" width="16" style="225" customWidth="1"/>
    <col min="14086" max="14086" width="17" style="225" customWidth="1"/>
    <col min="14087" max="14087" width="15.28515625" style="225" customWidth="1"/>
    <col min="14088" max="14088" width="17" style="225" customWidth="1"/>
    <col min="14089" max="14089" width="15.42578125" style="225" customWidth="1"/>
    <col min="14090" max="14090" width="9.140625" style="225"/>
    <col min="14091" max="14091" width="10.28515625" style="225" bestFit="1" customWidth="1"/>
    <col min="14092" max="14336" width="9.140625" style="225"/>
    <col min="14337" max="14337" width="11.42578125" style="225" customWidth="1"/>
    <col min="14338" max="14338" width="15.140625" style="225" customWidth="1"/>
    <col min="14339" max="14339" width="19.85546875" style="225" customWidth="1"/>
    <col min="14340" max="14341" width="16" style="225" customWidth="1"/>
    <col min="14342" max="14342" width="17" style="225" customWidth="1"/>
    <col min="14343" max="14343" width="15.28515625" style="225" customWidth="1"/>
    <col min="14344" max="14344" width="17" style="225" customWidth="1"/>
    <col min="14345" max="14345" width="15.42578125" style="225" customWidth="1"/>
    <col min="14346" max="14346" width="9.140625" style="225"/>
    <col min="14347" max="14347" width="10.28515625" style="225" bestFit="1" customWidth="1"/>
    <col min="14348" max="14592" width="9.140625" style="225"/>
    <col min="14593" max="14593" width="11.42578125" style="225" customWidth="1"/>
    <col min="14594" max="14594" width="15.140625" style="225" customWidth="1"/>
    <col min="14595" max="14595" width="19.85546875" style="225" customWidth="1"/>
    <col min="14596" max="14597" width="16" style="225" customWidth="1"/>
    <col min="14598" max="14598" width="17" style="225" customWidth="1"/>
    <col min="14599" max="14599" width="15.28515625" style="225" customWidth="1"/>
    <col min="14600" max="14600" width="17" style="225" customWidth="1"/>
    <col min="14601" max="14601" width="15.42578125" style="225" customWidth="1"/>
    <col min="14602" max="14602" width="9.140625" style="225"/>
    <col min="14603" max="14603" width="10.28515625" style="225" bestFit="1" customWidth="1"/>
    <col min="14604" max="14848" width="9.140625" style="225"/>
    <col min="14849" max="14849" width="11.42578125" style="225" customWidth="1"/>
    <col min="14850" max="14850" width="15.140625" style="225" customWidth="1"/>
    <col min="14851" max="14851" width="19.85546875" style="225" customWidth="1"/>
    <col min="14852" max="14853" width="16" style="225" customWidth="1"/>
    <col min="14854" max="14854" width="17" style="225" customWidth="1"/>
    <col min="14855" max="14855" width="15.28515625" style="225" customWidth="1"/>
    <col min="14856" max="14856" width="17" style="225" customWidth="1"/>
    <col min="14857" max="14857" width="15.42578125" style="225" customWidth="1"/>
    <col min="14858" max="14858" width="9.140625" style="225"/>
    <col min="14859" max="14859" width="10.28515625" style="225" bestFit="1" customWidth="1"/>
    <col min="14860" max="15104" width="9.140625" style="225"/>
    <col min="15105" max="15105" width="11.42578125" style="225" customWidth="1"/>
    <col min="15106" max="15106" width="15.140625" style="225" customWidth="1"/>
    <col min="15107" max="15107" width="19.85546875" style="225" customWidth="1"/>
    <col min="15108" max="15109" width="16" style="225" customWidth="1"/>
    <col min="15110" max="15110" width="17" style="225" customWidth="1"/>
    <col min="15111" max="15111" width="15.28515625" style="225" customWidth="1"/>
    <col min="15112" max="15112" width="17" style="225" customWidth="1"/>
    <col min="15113" max="15113" width="15.42578125" style="225" customWidth="1"/>
    <col min="15114" max="15114" width="9.140625" style="225"/>
    <col min="15115" max="15115" width="10.28515625" style="225" bestFit="1" customWidth="1"/>
    <col min="15116" max="15360" width="9.140625" style="225"/>
    <col min="15361" max="15361" width="11.42578125" style="225" customWidth="1"/>
    <col min="15362" max="15362" width="15.140625" style="225" customWidth="1"/>
    <col min="15363" max="15363" width="19.85546875" style="225" customWidth="1"/>
    <col min="15364" max="15365" width="16" style="225" customWidth="1"/>
    <col min="15366" max="15366" width="17" style="225" customWidth="1"/>
    <col min="15367" max="15367" width="15.28515625" style="225" customWidth="1"/>
    <col min="15368" max="15368" width="17" style="225" customWidth="1"/>
    <col min="15369" max="15369" width="15.42578125" style="225" customWidth="1"/>
    <col min="15370" max="15370" width="9.140625" style="225"/>
    <col min="15371" max="15371" width="10.28515625" style="225" bestFit="1" customWidth="1"/>
    <col min="15372" max="15616" width="9.140625" style="225"/>
    <col min="15617" max="15617" width="11.42578125" style="225" customWidth="1"/>
    <col min="15618" max="15618" width="15.140625" style="225" customWidth="1"/>
    <col min="15619" max="15619" width="19.85546875" style="225" customWidth="1"/>
    <col min="15620" max="15621" width="16" style="225" customWidth="1"/>
    <col min="15622" max="15622" width="17" style="225" customWidth="1"/>
    <col min="15623" max="15623" width="15.28515625" style="225" customWidth="1"/>
    <col min="15624" max="15624" width="17" style="225" customWidth="1"/>
    <col min="15625" max="15625" width="15.42578125" style="225" customWidth="1"/>
    <col min="15626" max="15626" width="9.140625" style="225"/>
    <col min="15627" max="15627" width="10.28515625" style="225" bestFit="1" customWidth="1"/>
    <col min="15628" max="15872" width="9.140625" style="225"/>
    <col min="15873" max="15873" width="11.42578125" style="225" customWidth="1"/>
    <col min="15874" max="15874" width="15.140625" style="225" customWidth="1"/>
    <col min="15875" max="15875" width="19.85546875" style="225" customWidth="1"/>
    <col min="15876" max="15877" width="16" style="225" customWidth="1"/>
    <col min="15878" max="15878" width="17" style="225" customWidth="1"/>
    <col min="15879" max="15879" width="15.28515625" style="225" customWidth="1"/>
    <col min="15880" max="15880" width="17" style="225" customWidth="1"/>
    <col min="15881" max="15881" width="15.42578125" style="225" customWidth="1"/>
    <col min="15882" max="15882" width="9.140625" style="225"/>
    <col min="15883" max="15883" width="10.28515625" style="225" bestFit="1" customWidth="1"/>
    <col min="15884" max="16128" width="9.140625" style="225"/>
    <col min="16129" max="16129" width="11.42578125" style="225" customWidth="1"/>
    <col min="16130" max="16130" width="15.140625" style="225" customWidth="1"/>
    <col min="16131" max="16131" width="19.85546875" style="225" customWidth="1"/>
    <col min="16132" max="16133" width="16" style="225" customWidth="1"/>
    <col min="16134" max="16134" width="17" style="225" customWidth="1"/>
    <col min="16135" max="16135" width="15.28515625" style="225" customWidth="1"/>
    <col min="16136" max="16136" width="17" style="225" customWidth="1"/>
    <col min="16137" max="16137" width="15.42578125" style="225" customWidth="1"/>
    <col min="16138" max="16138" width="9.140625" style="225"/>
    <col min="16139" max="16139" width="10.28515625" style="225" bestFit="1" customWidth="1"/>
    <col min="16140" max="16384" width="9.140625" style="225"/>
  </cols>
  <sheetData>
    <row r="1" spans="1:9" ht="34.5" customHeight="1">
      <c r="A1" s="568" t="s">
        <v>146</v>
      </c>
      <c r="B1" s="568"/>
      <c r="C1" s="568"/>
      <c r="D1" s="568"/>
      <c r="E1" s="568"/>
      <c r="F1" s="568"/>
      <c r="G1" s="568"/>
      <c r="H1" s="568"/>
      <c r="I1" s="568"/>
    </row>
    <row r="2" spans="1:9">
      <c r="A2" s="249"/>
      <c r="B2" s="249"/>
      <c r="C2" s="249"/>
      <c r="D2" s="249"/>
      <c r="E2" s="249"/>
      <c r="F2" s="249"/>
      <c r="G2" s="249"/>
      <c r="H2" s="249"/>
      <c r="I2" s="249"/>
    </row>
    <row r="3" spans="1:9" ht="36" customHeight="1">
      <c r="A3" s="340" t="s">
        <v>147</v>
      </c>
      <c r="B3" s="340"/>
      <c r="C3" s="340"/>
      <c r="D3" s="340"/>
      <c r="E3" s="340"/>
      <c r="F3" s="340"/>
      <c r="G3" s="340"/>
      <c r="H3" s="340"/>
      <c r="I3" s="340"/>
    </row>
    <row r="6" spans="1:9" ht="38.25" customHeight="1">
      <c r="A6" s="337" t="s">
        <v>46</v>
      </c>
      <c r="B6" s="337"/>
      <c r="C6" s="337"/>
      <c r="D6" s="337"/>
      <c r="E6" s="337"/>
      <c r="F6" s="337"/>
      <c r="G6" s="337"/>
      <c r="H6" s="337"/>
      <c r="I6" s="337"/>
    </row>
    <row r="7" spans="1:9" s="240" customFormat="1">
      <c r="A7" s="225"/>
      <c r="B7" s="225"/>
      <c r="C7" s="225"/>
      <c r="D7" s="225"/>
      <c r="E7" s="225"/>
      <c r="F7" s="225"/>
      <c r="G7" s="225"/>
      <c r="H7" s="225"/>
      <c r="I7" s="225"/>
    </row>
    <row r="8" spans="1:9">
      <c r="A8" s="337" t="s">
        <v>93</v>
      </c>
      <c r="B8" s="337"/>
      <c r="C8" s="337"/>
      <c r="D8" s="337"/>
      <c r="E8" s="337"/>
      <c r="F8" s="337"/>
      <c r="G8" s="337"/>
      <c r="H8" s="337"/>
      <c r="I8" s="337"/>
    </row>
    <row r="9" spans="1:9" s="240" customFormat="1" ht="17.25" thickBot="1">
      <c r="A9" s="225"/>
      <c r="B9" s="225"/>
      <c r="C9" s="225"/>
      <c r="D9" s="225"/>
      <c r="E9" s="225"/>
      <c r="F9" s="225"/>
      <c r="G9" s="225"/>
      <c r="H9" s="225"/>
      <c r="I9" s="225"/>
    </row>
    <row r="10" spans="1:9">
      <c r="A10" s="569" t="s">
        <v>48</v>
      </c>
      <c r="B10" s="570"/>
      <c r="C10" s="570"/>
      <c r="D10" s="575" t="s">
        <v>24</v>
      </c>
      <c r="E10" s="576"/>
      <c r="F10" s="576"/>
      <c r="G10" s="576"/>
      <c r="H10" s="576"/>
      <c r="I10" s="577"/>
    </row>
    <row r="11" spans="1:9">
      <c r="A11" s="571"/>
      <c r="B11" s="572"/>
      <c r="C11" s="572"/>
      <c r="D11" s="578" t="s">
        <v>49</v>
      </c>
      <c r="E11" s="579"/>
      <c r="F11" s="564"/>
      <c r="G11" s="578" t="s">
        <v>50</v>
      </c>
      <c r="H11" s="579"/>
      <c r="I11" s="564"/>
    </row>
    <row r="12" spans="1:9" ht="48.75" customHeight="1" thickBot="1">
      <c r="A12" s="573"/>
      <c r="B12" s="574"/>
      <c r="C12" s="574"/>
      <c r="D12" s="250" t="s">
        <v>15</v>
      </c>
      <c r="E12" s="250" t="s">
        <v>16</v>
      </c>
      <c r="F12" s="251" t="s">
        <v>7</v>
      </c>
      <c r="G12" s="250" t="s">
        <v>15</v>
      </c>
      <c r="H12" s="250" t="s">
        <v>16</v>
      </c>
      <c r="I12" s="252" t="s">
        <v>7</v>
      </c>
    </row>
    <row r="13" spans="1:9">
      <c r="A13" s="555" t="s">
        <v>51</v>
      </c>
      <c r="B13" s="556"/>
      <c r="C13" s="565" t="s">
        <v>21</v>
      </c>
      <c r="D13" s="566"/>
      <c r="E13" s="566"/>
      <c r="F13" s="566"/>
      <c r="G13" s="566"/>
      <c r="H13" s="566"/>
      <c r="I13" s="567"/>
    </row>
    <row r="14" spans="1:9" ht="41.25" customHeight="1">
      <c r="A14" s="557"/>
      <c r="B14" s="558"/>
      <c r="C14" s="320" t="s">
        <v>148</v>
      </c>
      <c r="D14" s="321"/>
      <c r="E14" s="321"/>
      <c r="F14" s="321"/>
      <c r="G14" s="321"/>
      <c r="H14" s="321"/>
      <c r="I14" s="322"/>
    </row>
    <row r="15" spans="1:9">
      <c r="A15" s="563" t="s">
        <v>94</v>
      </c>
      <c r="B15" s="564" t="s">
        <v>95</v>
      </c>
      <c r="C15" s="533" t="s">
        <v>55</v>
      </c>
      <c r="D15" s="534"/>
      <c r="E15" s="534"/>
      <c r="F15" s="534"/>
      <c r="G15" s="534"/>
      <c r="H15" s="534"/>
      <c r="I15" s="535"/>
    </row>
    <row r="16" spans="1:9" ht="35.25" customHeight="1" thickBot="1">
      <c r="A16" s="563"/>
      <c r="B16" s="564"/>
      <c r="C16" s="463" t="s">
        <v>149</v>
      </c>
      <c r="D16" s="464"/>
      <c r="E16" s="464"/>
      <c r="F16" s="464"/>
      <c r="G16" s="464"/>
      <c r="H16" s="464"/>
      <c r="I16" s="465"/>
    </row>
    <row r="17" spans="1:9" ht="65.25" customHeight="1" thickBot="1">
      <c r="A17" s="538" t="s">
        <v>97</v>
      </c>
      <c r="B17" s="540"/>
      <c r="C17" s="182" t="s">
        <v>98</v>
      </c>
      <c r="D17" s="253">
        <v>0</v>
      </c>
      <c r="E17" s="253">
        <v>2</v>
      </c>
      <c r="F17" s="253">
        <v>2</v>
      </c>
      <c r="G17" s="254"/>
      <c r="H17" s="254"/>
      <c r="I17" s="186"/>
    </row>
    <row r="18" spans="1:9" ht="21" customHeight="1" thickBot="1">
      <c r="A18" s="538" t="s">
        <v>99</v>
      </c>
      <c r="B18" s="540"/>
      <c r="C18" s="182"/>
      <c r="D18" s="226" t="s">
        <v>57</v>
      </c>
      <c r="E18" s="226" t="s">
        <v>57</v>
      </c>
      <c r="F18" s="226" t="s">
        <v>57</v>
      </c>
      <c r="G18" s="255">
        <f>SUM(Gegharqunik!C41,Gegharqunik!C26)</f>
        <v>0</v>
      </c>
      <c r="H18" s="255">
        <f>SUM(Gegharqunik!D41,Gegharqunik!D26)</f>
        <v>34440</v>
      </c>
      <c r="I18" s="255">
        <f>SUM(Gegharqunik!E41,Gegharqunik!E26)</f>
        <v>43050</v>
      </c>
    </row>
    <row r="19" spans="1:9" ht="17.25" thickBot="1">
      <c r="A19" s="538" t="s">
        <v>100</v>
      </c>
      <c r="B19" s="539"/>
      <c r="C19" s="540"/>
      <c r="D19" s="246"/>
      <c r="E19" s="246"/>
      <c r="F19" s="226"/>
      <c r="G19" s="185"/>
      <c r="H19" s="185"/>
      <c r="I19" s="186"/>
    </row>
    <row r="20" spans="1:9">
      <c r="A20" s="541" t="s">
        <v>101</v>
      </c>
      <c r="B20" s="542"/>
      <c r="C20" s="542"/>
      <c r="D20" s="542"/>
      <c r="E20" s="542"/>
      <c r="F20" s="542"/>
      <c r="G20" s="542"/>
      <c r="H20" s="542"/>
      <c r="I20" s="543"/>
    </row>
    <row r="21" spans="1:9" ht="17.25" thickBot="1">
      <c r="A21" s="544" t="s">
        <v>150</v>
      </c>
      <c r="B21" s="545"/>
      <c r="C21" s="545"/>
      <c r="D21" s="545"/>
      <c r="E21" s="545"/>
      <c r="F21" s="545"/>
      <c r="G21" s="545"/>
      <c r="H21" s="545"/>
      <c r="I21" s="546"/>
    </row>
    <row r="22" spans="1:9">
      <c r="A22" s="547" t="s">
        <v>63</v>
      </c>
      <c r="B22" s="548"/>
      <c r="C22" s="548"/>
      <c r="D22" s="548"/>
      <c r="E22" s="548"/>
      <c r="F22" s="548"/>
      <c r="G22" s="549"/>
      <c r="H22" s="549"/>
      <c r="I22" s="550"/>
    </row>
    <row r="23" spans="1:9" ht="17.25" thickBot="1">
      <c r="A23" s="551" t="s">
        <v>103</v>
      </c>
      <c r="B23" s="552"/>
      <c r="C23" s="552"/>
      <c r="D23" s="552"/>
      <c r="E23" s="552"/>
      <c r="F23" s="552"/>
      <c r="G23" s="553"/>
      <c r="H23" s="553"/>
      <c r="I23" s="554"/>
    </row>
    <row r="24" spans="1:9">
      <c r="A24" s="547" t="s">
        <v>64</v>
      </c>
      <c r="B24" s="548"/>
      <c r="C24" s="548"/>
      <c r="D24" s="548"/>
      <c r="E24" s="548"/>
      <c r="F24" s="548"/>
      <c r="G24" s="549"/>
      <c r="H24" s="549"/>
      <c r="I24" s="550"/>
    </row>
    <row r="25" spans="1:9" ht="54" customHeight="1" thickBot="1">
      <c r="A25" s="551" t="s">
        <v>104</v>
      </c>
      <c r="B25" s="552"/>
      <c r="C25" s="552"/>
      <c r="D25" s="552"/>
      <c r="E25" s="552"/>
      <c r="F25" s="552"/>
      <c r="G25" s="553"/>
      <c r="H25" s="553"/>
      <c r="I25" s="554"/>
    </row>
    <row r="26" spans="1:9">
      <c r="A26" s="555" t="s">
        <v>51</v>
      </c>
      <c r="B26" s="556"/>
      <c r="C26" s="565" t="s">
        <v>21</v>
      </c>
      <c r="D26" s="566"/>
      <c r="E26" s="566"/>
      <c r="F26" s="566"/>
      <c r="G26" s="566"/>
      <c r="H26" s="566"/>
      <c r="I26" s="567"/>
    </row>
    <row r="27" spans="1:9" ht="36.75" customHeight="1">
      <c r="A27" s="557"/>
      <c r="B27" s="558"/>
      <c r="C27" s="320" t="s">
        <v>162</v>
      </c>
      <c r="D27" s="321"/>
      <c r="E27" s="321"/>
      <c r="F27" s="321"/>
      <c r="G27" s="321"/>
      <c r="H27" s="321"/>
      <c r="I27" s="322"/>
    </row>
    <row r="28" spans="1:9">
      <c r="A28" s="563" t="s">
        <v>161</v>
      </c>
      <c r="B28" s="564" t="s">
        <v>95</v>
      </c>
      <c r="C28" s="533" t="s">
        <v>55</v>
      </c>
      <c r="D28" s="534"/>
      <c r="E28" s="534"/>
      <c r="F28" s="534"/>
      <c r="G28" s="534"/>
      <c r="H28" s="534"/>
      <c r="I28" s="535"/>
    </row>
    <row r="29" spans="1:9" ht="21.75" customHeight="1" thickBot="1">
      <c r="A29" s="563"/>
      <c r="B29" s="564"/>
      <c r="C29" s="463" t="s">
        <v>96</v>
      </c>
      <c r="D29" s="464"/>
      <c r="E29" s="464"/>
      <c r="F29" s="464"/>
      <c r="G29" s="464"/>
      <c r="H29" s="464"/>
      <c r="I29" s="465"/>
    </row>
    <row r="30" spans="1:9" ht="50.25" customHeight="1" thickBot="1">
      <c r="A30" s="538" t="s">
        <v>97</v>
      </c>
      <c r="B30" s="540"/>
      <c r="C30" s="182" t="s">
        <v>98</v>
      </c>
      <c r="D30" s="184">
        <v>0</v>
      </c>
      <c r="E30" s="184">
        <v>3</v>
      </c>
      <c r="F30" s="184">
        <v>3</v>
      </c>
      <c r="G30" s="183"/>
      <c r="H30" s="183"/>
      <c r="I30" s="186"/>
    </row>
    <row r="31" spans="1:9" ht="21.75" customHeight="1" thickBot="1">
      <c r="A31" s="538" t="s">
        <v>99</v>
      </c>
      <c r="B31" s="540"/>
      <c r="C31" s="182"/>
      <c r="D31" s="226" t="s">
        <v>57</v>
      </c>
      <c r="E31" s="226" t="s">
        <v>57</v>
      </c>
      <c r="F31" s="226" t="s">
        <v>57</v>
      </c>
      <c r="G31" s="227">
        <f>SUM(Gegharqunik!C47:C49)</f>
        <v>0</v>
      </c>
      <c r="H31" s="227">
        <f>SUM(Gegharqunik!D47:D49)</f>
        <v>46200</v>
      </c>
      <c r="I31" s="227">
        <f>SUM(Gegharqunik!E47:E49)</f>
        <v>46200</v>
      </c>
    </row>
    <row r="32" spans="1:9" ht="21.75" customHeight="1" thickBot="1">
      <c r="A32" s="538" t="s">
        <v>100</v>
      </c>
      <c r="B32" s="539"/>
      <c r="C32" s="540"/>
      <c r="D32" s="246"/>
      <c r="E32" s="246"/>
      <c r="F32" s="226"/>
      <c r="G32" s="185"/>
      <c r="H32" s="185"/>
      <c r="I32" s="186"/>
    </row>
    <row r="33" spans="1:9">
      <c r="A33" s="541" t="s">
        <v>101</v>
      </c>
      <c r="B33" s="542"/>
      <c r="C33" s="542"/>
      <c r="D33" s="542"/>
      <c r="E33" s="542"/>
      <c r="F33" s="542"/>
      <c r="G33" s="542"/>
      <c r="H33" s="542"/>
      <c r="I33" s="543"/>
    </row>
    <row r="34" spans="1:9" ht="17.25" thickBot="1">
      <c r="A34" s="544" t="s">
        <v>102</v>
      </c>
      <c r="B34" s="545"/>
      <c r="C34" s="545"/>
      <c r="D34" s="545"/>
      <c r="E34" s="545"/>
      <c r="F34" s="545"/>
      <c r="G34" s="545"/>
      <c r="H34" s="545"/>
      <c r="I34" s="546"/>
    </row>
    <row r="35" spans="1:9">
      <c r="A35" s="547" t="s">
        <v>63</v>
      </c>
      <c r="B35" s="548"/>
      <c r="C35" s="548"/>
      <c r="D35" s="548"/>
      <c r="E35" s="548"/>
      <c r="F35" s="548"/>
      <c r="G35" s="549"/>
      <c r="H35" s="549"/>
      <c r="I35" s="550"/>
    </row>
    <row r="36" spans="1:9" ht="17.25" thickBot="1">
      <c r="A36" s="551" t="s">
        <v>103</v>
      </c>
      <c r="B36" s="552"/>
      <c r="C36" s="552"/>
      <c r="D36" s="552"/>
      <c r="E36" s="552"/>
      <c r="F36" s="552"/>
      <c r="G36" s="553"/>
      <c r="H36" s="553"/>
      <c r="I36" s="554"/>
    </row>
    <row r="37" spans="1:9">
      <c r="A37" s="547" t="s">
        <v>64</v>
      </c>
      <c r="B37" s="548"/>
      <c r="C37" s="548"/>
      <c r="D37" s="548"/>
      <c r="E37" s="548"/>
      <c r="F37" s="548"/>
      <c r="G37" s="549"/>
      <c r="H37" s="549"/>
      <c r="I37" s="550"/>
    </row>
    <row r="38" spans="1:9" ht="53.25" customHeight="1" thickBot="1">
      <c r="A38" s="551" t="s">
        <v>104</v>
      </c>
      <c r="B38" s="552"/>
      <c r="C38" s="552"/>
      <c r="D38" s="552"/>
      <c r="E38" s="552"/>
      <c r="F38" s="552"/>
      <c r="G38" s="553"/>
      <c r="H38" s="553"/>
      <c r="I38" s="554"/>
    </row>
    <row r="39" spans="1:9" ht="21.75" customHeight="1">
      <c r="A39" s="100"/>
      <c r="B39" s="100"/>
      <c r="C39" s="100"/>
      <c r="D39" s="100"/>
      <c r="E39" s="100"/>
      <c r="F39" s="100"/>
      <c r="G39" s="100"/>
      <c r="H39" s="100"/>
      <c r="I39" s="100"/>
    </row>
    <row r="40" spans="1:9">
      <c r="A40" s="337" t="s">
        <v>47</v>
      </c>
      <c r="B40" s="337"/>
      <c r="C40" s="337"/>
      <c r="D40" s="337"/>
      <c r="E40" s="337"/>
      <c r="F40" s="337"/>
      <c r="G40" s="337"/>
      <c r="H40" s="337"/>
      <c r="I40" s="337"/>
    </row>
    <row r="41" spans="1:9" ht="17.25" thickBot="1">
      <c r="A41" s="240"/>
      <c r="B41" s="240"/>
      <c r="C41" s="240"/>
      <c r="D41" s="240"/>
      <c r="E41" s="240"/>
      <c r="F41" s="240"/>
      <c r="G41" s="240"/>
      <c r="H41" s="240"/>
      <c r="I41" s="240"/>
    </row>
    <row r="42" spans="1:9">
      <c r="A42" s="569" t="s">
        <v>48</v>
      </c>
      <c r="B42" s="570"/>
      <c r="C42" s="570"/>
      <c r="D42" s="575" t="s">
        <v>24</v>
      </c>
      <c r="E42" s="576"/>
      <c r="F42" s="576"/>
      <c r="G42" s="576"/>
      <c r="H42" s="576"/>
      <c r="I42" s="577"/>
    </row>
    <row r="43" spans="1:9">
      <c r="A43" s="571"/>
      <c r="B43" s="572"/>
      <c r="C43" s="572"/>
      <c r="D43" s="578" t="s">
        <v>49</v>
      </c>
      <c r="E43" s="579"/>
      <c r="F43" s="564"/>
      <c r="G43" s="578" t="s">
        <v>50</v>
      </c>
      <c r="H43" s="579"/>
      <c r="I43" s="564"/>
    </row>
    <row r="44" spans="1:9" ht="33" customHeight="1" thickBot="1">
      <c r="A44" s="573"/>
      <c r="B44" s="574"/>
      <c r="C44" s="574"/>
      <c r="D44" s="250" t="s">
        <v>15</v>
      </c>
      <c r="E44" s="250" t="s">
        <v>16</v>
      </c>
      <c r="F44" s="251" t="s">
        <v>7</v>
      </c>
      <c r="G44" s="250" t="s">
        <v>15</v>
      </c>
      <c r="H44" s="250" t="s">
        <v>16</v>
      </c>
      <c r="I44" s="252" t="s">
        <v>7</v>
      </c>
    </row>
    <row r="45" spans="1:9">
      <c r="A45" s="555" t="s">
        <v>51</v>
      </c>
      <c r="B45" s="556"/>
      <c r="C45" s="565" t="s">
        <v>21</v>
      </c>
      <c r="D45" s="566"/>
      <c r="E45" s="566"/>
      <c r="F45" s="566"/>
      <c r="G45" s="566"/>
      <c r="H45" s="566"/>
      <c r="I45" s="567"/>
    </row>
    <row r="46" spans="1:9">
      <c r="A46" s="557"/>
      <c r="B46" s="558"/>
      <c r="C46" s="320" t="s">
        <v>52</v>
      </c>
      <c r="D46" s="321"/>
      <c r="E46" s="321"/>
      <c r="F46" s="321"/>
      <c r="G46" s="321"/>
      <c r="H46" s="321"/>
      <c r="I46" s="322"/>
    </row>
    <row r="47" spans="1:9">
      <c r="A47" s="563" t="s">
        <v>53</v>
      </c>
      <c r="B47" s="564" t="s">
        <v>54</v>
      </c>
      <c r="C47" s="533" t="s">
        <v>55</v>
      </c>
      <c r="D47" s="534"/>
      <c r="E47" s="534"/>
      <c r="F47" s="534"/>
      <c r="G47" s="534"/>
      <c r="H47" s="534"/>
      <c r="I47" s="535"/>
    </row>
    <row r="48" spans="1:9" ht="41.25" customHeight="1" thickBot="1">
      <c r="A48" s="563"/>
      <c r="B48" s="564"/>
      <c r="C48" s="580" t="s">
        <v>153</v>
      </c>
      <c r="D48" s="581"/>
      <c r="E48" s="581"/>
      <c r="F48" s="581"/>
      <c r="G48" s="581"/>
      <c r="H48" s="581"/>
      <c r="I48" s="582"/>
    </row>
    <row r="49" spans="1:9" ht="17.25" thickBot="1">
      <c r="A49" s="585" t="s">
        <v>56</v>
      </c>
      <c r="B49" s="586"/>
      <c r="C49" s="211"/>
      <c r="D49" s="244" t="s">
        <v>57</v>
      </c>
      <c r="E49" s="244" t="s">
        <v>57</v>
      </c>
      <c r="F49" s="244" t="s">
        <v>57</v>
      </c>
      <c r="G49" s="255">
        <f>SUM(Gegharqunik!C29:C32,Gegharqunik!C12)</f>
        <v>53360.5</v>
      </c>
      <c r="H49" s="255">
        <f>SUM(Gegharqunik!D29:D32,Gegharqunik!D12)</f>
        <v>171894.5</v>
      </c>
      <c r="I49" s="255">
        <f>SUM(Gegharqunik!E29:E32,Gegharqunik!E12)</f>
        <v>178910</v>
      </c>
    </row>
    <row r="50" spans="1:9">
      <c r="A50" s="587" t="s">
        <v>58</v>
      </c>
      <c r="B50" s="588"/>
      <c r="C50" s="588"/>
      <c r="D50" s="588"/>
      <c r="E50" s="588"/>
      <c r="F50" s="588"/>
      <c r="G50" s="588"/>
      <c r="H50" s="588"/>
      <c r="I50" s="589"/>
    </row>
    <row r="51" spans="1:9" ht="17.25" thickBot="1">
      <c r="A51" s="544" t="s">
        <v>304</v>
      </c>
      <c r="B51" s="545"/>
      <c r="C51" s="545"/>
      <c r="D51" s="545"/>
      <c r="E51" s="545"/>
      <c r="F51" s="545"/>
      <c r="G51" s="545"/>
      <c r="H51" s="545"/>
      <c r="I51" s="546"/>
    </row>
    <row r="52" spans="1:9" ht="17.25" thickBot="1">
      <c r="A52" s="590" t="s">
        <v>59</v>
      </c>
      <c r="B52" s="591"/>
      <c r="C52" s="591"/>
      <c r="D52" s="591"/>
      <c r="E52" s="591"/>
      <c r="F52" s="591"/>
      <c r="G52" s="591"/>
      <c r="H52" s="591"/>
      <c r="I52" s="592"/>
    </row>
    <row r="53" spans="1:9" ht="74.25" customHeight="1" thickBot="1">
      <c r="A53" s="593" t="s">
        <v>60</v>
      </c>
      <c r="B53" s="594"/>
      <c r="C53" s="595" t="s">
        <v>61</v>
      </c>
      <c r="D53" s="539"/>
      <c r="E53" s="539"/>
      <c r="F53" s="539"/>
      <c r="G53" s="539"/>
      <c r="H53" s="539"/>
      <c r="I53" s="596"/>
    </row>
    <row r="54" spans="1:9" ht="62.25" customHeight="1" thickBot="1">
      <c r="A54" s="583" t="s">
        <v>62</v>
      </c>
      <c r="B54" s="584"/>
      <c r="C54" s="256"/>
      <c r="D54" s="256"/>
      <c r="E54" s="256"/>
      <c r="F54" s="256"/>
      <c r="G54" s="256"/>
      <c r="H54" s="256"/>
      <c r="I54" s="257"/>
    </row>
    <row r="55" spans="1:9">
      <c r="A55" s="547" t="s">
        <v>63</v>
      </c>
      <c r="B55" s="548"/>
      <c r="C55" s="548"/>
      <c r="D55" s="548"/>
      <c r="E55" s="548"/>
      <c r="F55" s="548"/>
      <c r="G55" s="549"/>
      <c r="H55" s="549"/>
      <c r="I55" s="550"/>
    </row>
    <row r="56" spans="1:9" ht="17.25" thickBot="1">
      <c r="A56" s="551" t="s">
        <v>154</v>
      </c>
      <c r="B56" s="552"/>
      <c r="C56" s="552"/>
      <c r="D56" s="552"/>
      <c r="E56" s="552"/>
      <c r="F56" s="552"/>
      <c r="G56" s="553"/>
      <c r="H56" s="553"/>
      <c r="I56" s="554"/>
    </row>
    <row r="57" spans="1:9">
      <c r="A57" s="547" t="s">
        <v>64</v>
      </c>
      <c r="B57" s="548"/>
      <c r="C57" s="548"/>
      <c r="D57" s="548"/>
      <c r="E57" s="548"/>
      <c r="F57" s="548"/>
      <c r="G57" s="549"/>
      <c r="H57" s="549"/>
      <c r="I57" s="550"/>
    </row>
    <row r="58" spans="1:9" ht="17.25" thickBot="1">
      <c r="A58" s="551" t="s">
        <v>83</v>
      </c>
      <c r="B58" s="552"/>
      <c r="C58" s="552"/>
      <c r="D58" s="552"/>
      <c r="E58" s="552"/>
      <c r="F58" s="552"/>
      <c r="G58" s="553"/>
      <c r="H58" s="553"/>
      <c r="I58" s="554"/>
    </row>
    <row r="59" spans="1:9">
      <c r="A59" s="555" t="s">
        <v>51</v>
      </c>
      <c r="B59" s="556"/>
      <c r="C59" s="565" t="s">
        <v>21</v>
      </c>
      <c r="D59" s="566"/>
      <c r="E59" s="566"/>
      <c r="F59" s="566"/>
      <c r="G59" s="566"/>
      <c r="H59" s="566"/>
      <c r="I59" s="567"/>
    </row>
    <row r="60" spans="1:9">
      <c r="A60" s="557"/>
      <c r="B60" s="558"/>
      <c r="C60" s="320" t="s">
        <v>65</v>
      </c>
      <c r="D60" s="321"/>
      <c r="E60" s="321"/>
      <c r="F60" s="321"/>
      <c r="G60" s="321"/>
      <c r="H60" s="321"/>
      <c r="I60" s="322"/>
    </row>
    <row r="61" spans="1:9">
      <c r="A61" s="563" t="s">
        <v>66</v>
      </c>
      <c r="B61" s="564" t="s">
        <v>67</v>
      </c>
      <c r="C61" s="533" t="s">
        <v>55</v>
      </c>
      <c r="D61" s="534"/>
      <c r="E61" s="534"/>
      <c r="F61" s="534"/>
      <c r="G61" s="534"/>
      <c r="H61" s="534"/>
      <c r="I61" s="535"/>
    </row>
    <row r="62" spans="1:9">
      <c r="A62" s="563"/>
      <c r="B62" s="564"/>
      <c r="C62" s="580" t="s">
        <v>155</v>
      </c>
      <c r="D62" s="581"/>
      <c r="E62" s="581"/>
      <c r="F62" s="581"/>
      <c r="G62" s="581"/>
      <c r="H62" s="581"/>
      <c r="I62" s="582"/>
    </row>
    <row r="63" spans="1:9" ht="23.25" customHeight="1">
      <c r="A63" s="572" t="s">
        <v>56</v>
      </c>
      <c r="B63" s="572"/>
      <c r="C63" s="258"/>
      <c r="D63" s="259" t="s">
        <v>57</v>
      </c>
      <c r="E63" s="259" t="s">
        <v>57</v>
      </c>
      <c r="F63" s="259" t="s">
        <v>57</v>
      </c>
      <c r="G63" s="260">
        <f>SUM(Gegharqunik!C19,Gegharqunik!C42:C46)</f>
        <v>48950</v>
      </c>
      <c r="H63" s="260">
        <f>SUM(Gegharqunik!D19,Gegharqunik!D42:D46)</f>
        <v>155970</v>
      </c>
      <c r="I63" s="260">
        <f>SUM(Gegharqunik!E19,Gegharqunik!E42:E46)</f>
        <v>182725</v>
      </c>
    </row>
    <row r="64" spans="1:9" ht="17.25" thickBot="1">
      <c r="A64" s="544" t="s">
        <v>160</v>
      </c>
      <c r="B64" s="545"/>
      <c r="C64" s="545"/>
      <c r="D64" s="545"/>
      <c r="E64" s="545"/>
      <c r="F64" s="545"/>
      <c r="G64" s="545"/>
      <c r="H64" s="545"/>
      <c r="I64" s="546"/>
    </row>
    <row r="65" spans="1:9" ht="17.25" thickBot="1">
      <c r="A65" s="590" t="s">
        <v>59</v>
      </c>
      <c r="B65" s="591"/>
      <c r="C65" s="591"/>
      <c r="D65" s="591"/>
      <c r="E65" s="591"/>
      <c r="F65" s="591"/>
      <c r="G65" s="591"/>
      <c r="H65" s="591"/>
      <c r="I65" s="592"/>
    </row>
    <row r="66" spans="1:9" ht="78" customHeight="1" thickBot="1">
      <c r="A66" s="593" t="s">
        <v>60</v>
      </c>
      <c r="B66" s="594"/>
      <c r="C66" s="595" t="s">
        <v>68</v>
      </c>
      <c r="D66" s="539"/>
      <c r="E66" s="539"/>
      <c r="F66" s="539"/>
      <c r="G66" s="539"/>
      <c r="H66" s="539"/>
      <c r="I66" s="596"/>
    </row>
    <row r="67" spans="1:9" ht="57.75" customHeight="1" thickBot="1">
      <c r="A67" s="583" t="s">
        <v>62</v>
      </c>
      <c r="B67" s="584"/>
      <c r="C67" s="256"/>
      <c r="D67" s="256"/>
      <c r="E67" s="256"/>
      <c r="F67" s="256"/>
      <c r="G67" s="256"/>
      <c r="H67" s="256"/>
      <c r="I67" s="257"/>
    </row>
    <row r="68" spans="1:9">
      <c r="A68" s="547" t="s">
        <v>63</v>
      </c>
      <c r="B68" s="548"/>
      <c r="C68" s="548"/>
      <c r="D68" s="548"/>
      <c r="E68" s="548"/>
      <c r="F68" s="548"/>
      <c r="G68" s="549"/>
      <c r="H68" s="549"/>
      <c r="I68" s="550"/>
    </row>
    <row r="69" spans="1:9" ht="17.25" thickBot="1">
      <c r="A69" s="551" t="s">
        <v>156</v>
      </c>
      <c r="B69" s="552"/>
      <c r="C69" s="552"/>
      <c r="D69" s="552"/>
      <c r="E69" s="552"/>
      <c r="F69" s="552"/>
      <c r="G69" s="553"/>
      <c r="H69" s="553"/>
      <c r="I69" s="554"/>
    </row>
    <row r="70" spans="1:9">
      <c r="A70" s="547" t="s">
        <v>64</v>
      </c>
      <c r="B70" s="548"/>
      <c r="C70" s="548"/>
      <c r="D70" s="548"/>
      <c r="E70" s="548"/>
      <c r="F70" s="548"/>
      <c r="G70" s="549"/>
      <c r="H70" s="549"/>
      <c r="I70" s="550"/>
    </row>
    <row r="71" spans="1:9" ht="17.25" thickBot="1">
      <c r="A71" s="551" t="s">
        <v>84</v>
      </c>
      <c r="B71" s="552"/>
      <c r="C71" s="552"/>
      <c r="D71" s="552"/>
      <c r="E71" s="552"/>
      <c r="F71" s="552"/>
      <c r="G71" s="553"/>
      <c r="H71" s="553"/>
      <c r="I71" s="554"/>
    </row>
    <row r="73" spans="1:9">
      <c r="A73" s="337" t="s">
        <v>69</v>
      </c>
      <c r="B73" s="337"/>
      <c r="C73" s="337"/>
      <c r="D73" s="337"/>
      <c r="E73" s="337"/>
      <c r="F73" s="337"/>
      <c r="G73" s="337"/>
      <c r="H73" s="337"/>
      <c r="I73" s="337"/>
    </row>
    <row r="75" spans="1:9">
      <c r="A75" s="337" t="s">
        <v>70</v>
      </c>
      <c r="B75" s="337"/>
      <c r="C75" s="337"/>
      <c r="D75" s="337"/>
      <c r="E75" s="337"/>
      <c r="F75" s="337"/>
      <c r="G75" s="337"/>
      <c r="H75" s="337"/>
      <c r="I75" s="337"/>
    </row>
    <row r="76" spans="1:9" ht="17.25" thickBot="1"/>
    <row r="77" spans="1:9">
      <c r="A77" s="569" t="s">
        <v>48</v>
      </c>
      <c r="B77" s="570"/>
      <c r="C77" s="570"/>
      <c r="D77" s="575" t="s">
        <v>24</v>
      </c>
      <c r="E77" s="576"/>
      <c r="F77" s="576"/>
      <c r="G77" s="576"/>
      <c r="H77" s="576"/>
      <c r="I77" s="577"/>
    </row>
    <row r="78" spans="1:9">
      <c r="A78" s="571"/>
      <c r="B78" s="572"/>
      <c r="C78" s="572"/>
      <c r="D78" s="578" t="s">
        <v>49</v>
      </c>
      <c r="E78" s="579"/>
      <c r="F78" s="564"/>
      <c r="G78" s="578" t="s">
        <v>50</v>
      </c>
      <c r="H78" s="579"/>
      <c r="I78" s="564"/>
    </row>
    <row r="79" spans="1:9" ht="36" customHeight="1" thickBot="1">
      <c r="A79" s="573"/>
      <c r="B79" s="574"/>
      <c r="C79" s="574"/>
      <c r="D79" s="250" t="s">
        <v>15</v>
      </c>
      <c r="E79" s="250" t="s">
        <v>16</v>
      </c>
      <c r="F79" s="251" t="s">
        <v>7</v>
      </c>
      <c r="G79" s="250" t="s">
        <v>15</v>
      </c>
      <c r="H79" s="250" t="s">
        <v>16</v>
      </c>
      <c r="I79" s="252" t="s">
        <v>7</v>
      </c>
    </row>
    <row r="80" spans="1:9">
      <c r="A80" s="555" t="s">
        <v>51</v>
      </c>
      <c r="B80" s="556"/>
      <c r="C80" s="565" t="s">
        <v>21</v>
      </c>
      <c r="D80" s="566"/>
      <c r="E80" s="566"/>
      <c r="F80" s="566"/>
      <c r="G80" s="566"/>
      <c r="H80" s="566"/>
      <c r="I80" s="567"/>
    </row>
    <row r="81" spans="1:9">
      <c r="A81" s="557"/>
      <c r="B81" s="558"/>
      <c r="C81" s="320" t="s">
        <v>122</v>
      </c>
      <c r="D81" s="321"/>
      <c r="E81" s="321"/>
      <c r="F81" s="321"/>
      <c r="G81" s="321"/>
      <c r="H81" s="321"/>
      <c r="I81" s="322"/>
    </row>
    <row r="82" spans="1:9">
      <c r="A82" s="563" t="s">
        <v>110</v>
      </c>
      <c r="B82" s="564" t="s">
        <v>74</v>
      </c>
      <c r="C82" s="533" t="s">
        <v>55</v>
      </c>
      <c r="D82" s="534"/>
      <c r="E82" s="534"/>
      <c r="F82" s="534"/>
      <c r="G82" s="534"/>
      <c r="H82" s="534"/>
      <c r="I82" s="535"/>
    </row>
    <row r="83" spans="1:9" ht="17.25" thickBot="1">
      <c r="A83" s="597"/>
      <c r="B83" s="598"/>
      <c r="C83" s="463" t="s">
        <v>123</v>
      </c>
      <c r="D83" s="464"/>
      <c r="E83" s="464"/>
      <c r="F83" s="464"/>
      <c r="G83" s="464"/>
      <c r="H83" s="464"/>
      <c r="I83" s="465"/>
    </row>
    <row r="84" spans="1:9" ht="54" customHeight="1">
      <c r="A84" s="599" t="s">
        <v>75</v>
      </c>
      <c r="B84" s="600"/>
      <c r="C84" s="261" t="s">
        <v>124</v>
      </c>
      <c r="D84" s="262">
        <v>0</v>
      </c>
      <c r="E84" s="262">
        <v>6</v>
      </c>
      <c r="F84" s="262">
        <v>6</v>
      </c>
      <c r="G84" s="263"/>
      <c r="H84" s="263"/>
      <c r="I84" s="264"/>
    </row>
    <row r="85" spans="1:9" ht="17.25" thickBot="1">
      <c r="A85" s="601" t="s">
        <v>78</v>
      </c>
      <c r="B85" s="602"/>
      <c r="C85" s="265"/>
      <c r="D85" s="265"/>
      <c r="E85" s="265"/>
      <c r="F85" s="251"/>
      <c r="G85" s="266"/>
      <c r="H85" s="266"/>
      <c r="I85" s="252"/>
    </row>
    <row r="86" spans="1:9" ht="60.75" customHeight="1" thickBot="1">
      <c r="A86" s="603" t="s">
        <v>90</v>
      </c>
      <c r="B86" s="604"/>
      <c r="C86" s="604"/>
      <c r="D86" s="267"/>
      <c r="E86" s="267"/>
      <c r="F86" s="226"/>
      <c r="G86" s="268">
        <f>SUM(Gegharqunik!C20:C23,Gegharqunik!C39:C40)</f>
        <v>0</v>
      </c>
      <c r="H86" s="268">
        <f>SUM(Gegharqunik!D20:D23,Gegharqunik!D39:D40)</f>
        <v>103072.5</v>
      </c>
      <c r="I86" s="268">
        <f>SUM(Gegharqunik!E20:E23,Gegharqunik!E39:E40)</f>
        <v>114525</v>
      </c>
    </row>
    <row r="87" spans="1:9" ht="42" customHeight="1" thickBot="1">
      <c r="A87" s="538" t="s">
        <v>91</v>
      </c>
      <c r="B87" s="540"/>
      <c r="C87" s="269">
        <f>I86</f>
        <v>114525</v>
      </c>
      <c r="D87" s="269"/>
      <c r="E87" s="269"/>
      <c r="F87" s="226"/>
      <c r="G87" s="185"/>
      <c r="H87" s="185"/>
      <c r="I87" s="186"/>
    </row>
    <row r="88" spans="1:9" ht="86.25" customHeight="1" thickBot="1">
      <c r="A88" s="538" t="s">
        <v>92</v>
      </c>
      <c r="B88" s="540"/>
      <c r="C88" s="245"/>
      <c r="D88" s="245"/>
      <c r="E88" s="245"/>
      <c r="F88" s="226"/>
      <c r="G88" s="185"/>
      <c r="H88" s="185"/>
      <c r="I88" s="186"/>
    </row>
    <row r="89" spans="1:9">
      <c r="A89" s="547" t="s">
        <v>63</v>
      </c>
      <c r="B89" s="548"/>
      <c r="C89" s="548"/>
      <c r="D89" s="548"/>
      <c r="E89" s="548"/>
      <c r="F89" s="548"/>
      <c r="G89" s="549"/>
      <c r="H89" s="549"/>
      <c r="I89" s="550"/>
    </row>
    <row r="90" spans="1:9" ht="21" customHeight="1" thickBot="1">
      <c r="A90" s="551" t="s">
        <v>157</v>
      </c>
      <c r="B90" s="552"/>
      <c r="C90" s="552"/>
      <c r="D90" s="552"/>
      <c r="E90" s="552"/>
      <c r="F90" s="552"/>
      <c r="G90" s="553"/>
      <c r="H90" s="553"/>
      <c r="I90" s="554"/>
    </row>
    <row r="91" spans="1:9">
      <c r="A91" s="547" t="s">
        <v>64</v>
      </c>
      <c r="B91" s="548"/>
      <c r="C91" s="548"/>
      <c r="D91" s="548"/>
      <c r="E91" s="548"/>
      <c r="F91" s="548"/>
      <c r="G91" s="549"/>
      <c r="H91" s="549"/>
      <c r="I91" s="550"/>
    </row>
    <row r="92" spans="1:9" ht="21" customHeight="1" thickBot="1">
      <c r="A92" s="551" t="s">
        <v>82</v>
      </c>
      <c r="B92" s="552"/>
      <c r="C92" s="552"/>
      <c r="D92" s="552"/>
      <c r="E92" s="552"/>
      <c r="F92" s="552"/>
      <c r="G92" s="553"/>
      <c r="H92" s="553"/>
      <c r="I92" s="554"/>
    </row>
    <row r="93" spans="1:9">
      <c r="A93" s="555" t="s">
        <v>51</v>
      </c>
      <c r="B93" s="556"/>
      <c r="C93" s="565" t="s">
        <v>21</v>
      </c>
      <c r="D93" s="566"/>
      <c r="E93" s="566"/>
      <c r="F93" s="566"/>
      <c r="G93" s="566"/>
      <c r="H93" s="566"/>
      <c r="I93" s="567"/>
    </row>
    <row r="94" spans="1:9">
      <c r="A94" s="557"/>
      <c r="B94" s="558"/>
      <c r="C94" s="320" t="s">
        <v>163</v>
      </c>
      <c r="D94" s="321"/>
      <c r="E94" s="321"/>
      <c r="F94" s="321"/>
      <c r="G94" s="321"/>
      <c r="H94" s="321"/>
      <c r="I94" s="322"/>
    </row>
    <row r="95" spans="1:9">
      <c r="A95" s="563" t="s">
        <v>109</v>
      </c>
      <c r="B95" s="564" t="s">
        <v>74</v>
      </c>
      <c r="C95" s="533" t="s">
        <v>55</v>
      </c>
      <c r="D95" s="534"/>
      <c r="E95" s="534"/>
      <c r="F95" s="534"/>
      <c r="G95" s="534"/>
      <c r="H95" s="534"/>
      <c r="I95" s="535"/>
    </row>
    <row r="96" spans="1:9" ht="38.25" customHeight="1" thickBot="1">
      <c r="A96" s="597"/>
      <c r="B96" s="598"/>
      <c r="C96" s="463" t="s">
        <v>164</v>
      </c>
      <c r="D96" s="464"/>
      <c r="E96" s="464"/>
      <c r="F96" s="464"/>
      <c r="G96" s="464"/>
      <c r="H96" s="464"/>
      <c r="I96" s="465"/>
    </row>
    <row r="97" spans="1:9" ht="49.5">
      <c r="A97" s="599" t="s">
        <v>75</v>
      </c>
      <c r="B97" s="600"/>
      <c r="C97" s="261" t="s">
        <v>124</v>
      </c>
      <c r="D97" s="262">
        <v>1</v>
      </c>
      <c r="E97" s="262">
        <v>1</v>
      </c>
      <c r="F97" s="262">
        <v>1</v>
      </c>
      <c r="G97" s="263"/>
      <c r="H97" s="263"/>
      <c r="I97" s="264"/>
    </row>
    <row r="98" spans="1:9" ht="17.25" thickBot="1">
      <c r="A98" s="601" t="s">
        <v>78</v>
      </c>
      <c r="B98" s="602"/>
      <c r="C98" s="265"/>
      <c r="D98" s="265"/>
      <c r="E98" s="265"/>
      <c r="F98" s="251"/>
      <c r="G98" s="266"/>
      <c r="H98" s="266"/>
      <c r="I98" s="252"/>
    </row>
    <row r="99" spans="1:9" ht="60" customHeight="1" thickBot="1">
      <c r="A99" s="603" t="s">
        <v>90</v>
      </c>
      <c r="B99" s="604"/>
      <c r="C99" s="604"/>
      <c r="D99" s="267"/>
      <c r="E99" s="267"/>
      <c r="F99" s="226"/>
      <c r="G99" s="268">
        <f>Gegharqunik!C50</f>
        <v>19200</v>
      </c>
      <c r="H99" s="268">
        <f>Gegharqunik!D50</f>
        <v>19200</v>
      </c>
      <c r="I99" s="268">
        <f>Gegharqunik!E50</f>
        <v>19200</v>
      </c>
    </row>
    <row r="100" spans="1:9" ht="48" customHeight="1" thickBot="1">
      <c r="A100" s="538" t="s">
        <v>91</v>
      </c>
      <c r="B100" s="540"/>
      <c r="C100" s="269">
        <f>I99</f>
        <v>19200</v>
      </c>
      <c r="D100" s="269"/>
      <c r="E100" s="269"/>
      <c r="F100" s="226"/>
      <c r="G100" s="185"/>
      <c r="H100" s="185"/>
      <c r="I100" s="186"/>
    </row>
    <row r="101" spans="1:9" ht="100.5" customHeight="1" thickBot="1">
      <c r="A101" s="538" t="s">
        <v>92</v>
      </c>
      <c r="B101" s="540"/>
      <c r="C101" s="245"/>
      <c r="D101" s="245"/>
      <c r="E101" s="245"/>
      <c r="F101" s="226"/>
      <c r="G101" s="185"/>
      <c r="H101" s="185"/>
      <c r="I101" s="186"/>
    </row>
    <row r="102" spans="1:9">
      <c r="A102" s="547" t="s">
        <v>63</v>
      </c>
      <c r="B102" s="548"/>
      <c r="C102" s="548"/>
      <c r="D102" s="548"/>
      <c r="E102" s="548"/>
      <c r="F102" s="548"/>
      <c r="G102" s="549"/>
      <c r="H102" s="549"/>
      <c r="I102" s="550"/>
    </row>
    <row r="103" spans="1:9" ht="17.25" thickBot="1">
      <c r="A103" s="551" t="s">
        <v>157</v>
      </c>
      <c r="B103" s="552"/>
      <c r="C103" s="552"/>
      <c r="D103" s="552"/>
      <c r="E103" s="552"/>
      <c r="F103" s="552"/>
      <c r="G103" s="553"/>
      <c r="H103" s="553"/>
      <c r="I103" s="554"/>
    </row>
    <row r="104" spans="1:9">
      <c r="A104" s="547" t="s">
        <v>64</v>
      </c>
      <c r="B104" s="548"/>
      <c r="C104" s="548"/>
      <c r="D104" s="548"/>
      <c r="E104" s="548"/>
      <c r="F104" s="548"/>
      <c r="G104" s="549"/>
      <c r="H104" s="549"/>
      <c r="I104" s="550"/>
    </row>
    <row r="105" spans="1:9" ht="17.25" thickBot="1">
      <c r="A105" s="551" t="s">
        <v>82</v>
      </c>
      <c r="B105" s="552"/>
      <c r="C105" s="552"/>
      <c r="D105" s="552"/>
      <c r="E105" s="552"/>
      <c r="F105" s="552"/>
      <c r="G105" s="553"/>
      <c r="H105" s="553"/>
      <c r="I105" s="554"/>
    </row>
    <row r="106" spans="1:9">
      <c r="A106" s="555" t="s">
        <v>51</v>
      </c>
      <c r="B106" s="556"/>
      <c r="C106" s="565" t="s">
        <v>21</v>
      </c>
      <c r="D106" s="566"/>
      <c r="E106" s="566"/>
      <c r="F106" s="566"/>
      <c r="G106" s="566"/>
      <c r="H106" s="566"/>
      <c r="I106" s="567"/>
    </row>
    <row r="107" spans="1:9">
      <c r="A107" s="557"/>
      <c r="B107" s="558"/>
      <c r="C107" s="320" t="s">
        <v>165</v>
      </c>
      <c r="D107" s="321"/>
      <c r="E107" s="321"/>
      <c r="F107" s="321"/>
      <c r="G107" s="321"/>
      <c r="H107" s="321"/>
      <c r="I107" s="322"/>
    </row>
    <row r="108" spans="1:9">
      <c r="A108" s="563" t="s">
        <v>86</v>
      </c>
      <c r="B108" s="564" t="s">
        <v>74</v>
      </c>
      <c r="C108" s="533" t="s">
        <v>55</v>
      </c>
      <c r="D108" s="534"/>
      <c r="E108" s="534"/>
      <c r="F108" s="534"/>
      <c r="G108" s="534"/>
      <c r="H108" s="534"/>
      <c r="I108" s="535"/>
    </row>
    <row r="109" spans="1:9" ht="17.25" thickBot="1">
      <c r="A109" s="597"/>
      <c r="B109" s="598"/>
      <c r="C109" s="463" t="s">
        <v>166</v>
      </c>
      <c r="D109" s="464"/>
      <c r="E109" s="464"/>
      <c r="F109" s="464"/>
      <c r="G109" s="464"/>
      <c r="H109" s="464"/>
      <c r="I109" s="465"/>
    </row>
    <row r="110" spans="1:9" ht="49.5">
      <c r="A110" s="599" t="s">
        <v>75</v>
      </c>
      <c r="B110" s="600"/>
      <c r="C110" s="261" t="s">
        <v>124</v>
      </c>
      <c r="D110" s="262">
        <v>0</v>
      </c>
      <c r="E110" s="262">
        <v>2</v>
      </c>
      <c r="F110" s="262">
        <v>2</v>
      </c>
      <c r="G110" s="263"/>
      <c r="H110" s="263"/>
      <c r="I110" s="264"/>
    </row>
    <row r="111" spans="1:9" ht="17.25" thickBot="1">
      <c r="A111" s="601" t="s">
        <v>78</v>
      </c>
      <c r="B111" s="602"/>
      <c r="C111" s="265"/>
      <c r="D111" s="265"/>
      <c r="E111" s="265"/>
      <c r="F111" s="251"/>
      <c r="G111" s="266"/>
      <c r="H111" s="266"/>
      <c r="I111" s="252"/>
    </row>
    <row r="112" spans="1:9" ht="66.75" customHeight="1" thickBot="1">
      <c r="A112" s="603" t="s">
        <v>90</v>
      </c>
      <c r="B112" s="604"/>
      <c r="C112" s="604"/>
      <c r="D112" s="267"/>
      <c r="E112" s="267"/>
      <c r="F112" s="226"/>
      <c r="G112" s="268">
        <f>SUM(Gegharqunik!C24:C25)</f>
        <v>0</v>
      </c>
      <c r="H112" s="268">
        <f>SUM(Gegharqunik!D24:D25)</f>
        <v>57600</v>
      </c>
      <c r="I112" s="268">
        <f>SUM(Gegharqunik!E24:E25)</f>
        <v>64000</v>
      </c>
    </row>
    <row r="113" spans="1:9" ht="39.75" customHeight="1" thickBot="1">
      <c r="A113" s="538" t="s">
        <v>91</v>
      </c>
      <c r="B113" s="540"/>
      <c r="C113" s="269">
        <f>I112</f>
        <v>64000</v>
      </c>
      <c r="D113" s="269"/>
      <c r="E113" s="269"/>
      <c r="F113" s="226"/>
      <c r="G113" s="185"/>
      <c r="H113" s="185"/>
      <c r="I113" s="186"/>
    </row>
    <row r="114" spans="1:9" ht="93" customHeight="1" thickBot="1">
      <c r="A114" s="538" t="s">
        <v>92</v>
      </c>
      <c r="B114" s="540"/>
      <c r="C114" s="245"/>
      <c r="D114" s="245"/>
      <c r="E114" s="245"/>
      <c r="F114" s="226"/>
      <c r="G114" s="185"/>
      <c r="H114" s="185"/>
      <c r="I114" s="186"/>
    </row>
    <row r="115" spans="1:9">
      <c r="A115" s="547" t="s">
        <v>63</v>
      </c>
      <c r="B115" s="548"/>
      <c r="C115" s="548"/>
      <c r="D115" s="548"/>
      <c r="E115" s="548"/>
      <c r="F115" s="548"/>
      <c r="G115" s="549"/>
      <c r="H115" s="549"/>
      <c r="I115" s="550"/>
    </row>
    <row r="116" spans="1:9" ht="17.25" thickBot="1">
      <c r="A116" s="551" t="s">
        <v>157</v>
      </c>
      <c r="B116" s="552"/>
      <c r="C116" s="552"/>
      <c r="D116" s="552"/>
      <c r="E116" s="552"/>
      <c r="F116" s="552"/>
      <c r="G116" s="553"/>
      <c r="H116" s="553"/>
      <c r="I116" s="554"/>
    </row>
    <row r="117" spans="1:9">
      <c r="A117" s="547" t="s">
        <v>64</v>
      </c>
      <c r="B117" s="548"/>
      <c r="C117" s="548"/>
      <c r="D117" s="548"/>
      <c r="E117" s="548"/>
      <c r="F117" s="548"/>
      <c r="G117" s="549"/>
      <c r="H117" s="549"/>
      <c r="I117" s="550"/>
    </row>
    <row r="118" spans="1:9" ht="17.25" thickBot="1">
      <c r="A118" s="551" t="s">
        <v>82</v>
      </c>
      <c r="B118" s="552"/>
      <c r="C118" s="552"/>
      <c r="D118" s="552"/>
      <c r="E118" s="552"/>
      <c r="F118" s="552"/>
      <c r="G118" s="553"/>
      <c r="H118" s="553"/>
      <c r="I118" s="554"/>
    </row>
    <row r="119" spans="1:9">
      <c r="A119" s="605" t="s">
        <v>51</v>
      </c>
      <c r="B119" s="606"/>
      <c r="C119" s="611" t="s">
        <v>21</v>
      </c>
      <c r="D119" s="612"/>
      <c r="E119" s="612"/>
      <c r="F119" s="612"/>
      <c r="G119" s="612"/>
      <c r="H119" s="612"/>
      <c r="I119" s="613"/>
    </row>
    <row r="120" spans="1:9">
      <c r="A120" s="607"/>
      <c r="B120" s="608"/>
      <c r="C120" s="504" t="s">
        <v>71</v>
      </c>
      <c r="D120" s="505"/>
      <c r="E120" s="505"/>
      <c r="F120" s="506"/>
      <c r="G120" s="506"/>
      <c r="H120" s="506"/>
      <c r="I120" s="507"/>
    </row>
    <row r="121" spans="1:9" ht="17.25" thickBot="1">
      <c r="A121" s="609"/>
      <c r="B121" s="610"/>
      <c r="C121" s="614" t="s">
        <v>72</v>
      </c>
      <c r="D121" s="615"/>
      <c r="E121" s="615"/>
      <c r="F121" s="616"/>
      <c r="G121" s="616"/>
      <c r="H121" s="616"/>
      <c r="I121" s="617"/>
    </row>
    <row r="122" spans="1:9" ht="17.25" thickBot="1">
      <c r="A122" s="270" t="s">
        <v>73</v>
      </c>
      <c r="B122" s="191" t="s">
        <v>74</v>
      </c>
      <c r="C122" s="441" t="s">
        <v>305</v>
      </c>
      <c r="D122" s="442"/>
      <c r="E122" s="442"/>
      <c r="F122" s="442"/>
      <c r="G122" s="442"/>
      <c r="H122" s="442"/>
      <c r="I122" s="443"/>
    </row>
    <row r="123" spans="1:9" ht="66.75" thickBot="1">
      <c r="A123" s="624" t="s">
        <v>75</v>
      </c>
      <c r="B123" s="625"/>
      <c r="C123" s="242" t="s">
        <v>76</v>
      </c>
      <c r="D123" s="177">
        <v>0</v>
      </c>
      <c r="E123" s="177">
        <v>1</v>
      </c>
      <c r="F123" s="177">
        <v>1</v>
      </c>
      <c r="G123" s="191"/>
      <c r="H123" s="191"/>
      <c r="I123" s="191"/>
    </row>
    <row r="124" spans="1:9" ht="50.25" thickBot="1">
      <c r="A124" s="441"/>
      <c r="B124" s="443"/>
      <c r="C124" s="242" t="s">
        <v>77</v>
      </c>
      <c r="D124" s="242"/>
      <c r="E124" s="242"/>
      <c r="F124" s="191"/>
      <c r="G124" s="191"/>
      <c r="H124" s="191"/>
      <c r="I124" s="191"/>
    </row>
    <row r="125" spans="1:9" ht="17.25" thickBot="1">
      <c r="A125" s="621" t="s">
        <v>78</v>
      </c>
      <c r="B125" s="623"/>
      <c r="C125" s="242"/>
      <c r="D125" s="242"/>
      <c r="E125" s="242"/>
      <c r="F125" s="191"/>
      <c r="G125" s="191"/>
      <c r="H125" s="191"/>
      <c r="I125" s="191"/>
    </row>
    <row r="126" spans="1:9" ht="62.25" customHeight="1" thickBot="1">
      <c r="A126" s="621" t="s">
        <v>79</v>
      </c>
      <c r="B126" s="622"/>
      <c r="C126" s="623"/>
      <c r="D126" s="242"/>
      <c r="E126" s="242"/>
      <c r="F126" s="191"/>
      <c r="G126" s="271">
        <f>SUM(Gegharqunik!C13)</f>
        <v>0</v>
      </c>
      <c r="H126" s="271">
        <f>SUM(Gegharqunik!D13)</f>
        <v>28800</v>
      </c>
      <c r="I126" s="271">
        <f>SUM(Gegharqunik!E13)</f>
        <v>28800</v>
      </c>
    </row>
    <row r="127" spans="1:9" ht="38.25" customHeight="1" thickBot="1">
      <c r="A127" s="621" t="s">
        <v>80</v>
      </c>
      <c r="B127" s="623"/>
      <c r="C127" s="271">
        <f>I126</f>
        <v>28800</v>
      </c>
      <c r="D127" s="272"/>
      <c r="E127" s="272"/>
      <c r="F127" s="191"/>
      <c r="G127" s="191"/>
      <c r="H127" s="191"/>
      <c r="I127" s="191"/>
    </row>
    <row r="128" spans="1:9" ht="87.75" customHeight="1" thickBot="1">
      <c r="A128" s="621" t="s">
        <v>81</v>
      </c>
      <c r="B128" s="623"/>
      <c r="C128" s="242"/>
      <c r="D128" s="242"/>
      <c r="E128" s="242"/>
      <c r="F128" s="191"/>
      <c r="G128" s="191"/>
      <c r="H128" s="191"/>
      <c r="I128" s="191"/>
    </row>
    <row r="129" spans="1:9" ht="17.25" thickBot="1">
      <c r="A129" s="618" t="s">
        <v>63</v>
      </c>
      <c r="B129" s="619"/>
      <c r="C129" s="619"/>
      <c r="D129" s="619"/>
      <c r="E129" s="619"/>
      <c r="F129" s="619"/>
      <c r="G129" s="619"/>
      <c r="H129" s="619"/>
      <c r="I129" s="620"/>
    </row>
    <row r="130" spans="1:9" ht="17.25" thickBot="1">
      <c r="A130" s="621" t="s">
        <v>167</v>
      </c>
      <c r="B130" s="622"/>
      <c r="C130" s="622"/>
      <c r="D130" s="622"/>
      <c r="E130" s="622"/>
      <c r="F130" s="622"/>
      <c r="G130" s="622"/>
      <c r="H130" s="622"/>
      <c r="I130" s="623"/>
    </row>
    <row r="131" spans="1:9" ht="17.25" thickBot="1">
      <c r="A131" s="618" t="s">
        <v>64</v>
      </c>
      <c r="B131" s="619"/>
      <c r="C131" s="619"/>
      <c r="D131" s="619"/>
      <c r="E131" s="619"/>
      <c r="F131" s="619"/>
      <c r="G131" s="619"/>
      <c r="H131" s="619"/>
      <c r="I131" s="620"/>
    </row>
    <row r="132" spans="1:9" ht="17.25" thickBot="1">
      <c r="A132" s="621" t="s">
        <v>82</v>
      </c>
      <c r="B132" s="622"/>
      <c r="C132" s="622"/>
      <c r="D132" s="622"/>
      <c r="E132" s="622"/>
      <c r="F132" s="622"/>
      <c r="G132" s="622"/>
      <c r="H132" s="622"/>
      <c r="I132" s="623"/>
    </row>
    <row r="133" spans="1:9">
      <c r="A133" s="607"/>
      <c r="B133" s="608"/>
      <c r="C133" s="504" t="s">
        <v>120</v>
      </c>
      <c r="D133" s="505"/>
      <c r="E133" s="505"/>
      <c r="F133" s="506"/>
      <c r="G133" s="506"/>
      <c r="H133" s="506"/>
      <c r="I133" s="507"/>
    </row>
    <row r="134" spans="1:9" ht="17.25" thickBot="1">
      <c r="A134" s="609"/>
      <c r="B134" s="610"/>
      <c r="C134" s="614" t="s">
        <v>72</v>
      </c>
      <c r="D134" s="615"/>
      <c r="E134" s="615"/>
      <c r="F134" s="616"/>
      <c r="G134" s="616"/>
      <c r="H134" s="616"/>
      <c r="I134" s="617"/>
    </row>
    <row r="135" spans="1:9" ht="17.25" thickBot="1">
      <c r="A135" s="270" t="s">
        <v>135</v>
      </c>
      <c r="B135" s="191" t="s">
        <v>74</v>
      </c>
      <c r="C135" s="441" t="s">
        <v>120</v>
      </c>
      <c r="D135" s="442"/>
      <c r="E135" s="442"/>
      <c r="F135" s="442"/>
      <c r="G135" s="442"/>
      <c r="H135" s="442"/>
      <c r="I135" s="443"/>
    </row>
    <row r="136" spans="1:9" ht="33.75" thickBot="1">
      <c r="A136" s="621" t="s">
        <v>75</v>
      </c>
      <c r="B136" s="623"/>
      <c r="C136" s="242" t="s">
        <v>121</v>
      </c>
      <c r="D136" s="191">
        <v>0</v>
      </c>
      <c r="E136" s="191">
        <v>40</v>
      </c>
      <c r="F136" s="191">
        <v>72</v>
      </c>
      <c r="G136" s="191"/>
      <c r="H136" s="191"/>
      <c r="I136" s="191"/>
    </row>
    <row r="137" spans="1:9" ht="17.25" thickBot="1">
      <c r="A137" s="621" t="s">
        <v>78</v>
      </c>
      <c r="B137" s="623"/>
      <c r="C137" s="242"/>
      <c r="D137" s="242"/>
      <c r="E137" s="242"/>
      <c r="F137" s="191"/>
      <c r="G137" s="191"/>
      <c r="H137" s="191"/>
      <c r="I137" s="191"/>
    </row>
    <row r="138" spans="1:9" ht="52.5" customHeight="1" thickBot="1">
      <c r="A138" s="621" t="s">
        <v>79</v>
      </c>
      <c r="B138" s="622"/>
      <c r="C138" s="623"/>
      <c r="D138" s="242"/>
      <c r="E138" s="242"/>
      <c r="F138" s="191"/>
      <c r="G138" s="271">
        <f>SUM(Gegharqunik!C14:C17)</f>
        <v>0</v>
      </c>
      <c r="H138" s="271">
        <f>SUM(Gegharqunik!D14:D17)</f>
        <v>46740</v>
      </c>
      <c r="I138" s="271">
        <f>SUM(Gegharqunik!E14:E17)</f>
        <v>77900</v>
      </c>
    </row>
    <row r="139" spans="1:9" ht="45.75" customHeight="1" thickBot="1">
      <c r="A139" s="621" t="s">
        <v>80</v>
      </c>
      <c r="B139" s="623"/>
      <c r="C139" s="271">
        <f>I138</f>
        <v>77900</v>
      </c>
      <c r="D139" s="271"/>
      <c r="E139" s="271"/>
      <c r="F139" s="191"/>
      <c r="G139" s="191"/>
      <c r="H139" s="191"/>
      <c r="I139" s="191"/>
    </row>
    <row r="140" spans="1:9" ht="82.5" customHeight="1" thickBot="1">
      <c r="A140" s="621" t="s">
        <v>81</v>
      </c>
      <c r="B140" s="623"/>
      <c r="C140" s="242"/>
      <c r="D140" s="242"/>
      <c r="E140" s="242"/>
      <c r="F140" s="191"/>
      <c r="G140" s="191"/>
      <c r="H140" s="191"/>
      <c r="I140" s="191"/>
    </row>
    <row r="141" spans="1:9">
      <c r="A141" s="626" t="s">
        <v>63</v>
      </c>
      <c r="B141" s="627"/>
      <c r="C141" s="627"/>
      <c r="D141" s="627"/>
      <c r="E141" s="627"/>
      <c r="F141" s="627"/>
      <c r="G141" s="627"/>
      <c r="H141" s="627"/>
      <c r="I141" s="628"/>
    </row>
    <row r="142" spans="1:9" ht="17.25" thickBot="1">
      <c r="A142" s="441" t="s">
        <v>168</v>
      </c>
      <c r="B142" s="442"/>
      <c r="C142" s="442"/>
      <c r="D142" s="442"/>
      <c r="E142" s="442"/>
      <c r="F142" s="442"/>
      <c r="G142" s="442"/>
      <c r="H142" s="442"/>
      <c r="I142" s="443"/>
    </row>
    <row r="143" spans="1:9">
      <c r="A143" s="626" t="s">
        <v>64</v>
      </c>
      <c r="B143" s="627"/>
      <c r="C143" s="627"/>
      <c r="D143" s="627"/>
      <c r="E143" s="627"/>
      <c r="F143" s="627"/>
      <c r="G143" s="627"/>
      <c r="H143" s="627"/>
      <c r="I143" s="628"/>
    </row>
    <row r="144" spans="1:9" ht="17.25" thickBot="1">
      <c r="A144" s="441" t="s">
        <v>82</v>
      </c>
      <c r="B144" s="442"/>
      <c r="C144" s="442"/>
      <c r="D144" s="442"/>
      <c r="E144" s="442"/>
      <c r="F144" s="442"/>
      <c r="G144" s="442"/>
      <c r="H144" s="442"/>
      <c r="I144" s="443"/>
    </row>
    <row r="145" spans="1:9">
      <c r="A145" s="605" t="s">
        <v>51</v>
      </c>
      <c r="B145" s="606"/>
      <c r="C145" s="611" t="s">
        <v>21</v>
      </c>
      <c r="D145" s="612"/>
      <c r="E145" s="612"/>
      <c r="F145" s="612"/>
      <c r="G145" s="612"/>
      <c r="H145" s="612"/>
      <c r="I145" s="613"/>
    </row>
    <row r="146" spans="1:9">
      <c r="A146" s="607"/>
      <c r="B146" s="608"/>
      <c r="C146" s="504" t="s">
        <v>117</v>
      </c>
      <c r="D146" s="505"/>
      <c r="E146" s="505"/>
      <c r="F146" s="506"/>
      <c r="G146" s="506"/>
      <c r="H146" s="506"/>
      <c r="I146" s="507"/>
    </row>
    <row r="147" spans="1:9" ht="17.25" thickBot="1">
      <c r="A147" s="609"/>
      <c r="B147" s="610"/>
      <c r="C147" s="614" t="s">
        <v>72</v>
      </c>
      <c r="D147" s="615"/>
      <c r="E147" s="615"/>
      <c r="F147" s="616"/>
      <c r="G147" s="616"/>
      <c r="H147" s="616"/>
      <c r="I147" s="617"/>
    </row>
    <row r="148" spans="1:9" ht="17.25" thickBot="1">
      <c r="A148" s="270" t="s">
        <v>170</v>
      </c>
      <c r="B148" s="191" t="s">
        <v>74</v>
      </c>
      <c r="C148" s="441" t="s">
        <v>118</v>
      </c>
      <c r="D148" s="442"/>
      <c r="E148" s="442"/>
      <c r="F148" s="442"/>
      <c r="G148" s="442"/>
      <c r="H148" s="442"/>
      <c r="I148" s="443"/>
    </row>
    <row r="149" spans="1:9" s="230" customFormat="1" ht="66.75" thickBot="1">
      <c r="A149" s="629" t="s">
        <v>75</v>
      </c>
      <c r="B149" s="630"/>
      <c r="C149" s="177" t="s">
        <v>119</v>
      </c>
      <c r="D149" s="177">
        <v>0</v>
      </c>
      <c r="E149" s="177">
        <v>3</v>
      </c>
      <c r="F149" s="177">
        <v>7.6</v>
      </c>
      <c r="G149" s="177"/>
      <c r="H149" s="177"/>
      <c r="I149" s="177"/>
    </row>
    <row r="150" spans="1:9" ht="17.25" thickBot="1">
      <c r="A150" s="621" t="s">
        <v>78</v>
      </c>
      <c r="B150" s="623"/>
      <c r="C150" s="242"/>
      <c r="D150" s="242"/>
      <c r="E150" s="242"/>
      <c r="F150" s="191"/>
      <c r="G150" s="191"/>
      <c r="H150" s="191"/>
      <c r="I150" s="191"/>
    </row>
    <row r="151" spans="1:9" ht="52.5" customHeight="1" thickBot="1">
      <c r="A151" s="621" t="s">
        <v>79</v>
      </c>
      <c r="B151" s="622"/>
      <c r="C151" s="623"/>
      <c r="D151" s="242"/>
      <c r="E151" s="242"/>
      <c r="F151" s="191"/>
      <c r="G151" s="273">
        <f>SUM(Gegharqunik!C33:C38,Gegharqunik!C18)</f>
        <v>0</v>
      </c>
      <c r="H151" s="273">
        <f>SUM(Gegharqunik!D33:D38,Gegharqunik!D18)</f>
        <v>224880</v>
      </c>
      <c r="I151" s="273">
        <f>SUM(Gegharqunik!E33:E38,Gegharqunik!E18)</f>
        <v>281100</v>
      </c>
    </row>
    <row r="152" spans="1:9" ht="39" customHeight="1" thickBot="1">
      <c r="A152" s="621" t="s">
        <v>80</v>
      </c>
      <c r="B152" s="623"/>
      <c r="C152" s="273">
        <f>I151</f>
        <v>281100</v>
      </c>
      <c r="D152" s="273"/>
      <c r="E152" s="273"/>
      <c r="F152" s="191"/>
      <c r="G152" s="191"/>
      <c r="H152" s="191"/>
      <c r="I152" s="191"/>
    </row>
    <row r="153" spans="1:9" ht="86.25" customHeight="1" thickBot="1">
      <c r="A153" s="621" t="s">
        <v>81</v>
      </c>
      <c r="B153" s="623"/>
      <c r="C153" s="242"/>
      <c r="D153" s="242"/>
      <c r="E153" s="242"/>
      <c r="F153" s="191"/>
      <c r="G153" s="191"/>
      <c r="H153" s="191"/>
      <c r="I153" s="191"/>
    </row>
    <row r="154" spans="1:9">
      <c r="A154" s="626" t="s">
        <v>63</v>
      </c>
      <c r="B154" s="627"/>
      <c r="C154" s="627"/>
      <c r="D154" s="627"/>
      <c r="E154" s="627"/>
      <c r="F154" s="627"/>
      <c r="G154" s="627"/>
      <c r="H154" s="627"/>
      <c r="I154" s="628"/>
    </row>
    <row r="155" spans="1:9" ht="17.25" thickBot="1">
      <c r="A155" s="441" t="s">
        <v>169</v>
      </c>
      <c r="B155" s="442"/>
      <c r="C155" s="442"/>
      <c r="D155" s="442"/>
      <c r="E155" s="442"/>
      <c r="F155" s="442"/>
      <c r="G155" s="442"/>
      <c r="H155" s="442"/>
      <c r="I155" s="443"/>
    </row>
    <row r="156" spans="1:9">
      <c r="A156" s="626" t="s">
        <v>64</v>
      </c>
      <c r="B156" s="627"/>
      <c r="C156" s="627"/>
      <c r="D156" s="627"/>
      <c r="E156" s="627"/>
      <c r="F156" s="627"/>
      <c r="G156" s="627"/>
      <c r="H156" s="627"/>
      <c r="I156" s="628"/>
    </row>
    <row r="157" spans="1:9" ht="17.25" thickBot="1">
      <c r="A157" s="441" t="s">
        <v>82</v>
      </c>
      <c r="B157" s="442"/>
      <c r="C157" s="442"/>
      <c r="D157" s="442"/>
      <c r="E157" s="442"/>
      <c r="F157" s="442"/>
      <c r="G157" s="442"/>
      <c r="H157" s="442"/>
      <c r="I157" s="443"/>
    </row>
    <row r="158" spans="1:9" ht="16.5" customHeight="1">
      <c r="A158" s="632" t="s">
        <v>51</v>
      </c>
      <c r="B158" s="633"/>
      <c r="C158" s="364" t="s">
        <v>21</v>
      </c>
      <c r="D158" s="365"/>
      <c r="E158" s="365"/>
      <c r="F158" s="365"/>
      <c r="G158" s="365"/>
      <c r="H158" s="365"/>
      <c r="I158" s="366"/>
    </row>
    <row r="159" spans="1:9" ht="16.5" customHeight="1">
      <c r="A159" s="634"/>
      <c r="B159" s="635"/>
      <c r="C159" s="450" t="s">
        <v>85</v>
      </c>
      <c r="D159" s="451"/>
      <c r="E159" s="451"/>
      <c r="F159" s="451"/>
      <c r="G159" s="451"/>
      <c r="H159" s="451"/>
      <c r="I159" s="452"/>
    </row>
    <row r="160" spans="1:9">
      <c r="A160" s="470" t="s">
        <v>135</v>
      </c>
      <c r="B160" s="471" t="s">
        <v>74</v>
      </c>
      <c r="C160" s="472" t="s">
        <v>55</v>
      </c>
      <c r="D160" s="473"/>
      <c r="E160" s="473"/>
      <c r="F160" s="473"/>
      <c r="G160" s="473"/>
      <c r="H160" s="473"/>
      <c r="I160" s="474"/>
    </row>
    <row r="161" spans="1:9" ht="35.25" customHeight="1" thickBot="1">
      <c r="A161" s="355"/>
      <c r="B161" s="357"/>
      <c r="C161" s="475" t="s">
        <v>87</v>
      </c>
      <c r="D161" s="476"/>
      <c r="E161" s="476"/>
      <c r="F161" s="476"/>
      <c r="G161" s="476"/>
      <c r="H161" s="476"/>
      <c r="I161" s="477"/>
    </row>
    <row r="162" spans="1:9" ht="66">
      <c r="A162" s="455" t="s">
        <v>75</v>
      </c>
      <c r="B162" s="456"/>
      <c r="C162" s="45" t="s">
        <v>88</v>
      </c>
      <c r="D162" s="74">
        <v>38</v>
      </c>
      <c r="E162" s="74">
        <v>38</v>
      </c>
      <c r="F162" s="74">
        <v>38</v>
      </c>
      <c r="G162" s="47"/>
      <c r="H162" s="47"/>
      <c r="I162" s="48"/>
    </row>
    <row r="163" spans="1:9" ht="122.25" customHeight="1" thickBot="1">
      <c r="A163" s="457" t="s">
        <v>78</v>
      </c>
      <c r="B163" s="458"/>
      <c r="C163" s="49" t="s">
        <v>89</v>
      </c>
      <c r="D163" s="49"/>
      <c r="E163" s="49"/>
      <c r="F163" s="50">
        <v>100</v>
      </c>
      <c r="G163" s="51"/>
      <c r="H163" s="51"/>
      <c r="I163" s="52"/>
    </row>
    <row r="164" spans="1:9" ht="54.75" customHeight="1" thickBot="1">
      <c r="A164" s="461" t="s">
        <v>90</v>
      </c>
      <c r="B164" s="393"/>
      <c r="C164" s="462"/>
      <c r="D164" s="243"/>
      <c r="E164" s="243"/>
      <c r="F164" s="54"/>
      <c r="G164" s="274">
        <f>Gegharqunik!C54</f>
        <v>34590</v>
      </c>
      <c r="H164" s="274">
        <f>Gegharqunik!D54</f>
        <v>34590</v>
      </c>
      <c r="I164" s="274">
        <f>Gegharqunik!E54</f>
        <v>34590</v>
      </c>
    </row>
    <row r="165" spans="1:9" ht="53.25" customHeight="1" thickBot="1">
      <c r="A165" s="461" t="s">
        <v>91</v>
      </c>
      <c r="B165" s="462"/>
      <c r="C165" s="274">
        <f>I164</f>
        <v>34590</v>
      </c>
      <c r="D165" s="275"/>
      <c r="E165" s="275"/>
      <c r="F165" s="54"/>
      <c r="G165" s="57"/>
      <c r="H165" s="57"/>
      <c r="I165" s="58"/>
    </row>
    <row r="166" spans="1:9" ht="87" customHeight="1" thickBot="1">
      <c r="A166" s="461" t="s">
        <v>92</v>
      </c>
      <c r="B166" s="462"/>
      <c r="C166" s="241"/>
      <c r="D166" s="241"/>
      <c r="E166" s="241"/>
      <c r="F166" s="54"/>
      <c r="G166" s="57"/>
      <c r="H166" s="57"/>
      <c r="I166" s="58"/>
    </row>
    <row r="167" spans="1:9" ht="16.5" customHeight="1">
      <c r="A167" s="377" t="s">
        <v>63</v>
      </c>
      <c r="B167" s="378"/>
      <c r="C167" s="378"/>
      <c r="D167" s="378"/>
      <c r="E167" s="378"/>
      <c r="F167" s="378"/>
      <c r="G167" s="378"/>
      <c r="H167" s="378"/>
      <c r="I167" s="631"/>
    </row>
    <row r="168" spans="1:9" ht="17.25" customHeight="1" thickBot="1">
      <c r="A168" s="345" t="s">
        <v>306</v>
      </c>
      <c r="B168" s="346"/>
      <c r="C168" s="346"/>
      <c r="D168" s="346"/>
      <c r="E168" s="346"/>
      <c r="F168" s="346"/>
      <c r="G168" s="346"/>
      <c r="H168" s="346"/>
      <c r="I168" s="347"/>
    </row>
    <row r="169" spans="1:9" ht="16.5" customHeight="1">
      <c r="A169" s="377" t="s">
        <v>64</v>
      </c>
      <c r="B169" s="378"/>
      <c r="C169" s="378"/>
      <c r="D169" s="378"/>
      <c r="E169" s="378"/>
      <c r="F169" s="378"/>
      <c r="G169" s="378"/>
      <c r="H169" s="378"/>
      <c r="I169" s="631"/>
    </row>
    <row r="170" spans="1:9" ht="17.25" customHeight="1" thickBot="1">
      <c r="A170" s="345" t="s">
        <v>82</v>
      </c>
      <c r="B170" s="346"/>
      <c r="C170" s="346"/>
      <c r="D170" s="346"/>
      <c r="E170" s="346"/>
      <c r="F170" s="346"/>
      <c r="G170" s="346"/>
      <c r="H170" s="346"/>
      <c r="I170" s="347"/>
    </row>
    <row r="171" spans="1:9">
      <c r="A171" s="555" t="s">
        <v>51</v>
      </c>
      <c r="B171" s="556"/>
      <c r="C171" s="533" t="s">
        <v>21</v>
      </c>
      <c r="D171" s="534"/>
      <c r="E171" s="534"/>
      <c r="F171" s="534"/>
      <c r="G171" s="534"/>
      <c r="H171" s="534"/>
      <c r="I171" s="535"/>
    </row>
    <row r="172" spans="1:9">
      <c r="A172" s="557"/>
      <c r="B172" s="558"/>
      <c r="C172" s="559" t="s">
        <v>378</v>
      </c>
      <c r="D172" s="560"/>
      <c r="E172" s="560"/>
      <c r="F172" s="561"/>
      <c r="G172" s="561"/>
      <c r="H172" s="561"/>
      <c r="I172" s="562"/>
    </row>
    <row r="173" spans="1:9">
      <c r="A173" s="563" t="s">
        <v>151</v>
      </c>
      <c r="B173" s="564" t="s">
        <v>95</v>
      </c>
      <c r="C173" s="533" t="s">
        <v>55</v>
      </c>
      <c r="D173" s="534"/>
      <c r="E173" s="534"/>
      <c r="F173" s="534"/>
      <c r="G173" s="534"/>
      <c r="H173" s="534"/>
      <c r="I173" s="535"/>
    </row>
    <row r="174" spans="1:9" ht="33.75" customHeight="1" thickBot="1">
      <c r="A174" s="563"/>
      <c r="B174" s="564"/>
      <c r="C174" s="463" t="s">
        <v>379</v>
      </c>
      <c r="D174" s="464"/>
      <c r="E174" s="464"/>
      <c r="F174" s="464"/>
      <c r="G174" s="464"/>
      <c r="H174" s="464"/>
      <c r="I174" s="465"/>
    </row>
    <row r="175" spans="1:9" ht="50.25" customHeight="1" thickBot="1">
      <c r="A175" s="538" t="s">
        <v>97</v>
      </c>
      <c r="B175" s="540"/>
      <c r="C175" s="182" t="s">
        <v>98</v>
      </c>
      <c r="D175" s="183">
        <v>0</v>
      </c>
      <c r="E175" s="183">
        <v>0</v>
      </c>
      <c r="F175" s="184">
        <v>1</v>
      </c>
      <c r="G175" s="185"/>
      <c r="H175" s="185"/>
      <c r="I175" s="186"/>
    </row>
    <row r="176" spans="1:9" ht="18.75" thickBot="1">
      <c r="A176" s="538" t="s">
        <v>99</v>
      </c>
      <c r="B176" s="540"/>
      <c r="C176" s="182"/>
      <c r="D176" s="226" t="s">
        <v>57</v>
      </c>
      <c r="E176" s="226" t="s">
        <v>57</v>
      </c>
      <c r="F176" s="226" t="s">
        <v>57</v>
      </c>
      <c r="G176" s="217">
        <f>Gegharqunik!C51</f>
        <v>0</v>
      </c>
      <c r="H176" s="217">
        <f>Gegharqunik!D51</f>
        <v>0</v>
      </c>
      <c r="I176" s="217">
        <f>Gegharqunik!E51</f>
        <v>64000</v>
      </c>
    </row>
    <row r="177" spans="1:9" ht="17.25" thickBot="1">
      <c r="A177" s="538" t="s">
        <v>100</v>
      </c>
      <c r="B177" s="539"/>
      <c r="C177" s="540"/>
      <c r="D177" s="246"/>
      <c r="E177" s="246"/>
      <c r="F177" s="226"/>
      <c r="G177" s="185"/>
      <c r="H177" s="185"/>
      <c r="I177" s="186"/>
    </row>
    <row r="178" spans="1:9">
      <c r="A178" s="541" t="s">
        <v>101</v>
      </c>
      <c r="B178" s="542"/>
      <c r="C178" s="542"/>
      <c r="D178" s="542"/>
      <c r="E178" s="542"/>
      <c r="F178" s="542"/>
      <c r="G178" s="542"/>
      <c r="H178" s="542"/>
      <c r="I178" s="543"/>
    </row>
    <row r="179" spans="1:9" ht="17.25" thickBot="1">
      <c r="A179" s="544" t="s">
        <v>222</v>
      </c>
      <c r="B179" s="545"/>
      <c r="C179" s="545"/>
      <c r="D179" s="545"/>
      <c r="E179" s="545"/>
      <c r="F179" s="545"/>
      <c r="G179" s="545"/>
      <c r="H179" s="545"/>
      <c r="I179" s="546"/>
    </row>
    <row r="180" spans="1:9">
      <c r="A180" s="547" t="s">
        <v>63</v>
      </c>
      <c r="B180" s="548"/>
      <c r="C180" s="548"/>
      <c r="D180" s="548"/>
      <c r="E180" s="548"/>
      <c r="F180" s="548"/>
      <c r="G180" s="549"/>
      <c r="H180" s="549"/>
      <c r="I180" s="550"/>
    </row>
    <row r="181" spans="1:9" ht="17.25" thickBot="1">
      <c r="A181" s="551" t="s">
        <v>103</v>
      </c>
      <c r="B181" s="552"/>
      <c r="C181" s="552"/>
      <c r="D181" s="552"/>
      <c r="E181" s="552"/>
      <c r="F181" s="552"/>
      <c r="G181" s="553"/>
      <c r="H181" s="553"/>
      <c r="I181" s="554"/>
    </row>
    <row r="182" spans="1:9">
      <c r="A182" s="547" t="s">
        <v>64</v>
      </c>
      <c r="B182" s="548"/>
      <c r="C182" s="548"/>
      <c r="D182" s="548"/>
      <c r="E182" s="548"/>
      <c r="F182" s="548"/>
      <c r="G182" s="549"/>
      <c r="H182" s="549"/>
      <c r="I182" s="550"/>
    </row>
    <row r="183" spans="1:9" ht="33.75" customHeight="1" thickBot="1">
      <c r="A183" s="551" t="s">
        <v>104</v>
      </c>
      <c r="B183" s="552"/>
      <c r="C183" s="552"/>
      <c r="D183" s="552"/>
      <c r="E183" s="552"/>
      <c r="F183" s="552"/>
      <c r="G183" s="553"/>
      <c r="H183" s="553"/>
      <c r="I183" s="554"/>
    </row>
  </sheetData>
  <mergeCells count="207">
    <mergeCell ref="A164:C164"/>
    <mergeCell ref="A165:B165"/>
    <mergeCell ref="A166:B166"/>
    <mergeCell ref="A167:I167"/>
    <mergeCell ref="A168:I168"/>
    <mergeCell ref="A169:I169"/>
    <mergeCell ref="A170:I170"/>
    <mergeCell ref="A158:B159"/>
    <mergeCell ref="C158:I158"/>
    <mergeCell ref="C159:I159"/>
    <mergeCell ref="A160:A161"/>
    <mergeCell ref="B160:B161"/>
    <mergeCell ref="C160:I160"/>
    <mergeCell ref="C161:I161"/>
    <mergeCell ref="A162:B162"/>
    <mergeCell ref="A163:B163"/>
    <mergeCell ref="A154:I154"/>
    <mergeCell ref="A155:I155"/>
    <mergeCell ref="A156:I156"/>
    <mergeCell ref="A157:I157"/>
    <mergeCell ref="C148:I148"/>
    <mergeCell ref="A149:B149"/>
    <mergeCell ref="A150:B150"/>
    <mergeCell ref="A151:C151"/>
    <mergeCell ref="A152:B152"/>
    <mergeCell ref="A153:B153"/>
    <mergeCell ref="A141:I141"/>
    <mergeCell ref="A142:I142"/>
    <mergeCell ref="A143:I143"/>
    <mergeCell ref="A144:I144"/>
    <mergeCell ref="A145:B147"/>
    <mergeCell ref="C145:I145"/>
    <mergeCell ref="C146:I146"/>
    <mergeCell ref="C147:I147"/>
    <mergeCell ref="C135:I135"/>
    <mergeCell ref="A136:B136"/>
    <mergeCell ref="A137:B137"/>
    <mergeCell ref="A138:C138"/>
    <mergeCell ref="A139:B139"/>
    <mergeCell ref="A140:B140"/>
    <mergeCell ref="A129:I129"/>
    <mergeCell ref="A130:I130"/>
    <mergeCell ref="A131:I131"/>
    <mergeCell ref="A132:I132"/>
    <mergeCell ref="A133:B134"/>
    <mergeCell ref="C133:I133"/>
    <mergeCell ref="C134:I134"/>
    <mergeCell ref="C122:I122"/>
    <mergeCell ref="A123:B124"/>
    <mergeCell ref="A125:B125"/>
    <mergeCell ref="A126:C126"/>
    <mergeCell ref="A127:B127"/>
    <mergeCell ref="A128:B128"/>
    <mergeCell ref="A116:I116"/>
    <mergeCell ref="A117:I117"/>
    <mergeCell ref="A118:I118"/>
    <mergeCell ref="A119:B121"/>
    <mergeCell ref="C119:I119"/>
    <mergeCell ref="C120:I120"/>
    <mergeCell ref="C121:I121"/>
    <mergeCell ref="A110:B110"/>
    <mergeCell ref="A111:B111"/>
    <mergeCell ref="A112:C112"/>
    <mergeCell ref="A113:B113"/>
    <mergeCell ref="A114:B114"/>
    <mergeCell ref="A115:I115"/>
    <mergeCell ref="A105:I105"/>
    <mergeCell ref="A106:B107"/>
    <mergeCell ref="C106:I106"/>
    <mergeCell ref="C107:I107"/>
    <mergeCell ref="A108:A109"/>
    <mergeCell ref="B108:B109"/>
    <mergeCell ref="C108:I108"/>
    <mergeCell ref="C109:I109"/>
    <mergeCell ref="A99:C99"/>
    <mergeCell ref="A100:B100"/>
    <mergeCell ref="A101:B101"/>
    <mergeCell ref="A102:I102"/>
    <mergeCell ref="A103:I103"/>
    <mergeCell ref="A104:I104"/>
    <mergeCell ref="A97:B97"/>
    <mergeCell ref="A98:B98"/>
    <mergeCell ref="A34:I34"/>
    <mergeCell ref="A35:I35"/>
    <mergeCell ref="A36:I36"/>
    <mergeCell ref="A37:I37"/>
    <mergeCell ref="A38:I38"/>
    <mergeCell ref="A93:B94"/>
    <mergeCell ref="C93:I93"/>
    <mergeCell ref="C94:I94"/>
    <mergeCell ref="A90:I90"/>
    <mergeCell ref="A91:I91"/>
    <mergeCell ref="A92:I92"/>
    <mergeCell ref="A86:C86"/>
    <mergeCell ref="A87:B87"/>
    <mergeCell ref="A88:B88"/>
    <mergeCell ref="A89:I89"/>
    <mergeCell ref="G78:I78"/>
    <mergeCell ref="A64:I64"/>
    <mergeCell ref="A65:I65"/>
    <mergeCell ref="A69:I69"/>
    <mergeCell ref="A70:I70"/>
    <mergeCell ref="A71:I71"/>
    <mergeCell ref="A73:I73"/>
    <mergeCell ref="A75:I75"/>
    <mergeCell ref="A77:C79"/>
    <mergeCell ref="D77:I77"/>
    <mergeCell ref="D78:F78"/>
    <mergeCell ref="A95:A96"/>
    <mergeCell ref="B95:B96"/>
    <mergeCell ref="C95:I95"/>
    <mergeCell ref="C96:I96"/>
    <mergeCell ref="A84:B84"/>
    <mergeCell ref="A85:B85"/>
    <mergeCell ref="A80:B81"/>
    <mergeCell ref="C80:I80"/>
    <mergeCell ref="C81:I81"/>
    <mergeCell ref="A82:A83"/>
    <mergeCell ref="B82:B83"/>
    <mergeCell ref="C82:I82"/>
    <mergeCell ref="C83:I83"/>
    <mergeCell ref="A66:B66"/>
    <mergeCell ref="C66:I66"/>
    <mergeCell ref="A67:B67"/>
    <mergeCell ref="A68:I68"/>
    <mergeCell ref="A61:A62"/>
    <mergeCell ref="B61:B62"/>
    <mergeCell ref="C61:I61"/>
    <mergeCell ref="C62:I62"/>
    <mergeCell ref="A63:B63"/>
    <mergeCell ref="A54:B54"/>
    <mergeCell ref="A55:I55"/>
    <mergeCell ref="A56:I56"/>
    <mergeCell ref="A57:I57"/>
    <mergeCell ref="A58:I58"/>
    <mergeCell ref="A59:B60"/>
    <mergeCell ref="C59:I59"/>
    <mergeCell ref="C60:I60"/>
    <mergeCell ref="A49:B49"/>
    <mergeCell ref="A50:I50"/>
    <mergeCell ref="A51:I51"/>
    <mergeCell ref="A52:I52"/>
    <mergeCell ref="A53:B53"/>
    <mergeCell ref="C53:I53"/>
    <mergeCell ref="A30:B30"/>
    <mergeCell ref="A31:B31"/>
    <mergeCell ref="A32:C32"/>
    <mergeCell ref="A33:I33"/>
    <mergeCell ref="A26:B27"/>
    <mergeCell ref="C26:I26"/>
    <mergeCell ref="C27:I27"/>
    <mergeCell ref="A28:A29"/>
    <mergeCell ref="B28:B29"/>
    <mergeCell ref="C28:I28"/>
    <mergeCell ref="C29:I29"/>
    <mergeCell ref="A45:B46"/>
    <mergeCell ref="C45:I45"/>
    <mergeCell ref="C46:I46"/>
    <mergeCell ref="A47:A48"/>
    <mergeCell ref="B47:B48"/>
    <mergeCell ref="C47:I47"/>
    <mergeCell ref="C48:I48"/>
    <mergeCell ref="A40:I40"/>
    <mergeCell ref="A42:C44"/>
    <mergeCell ref="D42:I42"/>
    <mergeCell ref="D43:F43"/>
    <mergeCell ref="G43:I43"/>
    <mergeCell ref="A23:I23"/>
    <mergeCell ref="A24:I24"/>
    <mergeCell ref="A25:I25"/>
    <mergeCell ref="A17:B17"/>
    <mergeCell ref="A18:B18"/>
    <mergeCell ref="A19:C19"/>
    <mergeCell ref="A20:I20"/>
    <mergeCell ref="A21:I21"/>
    <mergeCell ref="A22:I22"/>
    <mergeCell ref="A13:B14"/>
    <mergeCell ref="C13:I13"/>
    <mergeCell ref="C14:I14"/>
    <mergeCell ref="A15:A16"/>
    <mergeCell ref="B15:B16"/>
    <mergeCell ref="C15:I15"/>
    <mergeCell ref="C16:I16"/>
    <mergeCell ref="A1:I1"/>
    <mergeCell ref="A3:I3"/>
    <mergeCell ref="A6:I6"/>
    <mergeCell ref="A8:I8"/>
    <mergeCell ref="A10:C12"/>
    <mergeCell ref="D10:I10"/>
    <mergeCell ref="D11:F11"/>
    <mergeCell ref="G11:I11"/>
    <mergeCell ref="A177:C177"/>
    <mergeCell ref="A178:I178"/>
    <mergeCell ref="A179:I179"/>
    <mergeCell ref="A180:I180"/>
    <mergeCell ref="A181:I181"/>
    <mergeCell ref="A182:I182"/>
    <mergeCell ref="A183:I183"/>
    <mergeCell ref="A171:B172"/>
    <mergeCell ref="C171:I171"/>
    <mergeCell ref="C172:I172"/>
    <mergeCell ref="A173:A174"/>
    <mergeCell ref="B173:B174"/>
    <mergeCell ref="C173:I173"/>
    <mergeCell ref="C174:I174"/>
    <mergeCell ref="A175:B175"/>
    <mergeCell ref="A176:B176"/>
  </mergeCells>
  <pageMargins left="0.2" right="0.21" top="0.17" bottom="0.16" header="0.31496062992125984" footer="0.31496062992125984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191"/>
  <sheetViews>
    <sheetView topLeftCell="A175" zoomScale="85" zoomScaleNormal="85" workbookViewId="0">
      <selection activeCell="J162" sqref="A162:XFD174"/>
    </sheetView>
  </sheetViews>
  <sheetFormatPr defaultRowHeight="15"/>
  <cols>
    <col min="1" max="1" width="11" style="168" customWidth="1"/>
    <col min="2" max="2" width="11.7109375" style="168" customWidth="1"/>
    <col min="3" max="3" width="25.42578125" style="168" customWidth="1"/>
    <col min="4" max="5" width="17.5703125" style="168" customWidth="1"/>
    <col min="6" max="6" width="13.7109375" style="168" customWidth="1"/>
    <col min="7" max="7" width="17.42578125" style="168" customWidth="1"/>
    <col min="8" max="8" width="12.5703125" style="168" customWidth="1"/>
    <col min="9" max="9" width="13" style="168" customWidth="1"/>
    <col min="10" max="10" width="9.140625" style="168"/>
    <col min="11" max="11" width="10" style="168" bestFit="1" customWidth="1"/>
    <col min="12" max="256" width="9.140625" style="168"/>
    <col min="257" max="257" width="11" style="168" customWidth="1"/>
    <col min="258" max="258" width="11.7109375" style="168" customWidth="1"/>
    <col min="259" max="259" width="21.28515625" style="168" customWidth="1"/>
    <col min="260" max="261" width="17.5703125" style="168" customWidth="1"/>
    <col min="262" max="262" width="19.5703125" style="168" customWidth="1"/>
    <col min="263" max="263" width="17.85546875" style="168" customWidth="1"/>
    <col min="264" max="264" width="18.140625" style="168" customWidth="1"/>
    <col min="265" max="265" width="16" style="168" customWidth="1"/>
    <col min="266" max="266" width="9.140625" style="168"/>
    <col min="267" max="267" width="10" style="168" bestFit="1" customWidth="1"/>
    <col min="268" max="512" width="9.140625" style="168"/>
    <col min="513" max="513" width="11" style="168" customWidth="1"/>
    <col min="514" max="514" width="11.7109375" style="168" customWidth="1"/>
    <col min="515" max="515" width="21.28515625" style="168" customWidth="1"/>
    <col min="516" max="517" width="17.5703125" style="168" customWidth="1"/>
    <col min="518" max="518" width="19.5703125" style="168" customWidth="1"/>
    <col min="519" max="519" width="17.85546875" style="168" customWidth="1"/>
    <col min="520" max="520" width="18.140625" style="168" customWidth="1"/>
    <col min="521" max="521" width="16" style="168" customWidth="1"/>
    <col min="522" max="522" width="9.140625" style="168"/>
    <col min="523" max="523" width="10" style="168" bestFit="1" customWidth="1"/>
    <col min="524" max="768" width="9.140625" style="168"/>
    <col min="769" max="769" width="11" style="168" customWidth="1"/>
    <col min="770" max="770" width="11.7109375" style="168" customWidth="1"/>
    <col min="771" max="771" width="21.28515625" style="168" customWidth="1"/>
    <col min="772" max="773" width="17.5703125" style="168" customWidth="1"/>
    <col min="774" max="774" width="19.5703125" style="168" customWidth="1"/>
    <col min="775" max="775" width="17.85546875" style="168" customWidth="1"/>
    <col min="776" max="776" width="18.140625" style="168" customWidth="1"/>
    <col min="777" max="777" width="16" style="168" customWidth="1"/>
    <col min="778" max="778" width="9.140625" style="168"/>
    <col min="779" max="779" width="10" style="168" bestFit="1" customWidth="1"/>
    <col min="780" max="1024" width="9.140625" style="168"/>
    <col min="1025" max="1025" width="11" style="168" customWidth="1"/>
    <col min="1026" max="1026" width="11.7109375" style="168" customWidth="1"/>
    <col min="1027" max="1027" width="21.28515625" style="168" customWidth="1"/>
    <col min="1028" max="1029" width="17.5703125" style="168" customWidth="1"/>
    <col min="1030" max="1030" width="19.5703125" style="168" customWidth="1"/>
    <col min="1031" max="1031" width="17.85546875" style="168" customWidth="1"/>
    <col min="1032" max="1032" width="18.140625" style="168" customWidth="1"/>
    <col min="1033" max="1033" width="16" style="168" customWidth="1"/>
    <col min="1034" max="1034" width="9.140625" style="168"/>
    <col min="1035" max="1035" width="10" style="168" bestFit="1" customWidth="1"/>
    <col min="1036" max="1280" width="9.140625" style="168"/>
    <col min="1281" max="1281" width="11" style="168" customWidth="1"/>
    <col min="1282" max="1282" width="11.7109375" style="168" customWidth="1"/>
    <col min="1283" max="1283" width="21.28515625" style="168" customWidth="1"/>
    <col min="1284" max="1285" width="17.5703125" style="168" customWidth="1"/>
    <col min="1286" max="1286" width="19.5703125" style="168" customWidth="1"/>
    <col min="1287" max="1287" width="17.85546875" style="168" customWidth="1"/>
    <col min="1288" max="1288" width="18.140625" style="168" customWidth="1"/>
    <col min="1289" max="1289" width="16" style="168" customWidth="1"/>
    <col min="1290" max="1290" width="9.140625" style="168"/>
    <col min="1291" max="1291" width="10" style="168" bestFit="1" customWidth="1"/>
    <col min="1292" max="1536" width="9.140625" style="168"/>
    <col min="1537" max="1537" width="11" style="168" customWidth="1"/>
    <col min="1538" max="1538" width="11.7109375" style="168" customWidth="1"/>
    <col min="1539" max="1539" width="21.28515625" style="168" customWidth="1"/>
    <col min="1540" max="1541" width="17.5703125" style="168" customWidth="1"/>
    <col min="1542" max="1542" width="19.5703125" style="168" customWidth="1"/>
    <col min="1543" max="1543" width="17.85546875" style="168" customWidth="1"/>
    <col min="1544" max="1544" width="18.140625" style="168" customWidth="1"/>
    <col min="1545" max="1545" width="16" style="168" customWidth="1"/>
    <col min="1546" max="1546" width="9.140625" style="168"/>
    <col min="1547" max="1547" width="10" style="168" bestFit="1" customWidth="1"/>
    <col min="1548" max="1792" width="9.140625" style="168"/>
    <col min="1793" max="1793" width="11" style="168" customWidth="1"/>
    <col min="1794" max="1794" width="11.7109375" style="168" customWidth="1"/>
    <col min="1795" max="1795" width="21.28515625" style="168" customWidth="1"/>
    <col min="1796" max="1797" width="17.5703125" style="168" customWidth="1"/>
    <col min="1798" max="1798" width="19.5703125" style="168" customWidth="1"/>
    <col min="1799" max="1799" width="17.85546875" style="168" customWidth="1"/>
    <col min="1800" max="1800" width="18.140625" style="168" customWidth="1"/>
    <col min="1801" max="1801" width="16" style="168" customWidth="1"/>
    <col min="1802" max="1802" width="9.140625" style="168"/>
    <col min="1803" max="1803" width="10" style="168" bestFit="1" customWidth="1"/>
    <col min="1804" max="2048" width="9.140625" style="168"/>
    <col min="2049" max="2049" width="11" style="168" customWidth="1"/>
    <col min="2050" max="2050" width="11.7109375" style="168" customWidth="1"/>
    <col min="2051" max="2051" width="21.28515625" style="168" customWidth="1"/>
    <col min="2052" max="2053" width="17.5703125" style="168" customWidth="1"/>
    <col min="2054" max="2054" width="19.5703125" style="168" customWidth="1"/>
    <col min="2055" max="2055" width="17.85546875" style="168" customWidth="1"/>
    <col min="2056" max="2056" width="18.140625" style="168" customWidth="1"/>
    <col min="2057" max="2057" width="16" style="168" customWidth="1"/>
    <col min="2058" max="2058" width="9.140625" style="168"/>
    <col min="2059" max="2059" width="10" style="168" bestFit="1" customWidth="1"/>
    <col min="2060" max="2304" width="9.140625" style="168"/>
    <col min="2305" max="2305" width="11" style="168" customWidth="1"/>
    <col min="2306" max="2306" width="11.7109375" style="168" customWidth="1"/>
    <col min="2307" max="2307" width="21.28515625" style="168" customWidth="1"/>
    <col min="2308" max="2309" width="17.5703125" style="168" customWidth="1"/>
    <col min="2310" max="2310" width="19.5703125" style="168" customWidth="1"/>
    <col min="2311" max="2311" width="17.85546875" style="168" customWidth="1"/>
    <col min="2312" max="2312" width="18.140625" style="168" customWidth="1"/>
    <col min="2313" max="2313" width="16" style="168" customWidth="1"/>
    <col min="2314" max="2314" width="9.140625" style="168"/>
    <col min="2315" max="2315" width="10" style="168" bestFit="1" customWidth="1"/>
    <col min="2316" max="2560" width="9.140625" style="168"/>
    <col min="2561" max="2561" width="11" style="168" customWidth="1"/>
    <col min="2562" max="2562" width="11.7109375" style="168" customWidth="1"/>
    <col min="2563" max="2563" width="21.28515625" style="168" customWidth="1"/>
    <col min="2564" max="2565" width="17.5703125" style="168" customWidth="1"/>
    <col min="2566" max="2566" width="19.5703125" style="168" customWidth="1"/>
    <col min="2567" max="2567" width="17.85546875" style="168" customWidth="1"/>
    <col min="2568" max="2568" width="18.140625" style="168" customWidth="1"/>
    <col min="2569" max="2569" width="16" style="168" customWidth="1"/>
    <col min="2570" max="2570" width="9.140625" style="168"/>
    <col min="2571" max="2571" width="10" style="168" bestFit="1" customWidth="1"/>
    <col min="2572" max="2816" width="9.140625" style="168"/>
    <col min="2817" max="2817" width="11" style="168" customWidth="1"/>
    <col min="2818" max="2818" width="11.7109375" style="168" customWidth="1"/>
    <col min="2819" max="2819" width="21.28515625" style="168" customWidth="1"/>
    <col min="2820" max="2821" width="17.5703125" style="168" customWidth="1"/>
    <col min="2822" max="2822" width="19.5703125" style="168" customWidth="1"/>
    <col min="2823" max="2823" width="17.85546875" style="168" customWidth="1"/>
    <col min="2824" max="2824" width="18.140625" style="168" customWidth="1"/>
    <col min="2825" max="2825" width="16" style="168" customWidth="1"/>
    <col min="2826" max="2826" width="9.140625" style="168"/>
    <col min="2827" max="2827" width="10" style="168" bestFit="1" customWidth="1"/>
    <col min="2828" max="3072" width="9.140625" style="168"/>
    <col min="3073" max="3073" width="11" style="168" customWidth="1"/>
    <col min="3074" max="3074" width="11.7109375" style="168" customWidth="1"/>
    <col min="3075" max="3075" width="21.28515625" style="168" customWidth="1"/>
    <col min="3076" max="3077" width="17.5703125" style="168" customWidth="1"/>
    <col min="3078" max="3078" width="19.5703125" style="168" customWidth="1"/>
    <col min="3079" max="3079" width="17.85546875" style="168" customWidth="1"/>
    <col min="3080" max="3080" width="18.140625" style="168" customWidth="1"/>
    <col min="3081" max="3081" width="16" style="168" customWidth="1"/>
    <col min="3082" max="3082" width="9.140625" style="168"/>
    <col min="3083" max="3083" width="10" style="168" bestFit="1" customWidth="1"/>
    <col min="3084" max="3328" width="9.140625" style="168"/>
    <col min="3329" max="3329" width="11" style="168" customWidth="1"/>
    <col min="3330" max="3330" width="11.7109375" style="168" customWidth="1"/>
    <col min="3331" max="3331" width="21.28515625" style="168" customWidth="1"/>
    <col min="3332" max="3333" width="17.5703125" style="168" customWidth="1"/>
    <col min="3334" max="3334" width="19.5703125" style="168" customWidth="1"/>
    <col min="3335" max="3335" width="17.85546875" style="168" customWidth="1"/>
    <col min="3336" max="3336" width="18.140625" style="168" customWidth="1"/>
    <col min="3337" max="3337" width="16" style="168" customWidth="1"/>
    <col min="3338" max="3338" width="9.140625" style="168"/>
    <col min="3339" max="3339" width="10" style="168" bestFit="1" customWidth="1"/>
    <col min="3340" max="3584" width="9.140625" style="168"/>
    <col min="3585" max="3585" width="11" style="168" customWidth="1"/>
    <col min="3586" max="3586" width="11.7109375" style="168" customWidth="1"/>
    <col min="3587" max="3587" width="21.28515625" style="168" customWidth="1"/>
    <col min="3588" max="3589" width="17.5703125" style="168" customWidth="1"/>
    <col min="3590" max="3590" width="19.5703125" style="168" customWidth="1"/>
    <col min="3591" max="3591" width="17.85546875" style="168" customWidth="1"/>
    <col min="3592" max="3592" width="18.140625" style="168" customWidth="1"/>
    <col min="3593" max="3593" width="16" style="168" customWidth="1"/>
    <col min="3594" max="3594" width="9.140625" style="168"/>
    <col min="3595" max="3595" width="10" style="168" bestFit="1" customWidth="1"/>
    <col min="3596" max="3840" width="9.140625" style="168"/>
    <col min="3841" max="3841" width="11" style="168" customWidth="1"/>
    <col min="3842" max="3842" width="11.7109375" style="168" customWidth="1"/>
    <col min="3843" max="3843" width="21.28515625" style="168" customWidth="1"/>
    <col min="3844" max="3845" width="17.5703125" style="168" customWidth="1"/>
    <col min="3846" max="3846" width="19.5703125" style="168" customWidth="1"/>
    <col min="3847" max="3847" width="17.85546875" style="168" customWidth="1"/>
    <col min="3848" max="3848" width="18.140625" style="168" customWidth="1"/>
    <col min="3849" max="3849" width="16" style="168" customWidth="1"/>
    <col min="3850" max="3850" width="9.140625" style="168"/>
    <col min="3851" max="3851" width="10" style="168" bestFit="1" customWidth="1"/>
    <col min="3852" max="4096" width="9.140625" style="168"/>
    <col min="4097" max="4097" width="11" style="168" customWidth="1"/>
    <col min="4098" max="4098" width="11.7109375" style="168" customWidth="1"/>
    <col min="4099" max="4099" width="21.28515625" style="168" customWidth="1"/>
    <col min="4100" max="4101" width="17.5703125" style="168" customWidth="1"/>
    <col min="4102" max="4102" width="19.5703125" style="168" customWidth="1"/>
    <col min="4103" max="4103" width="17.85546875" style="168" customWidth="1"/>
    <col min="4104" max="4104" width="18.140625" style="168" customWidth="1"/>
    <col min="4105" max="4105" width="16" style="168" customWidth="1"/>
    <col min="4106" max="4106" width="9.140625" style="168"/>
    <col min="4107" max="4107" width="10" style="168" bestFit="1" customWidth="1"/>
    <col min="4108" max="4352" width="9.140625" style="168"/>
    <col min="4353" max="4353" width="11" style="168" customWidth="1"/>
    <col min="4354" max="4354" width="11.7109375" style="168" customWidth="1"/>
    <col min="4355" max="4355" width="21.28515625" style="168" customWidth="1"/>
    <col min="4356" max="4357" width="17.5703125" style="168" customWidth="1"/>
    <col min="4358" max="4358" width="19.5703125" style="168" customWidth="1"/>
    <col min="4359" max="4359" width="17.85546875" style="168" customWidth="1"/>
    <col min="4360" max="4360" width="18.140625" style="168" customWidth="1"/>
    <col min="4361" max="4361" width="16" style="168" customWidth="1"/>
    <col min="4362" max="4362" width="9.140625" style="168"/>
    <col min="4363" max="4363" width="10" style="168" bestFit="1" customWidth="1"/>
    <col min="4364" max="4608" width="9.140625" style="168"/>
    <col min="4609" max="4609" width="11" style="168" customWidth="1"/>
    <col min="4610" max="4610" width="11.7109375" style="168" customWidth="1"/>
    <col min="4611" max="4611" width="21.28515625" style="168" customWidth="1"/>
    <col min="4612" max="4613" width="17.5703125" style="168" customWidth="1"/>
    <col min="4614" max="4614" width="19.5703125" style="168" customWidth="1"/>
    <col min="4615" max="4615" width="17.85546875" style="168" customWidth="1"/>
    <col min="4616" max="4616" width="18.140625" style="168" customWidth="1"/>
    <col min="4617" max="4617" width="16" style="168" customWidth="1"/>
    <col min="4618" max="4618" width="9.140625" style="168"/>
    <col min="4619" max="4619" width="10" style="168" bestFit="1" customWidth="1"/>
    <col min="4620" max="4864" width="9.140625" style="168"/>
    <col min="4865" max="4865" width="11" style="168" customWidth="1"/>
    <col min="4866" max="4866" width="11.7109375" style="168" customWidth="1"/>
    <col min="4867" max="4867" width="21.28515625" style="168" customWidth="1"/>
    <col min="4868" max="4869" width="17.5703125" style="168" customWidth="1"/>
    <col min="4870" max="4870" width="19.5703125" style="168" customWidth="1"/>
    <col min="4871" max="4871" width="17.85546875" style="168" customWidth="1"/>
    <col min="4872" max="4872" width="18.140625" style="168" customWidth="1"/>
    <col min="4873" max="4873" width="16" style="168" customWidth="1"/>
    <col min="4874" max="4874" width="9.140625" style="168"/>
    <col min="4875" max="4875" width="10" style="168" bestFit="1" customWidth="1"/>
    <col min="4876" max="5120" width="9.140625" style="168"/>
    <col min="5121" max="5121" width="11" style="168" customWidth="1"/>
    <col min="5122" max="5122" width="11.7109375" style="168" customWidth="1"/>
    <col min="5123" max="5123" width="21.28515625" style="168" customWidth="1"/>
    <col min="5124" max="5125" width="17.5703125" style="168" customWidth="1"/>
    <col min="5126" max="5126" width="19.5703125" style="168" customWidth="1"/>
    <col min="5127" max="5127" width="17.85546875" style="168" customWidth="1"/>
    <col min="5128" max="5128" width="18.140625" style="168" customWidth="1"/>
    <col min="5129" max="5129" width="16" style="168" customWidth="1"/>
    <col min="5130" max="5130" width="9.140625" style="168"/>
    <col min="5131" max="5131" width="10" style="168" bestFit="1" customWidth="1"/>
    <col min="5132" max="5376" width="9.140625" style="168"/>
    <col min="5377" max="5377" width="11" style="168" customWidth="1"/>
    <col min="5378" max="5378" width="11.7109375" style="168" customWidth="1"/>
    <col min="5379" max="5379" width="21.28515625" style="168" customWidth="1"/>
    <col min="5380" max="5381" width="17.5703125" style="168" customWidth="1"/>
    <col min="5382" max="5382" width="19.5703125" style="168" customWidth="1"/>
    <col min="5383" max="5383" width="17.85546875" style="168" customWidth="1"/>
    <col min="5384" max="5384" width="18.140625" style="168" customWidth="1"/>
    <col min="5385" max="5385" width="16" style="168" customWidth="1"/>
    <col min="5386" max="5386" width="9.140625" style="168"/>
    <col min="5387" max="5387" width="10" style="168" bestFit="1" customWidth="1"/>
    <col min="5388" max="5632" width="9.140625" style="168"/>
    <col min="5633" max="5633" width="11" style="168" customWidth="1"/>
    <col min="5634" max="5634" width="11.7109375" style="168" customWidth="1"/>
    <col min="5635" max="5635" width="21.28515625" style="168" customWidth="1"/>
    <col min="5636" max="5637" width="17.5703125" style="168" customWidth="1"/>
    <col min="5638" max="5638" width="19.5703125" style="168" customWidth="1"/>
    <col min="5639" max="5639" width="17.85546875" style="168" customWidth="1"/>
    <col min="5640" max="5640" width="18.140625" style="168" customWidth="1"/>
    <col min="5641" max="5641" width="16" style="168" customWidth="1"/>
    <col min="5642" max="5642" width="9.140625" style="168"/>
    <col min="5643" max="5643" width="10" style="168" bestFit="1" customWidth="1"/>
    <col min="5644" max="5888" width="9.140625" style="168"/>
    <col min="5889" max="5889" width="11" style="168" customWidth="1"/>
    <col min="5890" max="5890" width="11.7109375" style="168" customWidth="1"/>
    <col min="5891" max="5891" width="21.28515625" style="168" customWidth="1"/>
    <col min="5892" max="5893" width="17.5703125" style="168" customWidth="1"/>
    <col min="5894" max="5894" width="19.5703125" style="168" customWidth="1"/>
    <col min="5895" max="5895" width="17.85546875" style="168" customWidth="1"/>
    <col min="5896" max="5896" width="18.140625" style="168" customWidth="1"/>
    <col min="5897" max="5897" width="16" style="168" customWidth="1"/>
    <col min="5898" max="5898" width="9.140625" style="168"/>
    <col min="5899" max="5899" width="10" style="168" bestFit="1" customWidth="1"/>
    <col min="5900" max="6144" width="9.140625" style="168"/>
    <col min="6145" max="6145" width="11" style="168" customWidth="1"/>
    <col min="6146" max="6146" width="11.7109375" style="168" customWidth="1"/>
    <col min="6147" max="6147" width="21.28515625" style="168" customWidth="1"/>
    <col min="6148" max="6149" width="17.5703125" style="168" customWidth="1"/>
    <col min="6150" max="6150" width="19.5703125" style="168" customWidth="1"/>
    <col min="6151" max="6151" width="17.85546875" style="168" customWidth="1"/>
    <col min="6152" max="6152" width="18.140625" style="168" customWidth="1"/>
    <col min="6153" max="6153" width="16" style="168" customWidth="1"/>
    <col min="6154" max="6154" width="9.140625" style="168"/>
    <col min="6155" max="6155" width="10" style="168" bestFit="1" customWidth="1"/>
    <col min="6156" max="6400" width="9.140625" style="168"/>
    <col min="6401" max="6401" width="11" style="168" customWidth="1"/>
    <col min="6402" max="6402" width="11.7109375" style="168" customWidth="1"/>
    <col min="6403" max="6403" width="21.28515625" style="168" customWidth="1"/>
    <col min="6404" max="6405" width="17.5703125" style="168" customWidth="1"/>
    <col min="6406" max="6406" width="19.5703125" style="168" customWidth="1"/>
    <col min="6407" max="6407" width="17.85546875" style="168" customWidth="1"/>
    <col min="6408" max="6408" width="18.140625" style="168" customWidth="1"/>
    <col min="6409" max="6409" width="16" style="168" customWidth="1"/>
    <col min="6410" max="6410" width="9.140625" style="168"/>
    <col min="6411" max="6411" width="10" style="168" bestFit="1" customWidth="1"/>
    <col min="6412" max="6656" width="9.140625" style="168"/>
    <col min="6657" max="6657" width="11" style="168" customWidth="1"/>
    <col min="6658" max="6658" width="11.7109375" style="168" customWidth="1"/>
    <col min="6659" max="6659" width="21.28515625" style="168" customWidth="1"/>
    <col min="6660" max="6661" width="17.5703125" style="168" customWidth="1"/>
    <col min="6662" max="6662" width="19.5703125" style="168" customWidth="1"/>
    <col min="6663" max="6663" width="17.85546875" style="168" customWidth="1"/>
    <col min="6664" max="6664" width="18.140625" style="168" customWidth="1"/>
    <col min="6665" max="6665" width="16" style="168" customWidth="1"/>
    <col min="6666" max="6666" width="9.140625" style="168"/>
    <col min="6667" max="6667" width="10" style="168" bestFit="1" customWidth="1"/>
    <col min="6668" max="6912" width="9.140625" style="168"/>
    <col min="6913" max="6913" width="11" style="168" customWidth="1"/>
    <col min="6914" max="6914" width="11.7109375" style="168" customWidth="1"/>
    <col min="6915" max="6915" width="21.28515625" style="168" customWidth="1"/>
    <col min="6916" max="6917" width="17.5703125" style="168" customWidth="1"/>
    <col min="6918" max="6918" width="19.5703125" style="168" customWidth="1"/>
    <col min="6919" max="6919" width="17.85546875" style="168" customWidth="1"/>
    <col min="6920" max="6920" width="18.140625" style="168" customWidth="1"/>
    <col min="6921" max="6921" width="16" style="168" customWidth="1"/>
    <col min="6922" max="6922" width="9.140625" style="168"/>
    <col min="6923" max="6923" width="10" style="168" bestFit="1" customWidth="1"/>
    <col min="6924" max="7168" width="9.140625" style="168"/>
    <col min="7169" max="7169" width="11" style="168" customWidth="1"/>
    <col min="7170" max="7170" width="11.7109375" style="168" customWidth="1"/>
    <col min="7171" max="7171" width="21.28515625" style="168" customWidth="1"/>
    <col min="7172" max="7173" width="17.5703125" style="168" customWidth="1"/>
    <col min="7174" max="7174" width="19.5703125" style="168" customWidth="1"/>
    <col min="7175" max="7175" width="17.85546875" style="168" customWidth="1"/>
    <col min="7176" max="7176" width="18.140625" style="168" customWidth="1"/>
    <col min="7177" max="7177" width="16" style="168" customWidth="1"/>
    <col min="7178" max="7178" width="9.140625" style="168"/>
    <col min="7179" max="7179" width="10" style="168" bestFit="1" customWidth="1"/>
    <col min="7180" max="7424" width="9.140625" style="168"/>
    <col min="7425" max="7425" width="11" style="168" customWidth="1"/>
    <col min="7426" max="7426" width="11.7109375" style="168" customWidth="1"/>
    <col min="7427" max="7427" width="21.28515625" style="168" customWidth="1"/>
    <col min="7428" max="7429" width="17.5703125" style="168" customWidth="1"/>
    <col min="7430" max="7430" width="19.5703125" style="168" customWidth="1"/>
    <col min="7431" max="7431" width="17.85546875" style="168" customWidth="1"/>
    <col min="7432" max="7432" width="18.140625" style="168" customWidth="1"/>
    <col min="7433" max="7433" width="16" style="168" customWidth="1"/>
    <col min="7434" max="7434" width="9.140625" style="168"/>
    <col min="7435" max="7435" width="10" style="168" bestFit="1" customWidth="1"/>
    <col min="7436" max="7680" width="9.140625" style="168"/>
    <col min="7681" max="7681" width="11" style="168" customWidth="1"/>
    <col min="7682" max="7682" width="11.7109375" style="168" customWidth="1"/>
    <col min="7683" max="7683" width="21.28515625" style="168" customWidth="1"/>
    <col min="7684" max="7685" width="17.5703125" style="168" customWidth="1"/>
    <col min="7686" max="7686" width="19.5703125" style="168" customWidth="1"/>
    <col min="7687" max="7687" width="17.85546875" style="168" customWidth="1"/>
    <col min="7688" max="7688" width="18.140625" style="168" customWidth="1"/>
    <col min="7689" max="7689" width="16" style="168" customWidth="1"/>
    <col min="7690" max="7690" width="9.140625" style="168"/>
    <col min="7691" max="7691" width="10" style="168" bestFit="1" customWidth="1"/>
    <col min="7692" max="7936" width="9.140625" style="168"/>
    <col min="7937" max="7937" width="11" style="168" customWidth="1"/>
    <col min="7938" max="7938" width="11.7109375" style="168" customWidth="1"/>
    <col min="7939" max="7939" width="21.28515625" style="168" customWidth="1"/>
    <col min="7940" max="7941" width="17.5703125" style="168" customWidth="1"/>
    <col min="7942" max="7942" width="19.5703125" style="168" customWidth="1"/>
    <col min="7943" max="7943" width="17.85546875" style="168" customWidth="1"/>
    <col min="7944" max="7944" width="18.140625" style="168" customWidth="1"/>
    <col min="7945" max="7945" width="16" style="168" customWidth="1"/>
    <col min="7946" max="7946" width="9.140625" style="168"/>
    <col min="7947" max="7947" width="10" style="168" bestFit="1" customWidth="1"/>
    <col min="7948" max="8192" width="9.140625" style="168"/>
    <col min="8193" max="8193" width="11" style="168" customWidth="1"/>
    <col min="8194" max="8194" width="11.7109375" style="168" customWidth="1"/>
    <col min="8195" max="8195" width="21.28515625" style="168" customWidth="1"/>
    <col min="8196" max="8197" width="17.5703125" style="168" customWidth="1"/>
    <col min="8198" max="8198" width="19.5703125" style="168" customWidth="1"/>
    <col min="8199" max="8199" width="17.85546875" style="168" customWidth="1"/>
    <col min="8200" max="8200" width="18.140625" style="168" customWidth="1"/>
    <col min="8201" max="8201" width="16" style="168" customWidth="1"/>
    <col min="8202" max="8202" width="9.140625" style="168"/>
    <col min="8203" max="8203" width="10" style="168" bestFit="1" customWidth="1"/>
    <col min="8204" max="8448" width="9.140625" style="168"/>
    <col min="8449" max="8449" width="11" style="168" customWidth="1"/>
    <col min="8450" max="8450" width="11.7109375" style="168" customWidth="1"/>
    <col min="8451" max="8451" width="21.28515625" style="168" customWidth="1"/>
    <col min="8452" max="8453" width="17.5703125" style="168" customWidth="1"/>
    <col min="8454" max="8454" width="19.5703125" style="168" customWidth="1"/>
    <col min="8455" max="8455" width="17.85546875" style="168" customWidth="1"/>
    <col min="8456" max="8456" width="18.140625" style="168" customWidth="1"/>
    <col min="8457" max="8457" width="16" style="168" customWidth="1"/>
    <col min="8458" max="8458" width="9.140625" style="168"/>
    <col min="8459" max="8459" width="10" style="168" bestFit="1" customWidth="1"/>
    <col min="8460" max="8704" width="9.140625" style="168"/>
    <col min="8705" max="8705" width="11" style="168" customWidth="1"/>
    <col min="8706" max="8706" width="11.7109375" style="168" customWidth="1"/>
    <col min="8707" max="8707" width="21.28515625" style="168" customWidth="1"/>
    <col min="8708" max="8709" width="17.5703125" style="168" customWidth="1"/>
    <col min="8710" max="8710" width="19.5703125" style="168" customWidth="1"/>
    <col min="8711" max="8711" width="17.85546875" style="168" customWidth="1"/>
    <col min="8712" max="8712" width="18.140625" style="168" customWidth="1"/>
    <col min="8713" max="8713" width="16" style="168" customWidth="1"/>
    <col min="8714" max="8714" width="9.140625" style="168"/>
    <col min="8715" max="8715" width="10" style="168" bestFit="1" customWidth="1"/>
    <col min="8716" max="8960" width="9.140625" style="168"/>
    <col min="8961" max="8961" width="11" style="168" customWidth="1"/>
    <col min="8962" max="8962" width="11.7109375" style="168" customWidth="1"/>
    <col min="8963" max="8963" width="21.28515625" style="168" customWidth="1"/>
    <col min="8964" max="8965" width="17.5703125" style="168" customWidth="1"/>
    <col min="8966" max="8966" width="19.5703125" style="168" customWidth="1"/>
    <col min="8967" max="8967" width="17.85546875" style="168" customWidth="1"/>
    <col min="8968" max="8968" width="18.140625" style="168" customWidth="1"/>
    <col min="8969" max="8969" width="16" style="168" customWidth="1"/>
    <col min="8970" max="8970" width="9.140625" style="168"/>
    <col min="8971" max="8971" width="10" style="168" bestFit="1" customWidth="1"/>
    <col min="8972" max="9216" width="9.140625" style="168"/>
    <col min="9217" max="9217" width="11" style="168" customWidth="1"/>
    <col min="9218" max="9218" width="11.7109375" style="168" customWidth="1"/>
    <col min="9219" max="9219" width="21.28515625" style="168" customWidth="1"/>
    <col min="9220" max="9221" width="17.5703125" style="168" customWidth="1"/>
    <col min="9222" max="9222" width="19.5703125" style="168" customWidth="1"/>
    <col min="9223" max="9223" width="17.85546875" style="168" customWidth="1"/>
    <col min="9224" max="9224" width="18.140625" style="168" customWidth="1"/>
    <col min="9225" max="9225" width="16" style="168" customWidth="1"/>
    <col min="9226" max="9226" width="9.140625" style="168"/>
    <col min="9227" max="9227" width="10" style="168" bestFit="1" customWidth="1"/>
    <col min="9228" max="9472" width="9.140625" style="168"/>
    <col min="9473" max="9473" width="11" style="168" customWidth="1"/>
    <col min="9474" max="9474" width="11.7109375" style="168" customWidth="1"/>
    <col min="9475" max="9475" width="21.28515625" style="168" customWidth="1"/>
    <col min="9476" max="9477" width="17.5703125" style="168" customWidth="1"/>
    <col min="9478" max="9478" width="19.5703125" style="168" customWidth="1"/>
    <col min="9479" max="9479" width="17.85546875" style="168" customWidth="1"/>
    <col min="9480" max="9480" width="18.140625" style="168" customWidth="1"/>
    <col min="9481" max="9481" width="16" style="168" customWidth="1"/>
    <col min="9482" max="9482" width="9.140625" style="168"/>
    <col min="9483" max="9483" width="10" style="168" bestFit="1" customWidth="1"/>
    <col min="9484" max="9728" width="9.140625" style="168"/>
    <col min="9729" max="9729" width="11" style="168" customWidth="1"/>
    <col min="9730" max="9730" width="11.7109375" style="168" customWidth="1"/>
    <col min="9731" max="9731" width="21.28515625" style="168" customWidth="1"/>
    <col min="9732" max="9733" width="17.5703125" style="168" customWidth="1"/>
    <col min="9734" max="9734" width="19.5703125" style="168" customWidth="1"/>
    <col min="9735" max="9735" width="17.85546875" style="168" customWidth="1"/>
    <col min="9736" max="9736" width="18.140625" style="168" customWidth="1"/>
    <col min="9737" max="9737" width="16" style="168" customWidth="1"/>
    <col min="9738" max="9738" width="9.140625" style="168"/>
    <col min="9739" max="9739" width="10" style="168" bestFit="1" customWidth="1"/>
    <col min="9740" max="9984" width="9.140625" style="168"/>
    <col min="9985" max="9985" width="11" style="168" customWidth="1"/>
    <col min="9986" max="9986" width="11.7109375" style="168" customWidth="1"/>
    <col min="9987" max="9987" width="21.28515625" style="168" customWidth="1"/>
    <col min="9988" max="9989" width="17.5703125" style="168" customWidth="1"/>
    <col min="9990" max="9990" width="19.5703125" style="168" customWidth="1"/>
    <col min="9991" max="9991" width="17.85546875" style="168" customWidth="1"/>
    <col min="9992" max="9992" width="18.140625" style="168" customWidth="1"/>
    <col min="9993" max="9993" width="16" style="168" customWidth="1"/>
    <col min="9994" max="9994" width="9.140625" style="168"/>
    <col min="9995" max="9995" width="10" style="168" bestFit="1" customWidth="1"/>
    <col min="9996" max="10240" width="9.140625" style="168"/>
    <col min="10241" max="10241" width="11" style="168" customWidth="1"/>
    <col min="10242" max="10242" width="11.7109375" style="168" customWidth="1"/>
    <col min="10243" max="10243" width="21.28515625" style="168" customWidth="1"/>
    <col min="10244" max="10245" width="17.5703125" style="168" customWidth="1"/>
    <col min="10246" max="10246" width="19.5703125" style="168" customWidth="1"/>
    <col min="10247" max="10247" width="17.85546875" style="168" customWidth="1"/>
    <col min="10248" max="10248" width="18.140625" style="168" customWidth="1"/>
    <col min="10249" max="10249" width="16" style="168" customWidth="1"/>
    <col min="10250" max="10250" width="9.140625" style="168"/>
    <col min="10251" max="10251" width="10" style="168" bestFit="1" customWidth="1"/>
    <col min="10252" max="10496" width="9.140625" style="168"/>
    <col min="10497" max="10497" width="11" style="168" customWidth="1"/>
    <col min="10498" max="10498" width="11.7109375" style="168" customWidth="1"/>
    <col min="10499" max="10499" width="21.28515625" style="168" customWidth="1"/>
    <col min="10500" max="10501" width="17.5703125" style="168" customWidth="1"/>
    <col min="10502" max="10502" width="19.5703125" style="168" customWidth="1"/>
    <col min="10503" max="10503" width="17.85546875" style="168" customWidth="1"/>
    <col min="10504" max="10504" width="18.140625" style="168" customWidth="1"/>
    <col min="10505" max="10505" width="16" style="168" customWidth="1"/>
    <col min="10506" max="10506" width="9.140625" style="168"/>
    <col min="10507" max="10507" width="10" style="168" bestFit="1" customWidth="1"/>
    <col min="10508" max="10752" width="9.140625" style="168"/>
    <col min="10753" max="10753" width="11" style="168" customWidth="1"/>
    <col min="10754" max="10754" width="11.7109375" style="168" customWidth="1"/>
    <col min="10755" max="10755" width="21.28515625" style="168" customWidth="1"/>
    <col min="10756" max="10757" width="17.5703125" style="168" customWidth="1"/>
    <col min="10758" max="10758" width="19.5703125" style="168" customWidth="1"/>
    <col min="10759" max="10759" width="17.85546875" style="168" customWidth="1"/>
    <col min="10760" max="10760" width="18.140625" style="168" customWidth="1"/>
    <col min="10761" max="10761" width="16" style="168" customWidth="1"/>
    <col min="10762" max="10762" width="9.140625" style="168"/>
    <col min="10763" max="10763" width="10" style="168" bestFit="1" customWidth="1"/>
    <col min="10764" max="11008" width="9.140625" style="168"/>
    <col min="11009" max="11009" width="11" style="168" customWidth="1"/>
    <col min="11010" max="11010" width="11.7109375" style="168" customWidth="1"/>
    <col min="11011" max="11011" width="21.28515625" style="168" customWidth="1"/>
    <col min="11012" max="11013" width="17.5703125" style="168" customWidth="1"/>
    <col min="11014" max="11014" width="19.5703125" style="168" customWidth="1"/>
    <col min="11015" max="11015" width="17.85546875" style="168" customWidth="1"/>
    <col min="11016" max="11016" width="18.140625" style="168" customWidth="1"/>
    <col min="11017" max="11017" width="16" style="168" customWidth="1"/>
    <col min="11018" max="11018" width="9.140625" style="168"/>
    <col min="11019" max="11019" width="10" style="168" bestFit="1" customWidth="1"/>
    <col min="11020" max="11264" width="9.140625" style="168"/>
    <col min="11265" max="11265" width="11" style="168" customWidth="1"/>
    <col min="11266" max="11266" width="11.7109375" style="168" customWidth="1"/>
    <col min="11267" max="11267" width="21.28515625" style="168" customWidth="1"/>
    <col min="11268" max="11269" width="17.5703125" style="168" customWidth="1"/>
    <col min="11270" max="11270" width="19.5703125" style="168" customWidth="1"/>
    <col min="11271" max="11271" width="17.85546875" style="168" customWidth="1"/>
    <col min="11272" max="11272" width="18.140625" style="168" customWidth="1"/>
    <col min="11273" max="11273" width="16" style="168" customWidth="1"/>
    <col min="11274" max="11274" width="9.140625" style="168"/>
    <col min="11275" max="11275" width="10" style="168" bestFit="1" customWidth="1"/>
    <col min="11276" max="11520" width="9.140625" style="168"/>
    <col min="11521" max="11521" width="11" style="168" customWidth="1"/>
    <col min="11522" max="11522" width="11.7109375" style="168" customWidth="1"/>
    <col min="11523" max="11523" width="21.28515625" style="168" customWidth="1"/>
    <col min="11524" max="11525" width="17.5703125" style="168" customWidth="1"/>
    <col min="11526" max="11526" width="19.5703125" style="168" customWidth="1"/>
    <col min="11527" max="11527" width="17.85546875" style="168" customWidth="1"/>
    <col min="11528" max="11528" width="18.140625" style="168" customWidth="1"/>
    <col min="11529" max="11529" width="16" style="168" customWidth="1"/>
    <col min="11530" max="11530" width="9.140625" style="168"/>
    <col min="11531" max="11531" width="10" style="168" bestFit="1" customWidth="1"/>
    <col min="11532" max="11776" width="9.140625" style="168"/>
    <col min="11777" max="11777" width="11" style="168" customWidth="1"/>
    <col min="11778" max="11778" width="11.7109375" style="168" customWidth="1"/>
    <col min="11779" max="11779" width="21.28515625" style="168" customWidth="1"/>
    <col min="11780" max="11781" width="17.5703125" style="168" customWidth="1"/>
    <col min="11782" max="11782" width="19.5703125" style="168" customWidth="1"/>
    <col min="11783" max="11783" width="17.85546875" style="168" customWidth="1"/>
    <col min="11784" max="11784" width="18.140625" style="168" customWidth="1"/>
    <col min="11785" max="11785" width="16" style="168" customWidth="1"/>
    <col min="11786" max="11786" width="9.140625" style="168"/>
    <col min="11787" max="11787" width="10" style="168" bestFit="1" customWidth="1"/>
    <col min="11788" max="12032" width="9.140625" style="168"/>
    <col min="12033" max="12033" width="11" style="168" customWidth="1"/>
    <col min="12034" max="12034" width="11.7109375" style="168" customWidth="1"/>
    <col min="12035" max="12035" width="21.28515625" style="168" customWidth="1"/>
    <col min="12036" max="12037" width="17.5703125" style="168" customWidth="1"/>
    <col min="12038" max="12038" width="19.5703125" style="168" customWidth="1"/>
    <col min="12039" max="12039" width="17.85546875" style="168" customWidth="1"/>
    <col min="12040" max="12040" width="18.140625" style="168" customWidth="1"/>
    <col min="12041" max="12041" width="16" style="168" customWidth="1"/>
    <col min="12042" max="12042" width="9.140625" style="168"/>
    <col min="12043" max="12043" width="10" style="168" bestFit="1" customWidth="1"/>
    <col min="12044" max="12288" width="9.140625" style="168"/>
    <col min="12289" max="12289" width="11" style="168" customWidth="1"/>
    <col min="12290" max="12290" width="11.7109375" style="168" customWidth="1"/>
    <col min="12291" max="12291" width="21.28515625" style="168" customWidth="1"/>
    <col min="12292" max="12293" width="17.5703125" style="168" customWidth="1"/>
    <col min="12294" max="12294" width="19.5703125" style="168" customWidth="1"/>
    <col min="12295" max="12295" width="17.85546875" style="168" customWidth="1"/>
    <col min="12296" max="12296" width="18.140625" style="168" customWidth="1"/>
    <col min="12297" max="12297" width="16" style="168" customWidth="1"/>
    <col min="12298" max="12298" width="9.140625" style="168"/>
    <col min="12299" max="12299" width="10" style="168" bestFit="1" customWidth="1"/>
    <col min="12300" max="12544" width="9.140625" style="168"/>
    <col min="12545" max="12545" width="11" style="168" customWidth="1"/>
    <col min="12546" max="12546" width="11.7109375" style="168" customWidth="1"/>
    <col min="12547" max="12547" width="21.28515625" style="168" customWidth="1"/>
    <col min="12548" max="12549" width="17.5703125" style="168" customWidth="1"/>
    <col min="12550" max="12550" width="19.5703125" style="168" customWidth="1"/>
    <col min="12551" max="12551" width="17.85546875" style="168" customWidth="1"/>
    <col min="12552" max="12552" width="18.140625" style="168" customWidth="1"/>
    <col min="12553" max="12553" width="16" style="168" customWidth="1"/>
    <col min="12554" max="12554" width="9.140625" style="168"/>
    <col min="12555" max="12555" width="10" style="168" bestFit="1" customWidth="1"/>
    <col min="12556" max="12800" width="9.140625" style="168"/>
    <col min="12801" max="12801" width="11" style="168" customWidth="1"/>
    <col min="12802" max="12802" width="11.7109375" style="168" customWidth="1"/>
    <col min="12803" max="12803" width="21.28515625" style="168" customWidth="1"/>
    <col min="12804" max="12805" width="17.5703125" style="168" customWidth="1"/>
    <col min="12806" max="12806" width="19.5703125" style="168" customWidth="1"/>
    <col min="12807" max="12807" width="17.85546875" style="168" customWidth="1"/>
    <col min="12808" max="12808" width="18.140625" style="168" customWidth="1"/>
    <col min="12809" max="12809" width="16" style="168" customWidth="1"/>
    <col min="12810" max="12810" width="9.140625" style="168"/>
    <col min="12811" max="12811" width="10" style="168" bestFit="1" customWidth="1"/>
    <col min="12812" max="13056" width="9.140625" style="168"/>
    <col min="13057" max="13057" width="11" style="168" customWidth="1"/>
    <col min="13058" max="13058" width="11.7109375" style="168" customWidth="1"/>
    <col min="13059" max="13059" width="21.28515625" style="168" customWidth="1"/>
    <col min="13060" max="13061" width="17.5703125" style="168" customWidth="1"/>
    <col min="13062" max="13062" width="19.5703125" style="168" customWidth="1"/>
    <col min="13063" max="13063" width="17.85546875" style="168" customWidth="1"/>
    <col min="13064" max="13064" width="18.140625" style="168" customWidth="1"/>
    <col min="13065" max="13065" width="16" style="168" customWidth="1"/>
    <col min="13066" max="13066" width="9.140625" style="168"/>
    <col min="13067" max="13067" width="10" style="168" bestFit="1" customWidth="1"/>
    <col min="13068" max="13312" width="9.140625" style="168"/>
    <col min="13313" max="13313" width="11" style="168" customWidth="1"/>
    <col min="13314" max="13314" width="11.7109375" style="168" customWidth="1"/>
    <col min="13315" max="13315" width="21.28515625" style="168" customWidth="1"/>
    <col min="13316" max="13317" width="17.5703125" style="168" customWidth="1"/>
    <col min="13318" max="13318" width="19.5703125" style="168" customWidth="1"/>
    <col min="13319" max="13319" width="17.85546875" style="168" customWidth="1"/>
    <col min="13320" max="13320" width="18.140625" style="168" customWidth="1"/>
    <col min="13321" max="13321" width="16" style="168" customWidth="1"/>
    <col min="13322" max="13322" width="9.140625" style="168"/>
    <col min="13323" max="13323" width="10" style="168" bestFit="1" customWidth="1"/>
    <col min="13324" max="13568" width="9.140625" style="168"/>
    <col min="13569" max="13569" width="11" style="168" customWidth="1"/>
    <col min="13570" max="13570" width="11.7109375" style="168" customWidth="1"/>
    <col min="13571" max="13571" width="21.28515625" style="168" customWidth="1"/>
    <col min="13572" max="13573" width="17.5703125" style="168" customWidth="1"/>
    <col min="13574" max="13574" width="19.5703125" style="168" customWidth="1"/>
    <col min="13575" max="13575" width="17.85546875" style="168" customWidth="1"/>
    <col min="13576" max="13576" width="18.140625" style="168" customWidth="1"/>
    <col min="13577" max="13577" width="16" style="168" customWidth="1"/>
    <col min="13578" max="13578" width="9.140625" style="168"/>
    <col min="13579" max="13579" width="10" style="168" bestFit="1" customWidth="1"/>
    <col min="13580" max="13824" width="9.140625" style="168"/>
    <col min="13825" max="13825" width="11" style="168" customWidth="1"/>
    <col min="13826" max="13826" width="11.7109375" style="168" customWidth="1"/>
    <col min="13827" max="13827" width="21.28515625" style="168" customWidth="1"/>
    <col min="13828" max="13829" width="17.5703125" style="168" customWidth="1"/>
    <col min="13830" max="13830" width="19.5703125" style="168" customWidth="1"/>
    <col min="13831" max="13831" width="17.85546875" style="168" customWidth="1"/>
    <col min="13832" max="13832" width="18.140625" style="168" customWidth="1"/>
    <col min="13833" max="13833" width="16" style="168" customWidth="1"/>
    <col min="13834" max="13834" width="9.140625" style="168"/>
    <col min="13835" max="13835" width="10" style="168" bestFit="1" customWidth="1"/>
    <col min="13836" max="14080" width="9.140625" style="168"/>
    <col min="14081" max="14081" width="11" style="168" customWidth="1"/>
    <col min="14082" max="14082" width="11.7109375" style="168" customWidth="1"/>
    <col min="14083" max="14083" width="21.28515625" style="168" customWidth="1"/>
    <col min="14084" max="14085" width="17.5703125" style="168" customWidth="1"/>
    <col min="14086" max="14086" width="19.5703125" style="168" customWidth="1"/>
    <col min="14087" max="14087" width="17.85546875" style="168" customWidth="1"/>
    <col min="14088" max="14088" width="18.140625" style="168" customWidth="1"/>
    <col min="14089" max="14089" width="16" style="168" customWidth="1"/>
    <col min="14090" max="14090" width="9.140625" style="168"/>
    <col min="14091" max="14091" width="10" style="168" bestFit="1" customWidth="1"/>
    <col min="14092" max="14336" width="9.140625" style="168"/>
    <col min="14337" max="14337" width="11" style="168" customWidth="1"/>
    <col min="14338" max="14338" width="11.7109375" style="168" customWidth="1"/>
    <col min="14339" max="14339" width="21.28515625" style="168" customWidth="1"/>
    <col min="14340" max="14341" width="17.5703125" style="168" customWidth="1"/>
    <col min="14342" max="14342" width="19.5703125" style="168" customWidth="1"/>
    <col min="14343" max="14343" width="17.85546875" style="168" customWidth="1"/>
    <col min="14344" max="14344" width="18.140625" style="168" customWidth="1"/>
    <col min="14345" max="14345" width="16" style="168" customWidth="1"/>
    <col min="14346" max="14346" width="9.140625" style="168"/>
    <col min="14347" max="14347" width="10" style="168" bestFit="1" customWidth="1"/>
    <col min="14348" max="14592" width="9.140625" style="168"/>
    <col min="14593" max="14593" width="11" style="168" customWidth="1"/>
    <col min="14594" max="14594" width="11.7109375" style="168" customWidth="1"/>
    <col min="14595" max="14595" width="21.28515625" style="168" customWidth="1"/>
    <col min="14596" max="14597" width="17.5703125" style="168" customWidth="1"/>
    <col min="14598" max="14598" width="19.5703125" style="168" customWidth="1"/>
    <col min="14599" max="14599" width="17.85546875" style="168" customWidth="1"/>
    <col min="14600" max="14600" width="18.140625" style="168" customWidth="1"/>
    <col min="14601" max="14601" width="16" style="168" customWidth="1"/>
    <col min="14602" max="14602" width="9.140625" style="168"/>
    <col min="14603" max="14603" width="10" style="168" bestFit="1" customWidth="1"/>
    <col min="14604" max="14848" width="9.140625" style="168"/>
    <col min="14849" max="14849" width="11" style="168" customWidth="1"/>
    <col min="14850" max="14850" width="11.7109375" style="168" customWidth="1"/>
    <col min="14851" max="14851" width="21.28515625" style="168" customWidth="1"/>
    <col min="14852" max="14853" width="17.5703125" style="168" customWidth="1"/>
    <col min="14854" max="14854" width="19.5703125" style="168" customWidth="1"/>
    <col min="14855" max="14855" width="17.85546875" style="168" customWidth="1"/>
    <col min="14856" max="14856" width="18.140625" style="168" customWidth="1"/>
    <col min="14857" max="14857" width="16" style="168" customWidth="1"/>
    <col min="14858" max="14858" width="9.140625" style="168"/>
    <col min="14859" max="14859" width="10" style="168" bestFit="1" customWidth="1"/>
    <col min="14860" max="15104" width="9.140625" style="168"/>
    <col min="15105" max="15105" width="11" style="168" customWidth="1"/>
    <col min="15106" max="15106" width="11.7109375" style="168" customWidth="1"/>
    <col min="15107" max="15107" width="21.28515625" style="168" customWidth="1"/>
    <col min="15108" max="15109" width="17.5703125" style="168" customWidth="1"/>
    <col min="15110" max="15110" width="19.5703125" style="168" customWidth="1"/>
    <col min="15111" max="15111" width="17.85546875" style="168" customWidth="1"/>
    <col min="15112" max="15112" width="18.140625" style="168" customWidth="1"/>
    <col min="15113" max="15113" width="16" style="168" customWidth="1"/>
    <col min="15114" max="15114" width="9.140625" style="168"/>
    <col min="15115" max="15115" width="10" style="168" bestFit="1" customWidth="1"/>
    <col min="15116" max="15360" width="9.140625" style="168"/>
    <col min="15361" max="15361" width="11" style="168" customWidth="1"/>
    <col min="15362" max="15362" width="11.7109375" style="168" customWidth="1"/>
    <col min="15363" max="15363" width="21.28515625" style="168" customWidth="1"/>
    <col min="15364" max="15365" width="17.5703125" style="168" customWidth="1"/>
    <col min="15366" max="15366" width="19.5703125" style="168" customWidth="1"/>
    <col min="15367" max="15367" width="17.85546875" style="168" customWidth="1"/>
    <col min="15368" max="15368" width="18.140625" style="168" customWidth="1"/>
    <col min="15369" max="15369" width="16" style="168" customWidth="1"/>
    <col min="15370" max="15370" width="9.140625" style="168"/>
    <col min="15371" max="15371" width="10" style="168" bestFit="1" customWidth="1"/>
    <col min="15372" max="15616" width="9.140625" style="168"/>
    <col min="15617" max="15617" width="11" style="168" customWidth="1"/>
    <col min="15618" max="15618" width="11.7109375" style="168" customWidth="1"/>
    <col min="15619" max="15619" width="21.28515625" style="168" customWidth="1"/>
    <col min="15620" max="15621" width="17.5703125" style="168" customWidth="1"/>
    <col min="15622" max="15622" width="19.5703125" style="168" customWidth="1"/>
    <col min="15623" max="15623" width="17.85546875" style="168" customWidth="1"/>
    <col min="15624" max="15624" width="18.140625" style="168" customWidth="1"/>
    <col min="15625" max="15625" width="16" style="168" customWidth="1"/>
    <col min="15626" max="15626" width="9.140625" style="168"/>
    <col min="15627" max="15627" width="10" style="168" bestFit="1" customWidth="1"/>
    <col min="15628" max="15872" width="9.140625" style="168"/>
    <col min="15873" max="15873" width="11" style="168" customWidth="1"/>
    <col min="15874" max="15874" width="11.7109375" style="168" customWidth="1"/>
    <col min="15875" max="15875" width="21.28515625" style="168" customWidth="1"/>
    <col min="15876" max="15877" width="17.5703125" style="168" customWidth="1"/>
    <col min="15878" max="15878" width="19.5703125" style="168" customWidth="1"/>
    <col min="15879" max="15879" width="17.85546875" style="168" customWidth="1"/>
    <col min="15880" max="15880" width="18.140625" style="168" customWidth="1"/>
    <col min="15881" max="15881" width="16" style="168" customWidth="1"/>
    <col min="15882" max="15882" width="9.140625" style="168"/>
    <col min="15883" max="15883" width="10" style="168" bestFit="1" customWidth="1"/>
    <col min="15884" max="16128" width="9.140625" style="168"/>
    <col min="16129" max="16129" width="11" style="168" customWidth="1"/>
    <col min="16130" max="16130" width="11.7109375" style="168" customWidth="1"/>
    <col min="16131" max="16131" width="21.28515625" style="168" customWidth="1"/>
    <col min="16132" max="16133" width="17.5703125" style="168" customWidth="1"/>
    <col min="16134" max="16134" width="19.5703125" style="168" customWidth="1"/>
    <col min="16135" max="16135" width="17.85546875" style="168" customWidth="1"/>
    <col min="16136" max="16136" width="18.140625" style="168" customWidth="1"/>
    <col min="16137" max="16137" width="16" style="168" customWidth="1"/>
    <col min="16138" max="16138" width="9.140625" style="168"/>
    <col min="16139" max="16139" width="10" style="168" bestFit="1" customWidth="1"/>
    <col min="16140" max="16384" width="9.140625" style="168"/>
  </cols>
  <sheetData>
    <row r="1" spans="1:9" ht="16.5">
      <c r="A1" s="338" t="s">
        <v>171</v>
      </c>
      <c r="B1" s="338"/>
      <c r="C1" s="338"/>
      <c r="D1" s="338"/>
      <c r="E1" s="338"/>
      <c r="F1" s="338"/>
      <c r="G1" s="338"/>
      <c r="H1" s="338"/>
      <c r="I1" s="338"/>
    </row>
    <row r="2" spans="1:9" ht="16.5">
      <c r="A2" s="145"/>
      <c r="B2" s="145"/>
      <c r="C2" s="145"/>
      <c r="D2" s="145"/>
      <c r="E2" s="145"/>
      <c r="F2" s="145"/>
      <c r="G2" s="145"/>
      <c r="H2" s="145"/>
      <c r="I2" s="145"/>
    </row>
    <row r="3" spans="1:9" ht="33.75" customHeight="1">
      <c r="A3" s="340" t="s">
        <v>172</v>
      </c>
      <c r="B3" s="340"/>
      <c r="C3" s="340"/>
      <c r="D3" s="340"/>
      <c r="E3" s="340"/>
      <c r="F3" s="340"/>
      <c r="G3" s="340"/>
      <c r="H3" s="340"/>
      <c r="I3" s="340"/>
    </row>
    <row r="4" spans="1:9">
      <c r="A4" s="169"/>
      <c r="B4" s="169"/>
      <c r="C4" s="169"/>
      <c r="D4" s="169"/>
      <c r="E4" s="169"/>
      <c r="F4" s="169"/>
      <c r="G4" s="169"/>
      <c r="H4" s="169"/>
      <c r="I4" s="169"/>
    </row>
    <row r="5" spans="1:9" ht="16.5">
      <c r="A5" s="710" t="s">
        <v>46</v>
      </c>
      <c r="B5" s="710"/>
      <c r="C5" s="710"/>
      <c r="D5" s="710"/>
      <c r="E5" s="710"/>
      <c r="F5" s="710"/>
      <c r="G5" s="710"/>
      <c r="H5" s="710"/>
      <c r="I5" s="710"/>
    </row>
    <row r="7" spans="1:9" ht="16.5">
      <c r="A7" s="710" t="s">
        <v>93</v>
      </c>
      <c r="B7" s="710"/>
      <c r="C7" s="710"/>
      <c r="D7" s="710"/>
      <c r="E7" s="710"/>
      <c r="F7" s="710"/>
      <c r="G7" s="710"/>
      <c r="H7" s="710"/>
      <c r="I7" s="710"/>
    </row>
    <row r="8" spans="1:9" ht="17.25" thickBot="1">
      <c r="A8" s="164"/>
      <c r="B8" s="164"/>
      <c r="C8" s="164"/>
      <c r="D8" s="164"/>
      <c r="E8" s="164"/>
      <c r="F8" s="164"/>
      <c r="G8" s="164"/>
      <c r="H8" s="164"/>
      <c r="I8" s="164"/>
    </row>
    <row r="9" spans="1:9" ht="16.5">
      <c r="A9" s="711" t="s">
        <v>48</v>
      </c>
      <c r="B9" s="712"/>
      <c r="C9" s="712"/>
      <c r="D9" s="358" t="s">
        <v>24</v>
      </c>
      <c r="E9" s="358"/>
      <c r="F9" s="358"/>
      <c r="G9" s="358"/>
      <c r="H9" s="358"/>
      <c r="I9" s="358"/>
    </row>
    <row r="10" spans="1:9" ht="16.5">
      <c r="A10" s="713"/>
      <c r="B10" s="714"/>
      <c r="C10" s="714"/>
      <c r="D10" s="525" t="s">
        <v>115</v>
      </c>
      <c r="E10" s="525"/>
      <c r="F10" s="525"/>
      <c r="G10" s="525" t="s">
        <v>116</v>
      </c>
      <c r="H10" s="525"/>
      <c r="I10" s="525"/>
    </row>
    <row r="11" spans="1:9" ht="35.25" customHeight="1" thickBot="1">
      <c r="A11" s="715"/>
      <c r="B11" s="716"/>
      <c r="C11" s="717"/>
      <c r="D11" s="17" t="s">
        <v>15</v>
      </c>
      <c r="E11" s="17" t="s">
        <v>16</v>
      </c>
      <c r="F11" s="17" t="s">
        <v>7</v>
      </c>
      <c r="G11" s="17" t="s">
        <v>15</v>
      </c>
      <c r="H11" s="17" t="s">
        <v>16</v>
      </c>
      <c r="I11" s="165" t="s">
        <v>7</v>
      </c>
    </row>
    <row r="12" spans="1:9" ht="16.5">
      <c r="A12" s="313" t="s">
        <v>51</v>
      </c>
      <c r="B12" s="314"/>
      <c r="C12" s="327" t="s">
        <v>21</v>
      </c>
      <c r="D12" s="328"/>
      <c r="E12" s="328"/>
      <c r="F12" s="328"/>
      <c r="G12" s="328"/>
      <c r="H12" s="328"/>
      <c r="I12" s="329"/>
    </row>
    <row r="13" spans="1:9" ht="16.5">
      <c r="A13" s="315"/>
      <c r="B13" s="316"/>
      <c r="C13" s="559" t="s">
        <v>177</v>
      </c>
      <c r="D13" s="560"/>
      <c r="E13" s="560"/>
      <c r="F13" s="561"/>
      <c r="G13" s="561"/>
      <c r="H13" s="561"/>
      <c r="I13" s="562"/>
    </row>
    <row r="14" spans="1:9" ht="16.5">
      <c r="A14" s="323" t="s">
        <v>94</v>
      </c>
      <c r="B14" s="325" t="s">
        <v>95</v>
      </c>
      <c r="C14" s="327" t="s">
        <v>55</v>
      </c>
      <c r="D14" s="328"/>
      <c r="E14" s="328"/>
      <c r="F14" s="328"/>
      <c r="G14" s="328"/>
      <c r="H14" s="328"/>
      <c r="I14" s="329"/>
    </row>
    <row r="15" spans="1:9" ht="17.25" thickBot="1">
      <c r="A15" s="323"/>
      <c r="B15" s="325"/>
      <c r="C15" s="330" t="s">
        <v>149</v>
      </c>
      <c r="D15" s="331"/>
      <c r="E15" s="331"/>
      <c r="F15" s="331"/>
      <c r="G15" s="331"/>
      <c r="H15" s="331"/>
      <c r="I15" s="332"/>
    </row>
    <row r="16" spans="1:9" ht="37.5" customHeight="1" thickBot="1">
      <c r="A16" s="303" t="s">
        <v>97</v>
      </c>
      <c r="B16" s="304"/>
      <c r="C16" s="160" t="s">
        <v>98</v>
      </c>
      <c r="D16" s="63">
        <v>0</v>
      </c>
      <c r="E16" s="63">
        <v>8</v>
      </c>
      <c r="F16" s="62">
        <v>8</v>
      </c>
      <c r="G16" s="68"/>
      <c r="H16" s="68"/>
      <c r="I16" s="64"/>
    </row>
    <row r="17" spans="1:11" ht="30.75" customHeight="1" thickBot="1">
      <c r="A17" s="303" t="s">
        <v>99</v>
      </c>
      <c r="B17" s="304"/>
      <c r="C17" s="160"/>
      <c r="D17" s="65"/>
      <c r="E17" s="65"/>
      <c r="F17" s="65"/>
      <c r="G17" s="101" t="e">
        <f>SUM(#REF!,#REF!,#REF!)</f>
        <v>#REF!</v>
      </c>
      <c r="H17" s="101" t="e">
        <f>SUM(#REF!,#REF!,#REF!)</f>
        <v>#REF!</v>
      </c>
      <c r="I17" s="101" t="e">
        <f>SUM(#REF!,#REF!,#REF!)</f>
        <v>#REF!</v>
      </c>
    </row>
    <row r="18" spans="1:11" ht="17.25" thickBot="1">
      <c r="A18" s="303" t="s">
        <v>100</v>
      </c>
      <c r="B18" s="511"/>
      <c r="C18" s="304"/>
      <c r="D18" s="152"/>
      <c r="E18" s="152"/>
      <c r="F18" s="65"/>
      <c r="G18" s="68"/>
      <c r="H18" s="68"/>
      <c r="I18" s="64"/>
    </row>
    <row r="19" spans="1:11" ht="16.5">
      <c r="A19" s="512" t="s">
        <v>101</v>
      </c>
      <c r="B19" s="513"/>
      <c r="C19" s="513"/>
      <c r="D19" s="513"/>
      <c r="E19" s="513"/>
      <c r="F19" s="513"/>
      <c r="G19" s="513"/>
      <c r="H19" s="513"/>
      <c r="I19" s="514"/>
      <c r="K19" s="170"/>
    </row>
    <row r="20" spans="1:11" ht="17.25" thickBot="1">
      <c r="A20" s="515" t="s">
        <v>173</v>
      </c>
      <c r="B20" s="516"/>
      <c r="C20" s="516"/>
      <c r="D20" s="516"/>
      <c r="E20" s="516"/>
      <c r="F20" s="516"/>
      <c r="G20" s="516"/>
      <c r="H20" s="516"/>
      <c r="I20" s="517"/>
    </row>
    <row r="21" spans="1:11" ht="16.5">
      <c r="A21" s="305" t="s">
        <v>63</v>
      </c>
      <c r="B21" s="306"/>
      <c r="C21" s="306"/>
      <c r="D21" s="306"/>
      <c r="E21" s="306"/>
      <c r="F21" s="306"/>
      <c r="G21" s="307"/>
      <c r="H21" s="307"/>
      <c r="I21" s="308"/>
    </row>
    <row r="22" spans="1:11" ht="17.25" thickBot="1">
      <c r="A22" s="309" t="s">
        <v>103</v>
      </c>
      <c r="B22" s="310"/>
      <c r="C22" s="310"/>
      <c r="D22" s="310"/>
      <c r="E22" s="310"/>
      <c r="F22" s="310"/>
      <c r="G22" s="311"/>
      <c r="H22" s="311"/>
      <c r="I22" s="312"/>
    </row>
    <row r="23" spans="1:11" ht="16.5">
      <c r="A23" s="305" t="s">
        <v>64</v>
      </c>
      <c r="B23" s="306"/>
      <c r="C23" s="306"/>
      <c r="D23" s="306"/>
      <c r="E23" s="306"/>
      <c r="F23" s="306"/>
      <c r="G23" s="307"/>
      <c r="H23" s="307"/>
      <c r="I23" s="308"/>
    </row>
    <row r="24" spans="1:11" ht="51.75" customHeight="1" thickBot="1">
      <c r="A24" s="309" t="s">
        <v>104</v>
      </c>
      <c r="B24" s="310"/>
      <c r="C24" s="310"/>
      <c r="D24" s="310"/>
      <c r="E24" s="310"/>
      <c r="F24" s="310"/>
      <c r="G24" s="311"/>
      <c r="H24" s="311"/>
      <c r="I24" s="312"/>
    </row>
    <row r="25" spans="1:11" s="34" customFormat="1" ht="16.5">
      <c r="A25" s="555" t="s">
        <v>51</v>
      </c>
      <c r="B25" s="556"/>
      <c r="C25" s="565" t="s">
        <v>21</v>
      </c>
      <c r="D25" s="566"/>
      <c r="E25" s="566"/>
      <c r="F25" s="566"/>
      <c r="G25" s="566"/>
      <c r="H25" s="566"/>
      <c r="I25" s="567"/>
    </row>
    <row r="26" spans="1:11" s="34" customFormat="1" ht="16.5">
      <c r="A26" s="557"/>
      <c r="B26" s="558"/>
      <c r="C26" s="320" t="s">
        <v>65</v>
      </c>
      <c r="D26" s="321"/>
      <c r="E26" s="321"/>
      <c r="F26" s="321"/>
      <c r="G26" s="321"/>
      <c r="H26" s="321"/>
      <c r="I26" s="322"/>
    </row>
    <row r="27" spans="1:11" s="34" customFormat="1" ht="16.5">
      <c r="A27" s="563" t="s">
        <v>66</v>
      </c>
      <c r="B27" s="564" t="s">
        <v>67</v>
      </c>
      <c r="C27" s="533" t="s">
        <v>55</v>
      </c>
      <c r="D27" s="534"/>
      <c r="E27" s="534"/>
      <c r="F27" s="534"/>
      <c r="G27" s="534"/>
      <c r="H27" s="534"/>
      <c r="I27" s="535"/>
    </row>
    <row r="28" spans="1:11" s="34" customFormat="1" ht="16.5">
      <c r="A28" s="563"/>
      <c r="B28" s="564"/>
      <c r="C28" s="580" t="s">
        <v>354</v>
      </c>
      <c r="D28" s="581"/>
      <c r="E28" s="581"/>
      <c r="F28" s="581"/>
      <c r="G28" s="581"/>
      <c r="H28" s="581"/>
      <c r="I28" s="582"/>
    </row>
    <row r="29" spans="1:11" s="34" customFormat="1" ht="17.25" thickBot="1">
      <c r="A29" s="585" t="s">
        <v>56</v>
      </c>
      <c r="B29" s="586"/>
      <c r="C29" s="211"/>
      <c r="D29" s="212" t="s">
        <v>57</v>
      </c>
      <c r="E29" s="212" t="s">
        <v>57</v>
      </c>
      <c r="F29" s="212" t="s">
        <v>57</v>
      </c>
      <c r="G29" s="213" t="e">
        <f>SUM(#REF!,#REF!)</f>
        <v>#REF!</v>
      </c>
      <c r="H29" s="213" t="e">
        <f>SUM(#REF!,#REF!)</f>
        <v>#REF!</v>
      </c>
      <c r="I29" s="213" t="e">
        <f>SUM(#REF!,#REF!)</f>
        <v>#REF!</v>
      </c>
    </row>
    <row r="30" spans="1:11" s="34" customFormat="1" ht="16.5">
      <c r="A30" s="587"/>
      <c r="B30" s="588"/>
      <c r="C30" s="588"/>
      <c r="D30" s="588"/>
      <c r="E30" s="588"/>
      <c r="F30" s="588"/>
      <c r="G30" s="588"/>
      <c r="H30" s="588"/>
      <c r="I30" s="589"/>
    </row>
    <row r="31" spans="1:11" s="34" customFormat="1" ht="17.25" thickBot="1">
      <c r="A31" s="544" t="s">
        <v>355</v>
      </c>
      <c r="B31" s="545"/>
      <c r="C31" s="545"/>
      <c r="D31" s="545"/>
      <c r="E31" s="545"/>
      <c r="F31" s="545"/>
      <c r="G31" s="545"/>
      <c r="H31" s="545"/>
      <c r="I31" s="546"/>
    </row>
    <row r="32" spans="1:11" s="34" customFormat="1" ht="17.25" thickBot="1">
      <c r="A32" s="590" t="s">
        <v>59</v>
      </c>
      <c r="B32" s="591"/>
      <c r="C32" s="591"/>
      <c r="D32" s="591"/>
      <c r="E32" s="591"/>
      <c r="F32" s="591"/>
      <c r="G32" s="591"/>
      <c r="H32" s="591"/>
      <c r="I32" s="592"/>
    </row>
    <row r="33" spans="1:9" s="34" customFormat="1" ht="17.25" thickBot="1">
      <c r="A33" s="489" t="s">
        <v>60</v>
      </c>
      <c r="B33" s="490"/>
      <c r="C33" s="491" t="s">
        <v>68</v>
      </c>
      <c r="D33" s="492"/>
      <c r="E33" s="492"/>
      <c r="F33" s="492"/>
      <c r="G33" s="492"/>
      <c r="H33" s="492"/>
      <c r="I33" s="493"/>
    </row>
    <row r="34" spans="1:9" s="34" customFormat="1" ht="17.25" thickBot="1">
      <c r="A34" s="494" t="s">
        <v>62</v>
      </c>
      <c r="B34" s="495"/>
      <c r="C34" s="32"/>
      <c r="D34" s="32"/>
      <c r="E34" s="32"/>
      <c r="F34" s="32"/>
      <c r="G34" s="32"/>
      <c r="H34" s="32"/>
      <c r="I34" s="33"/>
    </row>
    <row r="35" spans="1:9" s="34" customFormat="1" ht="16.5">
      <c r="A35" s="496" t="s">
        <v>63</v>
      </c>
      <c r="B35" s="497"/>
      <c r="C35" s="497"/>
      <c r="D35" s="497"/>
      <c r="E35" s="497"/>
      <c r="F35" s="497"/>
      <c r="G35" s="498"/>
      <c r="H35" s="498"/>
      <c r="I35" s="499"/>
    </row>
    <row r="36" spans="1:9" s="34" customFormat="1" ht="17.25" thickBot="1">
      <c r="A36" s="500" t="s">
        <v>307</v>
      </c>
      <c r="B36" s="501"/>
      <c r="C36" s="501"/>
      <c r="D36" s="501"/>
      <c r="E36" s="501"/>
      <c r="F36" s="501"/>
      <c r="G36" s="502"/>
      <c r="H36" s="502"/>
      <c r="I36" s="503"/>
    </row>
    <row r="37" spans="1:9" s="34" customFormat="1" ht="16.5">
      <c r="A37" s="496" t="s">
        <v>64</v>
      </c>
      <c r="B37" s="497"/>
      <c r="C37" s="497"/>
      <c r="D37" s="497"/>
      <c r="E37" s="497"/>
      <c r="F37" s="497"/>
      <c r="G37" s="498"/>
      <c r="H37" s="498"/>
      <c r="I37" s="499"/>
    </row>
    <row r="38" spans="1:9" s="34" customFormat="1" ht="17.25" thickBot="1">
      <c r="A38" s="500" t="s">
        <v>84</v>
      </c>
      <c r="B38" s="501"/>
      <c r="C38" s="501"/>
      <c r="D38" s="501"/>
      <c r="E38" s="501"/>
      <c r="F38" s="501"/>
      <c r="G38" s="502"/>
      <c r="H38" s="502"/>
      <c r="I38" s="503"/>
    </row>
    <row r="39" spans="1:9" ht="16.5">
      <c r="A39" s="649" t="s">
        <v>51</v>
      </c>
      <c r="B39" s="650"/>
      <c r="C39" s="653" t="s">
        <v>21</v>
      </c>
      <c r="D39" s="654"/>
      <c r="E39" s="654"/>
      <c r="F39" s="654"/>
      <c r="G39" s="654"/>
      <c r="H39" s="654"/>
      <c r="I39" s="655"/>
    </row>
    <row r="40" spans="1:9" ht="16.5">
      <c r="A40" s="651"/>
      <c r="B40" s="652"/>
      <c r="C40" s="656" t="s">
        <v>189</v>
      </c>
      <c r="D40" s="657"/>
      <c r="E40" s="657"/>
      <c r="F40" s="657"/>
      <c r="G40" s="657"/>
      <c r="H40" s="657"/>
      <c r="I40" s="658"/>
    </row>
    <row r="41" spans="1:9" ht="16.5">
      <c r="A41" s="659" t="s">
        <v>151</v>
      </c>
      <c r="B41" s="660" t="s">
        <v>95</v>
      </c>
      <c r="C41" s="661" t="s">
        <v>55</v>
      </c>
      <c r="D41" s="662"/>
      <c r="E41" s="662"/>
      <c r="F41" s="662"/>
      <c r="G41" s="662"/>
      <c r="H41" s="662"/>
      <c r="I41" s="663"/>
    </row>
    <row r="42" spans="1:9" ht="17.25" thickBot="1">
      <c r="A42" s="659"/>
      <c r="B42" s="660"/>
      <c r="C42" s="664" t="s">
        <v>194</v>
      </c>
      <c r="D42" s="665"/>
      <c r="E42" s="665"/>
      <c r="F42" s="665"/>
      <c r="G42" s="665"/>
      <c r="H42" s="665"/>
      <c r="I42" s="666"/>
    </row>
    <row r="43" spans="1:9" ht="50.25" thickBot="1">
      <c r="A43" s="667" t="s">
        <v>97</v>
      </c>
      <c r="B43" s="668"/>
      <c r="C43" s="82" t="s">
        <v>152</v>
      </c>
      <c r="D43" s="99">
        <v>4</v>
      </c>
      <c r="E43" s="99">
        <v>4</v>
      </c>
      <c r="F43" s="98">
        <v>4</v>
      </c>
      <c r="G43" s="84"/>
      <c r="H43" s="84"/>
      <c r="I43" s="85"/>
    </row>
    <row r="44" spans="1:9" ht="39.75" customHeight="1" thickBot="1">
      <c r="A44" s="667" t="s">
        <v>99</v>
      </c>
      <c r="B44" s="668"/>
      <c r="C44" s="86"/>
      <c r="D44" s="83"/>
      <c r="E44" s="83"/>
      <c r="F44" s="83"/>
      <c r="G44" s="86" t="e">
        <f>SUM(#REF!,#REF!)</f>
        <v>#REF!</v>
      </c>
      <c r="H44" s="86" t="e">
        <f>SUM(#REF!,#REF!)</f>
        <v>#REF!</v>
      </c>
      <c r="I44" s="86" t="e">
        <f>SUM(#REF!,#REF!)</f>
        <v>#REF!</v>
      </c>
    </row>
    <row r="45" spans="1:9" ht="17.25" thickBot="1">
      <c r="A45" s="667" t="s">
        <v>100</v>
      </c>
      <c r="B45" s="669"/>
      <c r="C45" s="668"/>
      <c r="D45" s="156"/>
      <c r="E45" s="156"/>
      <c r="F45" s="83"/>
      <c r="G45" s="84"/>
      <c r="H45" s="84"/>
      <c r="I45" s="85"/>
    </row>
    <row r="46" spans="1:9" ht="16.5">
      <c r="A46" s="670" t="s">
        <v>101</v>
      </c>
      <c r="B46" s="671"/>
      <c r="C46" s="671"/>
      <c r="D46" s="671"/>
      <c r="E46" s="671"/>
      <c r="F46" s="671"/>
      <c r="G46" s="671"/>
      <c r="H46" s="671"/>
      <c r="I46" s="672"/>
    </row>
    <row r="47" spans="1:9" ht="17.25" thickBot="1">
      <c r="A47" s="673" t="s">
        <v>190</v>
      </c>
      <c r="B47" s="674"/>
      <c r="C47" s="674"/>
      <c r="D47" s="674"/>
      <c r="E47" s="674"/>
      <c r="F47" s="674"/>
      <c r="G47" s="674"/>
      <c r="H47" s="674"/>
      <c r="I47" s="675"/>
    </row>
    <row r="48" spans="1:9" ht="16.5">
      <c r="A48" s="676" t="s">
        <v>63</v>
      </c>
      <c r="B48" s="677"/>
      <c r="C48" s="677"/>
      <c r="D48" s="677"/>
      <c r="E48" s="677"/>
      <c r="F48" s="677"/>
      <c r="G48" s="678"/>
      <c r="H48" s="678"/>
      <c r="I48" s="679"/>
    </row>
    <row r="49" spans="1:9" ht="17.25" thickBot="1">
      <c r="A49" s="680" t="s">
        <v>103</v>
      </c>
      <c r="B49" s="681"/>
      <c r="C49" s="681"/>
      <c r="D49" s="681"/>
      <c r="E49" s="681"/>
      <c r="F49" s="681"/>
      <c r="G49" s="682"/>
      <c r="H49" s="682"/>
      <c r="I49" s="683"/>
    </row>
    <row r="50" spans="1:9" ht="16.5">
      <c r="A50" s="676" t="s">
        <v>64</v>
      </c>
      <c r="B50" s="677"/>
      <c r="C50" s="677"/>
      <c r="D50" s="677"/>
      <c r="E50" s="677"/>
      <c r="F50" s="677"/>
      <c r="G50" s="678"/>
      <c r="H50" s="678"/>
      <c r="I50" s="679"/>
    </row>
    <row r="51" spans="1:9" ht="17.25" thickBot="1">
      <c r="A51" s="680" t="s">
        <v>159</v>
      </c>
      <c r="B51" s="681"/>
      <c r="C51" s="681"/>
      <c r="D51" s="681"/>
      <c r="E51" s="681"/>
      <c r="F51" s="681"/>
      <c r="G51" s="682"/>
      <c r="H51" s="682"/>
      <c r="I51" s="683"/>
    </row>
    <row r="52" spans="1:9" ht="16.5">
      <c r="A52" s="313" t="s">
        <v>51</v>
      </c>
      <c r="B52" s="314"/>
      <c r="C52" s="317" t="s">
        <v>21</v>
      </c>
      <c r="D52" s="318"/>
      <c r="E52" s="318"/>
      <c r="F52" s="318"/>
      <c r="G52" s="318"/>
      <c r="H52" s="318"/>
      <c r="I52" s="319"/>
    </row>
    <row r="53" spans="1:9" ht="16.5">
      <c r="A53" s="315"/>
      <c r="B53" s="316"/>
      <c r="C53" s="320" t="s">
        <v>178</v>
      </c>
      <c r="D53" s="321"/>
      <c r="E53" s="321"/>
      <c r="F53" s="321"/>
      <c r="G53" s="321"/>
      <c r="H53" s="321"/>
      <c r="I53" s="322"/>
    </row>
    <row r="54" spans="1:9" ht="16.5">
      <c r="A54" s="323" t="s">
        <v>176</v>
      </c>
      <c r="B54" s="325" t="s">
        <v>95</v>
      </c>
      <c r="C54" s="327" t="s">
        <v>55</v>
      </c>
      <c r="D54" s="328"/>
      <c r="E54" s="328"/>
      <c r="F54" s="328"/>
      <c r="G54" s="328"/>
      <c r="H54" s="328"/>
      <c r="I54" s="329"/>
    </row>
    <row r="55" spans="1:9" ht="17.25" thickBot="1">
      <c r="A55" s="323"/>
      <c r="B55" s="325"/>
      <c r="C55" s="330" t="s">
        <v>96</v>
      </c>
      <c r="D55" s="331"/>
      <c r="E55" s="331"/>
      <c r="F55" s="331"/>
      <c r="G55" s="331"/>
      <c r="H55" s="331"/>
      <c r="I55" s="332"/>
    </row>
    <row r="56" spans="1:9" ht="45.75" customHeight="1" thickBot="1">
      <c r="A56" s="303" t="s">
        <v>97</v>
      </c>
      <c r="B56" s="304"/>
      <c r="C56" s="160" t="s">
        <v>98</v>
      </c>
      <c r="D56" s="62">
        <v>0</v>
      </c>
      <c r="E56" s="62">
        <v>2</v>
      </c>
      <c r="F56" s="62">
        <v>2</v>
      </c>
      <c r="G56" s="63"/>
      <c r="H56" s="63"/>
      <c r="I56" s="64"/>
    </row>
    <row r="57" spans="1:9" ht="39.75" customHeight="1" thickBot="1">
      <c r="A57" s="303" t="s">
        <v>99</v>
      </c>
      <c r="B57" s="304"/>
      <c r="C57" s="160"/>
      <c r="D57" s="65" t="s">
        <v>57</v>
      </c>
      <c r="E57" s="65" t="s">
        <v>57</v>
      </c>
      <c r="F57" s="65" t="s">
        <v>57</v>
      </c>
      <c r="G57" s="66" t="e">
        <f>SUM(#REF!,#REF!)</f>
        <v>#REF!</v>
      </c>
      <c r="H57" s="66" t="e">
        <f>SUM(#REF!,#REF!)</f>
        <v>#REF!</v>
      </c>
      <c r="I57" s="66" t="e">
        <f>SUM(#REF!,#REF!)</f>
        <v>#REF!</v>
      </c>
    </row>
    <row r="58" spans="1:9" ht="17.25" thickBot="1">
      <c r="A58" s="303" t="s">
        <v>100</v>
      </c>
      <c r="B58" s="511"/>
      <c r="C58" s="304"/>
      <c r="D58" s="152"/>
      <c r="E58" s="152"/>
      <c r="F58" s="65"/>
      <c r="G58" s="68"/>
      <c r="H58" s="68"/>
      <c r="I58" s="64"/>
    </row>
    <row r="59" spans="1:9" ht="16.5">
      <c r="A59" s="512" t="s">
        <v>101</v>
      </c>
      <c r="B59" s="513"/>
      <c r="C59" s="513"/>
      <c r="D59" s="513"/>
      <c r="E59" s="513"/>
      <c r="F59" s="513"/>
      <c r="G59" s="513"/>
      <c r="H59" s="513"/>
      <c r="I59" s="514"/>
    </row>
    <row r="60" spans="1:9" ht="17.25" thickBot="1">
      <c r="A60" s="515" t="s">
        <v>102</v>
      </c>
      <c r="B60" s="516"/>
      <c r="C60" s="516"/>
      <c r="D60" s="516"/>
      <c r="E60" s="516"/>
      <c r="F60" s="516"/>
      <c r="G60" s="516"/>
      <c r="H60" s="516"/>
      <c r="I60" s="517"/>
    </row>
    <row r="61" spans="1:9" ht="16.5">
      <c r="A61" s="305" t="s">
        <v>63</v>
      </c>
      <c r="B61" s="306"/>
      <c r="C61" s="306"/>
      <c r="D61" s="306"/>
      <c r="E61" s="306"/>
      <c r="F61" s="306"/>
      <c r="G61" s="307"/>
      <c r="H61" s="307"/>
      <c r="I61" s="308"/>
    </row>
    <row r="62" spans="1:9" ht="17.25" thickBot="1">
      <c r="A62" s="309" t="s">
        <v>103</v>
      </c>
      <c r="B62" s="310"/>
      <c r="C62" s="310"/>
      <c r="D62" s="310"/>
      <c r="E62" s="310"/>
      <c r="F62" s="310"/>
      <c r="G62" s="311"/>
      <c r="H62" s="311"/>
      <c r="I62" s="312"/>
    </row>
    <row r="63" spans="1:9" ht="16.5">
      <c r="A63" s="305" t="s">
        <v>64</v>
      </c>
      <c r="B63" s="306"/>
      <c r="C63" s="306"/>
      <c r="D63" s="306"/>
      <c r="E63" s="306"/>
      <c r="F63" s="306"/>
      <c r="G63" s="307"/>
      <c r="H63" s="307"/>
      <c r="I63" s="308"/>
    </row>
    <row r="64" spans="1:9" ht="53.25" customHeight="1" thickBot="1">
      <c r="A64" s="309" t="s">
        <v>104</v>
      </c>
      <c r="B64" s="310"/>
      <c r="C64" s="310"/>
      <c r="D64" s="310"/>
      <c r="E64" s="310"/>
      <c r="F64" s="310"/>
      <c r="G64" s="311"/>
      <c r="H64" s="311"/>
      <c r="I64" s="312"/>
    </row>
    <row r="65" spans="1:9" ht="16.5">
      <c r="A65" s="649" t="s">
        <v>51</v>
      </c>
      <c r="B65" s="650"/>
      <c r="C65" s="653" t="s">
        <v>21</v>
      </c>
      <c r="D65" s="654"/>
      <c r="E65" s="654"/>
      <c r="F65" s="654"/>
      <c r="G65" s="654"/>
      <c r="H65" s="654"/>
      <c r="I65" s="655"/>
    </row>
    <row r="66" spans="1:9" ht="16.5">
      <c r="A66" s="651"/>
      <c r="B66" s="652"/>
      <c r="C66" s="656" t="s">
        <v>191</v>
      </c>
      <c r="D66" s="657"/>
      <c r="E66" s="657"/>
      <c r="F66" s="657"/>
      <c r="G66" s="657"/>
      <c r="H66" s="657"/>
      <c r="I66" s="658"/>
    </row>
    <row r="67" spans="1:9" ht="16.5">
      <c r="A67" s="659" t="s">
        <v>197</v>
      </c>
      <c r="B67" s="660" t="s">
        <v>95</v>
      </c>
      <c r="C67" s="661" t="s">
        <v>55</v>
      </c>
      <c r="D67" s="662"/>
      <c r="E67" s="662"/>
      <c r="F67" s="662"/>
      <c r="G67" s="662"/>
      <c r="H67" s="662"/>
      <c r="I67" s="663"/>
    </row>
    <row r="68" spans="1:9" ht="17.25" thickBot="1">
      <c r="A68" s="659"/>
      <c r="B68" s="660"/>
      <c r="C68" s="664" t="s">
        <v>192</v>
      </c>
      <c r="D68" s="665"/>
      <c r="E68" s="665"/>
      <c r="F68" s="665"/>
      <c r="G68" s="665"/>
      <c r="H68" s="665"/>
      <c r="I68" s="666"/>
    </row>
    <row r="69" spans="1:9" ht="48" customHeight="1" thickBot="1">
      <c r="A69" s="667" t="s">
        <v>97</v>
      </c>
      <c r="B69" s="668"/>
      <c r="C69" s="160" t="s">
        <v>98</v>
      </c>
      <c r="D69" s="99">
        <v>0</v>
      </c>
      <c r="E69" s="99">
        <v>2</v>
      </c>
      <c r="F69" s="98">
        <v>2</v>
      </c>
      <c r="G69" s="84"/>
      <c r="H69" s="84"/>
      <c r="I69" s="85"/>
    </row>
    <row r="70" spans="1:9" ht="39.75" customHeight="1" thickBot="1">
      <c r="A70" s="667" t="s">
        <v>99</v>
      </c>
      <c r="B70" s="668"/>
      <c r="C70" s="86"/>
      <c r="D70" s="83" t="s">
        <v>57</v>
      </c>
      <c r="E70" s="83" t="s">
        <v>57</v>
      </c>
      <c r="F70" s="83" t="s">
        <v>57</v>
      </c>
      <c r="G70" s="86" t="e">
        <f>SUM(#REF!,#REF!)</f>
        <v>#REF!</v>
      </c>
      <c r="H70" s="86" t="e">
        <f>SUM(#REF!,#REF!)</f>
        <v>#REF!</v>
      </c>
      <c r="I70" s="86" t="e">
        <f>SUM(#REF!,#REF!)</f>
        <v>#REF!</v>
      </c>
    </row>
    <row r="71" spans="1:9" ht="17.25" thickBot="1">
      <c r="A71" s="667" t="s">
        <v>100</v>
      </c>
      <c r="B71" s="669"/>
      <c r="C71" s="668"/>
      <c r="D71" s="156"/>
      <c r="E71" s="156"/>
      <c r="F71" s="83"/>
      <c r="G71" s="84"/>
      <c r="H71" s="84"/>
      <c r="I71" s="85"/>
    </row>
    <row r="72" spans="1:9" ht="16.5">
      <c r="A72" s="670" t="s">
        <v>101</v>
      </c>
      <c r="B72" s="671"/>
      <c r="C72" s="671"/>
      <c r="D72" s="671"/>
      <c r="E72" s="671"/>
      <c r="F72" s="671"/>
      <c r="G72" s="671"/>
      <c r="H72" s="671"/>
      <c r="I72" s="672"/>
    </row>
    <row r="73" spans="1:9" ht="17.25" thickBot="1">
      <c r="A73" s="673" t="s">
        <v>193</v>
      </c>
      <c r="B73" s="674"/>
      <c r="C73" s="674"/>
      <c r="D73" s="674"/>
      <c r="E73" s="674"/>
      <c r="F73" s="674"/>
      <c r="G73" s="674"/>
      <c r="H73" s="674"/>
      <c r="I73" s="675"/>
    </row>
    <row r="74" spans="1:9" ht="16.5">
      <c r="A74" s="676" t="s">
        <v>63</v>
      </c>
      <c r="B74" s="677"/>
      <c r="C74" s="677"/>
      <c r="D74" s="677"/>
      <c r="E74" s="677"/>
      <c r="F74" s="677"/>
      <c r="G74" s="678"/>
      <c r="H74" s="678"/>
      <c r="I74" s="679"/>
    </row>
    <row r="75" spans="1:9" ht="17.25" thickBot="1">
      <c r="A75" s="680" t="s">
        <v>103</v>
      </c>
      <c r="B75" s="681"/>
      <c r="C75" s="681"/>
      <c r="D75" s="681"/>
      <c r="E75" s="681"/>
      <c r="F75" s="681"/>
      <c r="G75" s="682"/>
      <c r="H75" s="682"/>
      <c r="I75" s="683"/>
    </row>
    <row r="76" spans="1:9" ht="16.5">
      <c r="A76" s="676" t="s">
        <v>64</v>
      </c>
      <c r="B76" s="677"/>
      <c r="C76" s="677"/>
      <c r="D76" s="677"/>
      <c r="E76" s="677"/>
      <c r="F76" s="677"/>
      <c r="G76" s="678"/>
      <c r="H76" s="678"/>
      <c r="I76" s="679"/>
    </row>
    <row r="77" spans="1:9" ht="58.5" customHeight="1" thickBot="1">
      <c r="A77" s="680" t="s">
        <v>104</v>
      </c>
      <c r="B77" s="681"/>
      <c r="C77" s="681"/>
      <c r="D77" s="681"/>
      <c r="E77" s="681"/>
      <c r="F77" s="681"/>
      <c r="G77" s="682"/>
      <c r="H77" s="682"/>
      <c r="I77" s="683"/>
    </row>
    <row r="78" spans="1:9" ht="16.5">
      <c r="A78" s="718" t="s">
        <v>113</v>
      </c>
      <c r="B78" s="719"/>
      <c r="C78" s="719"/>
      <c r="D78" s="719"/>
      <c r="E78" s="719"/>
      <c r="F78" s="719"/>
      <c r="G78" s="719"/>
      <c r="H78" s="719"/>
      <c r="I78" s="720"/>
    </row>
    <row r="79" spans="1:9" ht="17.25" thickBot="1">
      <c r="A79" s="684" t="s">
        <v>114</v>
      </c>
      <c r="B79" s="685"/>
      <c r="C79" s="685"/>
      <c r="D79" s="721"/>
      <c r="E79" s="721"/>
      <c r="F79" s="721"/>
      <c r="G79" s="721"/>
      <c r="H79" s="721"/>
      <c r="I79" s="722"/>
    </row>
    <row r="80" spans="1:9" ht="16.5">
      <c r="A80" s="711" t="s">
        <v>48</v>
      </c>
      <c r="B80" s="712"/>
      <c r="C80" s="712"/>
      <c r="D80" s="358" t="s">
        <v>24</v>
      </c>
      <c r="E80" s="358"/>
      <c r="F80" s="358"/>
      <c r="G80" s="358"/>
      <c r="H80" s="358"/>
      <c r="I80" s="358"/>
    </row>
    <row r="81" spans="1:11" ht="16.5">
      <c r="A81" s="713"/>
      <c r="B81" s="714"/>
      <c r="C81" s="714"/>
      <c r="D81" s="525" t="s">
        <v>115</v>
      </c>
      <c r="E81" s="525"/>
      <c r="F81" s="525"/>
      <c r="G81" s="525" t="s">
        <v>116</v>
      </c>
      <c r="H81" s="525"/>
      <c r="I81" s="525"/>
    </row>
    <row r="82" spans="1:11" ht="33.75" thickBot="1">
      <c r="A82" s="715"/>
      <c r="B82" s="716"/>
      <c r="C82" s="717"/>
      <c r="D82" s="17" t="s">
        <v>15</v>
      </c>
      <c r="E82" s="17" t="s">
        <v>16</v>
      </c>
      <c r="F82" s="17" t="s">
        <v>7</v>
      </c>
      <c r="G82" s="17" t="s">
        <v>15</v>
      </c>
      <c r="H82" s="17" t="s">
        <v>16</v>
      </c>
      <c r="I82" s="17" t="s">
        <v>7</v>
      </c>
    </row>
    <row r="83" spans="1:11" ht="16.5">
      <c r="A83" s="687" t="s">
        <v>51</v>
      </c>
      <c r="B83" s="688"/>
      <c r="C83" s="693" t="s">
        <v>21</v>
      </c>
      <c r="D83" s="694"/>
      <c r="E83" s="694"/>
      <c r="F83" s="694"/>
      <c r="G83" s="694"/>
      <c r="H83" s="694"/>
      <c r="I83" s="695"/>
    </row>
    <row r="84" spans="1:11" ht="16.5">
      <c r="A84" s="689"/>
      <c r="B84" s="690"/>
      <c r="C84" s="726" t="s">
        <v>71</v>
      </c>
      <c r="D84" s="721"/>
      <c r="E84" s="721"/>
      <c r="F84" s="727"/>
      <c r="G84" s="727"/>
      <c r="H84" s="727"/>
      <c r="I84" s="722"/>
    </row>
    <row r="85" spans="1:11" ht="17.25" thickBot="1">
      <c r="A85" s="691"/>
      <c r="B85" s="692"/>
      <c r="C85" s="707" t="s">
        <v>72</v>
      </c>
      <c r="D85" s="706"/>
      <c r="E85" s="706"/>
      <c r="F85" s="708"/>
      <c r="G85" s="708"/>
      <c r="H85" s="708"/>
      <c r="I85" s="709"/>
    </row>
    <row r="86" spans="1:11" ht="21.75" customHeight="1" thickBot="1">
      <c r="A86" s="103" t="s">
        <v>73</v>
      </c>
      <c r="B86" s="165" t="s">
        <v>74</v>
      </c>
      <c r="C86" s="723" t="s">
        <v>174</v>
      </c>
      <c r="D86" s="724"/>
      <c r="E86" s="724"/>
      <c r="F86" s="724"/>
      <c r="G86" s="724"/>
      <c r="H86" s="724"/>
      <c r="I86" s="725"/>
    </row>
    <row r="87" spans="1:11" ht="70.5" customHeight="1" thickBot="1">
      <c r="A87" s="718" t="s">
        <v>75</v>
      </c>
      <c r="B87" s="720"/>
      <c r="C87" s="163" t="s">
        <v>76</v>
      </c>
      <c r="D87" s="165">
        <v>8</v>
      </c>
      <c r="E87" s="165">
        <v>8</v>
      </c>
      <c r="F87" s="165">
        <v>8</v>
      </c>
      <c r="G87" s="165"/>
      <c r="H87" s="165"/>
      <c r="I87" s="165"/>
    </row>
    <row r="88" spans="1:11" ht="49.5" customHeight="1" thickBot="1">
      <c r="A88" s="684"/>
      <c r="B88" s="686"/>
      <c r="C88" s="163" t="s">
        <v>77</v>
      </c>
      <c r="D88" s="208"/>
      <c r="E88" s="163"/>
      <c r="F88" s="165"/>
      <c r="G88" s="165"/>
      <c r="H88" s="165"/>
      <c r="I88" s="165"/>
    </row>
    <row r="89" spans="1:11" ht="17.25" thickBot="1">
      <c r="A89" s="646" t="s">
        <v>78</v>
      </c>
      <c r="B89" s="648"/>
      <c r="C89" s="163"/>
      <c r="D89" s="163"/>
      <c r="E89" s="163"/>
      <c r="F89" s="165"/>
      <c r="G89" s="165"/>
      <c r="H89" s="165"/>
      <c r="I89" s="165"/>
    </row>
    <row r="90" spans="1:11" ht="53.25" customHeight="1" thickBot="1">
      <c r="A90" s="646" t="s">
        <v>79</v>
      </c>
      <c r="B90" s="647"/>
      <c r="C90" s="648"/>
      <c r="D90" s="163"/>
      <c r="E90" s="163"/>
      <c r="F90" s="165"/>
      <c r="G90" s="167" t="e">
        <f>SUM(#REF!)</f>
        <v>#REF!</v>
      </c>
      <c r="H90" s="167" t="e">
        <f>SUM(#REF!)</f>
        <v>#REF!</v>
      </c>
      <c r="I90" s="167" t="e">
        <f>SUM(#REF!)</f>
        <v>#REF!</v>
      </c>
      <c r="K90" s="171"/>
    </row>
    <row r="91" spans="1:11" ht="37.5" customHeight="1" thickBot="1">
      <c r="A91" s="646" t="s">
        <v>80</v>
      </c>
      <c r="B91" s="648"/>
      <c r="C91" s="105" t="e">
        <f>I90</f>
        <v>#REF!</v>
      </c>
      <c r="D91" s="172"/>
      <c r="E91" s="172"/>
      <c r="F91" s="165"/>
      <c r="G91" s="165"/>
      <c r="H91" s="165"/>
      <c r="I91" s="165"/>
    </row>
    <row r="92" spans="1:11" ht="119.25" customHeight="1" thickBot="1">
      <c r="A92" s="646" t="s">
        <v>81</v>
      </c>
      <c r="B92" s="648"/>
      <c r="C92" s="163"/>
      <c r="D92" s="163"/>
      <c r="E92" s="163"/>
      <c r="F92" s="165"/>
      <c r="G92" s="165"/>
      <c r="H92" s="165"/>
      <c r="I92" s="165"/>
    </row>
    <row r="93" spans="1:11" ht="17.25" thickBot="1">
      <c r="A93" s="643" t="s">
        <v>63</v>
      </c>
      <c r="B93" s="644"/>
      <c r="C93" s="644"/>
      <c r="D93" s="644"/>
      <c r="E93" s="644"/>
      <c r="F93" s="644"/>
      <c r="G93" s="644"/>
      <c r="H93" s="644"/>
      <c r="I93" s="645"/>
    </row>
    <row r="94" spans="1:11" ht="17.25" thickBot="1">
      <c r="A94" s="646" t="s">
        <v>308</v>
      </c>
      <c r="B94" s="647"/>
      <c r="C94" s="647"/>
      <c r="D94" s="647"/>
      <c r="E94" s="647"/>
      <c r="F94" s="647"/>
      <c r="G94" s="647"/>
      <c r="H94" s="647"/>
      <c r="I94" s="648"/>
    </row>
    <row r="95" spans="1:11" ht="17.25" thickBot="1">
      <c r="A95" s="643" t="s">
        <v>64</v>
      </c>
      <c r="B95" s="644"/>
      <c r="C95" s="644"/>
      <c r="D95" s="644"/>
      <c r="E95" s="644"/>
      <c r="F95" s="644"/>
      <c r="G95" s="644"/>
      <c r="H95" s="644"/>
      <c r="I95" s="645"/>
    </row>
    <row r="96" spans="1:11" ht="17.25" thickBot="1">
      <c r="A96" s="646" t="s">
        <v>82</v>
      </c>
      <c r="B96" s="647"/>
      <c r="C96" s="647"/>
      <c r="D96" s="647"/>
      <c r="E96" s="647"/>
      <c r="F96" s="647"/>
      <c r="G96" s="647"/>
      <c r="H96" s="647"/>
      <c r="I96" s="648"/>
    </row>
    <row r="97" spans="1:9" ht="16.5">
      <c r="A97" s="687" t="s">
        <v>51</v>
      </c>
      <c r="B97" s="688"/>
      <c r="C97" s="693" t="s">
        <v>21</v>
      </c>
      <c r="D97" s="694"/>
      <c r="E97" s="694"/>
      <c r="F97" s="694"/>
      <c r="G97" s="694"/>
      <c r="H97" s="694"/>
      <c r="I97" s="695"/>
    </row>
    <row r="98" spans="1:9" ht="16.5">
      <c r="A98" s="689"/>
      <c r="B98" s="690"/>
      <c r="C98" s="696" t="s">
        <v>117</v>
      </c>
      <c r="D98" s="697"/>
      <c r="E98" s="697"/>
      <c r="F98" s="698"/>
      <c r="G98" s="698"/>
      <c r="H98" s="698"/>
      <c r="I98" s="699"/>
    </row>
    <row r="99" spans="1:9" ht="17.25" thickBot="1">
      <c r="A99" s="691"/>
      <c r="B99" s="692"/>
      <c r="C99" s="707" t="s">
        <v>72</v>
      </c>
      <c r="D99" s="706"/>
      <c r="E99" s="706"/>
      <c r="F99" s="708"/>
      <c r="G99" s="708"/>
      <c r="H99" s="708"/>
      <c r="I99" s="709"/>
    </row>
    <row r="100" spans="1:9" ht="17.25" thickBot="1">
      <c r="A100" s="103" t="s">
        <v>110</v>
      </c>
      <c r="B100" s="165" t="s">
        <v>74</v>
      </c>
      <c r="C100" s="684" t="s">
        <v>118</v>
      </c>
      <c r="D100" s="685"/>
      <c r="E100" s="685"/>
      <c r="F100" s="685"/>
      <c r="G100" s="685"/>
      <c r="H100" s="685"/>
      <c r="I100" s="686"/>
    </row>
    <row r="101" spans="1:9" ht="50.25" thickBot="1">
      <c r="A101" s="646" t="s">
        <v>75</v>
      </c>
      <c r="B101" s="648"/>
      <c r="C101" s="163" t="s">
        <v>119</v>
      </c>
      <c r="D101" s="231">
        <v>0</v>
      </c>
      <c r="E101" s="231">
        <v>13</v>
      </c>
      <c r="F101" s="231">
        <v>15.55</v>
      </c>
      <c r="G101" s="165"/>
      <c r="H101" s="165"/>
      <c r="I101" s="165"/>
    </row>
    <row r="102" spans="1:9" ht="17.25" thickBot="1">
      <c r="A102" s="646" t="s">
        <v>78</v>
      </c>
      <c r="B102" s="648"/>
      <c r="C102" s="163"/>
      <c r="D102" s="163"/>
      <c r="E102" s="163"/>
      <c r="F102" s="165"/>
      <c r="G102" s="165"/>
      <c r="H102" s="165"/>
      <c r="I102" s="165"/>
    </row>
    <row r="103" spans="1:9" ht="56.25" customHeight="1" thickBot="1">
      <c r="A103" s="646" t="s">
        <v>79</v>
      </c>
      <c r="B103" s="647"/>
      <c r="C103" s="648"/>
      <c r="D103" s="163"/>
      <c r="E103" s="163"/>
      <c r="F103" s="165"/>
      <c r="G103" s="104" t="e">
        <f>SUM(#REF!)</f>
        <v>#REF!</v>
      </c>
      <c r="H103" s="104" t="e">
        <f>SUM(#REF!)</f>
        <v>#REF!</v>
      </c>
      <c r="I103" s="104" t="e">
        <f>SUM(#REF!)</f>
        <v>#REF!</v>
      </c>
    </row>
    <row r="104" spans="1:9" ht="44.25" customHeight="1" thickBot="1">
      <c r="A104" s="646" t="s">
        <v>80</v>
      </c>
      <c r="B104" s="648"/>
      <c r="C104" s="173" t="e">
        <f>I103</f>
        <v>#REF!</v>
      </c>
      <c r="D104" s="173"/>
      <c r="E104" s="173"/>
      <c r="F104" s="165"/>
      <c r="G104" s="165"/>
      <c r="H104" s="165"/>
      <c r="I104" s="165"/>
    </row>
    <row r="105" spans="1:9" ht="124.5" customHeight="1" thickBot="1">
      <c r="A105" s="646" t="s">
        <v>81</v>
      </c>
      <c r="B105" s="648"/>
      <c r="C105" s="163"/>
      <c r="D105" s="163"/>
      <c r="E105" s="163"/>
      <c r="F105" s="165"/>
      <c r="G105" s="165"/>
      <c r="H105" s="165"/>
      <c r="I105" s="165"/>
    </row>
    <row r="106" spans="1:9" ht="16.5">
      <c r="A106" s="728" t="s">
        <v>63</v>
      </c>
      <c r="B106" s="729"/>
      <c r="C106" s="729"/>
      <c r="D106" s="729"/>
      <c r="E106" s="729"/>
      <c r="F106" s="729"/>
      <c r="G106" s="729"/>
      <c r="H106" s="729"/>
      <c r="I106" s="730"/>
    </row>
    <row r="107" spans="1:9" ht="17.25" thickBot="1">
      <c r="A107" s="684" t="s">
        <v>309</v>
      </c>
      <c r="B107" s="685"/>
      <c r="C107" s="685"/>
      <c r="D107" s="685"/>
      <c r="E107" s="685"/>
      <c r="F107" s="685"/>
      <c r="G107" s="685"/>
      <c r="H107" s="685"/>
      <c r="I107" s="686"/>
    </row>
    <row r="108" spans="1:9" ht="16.5">
      <c r="A108" s="728" t="s">
        <v>64</v>
      </c>
      <c r="B108" s="729"/>
      <c r="C108" s="729"/>
      <c r="D108" s="729"/>
      <c r="E108" s="729"/>
      <c r="F108" s="729"/>
      <c r="G108" s="729"/>
      <c r="H108" s="729"/>
      <c r="I108" s="730"/>
    </row>
    <row r="109" spans="1:9" ht="17.25" thickBot="1">
      <c r="A109" s="684" t="s">
        <v>82</v>
      </c>
      <c r="B109" s="685"/>
      <c r="C109" s="685"/>
      <c r="D109" s="685"/>
      <c r="E109" s="685"/>
      <c r="F109" s="685"/>
      <c r="G109" s="685"/>
      <c r="H109" s="685"/>
      <c r="I109" s="686"/>
    </row>
    <row r="110" spans="1:9" ht="16.5">
      <c r="A110" s="687" t="s">
        <v>51</v>
      </c>
      <c r="B110" s="688"/>
      <c r="C110" s="693" t="s">
        <v>21</v>
      </c>
      <c r="D110" s="694"/>
      <c r="E110" s="694"/>
      <c r="F110" s="694"/>
      <c r="G110" s="694"/>
      <c r="H110" s="694"/>
      <c r="I110" s="695"/>
    </row>
    <row r="111" spans="1:9" ht="16.5">
      <c r="A111" s="689"/>
      <c r="B111" s="690"/>
      <c r="C111" s="696" t="s">
        <v>120</v>
      </c>
      <c r="D111" s="697"/>
      <c r="E111" s="697"/>
      <c r="F111" s="698"/>
      <c r="G111" s="698"/>
      <c r="H111" s="698"/>
      <c r="I111" s="699"/>
    </row>
    <row r="112" spans="1:9" ht="17.25" thickBot="1">
      <c r="A112" s="691"/>
      <c r="B112" s="692"/>
      <c r="C112" s="707" t="s">
        <v>72</v>
      </c>
      <c r="D112" s="706"/>
      <c r="E112" s="706"/>
      <c r="F112" s="708"/>
      <c r="G112" s="708"/>
      <c r="H112" s="708"/>
      <c r="I112" s="709"/>
    </row>
    <row r="113" spans="1:9" ht="17.25" thickBot="1">
      <c r="A113" s="103" t="s">
        <v>109</v>
      </c>
      <c r="B113" s="165" t="s">
        <v>74</v>
      </c>
      <c r="C113" s="684" t="s">
        <v>120</v>
      </c>
      <c r="D113" s="685"/>
      <c r="E113" s="685"/>
      <c r="F113" s="685"/>
      <c r="G113" s="685"/>
      <c r="H113" s="685"/>
      <c r="I113" s="686"/>
    </row>
    <row r="114" spans="1:9" ht="37.5" customHeight="1" thickBot="1">
      <c r="A114" s="646" t="s">
        <v>75</v>
      </c>
      <c r="B114" s="648"/>
      <c r="C114" s="163" t="s">
        <v>121</v>
      </c>
      <c r="D114" s="177">
        <v>1</v>
      </c>
      <c r="E114" s="177">
        <v>2</v>
      </c>
      <c r="F114" s="177">
        <v>3.5</v>
      </c>
      <c r="G114" s="165"/>
      <c r="H114" s="165"/>
      <c r="I114" s="165"/>
    </row>
    <row r="115" spans="1:9" ht="17.25" thickBot="1">
      <c r="A115" s="646" t="s">
        <v>78</v>
      </c>
      <c r="B115" s="648"/>
      <c r="C115" s="163"/>
      <c r="D115" s="163"/>
      <c r="E115" s="163"/>
      <c r="F115" s="165"/>
      <c r="G115" s="165"/>
      <c r="H115" s="165"/>
      <c r="I115" s="165"/>
    </row>
    <row r="116" spans="1:9" ht="51.75" customHeight="1" thickBot="1">
      <c r="A116" s="646" t="s">
        <v>79</v>
      </c>
      <c r="B116" s="647"/>
      <c r="C116" s="648"/>
      <c r="D116" s="163"/>
      <c r="E116" s="163"/>
      <c r="F116" s="165"/>
      <c r="G116" s="167" t="e">
        <f>SUM(#REF!)</f>
        <v>#REF!</v>
      </c>
      <c r="H116" s="167" t="e">
        <f>SUM(#REF!)</f>
        <v>#REF!</v>
      </c>
      <c r="I116" s="167" t="e">
        <f>SUM(#REF!)</f>
        <v>#REF!</v>
      </c>
    </row>
    <row r="117" spans="1:9" ht="34.5" customHeight="1" thickBot="1">
      <c r="A117" s="646" t="s">
        <v>80</v>
      </c>
      <c r="B117" s="648"/>
      <c r="C117" s="105" t="e">
        <f>I116</f>
        <v>#REF!</v>
      </c>
      <c r="D117" s="105"/>
      <c r="E117" s="105"/>
      <c r="F117" s="165"/>
      <c r="G117" s="165"/>
      <c r="H117" s="165"/>
      <c r="I117" s="165"/>
    </row>
    <row r="118" spans="1:9" ht="127.5" customHeight="1" thickBot="1">
      <c r="A118" s="646" t="s">
        <v>81</v>
      </c>
      <c r="B118" s="648"/>
      <c r="C118" s="163"/>
      <c r="D118" s="163"/>
      <c r="E118" s="163"/>
      <c r="F118" s="165"/>
      <c r="G118" s="165"/>
      <c r="H118" s="165"/>
      <c r="I118" s="165"/>
    </row>
    <row r="119" spans="1:9" ht="16.5">
      <c r="A119" s="728" t="s">
        <v>63</v>
      </c>
      <c r="B119" s="729"/>
      <c r="C119" s="729"/>
      <c r="D119" s="729"/>
      <c r="E119" s="729"/>
      <c r="F119" s="729"/>
      <c r="G119" s="729"/>
      <c r="H119" s="729"/>
      <c r="I119" s="730"/>
    </row>
    <row r="120" spans="1:9" ht="17.25" thickBot="1">
      <c r="A120" s="684" t="s">
        <v>175</v>
      </c>
      <c r="B120" s="685"/>
      <c r="C120" s="685"/>
      <c r="D120" s="685"/>
      <c r="E120" s="685"/>
      <c r="F120" s="685"/>
      <c r="G120" s="685"/>
      <c r="H120" s="685"/>
      <c r="I120" s="686"/>
    </row>
    <row r="121" spans="1:9" ht="16.5">
      <c r="A121" s="728" t="s">
        <v>64</v>
      </c>
      <c r="B121" s="729"/>
      <c r="C121" s="729"/>
      <c r="D121" s="729"/>
      <c r="E121" s="729"/>
      <c r="F121" s="729"/>
      <c r="G121" s="729"/>
      <c r="H121" s="729"/>
      <c r="I121" s="730"/>
    </row>
    <row r="122" spans="1:9" ht="28.5" customHeight="1" thickBot="1">
      <c r="A122" s="684" t="s">
        <v>82</v>
      </c>
      <c r="B122" s="685"/>
      <c r="C122" s="685"/>
      <c r="D122" s="685"/>
      <c r="E122" s="685"/>
      <c r="F122" s="685"/>
      <c r="G122" s="685"/>
      <c r="H122" s="685"/>
      <c r="I122" s="686"/>
    </row>
    <row r="123" spans="1:9" ht="16.5">
      <c r="A123" s="313" t="s">
        <v>51</v>
      </c>
      <c r="B123" s="314"/>
      <c r="C123" s="317" t="s">
        <v>21</v>
      </c>
      <c r="D123" s="318"/>
      <c r="E123" s="318"/>
      <c r="F123" s="318"/>
      <c r="G123" s="318"/>
      <c r="H123" s="318"/>
      <c r="I123" s="319"/>
    </row>
    <row r="124" spans="1:9" ht="16.5">
      <c r="A124" s="315"/>
      <c r="B124" s="316"/>
      <c r="C124" s="640" t="s">
        <v>122</v>
      </c>
      <c r="D124" s="641"/>
      <c r="E124" s="641"/>
      <c r="F124" s="641"/>
      <c r="G124" s="641"/>
      <c r="H124" s="641"/>
      <c r="I124" s="642"/>
    </row>
    <row r="125" spans="1:9" ht="16.5">
      <c r="A125" s="323" t="s">
        <v>86</v>
      </c>
      <c r="B125" s="325" t="s">
        <v>74</v>
      </c>
      <c r="C125" s="327" t="s">
        <v>55</v>
      </c>
      <c r="D125" s="328"/>
      <c r="E125" s="328"/>
      <c r="F125" s="328"/>
      <c r="G125" s="328"/>
      <c r="H125" s="328"/>
      <c r="I125" s="329"/>
    </row>
    <row r="126" spans="1:9" ht="17.25" thickBot="1">
      <c r="A126" s="324"/>
      <c r="B126" s="326"/>
      <c r="C126" s="463" t="s">
        <v>123</v>
      </c>
      <c r="D126" s="464"/>
      <c r="E126" s="464"/>
      <c r="F126" s="464"/>
      <c r="G126" s="464"/>
      <c r="H126" s="464"/>
      <c r="I126" s="465"/>
    </row>
    <row r="127" spans="1:9" ht="33">
      <c r="A127" s="333" t="s">
        <v>75</v>
      </c>
      <c r="B127" s="334"/>
      <c r="C127" s="90" t="s">
        <v>124</v>
      </c>
      <c r="D127" s="91">
        <v>2</v>
      </c>
      <c r="E127" s="91">
        <v>2</v>
      </c>
      <c r="F127" s="91">
        <v>2</v>
      </c>
      <c r="G127" s="92"/>
      <c r="H127" s="92"/>
      <c r="I127" s="93"/>
    </row>
    <row r="128" spans="1:9" ht="39.75" customHeight="1" thickBot="1">
      <c r="A128" s="335" t="s">
        <v>78</v>
      </c>
      <c r="B128" s="336"/>
      <c r="C128" s="94"/>
      <c r="D128" s="94"/>
      <c r="E128" s="94"/>
      <c r="F128" s="149"/>
      <c r="G128" s="95"/>
      <c r="H128" s="95"/>
      <c r="I128" s="36"/>
    </row>
    <row r="129" spans="1:9" ht="60.75" customHeight="1" thickBot="1">
      <c r="A129" s="301" t="s">
        <v>90</v>
      </c>
      <c r="B129" s="302"/>
      <c r="C129" s="302"/>
      <c r="D129" s="161"/>
      <c r="E129" s="161"/>
      <c r="F129" s="65"/>
      <c r="G129" s="96" t="e">
        <f>SUM(#REF!)</f>
        <v>#REF!</v>
      </c>
      <c r="H129" s="96" t="e">
        <f>SUM(#REF!)</f>
        <v>#REF!</v>
      </c>
      <c r="I129" s="96" t="e">
        <f>SUM(#REF!)</f>
        <v>#REF!</v>
      </c>
    </row>
    <row r="130" spans="1:9" ht="52.5" customHeight="1" thickBot="1">
      <c r="A130" s="303" t="s">
        <v>91</v>
      </c>
      <c r="B130" s="304"/>
      <c r="C130" s="97" t="e">
        <f>I129</f>
        <v>#REF!</v>
      </c>
      <c r="D130" s="97"/>
      <c r="E130" s="97"/>
      <c r="F130" s="65"/>
      <c r="G130" s="68"/>
      <c r="H130" s="68"/>
      <c r="I130" s="64"/>
    </row>
    <row r="131" spans="1:9" ht="129.75" customHeight="1" thickBot="1">
      <c r="A131" s="303" t="s">
        <v>92</v>
      </c>
      <c r="B131" s="304"/>
      <c r="C131" s="153"/>
      <c r="D131" s="153"/>
      <c r="E131" s="153"/>
      <c r="F131" s="65"/>
      <c r="G131" s="68"/>
      <c r="H131" s="68"/>
      <c r="I131" s="64"/>
    </row>
    <row r="132" spans="1:9" ht="16.5">
      <c r="A132" s="305" t="s">
        <v>63</v>
      </c>
      <c r="B132" s="306"/>
      <c r="C132" s="306"/>
      <c r="D132" s="306"/>
      <c r="E132" s="306"/>
      <c r="F132" s="306"/>
      <c r="G132" s="307"/>
      <c r="H132" s="307"/>
      <c r="I132" s="308"/>
    </row>
    <row r="133" spans="1:9" ht="17.25" thickBot="1">
      <c r="A133" s="309" t="s">
        <v>196</v>
      </c>
      <c r="B133" s="310"/>
      <c r="C133" s="310"/>
      <c r="D133" s="310"/>
      <c r="E133" s="310"/>
      <c r="F133" s="310"/>
      <c r="G133" s="311"/>
      <c r="H133" s="311"/>
      <c r="I133" s="312"/>
    </row>
    <row r="134" spans="1:9" ht="16.5">
      <c r="A134" s="305" t="s">
        <v>64</v>
      </c>
      <c r="B134" s="306"/>
      <c r="C134" s="306"/>
      <c r="D134" s="306"/>
      <c r="E134" s="306"/>
      <c r="F134" s="306"/>
      <c r="G134" s="307"/>
      <c r="H134" s="307"/>
      <c r="I134" s="308"/>
    </row>
    <row r="135" spans="1:9" ht="17.25" thickBot="1">
      <c r="A135" s="309" t="s">
        <v>82</v>
      </c>
      <c r="B135" s="310"/>
      <c r="C135" s="310"/>
      <c r="D135" s="310"/>
      <c r="E135" s="310"/>
      <c r="F135" s="310"/>
      <c r="G135" s="311"/>
      <c r="H135" s="311"/>
      <c r="I135" s="312"/>
    </row>
    <row r="136" spans="1:9" ht="16.5">
      <c r="A136" s="360" t="s">
        <v>51</v>
      </c>
      <c r="B136" s="361"/>
      <c r="C136" s="364" t="s">
        <v>21</v>
      </c>
      <c r="D136" s="365"/>
      <c r="E136" s="365"/>
      <c r="F136" s="365"/>
      <c r="G136" s="365"/>
      <c r="H136" s="365"/>
      <c r="I136" s="366"/>
    </row>
    <row r="137" spans="1:9" ht="16.5">
      <c r="A137" s="362"/>
      <c r="B137" s="363"/>
      <c r="C137" s="450" t="s">
        <v>85</v>
      </c>
      <c r="D137" s="451"/>
      <c r="E137" s="451"/>
      <c r="F137" s="451"/>
      <c r="G137" s="451"/>
      <c r="H137" s="451"/>
      <c r="I137" s="452"/>
    </row>
    <row r="138" spans="1:9" ht="16.5">
      <c r="A138" s="370" t="s">
        <v>135</v>
      </c>
      <c r="B138" s="371" t="s">
        <v>74</v>
      </c>
      <c r="C138" s="472" t="s">
        <v>55</v>
      </c>
      <c r="D138" s="473"/>
      <c r="E138" s="473"/>
      <c r="F138" s="473"/>
      <c r="G138" s="473"/>
      <c r="H138" s="473"/>
      <c r="I138" s="474"/>
    </row>
    <row r="139" spans="1:9" ht="17.25" thickBot="1">
      <c r="A139" s="470"/>
      <c r="B139" s="471"/>
      <c r="C139" s="475" t="s">
        <v>87</v>
      </c>
      <c r="D139" s="476"/>
      <c r="E139" s="476"/>
      <c r="F139" s="476"/>
      <c r="G139" s="476"/>
      <c r="H139" s="476"/>
      <c r="I139" s="477"/>
    </row>
    <row r="140" spans="1:9" ht="66">
      <c r="A140" s="455" t="s">
        <v>75</v>
      </c>
      <c r="B140" s="456"/>
      <c r="C140" s="45" t="s">
        <v>88</v>
      </c>
      <c r="D140" s="74">
        <v>58</v>
      </c>
      <c r="E140" s="74">
        <v>58</v>
      </c>
      <c r="F140" s="74">
        <v>58</v>
      </c>
      <c r="G140" s="47"/>
      <c r="H140" s="47"/>
      <c r="I140" s="48"/>
    </row>
    <row r="141" spans="1:9" ht="99.75" thickBot="1">
      <c r="A141" s="457" t="s">
        <v>78</v>
      </c>
      <c r="B141" s="458"/>
      <c r="C141" s="49" t="s">
        <v>89</v>
      </c>
      <c r="D141" s="49"/>
      <c r="E141" s="49"/>
      <c r="F141" s="50">
        <v>100</v>
      </c>
      <c r="G141" s="51"/>
      <c r="H141" s="51"/>
      <c r="I141" s="52"/>
    </row>
    <row r="142" spans="1:9" ht="68.25" customHeight="1" thickBot="1">
      <c r="A142" s="459" t="s">
        <v>90</v>
      </c>
      <c r="B142" s="460"/>
      <c r="C142" s="460"/>
      <c r="D142" s="151"/>
      <c r="E142" s="151"/>
      <c r="F142" s="54"/>
      <c r="G142" s="55" t="e">
        <f>#REF!</f>
        <v>#REF!</v>
      </c>
      <c r="H142" s="55" t="e">
        <f>#REF!</f>
        <v>#REF!</v>
      </c>
      <c r="I142" s="55" t="e">
        <f>#REF!</f>
        <v>#REF!</v>
      </c>
    </row>
    <row r="143" spans="1:9" ht="58.5" customHeight="1" thickBot="1">
      <c r="A143" s="461" t="s">
        <v>91</v>
      </c>
      <c r="B143" s="462"/>
      <c r="C143" s="55" t="e">
        <f>I142</f>
        <v>#REF!</v>
      </c>
      <c r="D143" s="56"/>
      <c r="E143" s="56"/>
      <c r="F143" s="54"/>
      <c r="G143" s="57"/>
      <c r="H143" s="57"/>
      <c r="I143" s="58"/>
    </row>
    <row r="144" spans="1:9" ht="132.75" customHeight="1" thickBot="1">
      <c r="A144" s="461" t="s">
        <v>92</v>
      </c>
      <c r="B144" s="462"/>
      <c r="C144" s="148"/>
      <c r="D144" s="148"/>
      <c r="E144" s="148"/>
      <c r="F144" s="54"/>
      <c r="G144" s="57"/>
      <c r="H144" s="57"/>
      <c r="I144" s="58"/>
    </row>
    <row r="145" spans="1:9" ht="16.5">
      <c r="A145" s="397" t="s">
        <v>63</v>
      </c>
      <c r="B145" s="398"/>
      <c r="C145" s="398"/>
      <c r="D145" s="398"/>
      <c r="E145" s="398"/>
      <c r="F145" s="398"/>
      <c r="G145" s="399"/>
      <c r="H145" s="399"/>
      <c r="I145" s="400"/>
    </row>
    <row r="146" spans="1:9" ht="17.25" thickBot="1">
      <c r="A146" s="341" t="s">
        <v>196</v>
      </c>
      <c r="B146" s="342"/>
      <c r="C146" s="342"/>
      <c r="D146" s="342"/>
      <c r="E146" s="342"/>
      <c r="F146" s="342"/>
      <c r="G146" s="343"/>
      <c r="H146" s="343"/>
      <c r="I146" s="344"/>
    </row>
    <row r="147" spans="1:9" ht="16.5">
      <c r="A147" s="397" t="s">
        <v>64</v>
      </c>
      <c r="B147" s="398"/>
      <c r="C147" s="398"/>
      <c r="D147" s="398"/>
      <c r="E147" s="398"/>
      <c r="F147" s="398"/>
      <c r="G147" s="399"/>
      <c r="H147" s="399"/>
      <c r="I147" s="400"/>
    </row>
    <row r="148" spans="1:9" ht="17.25" thickBot="1">
      <c r="A148" s="341" t="s">
        <v>82</v>
      </c>
      <c r="B148" s="342"/>
      <c r="C148" s="342"/>
      <c r="D148" s="342"/>
      <c r="E148" s="342"/>
      <c r="F148" s="342"/>
      <c r="G148" s="343"/>
      <c r="H148" s="343"/>
      <c r="I148" s="344"/>
    </row>
    <row r="149" spans="1:9" ht="16.5">
      <c r="A149" s="687" t="s">
        <v>51</v>
      </c>
      <c r="B149" s="688"/>
      <c r="C149" s="693" t="s">
        <v>21</v>
      </c>
      <c r="D149" s="706"/>
      <c r="E149" s="706"/>
      <c r="F149" s="706"/>
      <c r="G149" s="694"/>
      <c r="H149" s="706"/>
      <c r="I149" s="695"/>
    </row>
    <row r="150" spans="1:9" ht="16.5">
      <c r="A150" s="689"/>
      <c r="B150" s="690"/>
      <c r="C150" s="696" t="s">
        <v>111</v>
      </c>
      <c r="D150" s="697"/>
      <c r="E150" s="697"/>
      <c r="F150" s="698"/>
      <c r="G150" s="698"/>
      <c r="H150" s="698"/>
      <c r="I150" s="699"/>
    </row>
    <row r="151" spans="1:9" ht="17.25" thickBot="1">
      <c r="A151" s="691"/>
      <c r="B151" s="692"/>
      <c r="C151" s="707" t="s">
        <v>72</v>
      </c>
      <c r="D151" s="706"/>
      <c r="E151" s="706"/>
      <c r="F151" s="708"/>
      <c r="G151" s="708"/>
      <c r="H151" s="708"/>
      <c r="I151" s="709"/>
    </row>
    <row r="152" spans="1:9" ht="17.25" thickBot="1">
      <c r="A152" s="174" t="s">
        <v>105</v>
      </c>
      <c r="B152" s="175" t="s">
        <v>67</v>
      </c>
      <c r="C152" s="684" t="s">
        <v>188</v>
      </c>
      <c r="D152" s="685"/>
      <c r="E152" s="685"/>
      <c r="F152" s="685"/>
      <c r="G152" s="685"/>
      <c r="H152" s="685"/>
      <c r="I152" s="686"/>
    </row>
    <row r="153" spans="1:9" ht="42.75" customHeight="1" thickBot="1">
      <c r="A153" s="700" t="s">
        <v>106</v>
      </c>
      <c r="B153" s="700"/>
      <c r="C153" s="162"/>
      <c r="D153" s="165" t="s">
        <v>57</v>
      </c>
      <c r="E153" s="165" t="s">
        <v>57</v>
      </c>
      <c r="F153" s="165" t="s">
        <v>57</v>
      </c>
      <c r="G153" s="1" t="e">
        <f>SUM(#REF!)</f>
        <v>#REF!</v>
      </c>
      <c r="H153" s="1" t="e">
        <f>SUM(#REF!)</f>
        <v>#REF!</v>
      </c>
      <c r="I153" s="1" t="e">
        <f>SUM(#REF!)</f>
        <v>#REF!</v>
      </c>
    </row>
    <row r="154" spans="1:9" ht="17.25" thickBot="1">
      <c r="A154" s="701" t="s">
        <v>58</v>
      </c>
      <c r="B154" s="702"/>
      <c r="C154" s="644"/>
      <c r="D154" s="644"/>
      <c r="E154" s="644"/>
      <c r="F154" s="644"/>
      <c r="G154" s="644"/>
      <c r="H154" s="644"/>
      <c r="I154" s="645"/>
    </row>
    <row r="155" spans="1:9" ht="17.25" thickBot="1">
      <c r="A155" s="646" t="s">
        <v>310</v>
      </c>
      <c r="B155" s="647"/>
      <c r="C155" s="647"/>
      <c r="D155" s="647"/>
      <c r="E155" s="647"/>
      <c r="F155" s="647"/>
      <c r="G155" s="647"/>
      <c r="H155" s="647"/>
      <c r="I155" s="648"/>
    </row>
    <row r="156" spans="1:9" ht="17.25" thickBot="1">
      <c r="A156" s="703" t="s">
        <v>59</v>
      </c>
      <c r="B156" s="704"/>
      <c r="C156" s="704"/>
      <c r="D156" s="704"/>
      <c r="E156" s="704"/>
      <c r="F156" s="704"/>
      <c r="G156" s="704"/>
      <c r="H156" s="704"/>
      <c r="I156" s="705"/>
    </row>
    <row r="157" spans="1:9" ht="115.5" customHeight="1" thickBot="1">
      <c r="A157" s="643" t="s">
        <v>60</v>
      </c>
      <c r="B157" s="645"/>
      <c r="C157" s="646" t="s">
        <v>107</v>
      </c>
      <c r="D157" s="647"/>
      <c r="E157" s="647"/>
      <c r="F157" s="647"/>
      <c r="G157" s="647"/>
      <c r="H157" s="647"/>
      <c r="I157" s="648"/>
    </row>
    <row r="158" spans="1:9" ht="59.25" customHeight="1" thickBot="1">
      <c r="A158" s="643" t="s">
        <v>62</v>
      </c>
      <c r="B158" s="645"/>
      <c r="C158" s="176"/>
      <c r="D158" s="176"/>
      <c r="E158" s="176"/>
      <c r="F158" s="176"/>
      <c r="G158" s="176"/>
      <c r="H158" s="176"/>
      <c r="I158" s="176"/>
    </row>
    <row r="159" spans="1:9" ht="17.25" thickBot="1">
      <c r="A159" s="643" t="s">
        <v>63</v>
      </c>
      <c r="B159" s="644"/>
      <c r="C159" s="644"/>
      <c r="D159" s="644"/>
      <c r="E159" s="644"/>
      <c r="F159" s="644"/>
      <c r="G159" s="644"/>
      <c r="H159" s="644"/>
      <c r="I159" s="645"/>
    </row>
    <row r="160" spans="1:9" ht="17.25" thickBot="1">
      <c r="A160" s="643" t="s">
        <v>64</v>
      </c>
      <c r="B160" s="644"/>
      <c r="C160" s="644"/>
      <c r="D160" s="644"/>
      <c r="E160" s="644"/>
      <c r="F160" s="644"/>
      <c r="G160" s="644"/>
      <c r="H160" s="644"/>
      <c r="I160" s="645"/>
    </row>
    <row r="161" spans="1:9" ht="17.25" thickBot="1">
      <c r="A161" s="646" t="s">
        <v>108</v>
      </c>
      <c r="B161" s="647"/>
      <c r="C161" s="647"/>
      <c r="D161" s="647"/>
      <c r="E161" s="647"/>
      <c r="F161" s="647"/>
      <c r="G161" s="647"/>
      <c r="H161" s="647"/>
      <c r="I161" s="648"/>
    </row>
    <row r="162" spans="1:9" s="34" customFormat="1" ht="16.5">
      <c r="A162" s="313" t="s">
        <v>51</v>
      </c>
      <c r="B162" s="314"/>
      <c r="C162" s="317" t="s">
        <v>21</v>
      </c>
      <c r="D162" s="318"/>
      <c r="E162" s="318"/>
      <c r="F162" s="318"/>
      <c r="G162" s="318"/>
      <c r="H162" s="318"/>
      <c r="I162" s="319"/>
    </row>
    <row r="163" spans="1:9" s="34" customFormat="1" ht="16.5">
      <c r="A163" s="315"/>
      <c r="B163" s="316"/>
      <c r="C163" s="640" t="s">
        <v>211</v>
      </c>
      <c r="D163" s="641"/>
      <c r="E163" s="641"/>
      <c r="F163" s="641"/>
      <c r="G163" s="641"/>
      <c r="H163" s="641"/>
      <c r="I163" s="642"/>
    </row>
    <row r="164" spans="1:9" s="34" customFormat="1" ht="16.5">
      <c r="A164" s="323" t="s">
        <v>151</v>
      </c>
      <c r="B164" s="325" t="s">
        <v>95</v>
      </c>
      <c r="C164" s="327" t="s">
        <v>55</v>
      </c>
      <c r="D164" s="328"/>
      <c r="E164" s="328"/>
      <c r="F164" s="328"/>
      <c r="G164" s="328"/>
      <c r="H164" s="328"/>
      <c r="I164" s="329"/>
    </row>
    <row r="165" spans="1:9" s="34" customFormat="1" ht="17.25" thickBot="1">
      <c r="A165" s="323"/>
      <c r="B165" s="325"/>
      <c r="C165" s="330" t="s">
        <v>96</v>
      </c>
      <c r="D165" s="331"/>
      <c r="E165" s="331"/>
      <c r="F165" s="331"/>
      <c r="G165" s="331"/>
      <c r="H165" s="331"/>
      <c r="I165" s="332"/>
    </row>
    <row r="166" spans="1:9" s="34" customFormat="1" ht="33.75" thickBot="1">
      <c r="A166" s="303" t="s">
        <v>97</v>
      </c>
      <c r="B166" s="304"/>
      <c r="C166" s="160" t="s">
        <v>98</v>
      </c>
      <c r="D166" s="62">
        <v>2</v>
      </c>
      <c r="E166" s="62">
        <v>2</v>
      </c>
      <c r="F166" s="62">
        <v>2</v>
      </c>
      <c r="G166" s="63"/>
      <c r="H166" s="63"/>
      <c r="I166" s="64"/>
    </row>
    <row r="167" spans="1:9" s="34" customFormat="1" ht="38.25" customHeight="1" thickBot="1">
      <c r="A167" s="303" t="s">
        <v>99</v>
      </c>
      <c r="B167" s="304"/>
      <c r="C167" s="160"/>
      <c r="D167" s="65" t="s">
        <v>57</v>
      </c>
      <c r="E167" s="65" t="s">
        <v>57</v>
      </c>
      <c r="F167" s="65" t="s">
        <v>57</v>
      </c>
      <c r="G167" s="66" t="e">
        <f>SUM(#REF!)</f>
        <v>#REF!</v>
      </c>
      <c r="H167" s="66" t="e">
        <f>SUM(#REF!)</f>
        <v>#REF!</v>
      </c>
      <c r="I167" s="66" t="e">
        <f>SUM(#REF!)</f>
        <v>#REF!</v>
      </c>
    </row>
    <row r="168" spans="1:9" s="34" customFormat="1" ht="17.25" thickBot="1">
      <c r="A168" s="303" t="s">
        <v>100</v>
      </c>
      <c r="B168" s="511"/>
      <c r="C168" s="304"/>
      <c r="D168" s="152"/>
      <c r="E168" s="152"/>
      <c r="F168" s="65"/>
      <c r="G168" s="68"/>
      <c r="H168" s="68"/>
      <c r="I168" s="64"/>
    </row>
    <row r="169" spans="1:9" s="34" customFormat="1" ht="16.5">
      <c r="A169" s="512" t="s">
        <v>101</v>
      </c>
      <c r="B169" s="513"/>
      <c r="C169" s="513"/>
      <c r="D169" s="513"/>
      <c r="E169" s="513"/>
      <c r="F169" s="513"/>
      <c r="G169" s="513"/>
      <c r="H169" s="513"/>
      <c r="I169" s="514"/>
    </row>
    <row r="170" spans="1:9" s="34" customFormat="1" ht="17.25" thickBot="1">
      <c r="A170" s="515" t="s">
        <v>102</v>
      </c>
      <c r="B170" s="516"/>
      <c r="C170" s="516"/>
      <c r="D170" s="516"/>
      <c r="E170" s="516"/>
      <c r="F170" s="516"/>
      <c r="G170" s="516"/>
      <c r="H170" s="516"/>
      <c r="I170" s="517"/>
    </row>
    <row r="171" spans="1:9" s="34" customFormat="1" ht="16.5">
      <c r="A171" s="305" t="s">
        <v>63</v>
      </c>
      <c r="B171" s="306"/>
      <c r="C171" s="306"/>
      <c r="D171" s="306"/>
      <c r="E171" s="306"/>
      <c r="F171" s="306"/>
      <c r="G171" s="307"/>
      <c r="H171" s="307"/>
      <c r="I171" s="308"/>
    </row>
    <row r="172" spans="1:9" s="34" customFormat="1" ht="17.25" thickBot="1">
      <c r="A172" s="309" t="s">
        <v>103</v>
      </c>
      <c r="B172" s="310"/>
      <c r="C172" s="310"/>
      <c r="D172" s="310"/>
      <c r="E172" s="310"/>
      <c r="F172" s="310"/>
      <c r="G172" s="311"/>
      <c r="H172" s="311"/>
      <c r="I172" s="312"/>
    </row>
    <row r="173" spans="1:9" s="34" customFormat="1" ht="16.5">
      <c r="A173" s="305" t="s">
        <v>64</v>
      </c>
      <c r="B173" s="306"/>
      <c r="C173" s="306"/>
      <c r="D173" s="306"/>
      <c r="E173" s="306"/>
      <c r="F173" s="306"/>
      <c r="G173" s="307"/>
      <c r="H173" s="307"/>
      <c r="I173" s="308"/>
    </row>
    <row r="174" spans="1:9" s="34" customFormat="1" ht="48.75" customHeight="1" thickBot="1">
      <c r="A174" s="309" t="s">
        <v>104</v>
      </c>
      <c r="B174" s="310"/>
      <c r="C174" s="310"/>
      <c r="D174" s="310"/>
      <c r="E174" s="310"/>
      <c r="F174" s="310"/>
      <c r="G174" s="311"/>
      <c r="H174" s="311"/>
      <c r="I174" s="312"/>
    </row>
    <row r="175" spans="1:9" s="34" customFormat="1" ht="16.5">
      <c r="A175" s="313" t="s">
        <v>51</v>
      </c>
      <c r="B175" s="314"/>
      <c r="C175" s="327" t="s">
        <v>21</v>
      </c>
      <c r="D175" s="328"/>
      <c r="E175" s="328"/>
      <c r="F175" s="328"/>
      <c r="G175" s="328"/>
      <c r="H175" s="328"/>
      <c r="I175" s="329"/>
    </row>
    <row r="176" spans="1:9" s="34" customFormat="1" ht="16.5">
      <c r="A176" s="315"/>
      <c r="B176" s="316"/>
      <c r="C176" s="636" t="s">
        <v>311</v>
      </c>
      <c r="D176" s="637"/>
      <c r="E176" s="637"/>
      <c r="F176" s="638"/>
      <c r="G176" s="638"/>
      <c r="H176" s="638"/>
      <c r="I176" s="639"/>
    </row>
    <row r="177" spans="1:9" s="34" customFormat="1" ht="16.5">
      <c r="A177" s="323" t="s">
        <v>151</v>
      </c>
      <c r="B177" s="325" t="s">
        <v>95</v>
      </c>
      <c r="C177" s="327" t="s">
        <v>55</v>
      </c>
      <c r="D177" s="328"/>
      <c r="E177" s="328"/>
      <c r="F177" s="328"/>
      <c r="G177" s="328"/>
      <c r="H177" s="328"/>
      <c r="I177" s="329"/>
    </row>
    <row r="178" spans="1:9" s="34" customFormat="1" ht="33.75" customHeight="1" thickBot="1">
      <c r="A178" s="323"/>
      <c r="B178" s="325"/>
      <c r="C178" s="463" t="s">
        <v>296</v>
      </c>
      <c r="D178" s="464"/>
      <c r="E178" s="464"/>
      <c r="F178" s="464"/>
      <c r="G178" s="464"/>
      <c r="H178" s="464"/>
      <c r="I178" s="465"/>
    </row>
    <row r="179" spans="1:9" s="34" customFormat="1" ht="50.25" customHeight="1" thickBot="1">
      <c r="A179" s="303" t="s">
        <v>97</v>
      </c>
      <c r="B179" s="304"/>
      <c r="C179" s="160" t="s">
        <v>98</v>
      </c>
      <c r="D179" s="183">
        <v>8</v>
      </c>
      <c r="E179" s="183">
        <v>8</v>
      </c>
      <c r="F179" s="184">
        <v>8</v>
      </c>
      <c r="G179" s="68"/>
      <c r="H179" s="68"/>
      <c r="I179" s="64"/>
    </row>
    <row r="180" spans="1:9" s="34" customFormat="1" ht="50.25" customHeight="1" thickBot="1">
      <c r="A180" s="303" t="s">
        <v>99</v>
      </c>
      <c r="B180" s="304"/>
      <c r="C180" s="160"/>
      <c r="D180" s="65" t="s">
        <v>57</v>
      </c>
      <c r="E180" s="65" t="s">
        <v>57</v>
      </c>
      <c r="F180" s="65" t="s">
        <v>57</v>
      </c>
      <c r="G180" s="1" t="e">
        <f>SUM(#REF!)</f>
        <v>#REF!</v>
      </c>
      <c r="H180" s="1" t="e">
        <f>SUM(#REF!)</f>
        <v>#REF!</v>
      </c>
      <c r="I180" s="1" t="e">
        <f>SUM(#REF!)</f>
        <v>#REF!</v>
      </c>
    </row>
    <row r="181" spans="1:9" s="34" customFormat="1" ht="17.25" thickBot="1">
      <c r="A181" s="303" t="s">
        <v>100</v>
      </c>
      <c r="B181" s="511"/>
      <c r="C181" s="304"/>
      <c r="D181" s="152"/>
      <c r="E181" s="152"/>
      <c r="F181" s="65"/>
      <c r="G181" s="68"/>
      <c r="H181" s="68"/>
      <c r="I181" s="64"/>
    </row>
    <row r="182" spans="1:9" s="34" customFormat="1" ht="16.5">
      <c r="A182" s="512" t="s">
        <v>101</v>
      </c>
      <c r="B182" s="513"/>
      <c r="C182" s="513"/>
      <c r="D182" s="513"/>
      <c r="E182" s="513"/>
      <c r="F182" s="513"/>
      <c r="G182" s="513"/>
      <c r="H182" s="513"/>
      <c r="I182" s="514"/>
    </row>
    <row r="183" spans="1:9" s="34" customFormat="1" ht="17.25" thickBot="1">
      <c r="A183" s="515" t="s">
        <v>291</v>
      </c>
      <c r="B183" s="516"/>
      <c r="C183" s="516"/>
      <c r="D183" s="516"/>
      <c r="E183" s="516"/>
      <c r="F183" s="516"/>
      <c r="G183" s="516"/>
      <c r="H183" s="516"/>
      <c r="I183" s="517"/>
    </row>
    <row r="184" spans="1:9" s="34" customFormat="1" ht="16.5">
      <c r="A184" s="305" t="s">
        <v>63</v>
      </c>
      <c r="B184" s="306"/>
      <c r="C184" s="306"/>
      <c r="D184" s="306"/>
      <c r="E184" s="306"/>
      <c r="F184" s="306"/>
      <c r="G184" s="307"/>
      <c r="H184" s="307"/>
      <c r="I184" s="308"/>
    </row>
    <row r="185" spans="1:9" s="34" customFormat="1" ht="15" customHeight="1" thickBot="1">
      <c r="A185" s="309" t="s">
        <v>103</v>
      </c>
      <c r="B185" s="310"/>
      <c r="C185" s="310"/>
      <c r="D185" s="310"/>
      <c r="E185" s="310"/>
      <c r="F185" s="310"/>
      <c r="G185" s="311"/>
      <c r="H185" s="311"/>
      <c r="I185" s="312"/>
    </row>
    <row r="186" spans="1:9" s="34" customFormat="1" ht="16.5">
      <c r="A186" s="305" t="s">
        <v>64</v>
      </c>
      <c r="B186" s="306"/>
      <c r="C186" s="306"/>
      <c r="D186" s="306"/>
      <c r="E186" s="306"/>
      <c r="F186" s="306"/>
      <c r="G186" s="307"/>
      <c r="H186" s="307"/>
      <c r="I186" s="308"/>
    </row>
    <row r="187" spans="1:9" s="34" customFormat="1" ht="33.75" customHeight="1" thickBot="1">
      <c r="A187" s="309" t="s">
        <v>104</v>
      </c>
      <c r="B187" s="310"/>
      <c r="C187" s="310"/>
      <c r="D187" s="310"/>
      <c r="E187" s="310"/>
      <c r="F187" s="310"/>
      <c r="G187" s="311"/>
      <c r="H187" s="311"/>
      <c r="I187" s="312"/>
    </row>
    <row r="188" spans="1:9" ht="16.5">
      <c r="A188" s="34"/>
      <c r="B188" s="34"/>
      <c r="C188" s="34"/>
      <c r="D188" s="34"/>
      <c r="E188" s="34"/>
      <c r="F188" s="34"/>
      <c r="G188" s="34"/>
      <c r="H188" s="34"/>
      <c r="I188" s="34"/>
    </row>
    <row r="191" spans="1:9">
      <c r="I191" s="170"/>
    </row>
  </sheetData>
  <mergeCells count="217">
    <mergeCell ref="A57:B57"/>
    <mergeCell ref="A58:C58"/>
    <mergeCell ref="A59:I59"/>
    <mergeCell ref="A60:I60"/>
    <mergeCell ref="A61:I61"/>
    <mergeCell ref="A127:B127"/>
    <mergeCell ref="A128:B128"/>
    <mergeCell ref="A129:C129"/>
    <mergeCell ref="A119:I119"/>
    <mergeCell ref="A120:I120"/>
    <mergeCell ref="A121:I121"/>
    <mergeCell ref="A122:I122"/>
    <mergeCell ref="C123:I123"/>
    <mergeCell ref="C124:I124"/>
    <mergeCell ref="C125:I125"/>
    <mergeCell ref="A125:A126"/>
    <mergeCell ref="B125:B126"/>
    <mergeCell ref="C126:I126"/>
    <mergeCell ref="C99:I99"/>
    <mergeCell ref="C113:I113"/>
    <mergeCell ref="A114:B114"/>
    <mergeCell ref="A115:B115"/>
    <mergeCell ref="A116:C116"/>
    <mergeCell ref="A117:B117"/>
    <mergeCell ref="A118:B118"/>
    <mergeCell ref="A106:I106"/>
    <mergeCell ref="A107:I107"/>
    <mergeCell ref="A108:I108"/>
    <mergeCell ref="A109:I109"/>
    <mergeCell ref="A110:B112"/>
    <mergeCell ref="C110:I110"/>
    <mergeCell ref="C111:I111"/>
    <mergeCell ref="C112:I112"/>
    <mergeCell ref="A46:I46"/>
    <mergeCell ref="C86:I86"/>
    <mergeCell ref="A87:B88"/>
    <mergeCell ref="A89:B89"/>
    <mergeCell ref="A90:C90"/>
    <mergeCell ref="A91:B91"/>
    <mergeCell ref="A92:B92"/>
    <mergeCell ref="A80:C82"/>
    <mergeCell ref="D80:I80"/>
    <mergeCell ref="D81:F81"/>
    <mergeCell ref="G81:I81"/>
    <mergeCell ref="A83:B85"/>
    <mergeCell ref="C83:I83"/>
    <mergeCell ref="C84:I84"/>
    <mergeCell ref="C85:I85"/>
    <mergeCell ref="A47:I47"/>
    <mergeCell ref="A48:I48"/>
    <mergeCell ref="A49:I49"/>
    <mergeCell ref="A50:I50"/>
    <mergeCell ref="A51:I51"/>
    <mergeCell ref="A62:I62"/>
    <mergeCell ref="A63:I63"/>
    <mergeCell ref="A64:I64"/>
    <mergeCell ref="A56:B56"/>
    <mergeCell ref="A30:I30"/>
    <mergeCell ref="A31:I31"/>
    <mergeCell ref="A32:I32"/>
    <mergeCell ref="A33:B33"/>
    <mergeCell ref="C33:I33"/>
    <mergeCell ref="A78:I78"/>
    <mergeCell ref="A79:I79"/>
    <mergeCell ref="C42:I42"/>
    <mergeCell ref="A43:B43"/>
    <mergeCell ref="A44:B44"/>
    <mergeCell ref="A45:C45"/>
    <mergeCell ref="A39:B40"/>
    <mergeCell ref="C39:I39"/>
    <mergeCell ref="C40:I40"/>
    <mergeCell ref="A41:A42"/>
    <mergeCell ref="B41:B42"/>
    <mergeCell ref="C41:I41"/>
    <mergeCell ref="A52:B53"/>
    <mergeCell ref="C52:I52"/>
    <mergeCell ref="C53:I53"/>
    <mergeCell ref="A54:A55"/>
    <mergeCell ref="B54:B55"/>
    <mergeCell ref="C54:I54"/>
    <mergeCell ref="C55:I55"/>
    <mergeCell ref="A24:I24"/>
    <mergeCell ref="A25:B26"/>
    <mergeCell ref="C25:I25"/>
    <mergeCell ref="C26:I26"/>
    <mergeCell ref="A27:A28"/>
    <mergeCell ref="B27:B28"/>
    <mergeCell ref="C27:I27"/>
    <mergeCell ref="C28:I28"/>
    <mergeCell ref="A29:B29"/>
    <mergeCell ref="A1:I1"/>
    <mergeCell ref="A3:I3"/>
    <mergeCell ref="A5:I5"/>
    <mergeCell ref="A7:I7"/>
    <mergeCell ref="A9:C11"/>
    <mergeCell ref="D9:I9"/>
    <mergeCell ref="D10:F10"/>
    <mergeCell ref="G10:I10"/>
    <mergeCell ref="A123:B124"/>
    <mergeCell ref="A16:B16"/>
    <mergeCell ref="A17:B17"/>
    <mergeCell ref="A18:C18"/>
    <mergeCell ref="A19:I19"/>
    <mergeCell ref="A20:I20"/>
    <mergeCell ref="A21:I21"/>
    <mergeCell ref="A12:B13"/>
    <mergeCell ref="C12:I12"/>
    <mergeCell ref="C13:I13"/>
    <mergeCell ref="A14:A15"/>
    <mergeCell ref="B14:B15"/>
    <mergeCell ref="C14:I14"/>
    <mergeCell ref="C15:I15"/>
    <mergeCell ref="A22:I22"/>
    <mergeCell ref="A23:I23"/>
    <mergeCell ref="A170:I170"/>
    <mergeCell ref="A171:I171"/>
    <mergeCell ref="A130:B130"/>
    <mergeCell ref="A131:B131"/>
    <mergeCell ref="C139:I139"/>
    <mergeCell ref="A140:B140"/>
    <mergeCell ref="A141:B141"/>
    <mergeCell ref="A142:C142"/>
    <mergeCell ref="A143:B143"/>
    <mergeCell ref="A144:B144"/>
    <mergeCell ref="A145:I145"/>
    <mergeCell ref="A146:I146"/>
    <mergeCell ref="A147:I147"/>
    <mergeCell ref="A148:I148"/>
    <mergeCell ref="A132:I132"/>
    <mergeCell ref="A133:I133"/>
    <mergeCell ref="A134:I134"/>
    <mergeCell ref="A135:I135"/>
    <mergeCell ref="A149:B151"/>
    <mergeCell ref="C149:I149"/>
    <mergeCell ref="C150:I150"/>
    <mergeCell ref="C151:I151"/>
    <mergeCell ref="A166:B166"/>
    <mergeCell ref="C164:I164"/>
    <mergeCell ref="A169:I169"/>
    <mergeCell ref="A167:B167"/>
    <mergeCell ref="A168:C168"/>
    <mergeCell ref="C152:I152"/>
    <mergeCell ref="A153:B153"/>
    <mergeCell ref="A154:I154"/>
    <mergeCell ref="A155:I155"/>
    <mergeCell ref="A156:I156"/>
    <mergeCell ref="A157:B157"/>
    <mergeCell ref="C157:I157"/>
    <mergeCell ref="A158:B158"/>
    <mergeCell ref="A159:I159"/>
    <mergeCell ref="A73:I73"/>
    <mergeCell ref="A74:I74"/>
    <mergeCell ref="A75:I75"/>
    <mergeCell ref="A76:I76"/>
    <mergeCell ref="A77:I77"/>
    <mergeCell ref="A136:B137"/>
    <mergeCell ref="C136:I136"/>
    <mergeCell ref="C137:I137"/>
    <mergeCell ref="A138:A139"/>
    <mergeCell ref="B138:B139"/>
    <mergeCell ref="C138:I138"/>
    <mergeCell ref="C100:I100"/>
    <mergeCell ref="A101:B101"/>
    <mergeCell ref="A102:B102"/>
    <mergeCell ref="A103:C103"/>
    <mergeCell ref="A104:B104"/>
    <mergeCell ref="A105:B105"/>
    <mergeCell ref="A93:I93"/>
    <mergeCell ref="A94:I94"/>
    <mergeCell ref="A95:I95"/>
    <mergeCell ref="A96:I96"/>
    <mergeCell ref="A97:B99"/>
    <mergeCell ref="C97:I97"/>
    <mergeCell ref="C98:I98"/>
    <mergeCell ref="A34:B34"/>
    <mergeCell ref="A35:I35"/>
    <mergeCell ref="A36:I36"/>
    <mergeCell ref="A37:I37"/>
    <mergeCell ref="A38:I38"/>
    <mergeCell ref="A162:B163"/>
    <mergeCell ref="C162:I162"/>
    <mergeCell ref="C163:I163"/>
    <mergeCell ref="A164:A165"/>
    <mergeCell ref="B164:B165"/>
    <mergeCell ref="C165:I165"/>
    <mergeCell ref="A160:I160"/>
    <mergeCell ref="A161:I161"/>
    <mergeCell ref="A65:B66"/>
    <mergeCell ref="C65:I65"/>
    <mergeCell ref="C66:I66"/>
    <mergeCell ref="A67:A68"/>
    <mergeCell ref="B67:B68"/>
    <mergeCell ref="C67:I67"/>
    <mergeCell ref="C68:I68"/>
    <mergeCell ref="A69:B69"/>
    <mergeCell ref="A70:B70"/>
    <mergeCell ref="A71:C71"/>
    <mergeCell ref="A72:I72"/>
    <mergeCell ref="A172:I172"/>
    <mergeCell ref="A173:I173"/>
    <mergeCell ref="A174:I174"/>
    <mergeCell ref="A175:B176"/>
    <mergeCell ref="C175:I175"/>
    <mergeCell ref="C176:I176"/>
    <mergeCell ref="A177:A178"/>
    <mergeCell ref="B177:B178"/>
    <mergeCell ref="C177:I177"/>
    <mergeCell ref="C178:I178"/>
    <mergeCell ref="A179:B179"/>
    <mergeCell ref="A180:B180"/>
    <mergeCell ref="A181:C181"/>
    <mergeCell ref="A182:I182"/>
    <mergeCell ref="A183:I183"/>
    <mergeCell ref="A184:I184"/>
    <mergeCell ref="A185:I185"/>
    <mergeCell ref="A186:I186"/>
    <mergeCell ref="A187:I187"/>
  </mergeCells>
  <pageMargins left="0.24" right="0.19" top="0.17" bottom="0.17" header="0.17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30"/>
  <sheetViews>
    <sheetView topLeftCell="A124" workbookViewId="0">
      <selection activeCell="D80" sqref="D80"/>
    </sheetView>
  </sheetViews>
  <sheetFormatPr defaultRowHeight="15"/>
  <cols>
    <col min="1" max="1" width="10.42578125" style="168" customWidth="1"/>
    <col min="2" max="2" width="12.42578125" style="168" customWidth="1"/>
    <col min="3" max="3" width="25.85546875" style="168" customWidth="1"/>
    <col min="4" max="4" width="15.85546875" style="168" customWidth="1"/>
    <col min="5" max="5" width="20.5703125" style="168" customWidth="1"/>
    <col min="6" max="6" width="12.28515625" style="168" customWidth="1"/>
    <col min="7" max="7" width="15" style="168" customWidth="1"/>
    <col min="8" max="8" width="13.85546875" style="168" customWidth="1"/>
    <col min="9" max="9" width="11.140625" style="168" bestFit="1" customWidth="1"/>
    <col min="10" max="256" width="9.140625" style="168"/>
    <col min="257" max="257" width="10.42578125" style="168" customWidth="1"/>
    <col min="258" max="258" width="12.42578125" style="168" customWidth="1"/>
    <col min="259" max="259" width="25.85546875" style="168" customWidth="1"/>
    <col min="260" max="260" width="15.85546875" style="168" customWidth="1"/>
    <col min="261" max="261" width="20.5703125" style="168" customWidth="1"/>
    <col min="262" max="262" width="12.28515625" style="168" customWidth="1"/>
    <col min="263" max="263" width="15" style="168" customWidth="1"/>
    <col min="264" max="264" width="13.85546875" style="168" customWidth="1"/>
    <col min="265" max="265" width="18.5703125" style="168" customWidth="1"/>
    <col min="266" max="512" width="9.140625" style="168"/>
    <col min="513" max="513" width="10.42578125" style="168" customWidth="1"/>
    <col min="514" max="514" width="12.42578125" style="168" customWidth="1"/>
    <col min="515" max="515" width="25.85546875" style="168" customWidth="1"/>
    <col min="516" max="516" width="15.85546875" style="168" customWidth="1"/>
    <col min="517" max="517" width="20.5703125" style="168" customWidth="1"/>
    <col min="518" max="518" width="12.28515625" style="168" customWidth="1"/>
    <col min="519" max="519" width="15" style="168" customWidth="1"/>
    <col min="520" max="520" width="13.85546875" style="168" customWidth="1"/>
    <col min="521" max="521" width="18.5703125" style="168" customWidth="1"/>
    <col min="522" max="768" width="9.140625" style="168"/>
    <col min="769" max="769" width="10.42578125" style="168" customWidth="1"/>
    <col min="770" max="770" width="12.42578125" style="168" customWidth="1"/>
    <col min="771" max="771" width="25.85546875" style="168" customWidth="1"/>
    <col min="772" max="772" width="15.85546875" style="168" customWidth="1"/>
    <col min="773" max="773" width="20.5703125" style="168" customWidth="1"/>
    <col min="774" max="774" width="12.28515625" style="168" customWidth="1"/>
    <col min="775" max="775" width="15" style="168" customWidth="1"/>
    <col min="776" max="776" width="13.85546875" style="168" customWidth="1"/>
    <col min="777" max="777" width="18.5703125" style="168" customWidth="1"/>
    <col min="778" max="1024" width="9.140625" style="168"/>
    <col min="1025" max="1025" width="10.42578125" style="168" customWidth="1"/>
    <col min="1026" max="1026" width="12.42578125" style="168" customWidth="1"/>
    <col min="1027" max="1027" width="25.85546875" style="168" customWidth="1"/>
    <col min="1028" max="1028" width="15.85546875" style="168" customWidth="1"/>
    <col min="1029" max="1029" width="20.5703125" style="168" customWidth="1"/>
    <col min="1030" max="1030" width="12.28515625" style="168" customWidth="1"/>
    <col min="1031" max="1031" width="15" style="168" customWidth="1"/>
    <col min="1032" max="1032" width="13.85546875" style="168" customWidth="1"/>
    <col min="1033" max="1033" width="18.5703125" style="168" customWidth="1"/>
    <col min="1034" max="1280" width="9.140625" style="168"/>
    <col min="1281" max="1281" width="10.42578125" style="168" customWidth="1"/>
    <col min="1282" max="1282" width="12.42578125" style="168" customWidth="1"/>
    <col min="1283" max="1283" width="25.85546875" style="168" customWidth="1"/>
    <col min="1284" max="1284" width="15.85546875" style="168" customWidth="1"/>
    <col min="1285" max="1285" width="20.5703125" style="168" customWidth="1"/>
    <col min="1286" max="1286" width="12.28515625" style="168" customWidth="1"/>
    <col min="1287" max="1287" width="15" style="168" customWidth="1"/>
    <col min="1288" max="1288" width="13.85546875" style="168" customWidth="1"/>
    <col min="1289" max="1289" width="18.5703125" style="168" customWidth="1"/>
    <col min="1290" max="1536" width="9.140625" style="168"/>
    <col min="1537" max="1537" width="10.42578125" style="168" customWidth="1"/>
    <col min="1538" max="1538" width="12.42578125" style="168" customWidth="1"/>
    <col min="1539" max="1539" width="25.85546875" style="168" customWidth="1"/>
    <col min="1540" max="1540" width="15.85546875" style="168" customWidth="1"/>
    <col min="1541" max="1541" width="20.5703125" style="168" customWidth="1"/>
    <col min="1542" max="1542" width="12.28515625" style="168" customWidth="1"/>
    <col min="1543" max="1543" width="15" style="168" customWidth="1"/>
    <col min="1544" max="1544" width="13.85546875" style="168" customWidth="1"/>
    <col min="1545" max="1545" width="18.5703125" style="168" customWidth="1"/>
    <col min="1546" max="1792" width="9.140625" style="168"/>
    <col min="1793" max="1793" width="10.42578125" style="168" customWidth="1"/>
    <col min="1794" max="1794" width="12.42578125" style="168" customWidth="1"/>
    <col min="1795" max="1795" width="25.85546875" style="168" customWidth="1"/>
    <col min="1796" max="1796" width="15.85546875" style="168" customWidth="1"/>
    <col min="1797" max="1797" width="20.5703125" style="168" customWidth="1"/>
    <col min="1798" max="1798" width="12.28515625" style="168" customWidth="1"/>
    <col min="1799" max="1799" width="15" style="168" customWidth="1"/>
    <col min="1800" max="1800" width="13.85546875" style="168" customWidth="1"/>
    <col min="1801" max="1801" width="18.5703125" style="168" customWidth="1"/>
    <col min="1802" max="2048" width="9.140625" style="168"/>
    <col min="2049" max="2049" width="10.42578125" style="168" customWidth="1"/>
    <col min="2050" max="2050" width="12.42578125" style="168" customWidth="1"/>
    <col min="2051" max="2051" width="25.85546875" style="168" customWidth="1"/>
    <col min="2052" max="2052" width="15.85546875" style="168" customWidth="1"/>
    <col min="2053" max="2053" width="20.5703125" style="168" customWidth="1"/>
    <col min="2054" max="2054" width="12.28515625" style="168" customWidth="1"/>
    <col min="2055" max="2055" width="15" style="168" customWidth="1"/>
    <col min="2056" max="2056" width="13.85546875" style="168" customWidth="1"/>
    <col min="2057" max="2057" width="18.5703125" style="168" customWidth="1"/>
    <col min="2058" max="2304" width="9.140625" style="168"/>
    <col min="2305" max="2305" width="10.42578125" style="168" customWidth="1"/>
    <col min="2306" max="2306" width="12.42578125" style="168" customWidth="1"/>
    <col min="2307" max="2307" width="25.85546875" style="168" customWidth="1"/>
    <col min="2308" max="2308" width="15.85546875" style="168" customWidth="1"/>
    <col min="2309" max="2309" width="20.5703125" style="168" customWidth="1"/>
    <col min="2310" max="2310" width="12.28515625" style="168" customWidth="1"/>
    <col min="2311" max="2311" width="15" style="168" customWidth="1"/>
    <col min="2312" max="2312" width="13.85546875" style="168" customWidth="1"/>
    <col min="2313" max="2313" width="18.5703125" style="168" customWidth="1"/>
    <col min="2314" max="2560" width="9.140625" style="168"/>
    <col min="2561" max="2561" width="10.42578125" style="168" customWidth="1"/>
    <col min="2562" max="2562" width="12.42578125" style="168" customWidth="1"/>
    <col min="2563" max="2563" width="25.85546875" style="168" customWidth="1"/>
    <col min="2564" max="2564" width="15.85546875" style="168" customWidth="1"/>
    <col min="2565" max="2565" width="20.5703125" style="168" customWidth="1"/>
    <col min="2566" max="2566" width="12.28515625" style="168" customWidth="1"/>
    <col min="2567" max="2567" width="15" style="168" customWidth="1"/>
    <col min="2568" max="2568" width="13.85546875" style="168" customWidth="1"/>
    <col min="2569" max="2569" width="18.5703125" style="168" customWidth="1"/>
    <col min="2570" max="2816" width="9.140625" style="168"/>
    <col min="2817" max="2817" width="10.42578125" style="168" customWidth="1"/>
    <col min="2818" max="2818" width="12.42578125" style="168" customWidth="1"/>
    <col min="2819" max="2819" width="25.85546875" style="168" customWidth="1"/>
    <col min="2820" max="2820" width="15.85546875" style="168" customWidth="1"/>
    <col min="2821" max="2821" width="20.5703125" style="168" customWidth="1"/>
    <col min="2822" max="2822" width="12.28515625" style="168" customWidth="1"/>
    <col min="2823" max="2823" width="15" style="168" customWidth="1"/>
    <col min="2824" max="2824" width="13.85546875" style="168" customWidth="1"/>
    <col min="2825" max="2825" width="18.5703125" style="168" customWidth="1"/>
    <col min="2826" max="3072" width="9.140625" style="168"/>
    <col min="3073" max="3073" width="10.42578125" style="168" customWidth="1"/>
    <col min="3074" max="3074" width="12.42578125" style="168" customWidth="1"/>
    <col min="3075" max="3075" width="25.85546875" style="168" customWidth="1"/>
    <col min="3076" max="3076" width="15.85546875" style="168" customWidth="1"/>
    <col min="3077" max="3077" width="20.5703125" style="168" customWidth="1"/>
    <col min="3078" max="3078" width="12.28515625" style="168" customWidth="1"/>
    <col min="3079" max="3079" width="15" style="168" customWidth="1"/>
    <col min="3080" max="3080" width="13.85546875" style="168" customWidth="1"/>
    <col min="3081" max="3081" width="18.5703125" style="168" customWidth="1"/>
    <col min="3082" max="3328" width="9.140625" style="168"/>
    <col min="3329" max="3329" width="10.42578125" style="168" customWidth="1"/>
    <col min="3330" max="3330" width="12.42578125" style="168" customWidth="1"/>
    <col min="3331" max="3331" width="25.85546875" style="168" customWidth="1"/>
    <col min="3332" max="3332" width="15.85546875" style="168" customWidth="1"/>
    <col min="3333" max="3333" width="20.5703125" style="168" customWidth="1"/>
    <col min="3334" max="3334" width="12.28515625" style="168" customWidth="1"/>
    <col min="3335" max="3335" width="15" style="168" customWidth="1"/>
    <col min="3336" max="3336" width="13.85546875" style="168" customWidth="1"/>
    <col min="3337" max="3337" width="18.5703125" style="168" customWidth="1"/>
    <col min="3338" max="3584" width="9.140625" style="168"/>
    <col min="3585" max="3585" width="10.42578125" style="168" customWidth="1"/>
    <col min="3586" max="3586" width="12.42578125" style="168" customWidth="1"/>
    <col min="3587" max="3587" width="25.85546875" style="168" customWidth="1"/>
    <col min="3588" max="3588" width="15.85546875" style="168" customWidth="1"/>
    <col min="3589" max="3589" width="20.5703125" style="168" customWidth="1"/>
    <col min="3590" max="3590" width="12.28515625" style="168" customWidth="1"/>
    <col min="3591" max="3591" width="15" style="168" customWidth="1"/>
    <col min="3592" max="3592" width="13.85546875" style="168" customWidth="1"/>
    <col min="3593" max="3593" width="18.5703125" style="168" customWidth="1"/>
    <col min="3594" max="3840" width="9.140625" style="168"/>
    <col min="3841" max="3841" width="10.42578125" style="168" customWidth="1"/>
    <col min="3842" max="3842" width="12.42578125" style="168" customWidth="1"/>
    <col min="3843" max="3843" width="25.85546875" style="168" customWidth="1"/>
    <col min="3844" max="3844" width="15.85546875" style="168" customWidth="1"/>
    <col min="3845" max="3845" width="20.5703125" style="168" customWidth="1"/>
    <col min="3846" max="3846" width="12.28515625" style="168" customWidth="1"/>
    <col min="3847" max="3847" width="15" style="168" customWidth="1"/>
    <col min="3848" max="3848" width="13.85546875" style="168" customWidth="1"/>
    <col min="3849" max="3849" width="18.5703125" style="168" customWidth="1"/>
    <col min="3850" max="4096" width="9.140625" style="168"/>
    <col min="4097" max="4097" width="10.42578125" style="168" customWidth="1"/>
    <col min="4098" max="4098" width="12.42578125" style="168" customWidth="1"/>
    <col min="4099" max="4099" width="25.85546875" style="168" customWidth="1"/>
    <col min="4100" max="4100" width="15.85546875" style="168" customWidth="1"/>
    <col min="4101" max="4101" width="20.5703125" style="168" customWidth="1"/>
    <col min="4102" max="4102" width="12.28515625" style="168" customWidth="1"/>
    <col min="4103" max="4103" width="15" style="168" customWidth="1"/>
    <col min="4104" max="4104" width="13.85546875" style="168" customWidth="1"/>
    <col min="4105" max="4105" width="18.5703125" style="168" customWidth="1"/>
    <col min="4106" max="4352" width="9.140625" style="168"/>
    <col min="4353" max="4353" width="10.42578125" style="168" customWidth="1"/>
    <col min="4354" max="4354" width="12.42578125" style="168" customWidth="1"/>
    <col min="4355" max="4355" width="25.85546875" style="168" customWidth="1"/>
    <col min="4356" max="4356" width="15.85546875" style="168" customWidth="1"/>
    <col min="4357" max="4357" width="20.5703125" style="168" customWidth="1"/>
    <col min="4358" max="4358" width="12.28515625" style="168" customWidth="1"/>
    <col min="4359" max="4359" width="15" style="168" customWidth="1"/>
    <col min="4360" max="4360" width="13.85546875" style="168" customWidth="1"/>
    <col min="4361" max="4361" width="18.5703125" style="168" customWidth="1"/>
    <col min="4362" max="4608" width="9.140625" style="168"/>
    <col min="4609" max="4609" width="10.42578125" style="168" customWidth="1"/>
    <col min="4610" max="4610" width="12.42578125" style="168" customWidth="1"/>
    <col min="4611" max="4611" width="25.85546875" style="168" customWidth="1"/>
    <col min="4612" max="4612" width="15.85546875" style="168" customWidth="1"/>
    <col min="4613" max="4613" width="20.5703125" style="168" customWidth="1"/>
    <col min="4614" max="4614" width="12.28515625" style="168" customWidth="1"/>
    <col min="4615" max="4615" width="15" style="168" customWidth="1"/>
    <col min="4616" max="4616" width="13.85546875" style="168" customWidth="1"/>
    <col min="4617" max="4617" width="18.5703125" style="168" customWidth="1"/>
    <col min="4618" max="4864" width="9.140625" style="168"/>
    <col min="4865" max="4865" width="10.42578125" style="168" customWidth="1"/>
    <col min="4866" max="4866" width="12.42578125" style="168" customWidth="1"/>
    <col min="4867" max="4867" width="25.85546875" style="168" customWidth="1"/>
    <col min="4868" max="4868" width="15.85546875" style="168" customWidth="1"/>
    <col min="4869" max="4869" width="20.5703125" style="168" customWidth="1"/>
    <col min="4870" max="4870" width="12.28515625" style="168" customWidth="1"/>
    <col min="4871" max="4871" width="15" style="168" customWidth="1"/>
    <col min="4872" max="4872" width="13.85546875" style="168" customWidth="1"/>
    <col min="4873" max="4873" width="18.5703125" style="168" customWidth="1"/>
    <col min="4874" max="5120" width="9.140625" style="168"/>
    <col min="5121" max="5121" width="10.42578125" style="168" customWidth="1"/>
    <col min="5122" max="5122" width="12.42578125" style="168" customWidth="1"/>
    <col min="5123" max="5123" width="25.85546875" style="168" customWidth="1"/>
    <col min="5124" max="5124" width="15.85546875" style="168" customWidth="1"/>
    <col min="5125" max="5125" width="20.5703125" style="168" customWidth="1"/>
    <col min="5126" max="5126" width="12.28515625" style="168" customWidth="1"/>
    <col min="5127" max="5127" width="15" style="168" customWidth="1"/>
    <col min="5128" max="5128" width="13.85546875" style="168" customWidth="1"/>
    <col min="5129" max="5129" width="18.5703125" style="168" customWidth="1"/>
    <col min="5130" max="5376" width="9.140625" style="168"/>
    <col min="5377" max="5377" width="10.42578125" style="168" customWidth="1"/>
    <col min="5378" max="5378" width="12.42578125" style="168" customWidth="1"/>
    <col min="5379" max="5379" width="25.85546875" style="168" customWidth="1"/>
    <col min="5380" max="5380" width="15.85546875" style="168" customWidth="1"/>
    <col min="5381" max="5381" width="20.5703125" style="168" customWidth="1"/>
    <col min="5382" max="5382" width="12.28515625" style="168" customWidth="1"/>
    <col min="5383" max="5383" width="15" style="168" customWidth="1"/>
    <col min="5384" max="5384" width="13.85546875" style="168" customWidth="1"/>
    <col min="5385" max="5385" width="18.5703125" style="168" customWidth="1"/>
    <col min="5386" max="5632" width="9.140625" style="168"/>
    <col min="5633" max="5633" width="10.42578125" style="168" customWidth="1"/>
    <col min="5634" max="5634" width="12.42578125" style="168" customWidth="1"/>
    <col min="5635" max="5635" width="25.85546875" style="168" customWidth="1"/>
    <col min="5636" max="5636" width="15.85546875" style="168" customWidth="1"/>
    <col min="5637" max="5637" width="20.5703125" style="168" customWidth="1"/>
    <col min="5638" max="5638" width="12.28515625" style="168" customWidth="1"/>
    <col min="5639" max="5639" width="15" style="168" customWidth="1"/>
    <col min="5640" max="5640" width="13.85546875" style="168" customWidth="1"/>
    <col min="5641" max="5641" width="18.5703125" style="168" customWidth="1"/>
    <col min="5642" max="5888" width="9.140625" style="168"/>
    <col min="5889" max="5889" width="10.42578125" style="168" customWidth="1"/>
    <col min="5890" max="5890" width="12.42578125" style="168" customWidth="1"/>
    <col min="5891" max="5891" width="25.85546875" style="168" customWidth="1"/>
    <col min="5892" max="5892" width="15.85546875" style="168" customWidth="1"/>
    <col min="5893" max="5893" width="20.5703125" style="168" customWidth="1"/>
    <col min="5894" max="5894" width="12.28515625" style="168" customWidth="1"/>
    <col min="5895" max="5895" width="15" style="168" customWidth="1"/>
    <col min="5896" max="5896" width="13.85546875" style="168" customWidth="1"/>
    <col min="5897" max="5897" width="18.5703125" style="168" customWidth="1"/>
    <col min="5898" max="6144" width="9.140625" style="168"/>
    <col min="6145" max="6145" width="10.42578125" style="168" customWidth="1"/>
    <col min="6146" max="6146" width="12.42578125" style="168" customWidth="1"/>
    <col min="6147" max="6147" width="25.85546875" style="168" customWidth="1"/>
    <col min="6148" max="6148" width="15.85546875" style="168" customWidth="1"/>
    <col min="6149" max="6149" width="20.5703125" style="168" customWidth="1"/>
    <col min="6150" max="6150" width="12.28515625" style="168" customWidth="1"/>
    <col min="6151" max="6151" width="15" style="168" customWidth="1"/>
    <col min="6152" max="6152" width="13.85546875" style="168" customWidth="1"/>
    <col min="6153" max="6153" width="18.5703125" style="168" customWidth="1"/>
    <col min="6154" max="6400" width="9.140625" style="168"/>
    <col min="6401" max="6401" width="10.42578125" style="168" customWidth="1"/>
    <col min="6402" max="6402" width="12.42578125" style="168" customWidth="1"/>
    <col min="6403" max="6403" width="25.85546875" style="168" customWidth="1"/>
    <col min="6404" max="6404" width="15.85546875" style="168" customWidth="1"/>
    <col min="6405" max="6405" width="20.5703125" style="168" customWidth="1"/>
    <col min="6406" max="6406" width="12.28515625" style="168" customWidth="1"/>
    <col min="6407" max="6407" width="15" style="168" customWidth="1"/>
    <col min="6408" max="6408" width="13.85546875" style="168" customWidth="1"/>
    <col min="6409" max="6409" width="18.5703125" style="168" customWidth="1"/>
    <col min="6410" max="6656" width="9.140625" style="168"/>
    <col min="6657" max="6657" width="10.42578125" style="168" customWidth="1"/>
    <col min="6658" max="6658" width="12.42578125" style="168" customWidth="1"/>
    <col min="6659" max="6659" width="25.85546875" style="168" customWidth="1"/>
    <col min="6660" max="6660" width="15.85546875" style="168" customWidth="1"/>
    <col min="6661" max="6661" width="20.5703125" style="168" customWidth="1"/>
    <col min="6662" max="6662" width="12.28515625" style="168" customWidth="1"/>
    <col min="6663" max="6663" width="15" style="168" customWidth="1"/>
    <col min="6664" max="6664" width="13.85546875" style="168" customWidth="1"/>
    <col min="6665" max="6665" width="18.5703125" style="168" customWidth="1"/>
    <col min="6666" max="6912" width="9.140625" style="168"/>
    <col min="6913" max="6913" width="10.42578125" style="168" customWidth="1"/>
    <col min="6914" max="6914" width="12.42578125" style="168" customWidth="1"/>
    <col min="6915" max="6915" width="25.85546875" style="168" customWidth="1"/>
    <col min="6916" max="6916" width="15.85546875" style="168" customWidth="1"/>
    <col min="6917" max="6917" width="20.5703125" style="168" customWidth="1"/>
    <col min="6918" max="6918" width="12.28515625" style="168" customWidth="1"/>
    <col min="6919" max="6919" width="15" style="168" customWidth="1"/>
    <col min="6920" max="6920" width="13.85546875" style="168" customWidth="1"/>
    <col min="6921" max="6921" width="18.5703125" style="168" customWidth="1"/>
    <col min="6922" max="7168" width="9.140625" style="168"/>
    <col min="7169" max="7169" width="10.42578125" style="168" customWidth="1"/>
    <col min="7170" max="7170" width="12.42578125" style="168" customWidth="1"/>
    <col min="7171" max="7171" width="25.85546875" style="168" customWidth="1"/>
    <col min="7172" max="7172" width="15.85546875" style="168" customWidth="1"/>
    <col min="7173" max="7173" width="20.5703125" style="168" customWidth="1"/>
    <col min="7174" max="7174" width="12.28515625" style="168" customWidth="1"/>
    <col min="7175" max="7175" width="15" style="168" customWidth="1"/>
    <col min="7176" max="7176" width="13.85546875" style="168" customWidth="1"/>
    <col min="7177" max="7177" width="18.5703125" style="168" customWidth="1"/>
    <col min="7178" max="7424" width="9.140625" style="168"/>
    <col min="7425" max="7425" width="10.42578125" style="168" customWidth="1"/>
    <col min="7426" max="7426" width="12.42578125" style="168" customWidth="1"/>
    <col min="7427" max="7427" width="25.85546875" style="168" customWidth="1"/>
    <col min="7428" max="7428" width="15.85546875" style="168" customWidth="1"/>
    <col min="7429" max="7429" width="20.5703125" style="168" customWidth="1"/>
    <col min="7430" max="7430" width="12.28515625" style="168" customWidth="1"/>
    <col min="7431" max="7431" width="15" style="168" customWidth="1"/>
    <col min="7432" max="7432" width="13.85546875" style="168" customWidth="1"/>
    <col min="7433" max="7433" width="18.5703125" style="168" customWidth="1"/>
    <col min="7434" max="7680" width="9.140625" style="168"/>
    <col min="7681" max="7681" width="10.42578125" style="168" customWidth="1"/>
    <col min="7682" max="7682" width="12.42578125" style="168" customWidth="1"/>
    <col min="7683" max="7683" width="25.85546875" style="168" customWidth="1"/>
    <col min="7684" max="7684" width="15.85546875" style="168" customWidth="1"/>
    <col min="7685" max="7685" width="20.5703125" style="168" customWidth="1"/>
    <col min="7686" max="7686" width="12.28515625" style="168" customWidth="1"/>
    <col min="7687" max="7687" width="15" style="168" customWidth="1"/>
    <col min="7688" max="7688" width="13.85546875" style="168" customWidth="1"/>
    <col min="7689" max="7689" width="18.5703125" style="168" customWidth="1"/>
    <col min="7690" max="7936" width="9.140625" style="168"/>
    <col min="7937" max="7937" width="10.42578125" style="168" customWidth="1"/>
    <col min="7938" max="7938" width="12.42578125" style="168" customWidth="1"/>
    <col min="7939" max="7939" width="25.85546875" style="168" customWidth="1"/>
    <col min="7940" max="7940" width="15.85546875" style="168" customWidth="1"/>
    <col min="7941" max="7941" width="20.5703125" style="168" customWidth="1"/>
    <col min="7942" max="7942" width="12.28515625" style="168" customWidth="1"/>
    <col min="7943" max="7943" width="15" style="168" customWidth="1"/>
    <col min="7944" max="7944" width="13.85546875" style="168" customWidth="1"/>
    <col min="7945" max="7945" width="18.5703125" style="168" customWidth="1"/>
    <col min="7946" max="8192" width="9.140625" style="168"/>
    <col min="8193" max="8193" width="10.42578125" style="168" customWidth="1"/>
    <col min="8194" max="8194" width="12.42578125" style="168" customWidth="1"/>
    <col min="8195" max="8195" width="25.85546875" style="168" customWidth="1"/>
    <col min="8196" max="8196" width="15.85546875" style="168" customWidth="1"/>
    <col min="8197" max="8197" width="20.5703125" style="168" customWidth="1"/>
    <col min="8198" max="8198" width="12.28515625" style="168" customWidth="1"/>
    <col min="8199" max="8199" width="15" style="168" customWidth="1"/>
    <col min="8200" max="8200" width="13.85546875" style="168" customWidth="1"/>
    <col min="8201" max="8201" width="18.5703125" style="168" customWidth="1"/>
    <col min="8202" max="8448" width="9.140625" style="168"/>
    <col min="8449" max="8449" width="10.42578125" style="168" customWidth="1"/>
    <col min="8450" max="8450" width="12.42578125" style="168" customWidth="1"/>
    <col min="8451" max="8451" width="25.85546875" style="168" customWidth="1"/>
    <col min="8452" max="8452" width="15.85546875" style="168" customWidth="1"/>
    <col min="8453" max="8453" width="20.5703125" style="168" customWidth="1"/>
    <col min="8454" max="8454" width="12.28515625" style="168" customWidth="1"/>
    <col min="8455" max="8455" width="15" style="168" customWidth="1"/>
    <col min="8456" max="8456" width="13.85546875" style="168" customWidth="1"/>
    <col min="8457" max="8457" width="18.5703125" style="168" customWidth="1"/>
    <col min="8458" max="8704" width="9.140625" style="168"/>
    <col min="8705" max="8705" width="10.42578125" style="168" customWidth="1"/>
    <col min="8706" max="8706" width="12.42578125" style="168" customWidth="1"/>
    <col min="8707" max="8707" width="25.85546875" style="168" customWidth="1"/>
    <col min="8708" max="8708" width="15.85546875" style="168" customWidth="1"/>
    <col min="8709" max="8709" width="20.5703125" style="168" customWidth="1"/>
    <col min="8710" max="8710" width="12.28515625" style="168" customWidth="1"/>
    <col min="8711" max="8711" width="15" style="168" customWidth="1"/>
    <col min="8712" max="8712" width="13.85546875" style="168" customWidth="1"/>
    <col min="8713" max="8713" width="18.5703125" style="168" customWidth="1"/>
    <col min="8714" max="8960" width="9.140625" style="168"/>
    <col min="8961" max="8961" width="10.42578125" style="168" customWidth="1"/>
    <col min="8962" max="8962" width="12.42578125" style="168" customWidth="1"/>
    <col min="8963" max="8963" width="25.85546875" style="168" customWidth="1"/>
    <col min="8964" max="8964" width="15.85546875" style="168" customWidth="1"/>
    <col min="8965" max="8965" width="20.5703125" style="168" customWidth="1"/>
    <col min="8966" max="8966" width="12.28515625" style="168" customWidth="1"/>
    <col min="8967" max="8967" width="15" style="168" customWidth="1"/>
    <col min="8968" max="8968" width="13.85546875" style="168" customWidth="1"/>
    <col min="8969" max="8969" width="18.5703125" style="168" customWidth="1"/>
    <col min="8970" max="9216" width="9.140625" style="168"/>
    <col min="9217" max="9217" width="10.42578125" style="168" customWidth="1"/>
    <col min="9218" max="9218" width="12.42578125" style="168" customWidth="1"/>
    <col min="9219" max="9219" width="25.85546875" style="168" customWidth="1"/>
    <col min="9220" max="9220" width="15.85546875" style="168" customWidth="1"/>
    <col min="9221" max="9221" width="20.5703125" style="168" customWidth="1"/>
    <col min="9222" max="9222" width="12.28515625" style="168" customWidth="1"/>
    <col min="9223" max="9223" width="15" style="168" customWidth="1"/>
    <col min="9224" max="9224" width="13.85546875" style="168" customWidth="1"/>
    <col min="9225" max="9225" width="18.5703125" style="168" customWidth="1"/>
    <col min="9226" max="9472" width="9.140625" style="168"/>
    <col min="9473" max="9473" width="10.42578125" style="168" customWidth="1"/>
    <col min="9474" max="9474" width="12.42578125" style="168" customWidth="1"/>
    <col min="9475" max="9475" width="25.85546875" style="168" customWidth="1"/>
    <col min="9476" max="9476" width="15.85546875" style="168" customWidth="1"/>
    <col min="9477" max="9477" width="20.5703125" style="168" customWidth="1"/>
    <col min="9478" max="9478" width="12.28515625" style="168" customWidth="1"/>
    <col min="9479" max="9479" width="15" style="168" customWidth="1"/>
    <col min="9480" max="9480" width="13.85546875" style="168" customWidth="1"/>
    <col min="9481" max="9481" width="18.5703125" style="168" customWidth="1"/>
    <col min="9482" max="9728" width="9.140625" style="168"/>
    <col min="9729" max="9729" width="10.42578125" style="168" customWidth="1"/>
    <col min="9730" max="9730" width="12.42578125" style="168" customWidth="1"/>
    <col min="9731" max="9731" width="25.85546875" style="168" customWidth="1"/>
    <col min="9732" max="9732" width="15.85546875" style="168" customWidth="1"/>
    <col min="9733" max="9733" width="20.5703125" style="168" customWidth="1"/>
    <col min="9734" max="9734" width="12.28515625" style="168" customWidth="1"/>
    <col min="9735" max="9735" width="15" style="168" customWidth="1"/>
    <col min="9736" max="9736" width="13.85546875" style="168" customWidth="1"/>
    <col min="9737" max="9737" width="18.5703125" style="168" customWidth="1"/>
    <col min="9738" max="9984" width="9.140625" style="168"/>
    <col min="9985" max="9985" width="10.42578125" style="168" customWidth="1"/>
    <col min="9986" max="9986" width="12.42578125" style="168" customWidth="1"/>
    <col min="9987" max="9987" width="25.85546875" style="168" customWidth="1"/>
    <col min="9988" max="9988" width="15.85546875" style="168" customWidth="1"/>
    <col min="9989" max="9989" width="20.5703125" style="168" customWidth="1"/>
    <col min="9990" max="9990" width="12.28515625" style="168" customWidth="1"/>
    <col min="9991" max="9991" width="15" style="168" customWidth="1"/>
    <col min="9992" max="9992" width="13.85546875" style="168" customWidth="1"/>
    <col min="9993" max="9993" width="18.5703125" style="168" customWidth="1"/>
    <col min="9994" max="10240" width="9.140625" style="168"/>
    <col min="10241" max="10241" width="10.42578125" style="168" customWidth="1"/>
    <col min="10242" max="10242" width="12.42578125" style="168" customWidth="1"/>
    <col min="10243" max="10243" width="25.85546875" style="168" customWidth="1"/>
    <col min="10244" max="10244" width="15.85546875" style="168" customWidth="1"/>
    <col min="10245" max="10245" width="20.5703125" style="168" customWidth="1"/>
    <col min="10246" max="10246" width="12.28515625" style="168" customWidth="1"/>
    <col min="10247" max="10247" width="15" style="168" customWidth="1"/>
    <col min="10248" max="10248" width="13.85546875" style="168" customWidth="1"/>
    <col min="10249" max="10249" width="18.5703125" style="168" customWidth="1"/>
    <col min="10250" max="10496" width="9.140625" style="168"/>
    <col min="10497" max="10497" width="10.42578125" style="168" customWidth="1"/>
    <col min="10498" max="10498" width="12.42578125" style="168" customWidth="1"/>
    <col min="10499" max="10499" width="25.85546875" style="168" customWidth="1"/>
    <col min="10500" max="10500" width="15.85546875" style="168" customWidth="1"/>
    <col min="10501" max="10501" width="20.5703125" style="168" customWidth="1"/>
    <col min="10502" max="10502" width="12.28515625" style="168" customWidth="1"/>
    <col min="10503" max="10503" width="15" style="168" customWidth="1"/>
    <col min="10504" max="10504" width="13.85546875" style="168" customWidth="1"/>
    <col min="10505" max="10505" width="18.5703125" style="168" customWidth="1"/>
    <col min="10506" max="10752" width="9.140625" style="168"/>
    <col min="10753" max="10753" width="10.42578125" style="168" customWidth="1"/>
    <col min="10754" max="10754" width="12.42578125" style="168" customWidth="1"/>
    <col min="10755" max="10755" width="25.85546875" style="168" customWidth="1"/>
    <col min="10756" max="10756" width="15.85546875" style="168" customWidth="1"/>
    <col min="10757" max="10757" width="20.5703125" style="168" customWidth="1"/>
    <col min="10758" max="10758" width="12.28515625" style="168" customWidth="1"/>
    <col min="10759" max="10759" width="15" style="168" customWidth="1"/>
    <col min="10760" max="10760" width="13.85546875" style="168" customWidth="1"/>
    <col min="10761" max="10761" width="18.5703125" style="168" customWidth="1"/>
    <col min="10762" max="11008" width="9.140625" style="168"/>
    <col min="11009" max="11009" width="10.42578125" style="168" customWidth="1"/>
    <col min="11010" max="11010" width="12.42578125" style="168" customWidth="1"/>
    <col min="11011" max="11011" width="25.85546875" style="168" customWidth="1"/>
    <col min="11012" max="11012" width="15.85546875" style="168" customWidth="1"/>
    <col min="11013" max="11013" width="20.5703125" style="168" customWidth="1"/>
    <col min="11014" max="11014" width="12.28515625" style="168" customWidth="1"/>
    <col min="11015" max="11015" width="15" style="168" customWidth="1"/>
    <col min="11016" max="11016" width="13.85546875" style="168" customWidth="1"/>
    <col min="11017" max="11017" width="18.5703125" style="168" customWidth="1"/>
    <col min="11018" max="11264" width="9.140625" style="168"/>
    <col min="11265" max="11265" width="10.42578125" style="168" customWidth="1"/>
    <col min="11266" max="11266" width="12.42578125" style="168" customWidth="1"/>
    <col min="11267" max="11267" width="25.85546875" style="168" customWidth="1"/>
    <col min="11268" max="11268" width="15.85546875" style="168" customWidth="1"/>
    <col min="11269" max="11269" width="20.5703125" style="168" customWidth="1"/>
    <col min="11270" max="11270" width="12.28515625" style="168" customWidth="1"/>
    <col min="11271" max="11271" width="15" style="168" customWidth="1"/>
    <col min="11272" max="11272" width="13.85546875" style="168" customWidth="1"/>
    <col min="11273" max="11273" width="18.5703125" style="168" customWidth="1"/>
    <col min="11274" max="11520" width="9.140625" style="168"/>
    <col min="11521" max="11521" width="10.42578125" style="168" customWidth="1"/>
    <col min="11522" max="11522" width="12.42578125" style="168" customWidth="1"/>
    <col min="11523" max="11523" width="25.85546875" style="168" customWidth="1"/>
    <col min="11524" max="11524" width="15.85546875" style="168" customWidth="1"/>
    <col min="11525" max="11525" width="20.5703125" style="168" customWidth="1"/>
    <col min="11526" max="11526" width="12.28515625" style="168" customWidth="1"/>
    <col min="11527" max="11527" width="15" style="168" customWidth="1"/>
    <col min="11528" max="11528" width="13.85546875" style="168" customWidth="1"/>
    <col min="11529" max="11529" width="18.5703125" style="168" customWidth="1"/>
    <col min="11530" max="11776" width="9.140625" style="168"/>
    <col min="11777" max="11777" width="10.42578125" style="168" customWidth="1"/>
    <col min="11778" max="11778" width="12.42578125" style="168" customWidth="1"/>
    <col min="11779" max="11779" width="25.85546875" style="168" customWidth="1"/>
    <col min="11780" max="11780" width="15.85546875" style="168" customWidth="1"/>
    <col min="11781" max="11781" width="20.5703125" style="168" customWidth="1"/>
    <col min="11782" max="11782" width="12.28515625" style="168" customWidth="1"/>
    <col min="11783" max="11783" width="15" style="168" customWidth="1"/>
    <col min="11784" max="11784" width="13.85546875" style="168" customWidth="1"/>
    <col min="11785" max="11785" width="18.5703125" style="168" customWidth="1"/>
    <col min="11786" max="12032" width="9.140625" style="168"/>
    <col min="12033" max="12033" width="10.42578125" style="168" customWidth="1"/>
    <col min="12034" max="12034" width="12.42578125" style="168" customWidth="1"/>
    <col min="12035" max="12035" width="25.85546875" style="168" customWidth="1"/>
    <col min="12036" max="12036" width="15.85546875" style="168" customWidth="1"/>
    <col min="12037" max="12037" width="20.5703125" style="168" customWidth="1"/>
    <col min="12038" max="12038" width="12.28515625" style="168" customWidth="1"/>
    <col min="12039" max="12039" width="15" style="168" customWidth="1"/>
    <col min="12040" max="12040" width="13.85546875" style="168" customWidth="1"/>
    <col min="12041" max="12041" width="18.5703125" style="168" customWidth="1"/>
    <col min="12042" max="12288" width="9.140625" style="168"/>
    <col min="12289" max="12289" width="10.42578125" style="168" customWidth="1"/>
    <col min="12290" max="12290" width="12.42578125" style="168" customWidth="1"/>
    <col min="12291" max="12291" width="25.85546875" style="168" customWidth="1"/>
    <col min="12292" max="12292" width="15.85546875" style="168" customWidth="1"/>
    <col min="12293" max="12293" width="20.5703125" style="168" customWidth="1"/>
    <col min="12294" max="12294" width="12.28515625" style="168" customWidth="1"/>
    <col min="12295" max="12295" width="15" style="168" customWidth="1"/>
    <col min="12296" max="12296" width="13.85546875" style="168" customWidth="1"/>
    <col min="12297" max="12297" width="18.5703125" style="168" customWidth="1"/>
    <col min="12298" max="12544" width="9.140625" style="168"/>
    <col min="12545" max="12545" width="10.42578125" style="168" customWidth="1"/>
    <col min="12546" max="12546" width="12.42578125" style="168" customWidth="1"/>
    <col min="12547" max="12547" width="25.85546875" style="168" customWidth="1"/>
    <col min="12548" max="12548" width="15.85546875" style="168" customWidth="1"/>
    <col min="12549" max="12549" width="20.5703125" style="168" customWidth="1"/>
    <col min="12550" max="12550" width="12.28515625" style="168" customWidth="1"/>
    <col min="12551" max="12551" width="15" style="168" customWidth="1"/>
    <col min="12552" max="12552" width="13.85546875" style="168" customWidth="1"/>
    <col min="12553" max="12553" width="18.5703125" style="168" customWidth="1"/>
    <col min="12554" max="12800" width="9.140625" style="168"/>
    <col min="12801" max="12801" width="10.42578125" style="168" customWidth="1"/>
    <col min="12802" max="12802" width="12.42578125" style="168" customWidth="1"/>
    <col min="12803" max="12803" width="25.85546875" style="168" customWidth="1"/>
    <col min="12804" max="12804" width="15.85546875" style="168" customWidth="1"/>
    <col min="12805" max="12805" width="20.5703125" style="168" customWidth="1"/>
    <col min="12806" max="12806" width="12.28515625" style="168" customWidth="1"/>
    <col min="12807" max="12807" width="15" style="168" customWidth="1"/>
    <col min="12808" max="12808" width="13.85546875" style="168" customWidth="1"/>
    <col min="12809" max="12809" width="18.5703125" style="168" customWidth="1"/>
    <col min="12810" max="13056" width="9.140625" style="168"/>
    <col min="13057" max="13057" width="10.42578125" style="168" customWidth="1"/>
    <col min="13058" max="13058" width="12.42578125" style="168" customWidth="1"/>
    <col min="13059" max="13059" width="25.85546875" style="168" customWidth="1"/>
    <col min="13060" max="13060" width="15.85546875" style="168" customWidth="1"/>
    <col min="13061" max="13061" width="20.5703125" style="168" customWidth="1"/>
    <col min="13062" max="13062" width="12.28515625" style="168" customWidth="1"/>
    <col min="13063" max="13063" width="15" style="168" customWidth="1"/>
    <col min="13064" max="13064" width="13.85546875" style="168" customWidth="1"/>
    <col min="13065" max="13065" width="18.5703125" style="168" customWidth="1"/>
    <col min="13066" max="13312" width="9.140625" style="168"/>
    <col min="13313" max="13313" width="10.42578125" style="168" customWidth="1"/>
    <col min="13314" max="13314" width="12.42578125" style="168" customWidth="1"/>
    <col min="13315" max="13315" width="25.85546875" style="168" customWidth="1"/>
    <col min="13316" max="13316" width="15.85546875" style="168" customWidth="1"/>
    <col min="13317" max="13317" width="20.5703125" style="168" customWidth="1"/>
    <col min="13318" max="13318" width="12.28515625" style="168" customWidth="1"/>
    <col min="13319" max="13319" width="15" style="168" customWidth="1"/>
    <col min="13320" max="13320" width="13.85546875" style="168" customWidth="1"/>
    <col min="13321" max="13321" width="18.5703125" style="168" customWidth="1"/>
    <col min="13322" max="13568" width="9.140625" style="168"/>
    <col min="13569" max="13569" width="10.42578125" style="168" customWidth="1"/>
    <col min="13570" max="13570" width="12.42578125" style="168" customWidth="1"/>
    <col min="13571" max="13571" width="25.85546875" style="168" customWidth="1"/>
    <col min="13572" max="13572" width="15.85546875" style="168" customWidth="1"/>
    <col min="13573" max="13573" width="20.5703125" style="168" customWidth="1"/>
    <col min="13574" max="13574" width="12.28515625" style="168" customWidth="1"/>
    <col min="13575" max="13575" width="15" style="168" customWidth="1"/>
    <col min="13576" max="13576" width="13.85546875" style="168" customWidth="1"/>
    <col min="13577" max="13577" width="18.5703125" style="168" customWidth="1"/>
    <col min="13578" max="13824" width="9.140625" style="168"/>
    <col min="13825" max="13825" width="10.42578125" style="168" customWidth="1"/>
    <col min="13826" max="13826" width="12.42578125" style="168" customWidth="1"/>
    <col min="13827" max="13827" width="25.85546875" style="168" customWidth="1"/>
    <col min="13828" max="13828" width="15.85546875" style="168" customWidth="1"/>
    <col min="13829" max="13829" width="20.5703125" style="168" customWidth="1"/>
    <col min="13830" max="13830" width="12.28515625" style="168" customWidth="1"/>
    <col min="13831" max="13831" width="15" style="168" customWidth="1"/>
    <col min="13832" max="13832" width="13.85546875" style="168" customWidth="1"/>
    <col min="13833" max="13833" width="18.5703125" style="168" customWidth="1"/>
    <col min="13834" max="14080" width="9.140625" style="168"/>
    <col min="14081" max="14081" width="10.42578125" style="168" customWidth="1"/>
    <col min="14082" max="14082" width="12.42578125" style="168" customWidth="1"/>
    <col min="14083" max="14083" width="25.85546875" style="168" customWidth="1"/>
    <col min="14084" max="14084" width="15.85546875" style="168" customWidth="1"/>
    <col min="14085" max="14085" width="20.5703125" style="168" customWidth="1"/>
    <col min="14086" max="14086" width="12.28515625" style="168" customWidth="1"/>
    <col min="14087" max="14087" width="15" style="168" customWidth="1"/>
    <col min="14088" max="14088" width="13.85546875" style="168" customWidth="1"/>
    <col min="14089" max="14089" width="18.5703125" style="168" customWidth="1"/>
    <col min="14090" max="14336" width="9.140625" style="168"/>
    <col min="14337" max="14337" width="10.42578125" style="168" customWidth="1"/>
    <col min="14338" max="14338" width="12.42578125" style="168" customWidth="1"/>
    <col min="14339" max="14339" width="25.85546875" style="168" customWidth="1"/>
    <col min="14340" max="14340" width="15.85546875" style="168" customWidth="1"/>
    <col min="14341" max="14341" width="20.5703125" style="168" customWidth="1"/>
    <col min="14342" max="14342" width="12.28515625" style="168" customWidth="1"/>
    <col min="14343" max="14343" width="15" style="168" customWidth="1"/>
    <col min="14344" max="14344" width="13.85546875" style="168" customWidth="1"/>
    <col min="14345" max="14345" width="18.5703125" style="168" customWidth="1"/>
    <col min="14346" max="14592" width="9.140625" style="168"/>
    <col min="14593" max="14593" width="10.42578125" style="168" customWidth="1"/>
    <col min="14594" max="14594" width="12.42578125" style="168" customWidth="1"/>
    <col min="14595" max="14595" width="25.85546875" style="168" customWidth="1"/>
    <col min="14596" max="14596" width="15.85546875" style="168" customWidth="1"/>
    <col min="14597" max="14597" width="20.5703125" style="168" customWidth="1"/>
    <col min="14598" max="14598" width="12.28515625" style="168" customWidth="1"/>
    <col min="14599" max="14599" width="15" style="168" customWidth="1"/>
    <col min="14600" max="14600" width="13.85546875" style="168" customWidth="1"/>
    <col min="14601" max="14601" width="18.5703125" style="168" customWidth="1"/>
    <col min="14602" max="14848" width="9.140625" style="168"/>
    <col min="14849" max="14849" width="10.42578125" style="168" customWidth="1"/>
    <col min="14850" max="14850" width="12.42578125" style="168" customWidth="1"/>
    <col min="14851" max="14851" width="25.85546875" style="168" customWidth="1"/>
    <col min="14852" max="14852" width="15.85546875" style="168" customWidth="1"/>
    <col min="14853" max="14853" width="20.5703125" style="168" customWidth="1"/>
    <col min="14854" max="14854" width="12.28515625" style="168" customWidth="1"/>
    <col min="14855" max="14855" width="15" style="168" customWidth="1"/>
    <col min="14856" max="14856" width="13.85546875" style="168" customWidth="1"/>
    <col min="14857" max="14857" width="18.5703125" style="168" customWidth="1"/>
    <col min="14858" max="15104" width="9.140625" style="168"/>
    <col min="15105" max="15105" width="10.42578125" style="168" customWidth="1"/>
    <col min="15106" max="15106" width="12.42578125" style="168" customWidth="1"/>
    <col min="15107" max="15107" width="25.85546875" style="168" customWidth="1"/>
    <col min="15108" max="15108" width="15.85546875" style="168" customWidth="1"/>
    <col min="15109" max="15109" width="20.5703125" style="168" customWidth="1"/>
    <col min="15110" max="15110" width="12.28515625" style="168" customWidth="1"/>
    <col min="15111" max="15111" width="15" style="168" customWidth="1"/>
    <col min="15112" max="15112" width="13.85546875" style="168" customWidth="1"/>
    <col min="15113" max="15113" width="18.5703125" style="168" customWidth="1"/>
    <col min="15114" max="15360" width="9.140625" style="168"/>
    <col min="15361" max="15361" width="10.42578125" style="168" customWidth="1"/>
    <col min="15362" max="15362" width="12.42578125" style="168" customWidth="1"/>
    <col min="15363" max="15363" width="25.85546875" style="168" customWidth="1"/>
    <col min="15364" max="15364" width="15.85546875" style="168" customWidth="1"/>
    <col min="15365" max="15365" width="20.5703125" style="168" customWidth="1"/>
    <col min="15366" max="15366" width="12.28515625" style="168" customWidth="1"/>
    <col min="15367" max="15367" width="15" style="168" customWidth="1"/>
    <col min="15368" max="15368" width="13.85546875" style="168" customWidth="1"/>
    <col min="15369" max="15369" width="18.5703125" style="168" customWidth="1"/>
    <col min="15370" max="15616" width="9.140625" style="168"/>
    <col min="15617" max="15617" width="10.42578125" style="168" customWidth="1"/>
    <col min="15618" max="15618" width="12.42578125" style="168" customWidth="1"/>
    <col min="15619" max="15619" width="25.85546875" style="168" customWidth="1"/>
    <col min="15620" max="15620" width="15.85546875" style="168" customWidth="1"/>
    <col min="15621" max="15621" width="20.5703125" style="168" customWidth="1"/>
    <col min="15622" max="15622" width="12.28515625" style="168" customWidth="1"/>
    <col min="15623" max="15623" width="15" style="168" customWidth="1"/>
    <col min="15624" max="15624" width="13.85546875" style="168" customWidth="1"/>
    <col min="15625" max="15625" width="18.5703125" style="168" customWidth="1"/>
    <col min="15626" max="15872" width="9.140625" style="168"/>
    <col min="15873" max="15873" width="10.42578125" style="168" customWidth="1"/>
    <col min="15874" max="15874" width="12.42578125" style="168" customWidth="1"/>
    <col min="15875" max="15875" width="25.85546875" style="168" customWidth="1"/>
    <col min="15876" max="15876" width="15.85546875" style="168" customWidth="1"/>
    <col min="15877" max="15877" width="20.5703125" style="168" customWidth="1"/>
    <col min="15878" max="15878" width="12.28515625" style="168" customWidth="1"/>
    <col min="15879" max="15879" width="15" style="168" customWidth="1"/>
    <col min="15880" max="15880" width="13.85546875" style="168" customWidth="1"/>
    <col min="15881" max="15881" width="18.5703125" style="168" customWidth="1"/>
    <col min="15882" max="16128" width="9.140625" style="168"/>
    <col min="16129" max="16129" width="10.42578125" style="168" customWidth="1"/>
    <col min="16130" max="16130" width="12.42578125" style="168" customWidth="1"/>
    <col min="16131" max="16131" width="25.85546875" style="168" customWidth="1"/>
    <col min="16132" max="16132" width="15.85546875" style="168" customWidth="1"/>
    <col min="16133" max="16133" width="20.5703125" style="168" customWidth="1"/>
    <col min="16134" max="16134" width="12.28515625" style="168" customWidth="1"/>
    <col min="16135" max="16135" width="15" style="168" customWidth="1"/>
    <col min="16136" max="16136" width="13.85546875" style="168" customWidth="1"/>
    <col min="16137" max="16137" width="18.5703125" style="168" customWidth="1"/>
    <col min="16138" max="16384" width="9.140625" style="168"/>
  </cols>
  <sheetData>
    <row r="1" spans="1:9" ht="16.5">
      <c r="A1" s="338" t="s">
        <v>198</v>
      </c>
      <c r="B1" s="338"/>
      <c r="C1" s="338"/>
      <c r="D1" s="338"/>
      <c r="E1" s="338"/>
      <c r="F1" s="338"/>
      <c r="G1" s="338"/>
      <c r="H1" s="338"/>
      <c r="I1" s="338"/>
    </row>
    <row r="2" spans="1:9" ht="16.5">
      <c r="A2" s="145"/>
      <c r="B2" s="145"/>
      <c r="C2" s="145"/>
      <c r="D2" s="145"/>
      <c r="E2" s="145"/>
      <c r="F2" s="145"/>
      <c r="G2" s="145"/>
      <c r="H2" s="145"/>
      <c r="I2" s="145"/>
    </row>
    <row r="3" spans="1:9" ht="44.25" customHeight="1">
      <c r="A3" s="340" t="s">
        <v>199</v>
      </c>
      <c r="B3" s="340"/>
      <c r="C3" s="340"/>
      <c r="D3" s="340"/>
      <c r="E3" s="340"/>
      <c r="F3" s="340"/>
      <c r="G3" s="340"/>
      <c r="H3" s="340"/>
      <c r="I3" s="340"/>
    </row>
    <row r="6" spans="1:9" ht="16.5">
      <c r="A6" s="337" t="s">
        <v>46</v>
      </c>
      <c r="B6" s="337"/>
      <c r="C6" s="337"/>
      <c r="D6" s="337"/>
      <c r="E6" s="337"/>
      <c r="F6" s="337"/>
      <c r="G6" s="337"/>
      <c r="H6" s="337"/>
      <c r="I6" s="337"/>
    </row>
    <row r="8" spans="1:9" ht="16.5">
      <c r="A8" s="348" t="s">
        <v>47</v>
      </c>
      <c r="B8" s="348"/>
      <c r="C8" s="348"/>
      <c r="D8" s="348"/>
      <c r="E8" s="348"/>
      <c r="F8" s="348"/>
      <c r="G8" s="348"/>
      <c r="H8" s="348"/>
      <c r="I8" s="348"/>
    </row>
    <row r="9" spans="1:9" ht="17.25" thickBot="1">
      <c r="A9" s="146"/>
      <c r="B9" s="146"/>
      <c r="C9" s="146"/>
      <c r="D9" s="146"/>
      <c r="E9" s="146"/>
      <c r="F9" s="146"/>
      <c r="G9" s="146"/>
      <c r="H9" s="146"/>
      <c r="I9" s="146"/>
    </row>
    <row r="10" spans="1:9" ht="16.5">
      <c r="A10" s="349" t="s">
        <v>48</v>
      </c>
      <c r="B10" s="350"/>
      <c r="C10" s="351"/>
      <c r="D10" s="358" t="s">
        <v>24</v>
      </c>
      <c r="E10" s="358"/>
      <c r="F10" s="358"/>
      <c r="G10" s="358"/>
      <c r="H10" s="358"/>
      <c r="I10" s="358"/>
    </row>
    <row r="11" spans="1:9" ht="16.5">
      <c r="A11" s="352"/>
      <c r="B11" s="353"/>
      <c r="C11" s="354"/>
      <c r="D11" s="359" t="s">
        <v>49</v>
      </c>
      <c r="E11" s="359"/>
      <c r="F11" s="359"/>
      <c r="G11" s="359" t="s">
        <v>50</v>
      </c>
      <c r="H11" s="359"/>
      <c r="I11" s="359"/>
    </row>
    <row r="12" spans="1:9" ht="33.75" thickBot="1">
      <c r="A12" s="355"/>
      <c r="B12" s="356"/>
      <c r="C12" s="357"/>
      <c r="D12" s="17" t="s">
        <v>15</v>
      </c>
      <c r="E12" s="17" t="s">
        <v>16</v>
      </c>
      <c r="F12" s="18" t="s">
        <v>7</v>
      </c>
      <c r="G12" s="17" t="s">
        <v>15</v>
      </c>
      <c r="H12" s="17" t="s">
        <v>16</v>
      </c>
      <c r="I12" s="19" t="s">
        <v>7</v>
      </c>
    </row>
    <row r="13" spans="1:9" ht="16.5">
      <c r="A13" s="360" t="s">
        <v>51</v>
      </c>
      <c r="B13" s="361"/>
      <c r="C13" s="364" t="s">
        <v>21</v>
      </c>
      <c r="D13" s="365"/>
      <c r="E13" s="365"/>
      <c r="F13" s="365"/>
      <c r="G13" s="365"/>
      <c r="H13" s="365"/>
      <c r="I13" s="366"/>
    </row>
    <row r="14" spans="1:9" ht="16.5">
      <c r="A14" s="362"/>
      <c r="B14" s="363"/>
      <c r="C14" s="450" t="s">
        <v>52</v>
      </c>
      <c r="D14" s="451"/>
      <c r="E14" s="451"/>
      <c r="F14" s="451"/>
      <c r="G14" s="451"/>
      <c r="H14" s="451"/>
      <c r="I14" s="452"/>
    </row>
    <row r="15" spans="1:9" ht="16.5">
      <c r="A15" s="370" t="s">
        <v>53</v>
      </c>
      <c r="B15" s="371" t="s">
        <v>54</v>
      </c>
      <c r="C15" s="20" t="s">
        <v>55</v>
      </c>
      <c r="D15" s="21"/>
      <c r="E15" s="21"/>
      <c r="F15" s="22"/>
      <c r="G15" s="22"/>
      <c r="H15" s="22"/>
      <c r="I15" s="23"/>
    </row>
    <row r="16" spans="1:9" ht="37.5" customHeight="1">
      <c r="A16" s="370"/>
      <c r="B16" s="371"/>
      <c r="C16" s="372" t="s">
        <v>203</v>
      </c>
      <c r="D16" s="373"/>
      <c r="E16" s="373"/>
      <c r="F16" s="373"/>
      <c r="G16" s="373"/>
      <c r="H16" s="373"/>
      <c r="I16" s="374"/>
    </row>
    <row r="17" spans="1:9" ht="39" customHeight="1" thickBot="1">
      <c r="A17" s="375" t="s">
        <v>56</v>
      </c>
      <c r="B17" s="376"/>
      <c r="C17" s="24"/>
      <c r="D17" s="147" t="s">
        <v>57</v>
      </c>
      <c r="E17" s="147" t="s">
        <v>57</v>
      </c>
      <c r="F17" s="147" t="s">
        <v>57</v>
      </c>
      <c r="G17" s="26" t="e">
        <f>SUM(#REF!)</f>
        <v>#REF!</v>
      </c>
      <c r="H17" s="26" t="e">
        <f>SUM(#REF!)</f>
        <v>#REF!</v>
      </c>
      <c r="I17" s="26" t="e">
        <f>SUM(#REF!)</f>
        <v>#REF!</v>
      </c>
    </row>
    <row r="18" spans="1:9" ht="16.5">
      <c r="A18" s="377" t="s">
        <v>58</v>
      </c>
      <c r="B18" s="378"/>
      <c r="C18" s="378"/>
      <c r="D18" s="378"/>
      <c r="E18" s="378"/>
      <c r="F18" s="378"/>
      <c r="G18" s="378"/>
      <c r="H18" s="379"/>
      <c r="I18" s="380"/>
    </row>
    <row r="19" spans="1:9" ht="17.25" thickBot="1">
      <c r="A19" s="345" t="s">
        <v>312</v>
      </c>
      <c r="B19" s="346"/>
      <c r="C19" s="346"/>
      <c r="D19" s="346"/>
      <c r="E19" s="346"/>
      <c r="F19" s="346"/>
      <c r="G19" s="346"/>
      <c r="H19" s="346"/>
      <c r="I19" s="347"/>
    </row>
    <row r="20" spans="1:9" ht="17.25" thickBot="1">
      <c r="A20" s="387" t="s">
        <v>59</v>
      </c>
      <c r="B20" s="388"/>
      <c r="C20" s="388"/>
      <c r="D20" s="388"/>
      <c r="E20" s="388"/>
      <c r="F20" s="388"/>
      <c r="G20" s="388"/>
      <c r="H20" s="388"/>
      <c r="I20" s="389"/>
    </row>
    <row r="21" spans="1:9" ht="96.75" customHeight="1" thickBot="1">
      <c r="A21" s="390" t="s">
        <v>60</v>
      </c>
      <c r="B21" s="391"/>
      <c r="C21" s="392" t="s">
        <v>61</v>
      </c>
      <c r="D21" s="393"/>
      <c r="E21" s="393"/>
      <c r="F21" s="393"/>
      <c r="G21" s="393"/>
      <c r="H21" s="393"/>
      <c r="I21" s="394"/>
    </row>
    <row r="22" spans="1:9" ht="79.5" customHeight="1" thickBot="1">
      <c r="A22" s="395" t="s">
        <v>62</v>
      </c>
      <c r="B22" s="396"/>
      <c r="C22" s="27"/>
      <c r="D22" s="27"/>
      <c r="E22" s="27"/>
      <c r="F22" s="27"/>
      <c r="G22" s="27"/>
      <c r="H22" s="27"/>
      <c r="I22" s="28"/>
    </row>
    <row r="23" spans="1:9" ht="16.5">
      <c r="A23" s="397" t="s">
        <v>63</v>
      </c>
      <c r="B23" s="398"/>
      <c r="C23" s="398"/>
      <c r="D23" s="398"/>
      <c r="E23" s="398"/>
      <c r="F23" s="398"/>
      <c r="G23" s="399"/>
      <c r="H23" s="399"/>
      <c r="I23" s="400"/>
    </row>
    <row r="24" spans="1:9" ht="22.5" customHeight="1" thickBot="1">
      <c r="A24" s="341" t="s">
        <v>202</v>
      </c>
      <c r="B24" s="342"/>
      <c r="C24" s="342"/>
      <c r="D24" s="342"/>
      <c r="E24" s="342"/>
      <c r="F24" s="342"/>
      <c r="G24" s="343"/>
      <c r="H24" s="343"/>
      <c r="I24" s="344"/>
    </row>
    <row r="25" spans="1:9" ht="15.75" thickBot="1"/>
    <row r="26" spans="1:9" ht="16.5">
      <c r="A26" s="731" t="s">
        <v>200</v>
      </c>
      <c r="B26" s="732"/>
      <c r="C26" s="732"/>
      <c r="D26" s="732"/>
      <c r="E26" s="732"/>
      <c r="F26" s="732"/>
      <c r="G26" s="732"/>
      <c r="H26" s="732"/>
      <c r="I26" s="733"/>
    </row>
    <row r="27" spans="1:9" ht="17.25" thickBot="1">
      <c r="A27" s="734" t="s">
        <v>70</v>
      </c>
      <c r="B27" s="735"/>
      <c r="C27" s="735"/>
      <c r="D27" s="710"/>
      <c r="E27" s="710"/>
      <c r="F27" s="710"/>
      <c r="G27" s="710"/>
      <c r="H27" s="710"/>
      <c r="I27" s="736"/>
    </row>
    <row r="28" spans="1:9" ht="33" customHeight="1">
      <c r="A28" s="711" t="s">
        <v>48</v>
      </c>
      <c r="B28" s="712"/>
      <c r="C28" s="712"/>
      <c r="D28" s="358" t="s">
        <v>24</v>
      </c>
      <c r="E28" s="358"/>
      <c r="F28" s="358"/>
      <c r="G28" s="358"/>
      <c r="H28" s="358"/>
      <c r="I28" s="358"/>
    </row>
    <row r="29" spans="1:9" ht="17.25" thickBot="1">
      <c r="A29" s="713"/>
      <c r="B29" s="714"/>
      <c r="C29" s="714"/>
      <c r="D29" s="525" t="s">
        <v>115</v>
      </c>
      <c r="E29" s="525"/>
      <c r="F29" s="525"/>
      <c r="G29" s="737" t="s">
        <v>116</v>
      </c>
      <c r="H29" s="737"/>
      <c r="I29" s="738"/>
    </row>
    <row r="30" spans="1:9" ht="33.75" thickBot="1">
      <c r="A30" s="715"/>
      <c r="B30" s="716"/>
      <c r="C30" s="717"/>
      <c r="D30" s="17" t="s">
        <v>15</v>
      </c>
      <c r="E30" s="17" t="s">
        <v>16</v>
      </c>
      <c r="F30" s="17" t="s">
        <v>7</v>
      </c>
      <c r="G30" s="17" t="s">
        <v>15</v>
      </c>
      <c r="H30" s="17" t="s">
        <v>16</v>
      </c>
      <c r="I30" s="17" t="s">
        <v>7</v>
      </c>
    </row>
    <row r="31" spans="1:9" ht="16.5" customHeight="1">
      <c r="A31" s="687" t="s">
        <v>51</v>
      </c>
      <c r="B31" s="688"/>
      <c r="C31" s="693" t="s">
        <v>21</v>
      </c>
      <c r="D31" s="694"/>
      <c r="E31" s="694"/>
      <c r="F31" s="694"/>
      <c r="G31" s="694"/>
      <c r="H31" s="694"/>
      <c r="I31" s="695"/>
    </row>
    <row r="32" spans="1:9" ht="16.5">
      <c r="A32" s="689"/>
      <c r="B32" s="690"/>
      <c r="C32" s="696" t="s">
        <v>117</v>
      </c>
      <c r="D32" s="697"/>
      <c r="E32" s="697"/>
      <c r="F32" s="698"/>
      <c r="G32" s="698"/>
      <c r="H32" s="698"/>
      <c r="I32" s="699"/>
    </row>
    <row r="33" spans="1:9" ht="17.25" thickBot="1">
      <c r="A33" s="691"/>
      <c r="B33" s="692"/>
      <c r="C33" s="707" t="s">
        <v>72</v>
      </c>
      <c r="D33" s="706"/>
      <c r="E33" s="706"/>
      <c r="F33" s="708"/>
      <c r="G33" s="708"/>
      <c r="H33" s="708"/>
      <c r="I33" s="709"/>
    </row>
    <row r="34" spans="1:9" ht="17.25" thickBot="1">
      <c r="A34" s="103" t="s">
        <v>86</v>
      </c>
      <c r="B34" s="165" t="s">
        <v>74</v>
      </c>
      <c r="C34" s="684" t="s">
        <v>118</v>
      </c>
      <c r="D34" s="685"/>
      <c r="E34" s="685"/>
      <c r="F34" s="685"/>
      <c r="G34" s="685"/>
      <c r="H34" s="685"/>
      <c r="I34" s="686"/>
    </row>
    <row r="35" spans="1:9" ht="50.25" thickBot="1">
      <c r="A35" s="646" t="s">
        <v>75</v>
      </c>
      <c r="B35" s="648"/>
      <c r="C35" s="163" t="s">
        <v>119</v>
      </c>
      <c r="D35" s="177">
        <v>0</v>
      </c>
      <c r="E35" s="177">
        <v>4</v>
      </c>
      <c r="F35" s="177">
        <v>6</v>
      </c>
      <c r="G35" s="165"/>
      <c r="H35" s="165"/>
      <c r="I35" s="165"/>
    </row>
    <row r="36" spans="1:9" ht="17.25" thickBot="1">
      <c r="A36" s="646" t="s">
        <v>78</v>
      </c>
      <c r="B36" s="648"/>
      <c r="C36" s="163"/>
      <c r="D36" s="163"/>
      <c r="E36" s="163"/>
      <c r="F36" s="165"/>
      <c r="G36" s="165"/>
      <c r="H36" s="165"/>
      <c r="I36" s="165"/>
    </row>
    <row r="37" spans="1:9" ht="59.25" customHeight="1" thickBot="1">
      <c r="A37" s="646" t="s">
        <v>79</v>
      </c>
      <c r="B37" s="647"/>
      <c r="C37" s="648"/>
      <c r="D37" s="163"/>
      <c r="E37" s="163"/>
      <c r="F37" s="165"/>
      <c r="G37" s="104" t="e">
        <f>SUM(#REF!)</f>
        <v>#REF!</v>
      </c>
      <c r="H37" s="104" t="e">
        <f>SUM(#REF!)</f>
        <v>#REF!</v>
      </c>
      <c r="I37" s="104" t="e">
        <f>SUM(#REF!)</f>
        <v>#REF!</v>
      </c>
    </row>
    <row r="38" spans="1:9" ht="42" customHeight="1" thickBot="1">
      <c r="A38" s="646" t="s">
        <v>80</v>
      </c>
      <c r="B38" s="648"/>
      <c r="C38" s="105" t="e">
        <f>I37</f>
        <v>#REF!</v>
      </c>
      <c r="D38" s="105"/>
      <c r="E38" s="105"/>
      <c r="F38" s="165"/>
      <c r="G38" s="165"/>
      <c r="H38" s="165"/>
      <c r="I38" s="165"/>
    </row>
    <row r="39" spans="1:9" ht="138.75" customHeight="1" thickBot="1">
      <c r="A39" s="646" t="s">
        <v>81</v>
      </c>
      <c r="B39" s="648"/>
      <c r="C39" s="163"/>
      <c r="D39" s="163"/>
      <c r="E39" s="163"/>
      <c r="F39" s="165"/>
      <c r="G39" s="165"/>
      <c r="H39" s="165"/>
      <c r="I39" s="165"/>
    </row>
    <row r="40" spans="1:9" ht="17.25" thickBot="1">
      <c r="A40" s="643" t="s">
        <v>63</v>
      </c>
      <c r="B40" s="644"/>
      <c r="C40" s="644"/>
      <c r="D40" s="644"/>
      <c r="E40" s="644"/>
      <c r="F40" s="644"/>
      <c r="G40" s="644"/>
      <c r="H40" s="644"/>
      <c r="I40" s="645"/>
    </row>
    <row r="41" spans="1:9" ht="17.25" thickBot="1">
      <c r="A41" s="646" t="s">
        <v>201</v>
      </c>
      <c r="B41" s="647"/>
      <c r="C41" s="647"/>
      <c r="D41" s="647"/>
      <c r="E41" s="647"/>
      <c r="F41" s="647"/>
      <c r="G41" s="647"/>
      <c r="H41" s="647"/>
      <c r="I41" s="648"/>
    </row>
    <row r="42" spans="1:9" ht="17.25" thickBot="1">
      <c r="A42" s="643" t="s">
        <v>64</v>
      </c>
      <c r="B42" s="644"/>
      <c r="C42" s="644"/>
      <c r="D42" s="644"/>
      <c r="E42" s="644"/>
      <c r="F42" s="644"/>
      <c r="G42" s="644"/>
      <c r="H42" s="644"/>
      <c r="I42" s="645"/>
    </row>
    <row r="43" spans="1:9" ht="17.25" thickBot="1">
      <c r="A43" s="646" t="s">
        <v>82</v>
      </c>
      <c r="B43" s="647"/>
      <c r="C43" s="647"/>
      <c r="D43" s="647"/>
      <c r="E43" s="647"/>
      <c r="F43" s="647"/>
      <c r="G43" s="647"/>
      <c r="H43" s="647"/>
      <c r="I43" s="648"/>
    </row>
    <row r="44" spans="1:9" ht="16.5">
      <c r="A44" s="711" t="s">
        <v>48</v>
      </c>
      <c r="B44" s="712"/>
      <c r="C44" s="712"/>
      <c r="D44" s="358" t="s">
        <v>24</v>
      </c>
      <c r="E44" s="358"/>
      <c r="F44" s="358"/>
      <c r="G44" s="358"/>
      <c r="H44" s="358"/>
      <c r="I44" s="358"/>
    </row>
    <row r="45" spans="1:9" ht="16.5">
      <c r="A45" s="713"/>
      <c r="B45" s="714"/>
      <c r="C45" s="714"/>
      <c r="D45" s="525" t="s">
        <v>115</v>
      </c>
      <c r="E45" s="525"/>
      <c r="F45" s="525"/>
      <c r="G45" s="525" t="s">
        <v>116</v>
      </c>
      <c r="H45" s="525"/>
      <c r="I45" s="525"/>
    </row>
    <row r="46" spans="1:9" ht="33.75" thickBot="1">
      <c r="A46" s="715"/>
      <c r="B46" s="716"/>
      <c r="C46" s="717"/>
      <c r="D46" s="17" t="s">
        <v>15</v>
      </c>
      <c r="E46" s="17" t="s">
        <v>16</v>
      </c>
      <c r="F46" s="17" t="s">
        <v>7</v>
      </c>
      <c r="G46" s="17" t="s">
        <v>15</v>
      </c>
      <c r="H46" s="17" t="s">
        <v>16</v>
      </c>
      <c r="I46" s="17" t="s">
        <v>7</v>
      </c>
    </row>
    <row r="47" spans="1:9" ht="16.5">
      <c r="A47" s="687" t="s">
        <v>51</v>
      </c>
      <c r="B47" s="688"/>
      <c r="C47" s="693" t="s">
        <v>21</v>
      </c>
      <c r="D47" s="694"/>
      <c r="E47" s="694"/>
      <c r="F47" s="694"/>
      <c r="G47" s="694"/>
      <c r="H47" s="694"/>
      <c r="I47" s="695"/>
    </row>
    <row r="48" spans="1:9" ht="16.5">
      <c r="A48" s="689"/>
      <c r="B48" s="690"/>
      <c r="C48" s="696" t="s">
        <v>71</v>
      </c>
      <c r="D48" s="697"/>
      <c r="E48" s="697"/>
      <c r="F48" s="698"/>
      <c r="G48" s="698"/>
      <c r="H48" s="698"/>
      <c r="I48" s="699"/>
    </row>
    <row r="49" spans="1:9" ht="17.25" thickBot="1">
      <c r="A49" s="691"/>
      <c r="B49" s="692"/>
      <c r="C49" s="707" t="s">
        <v>72</v>
      </c>
      <c r="D49" s="706"/>
      <c r="E49" s="706"/>
      <c r="F49" s="708"/>
      <c r="G49" s="708"/>
      <c r="H49" s="708"/>
      <c r="I49" s="709"/>
    </row>
    <row r="50" spans="1:9" ht="17.25" thickBot="1">
      <c r="A50" s="103" t="s">
        <v>73</v>
      </c>
      <c r="B50" s="165" t="s">
        <v>74</v>
      </c>
      <c r="C50" s="684" t="s">
        <v>205</v>
      </c>
      <c r="D50" s="685"/>
      <c r="E50" s="685"/>
      <c r="F50" s="685"/>
      <c r="G50" s="685"/>
      <c r="H50" s="685"/>
      <c r="I50" s="686"/>
    </row>
    <row r="51" spans="1:9" ht="66.75" thickBot="1">
      <c r="A51" s="718" t="s">
        <v>75</v>
      </c>
      <c r="B51" s="720"/>
      <c r="C51" s="163" t="s">
        <v>76</v>
      </c>
      <c r="D51" s="207">
        <v>0</v>
      </c>
      <c r="E51" s="165">
        <v>35</v>
      </c>
      <c r="F51" s="207">
        <v>35</v>
      </c>
      <c r="G51" s="165"/>
      <c r="H51" s="165"/>
      <c r="I51" s="165"/>
    </row>
    <row r="52" spans="1:9" ht="50.25" thickBot="1">
      <c r="A52" s="684"/>
      <c r="B52" s="686"/>
      <c r="C52" s="163" t="s">
        <v>77</v>
      </c>
      <c r="D52" s="207">
        <v>0</v>
      </c>
      <c r="E52" s="207">
        <v>13500</v>
      </c>
      <c r="F52" s="207">
        <v>13500</v>
      </c>
      <c r="G52" s="165"/>
      <c r="H52" s="165"/>
      <c r="I52" s="165"/>
    </row>
    <row r="53" spans="1:9" ht="17.25" thickBot="1">
      <c r="A53" s="646" t="s">
        <v>78</v>
      </c>
      <c r="B53" s="648"/>
      <c r="C53" s="163"/>
      <c r="D53" s="163"/>
      <c r="E53" s="163"/>
      <c r="F53" s="165"/>
      <c r="G53" s="165"/>
      <c r="H53" s="165"/>
      <c r="I53" s="165"/>
    </row>
    <row r="54" spans="1:9" ht="54" customHeight="1" thickBot="1">
      <c r="A54" s="646" t="s">
        <v>79</v>
      </c>
      <c r="B54" s="647"/>
      <c r="C54" s="648"/>
      <c r="D54" s="163"/>
      <c r="E54" s="163"/>
      <c r="F54" s="165"/>
      <c r="G54" s="167" t="e">
        <f>SUM(#REF!)</f>
        <v>#REF!</v>
      </c>
      <c r="H54" s="167" t="e">
        <f>SUM(#REF!)</f>
        <v>#REF!</v>
      </c>
      <c r="I54" s="167" t="e">
        <f>SUM(#REF!)</f>
        <v>#REF!</v>
      </c>
    </row>
    <row r="55" spans="1:9" ht="32.25" customHeight="1" thickBot="1">
      <c r="A55" s="646" t="s">
        <v>80</v>
      </c>
      <c r="B55" s="648"/>
      <c r="C55" s="105" t="e">
        <f>I54</f>
        <v>#REF!</v>
      </c>
      <c r="D55" s="172"/>
      <c r="E55" s="172"/>
      <c r="F55" s="165"/>
      <c r="G55" s="165"/>
      <c r="H55" s="165"/>
      <c r="I55" s="165"/>
    </row>
    <row r="56" spans="1:9" ht="121.5" customHeight="1" thickBot="1">
      <c r="A56" s="646" t="s">
        <v>81</v>
      </c>
      <c r="B56" s="648"/>
      <c r="C56" s="163"/>
      <c r="D56" s="163"/>
      <c r="E56" s="163"/>
      <c r="F56" s="165"/>
      <c r="G56" s="165"/>
      <c r="H56" s="165"/>
      <c r="I56" s="165"/>
    </row>
    <row r="57" spans="1:9" ht="17.25" thickBot="1">
      <c r="A57" s="643" t="s">
        <v>63</v>
      </c>
      <c r="B57" s="644"/>
      <c r="C57" s="644"/>
      <c r="D57" s="644"/>
      <c r="E57" s="644"/>
      <c r="F57" s="644"/>
      <c r="G57" s="644"/>
      <c r="H57" s="644"/>
      <c r="I57" s="645"/>
    </row>
    <row r="58" spans="1:9" ht="17.25" thickBot="1">
      <c r="A58" s="646" t="s">
        <v>201</v>
      </c>
      <c r="B58" s="647"/>
      <c r="C58" s="647"/>
      <c r="D58" s="647"/>
      <c r="E58" s="647"/>
      <c r="F58" s="647"/>
      <c r="G58" s="647"/>
      <c r="H58" s="647"/>
      <c r="I58" s="648"/>
    </row>
    <row r="59" spans="1:9" ht="17.25" thickBot="1">
      <c r="A59" s="643" t="s">
        <v>64</v>
      </c>
      <c r="B59" s="644"/>
      <c r="C59" s="644"/>
      <c r="D59" s="644"/>
      <c r="E59" s="644"/>
      <c r="F59" s="644"/>
      <c r="G59" s="644"/>
      <c r="H59" s="644"/>
      <c r="I59" s="645"/>
    </row>
    <row r="60" spans="1:9" ht="17.25" thickBot="1">
      <c r="A60" s="646" t="s">
        <v>82</v>
      </c>
      <c r="B60" s="647"/>
      <c r="C60" s="647"/>
      <c r="D60" s="647"/>
      <c r="E60" s="647"/>
      <c r="F60" s="647"/>
      <c r="G60" s="647"/>
      <c r="H60" s="647"/>
      <c r="I60" s="648"/>
    </row>
    <row r="61" spans="1:9" ht="16.5">
      <c r="A61" s="360" t="s">
        <v>51</v>
      </c>
      <c r="B61" s="361"/>
      <c r="C61" s="364" t="s">
        <v>21</v>
      </c>
      <c r="D61" s="365"/>
      <c r="E61" s="365"/>
      <c r="F61" s="365"/>
      <c r="G61" s="365"/>
      <c r="H61" s="365"/>
      <c r="I61" s="366"/>
    </row>
    <row r="62" spans="1:9" ht="16.5" customHeight="1">
      <c r="A62" s="362"/>
      <c r="B62" s="363"/>
      <c r="C62" s="472" t="s">
        <v>122</v>
      </c>
      <c r="D62" s="473"/>
      <c r="E62" s="473"/>
      <c r="F62" s="473"/>
      <c r="G62" s="473"/>
      <c r="H62" s="473"/>
      <c r="I62" s="474"/>
    </row>
    <row r="63" spans="1:9" ht="16.5">
      <c r="A63" s="370" t="s">
        <v>109</v>
      </c>
      <c r="B63" s="371" t="s">
        <v>74</v>
      </c>
      <c r="C63" s="472" t="s">
        <v>55</v>
      </c>
      <c r="D63" s="473"/>
      <c r="E63" s="473"/>
      <c r="F63" s="473"/>
      <c r="G63" s="473"/>
      <c r="H63" s="473"/>
      <c r="I63" s="474"/>
    </row>
    <row r="64" spans="1:9" ht="17.25" thickBot="1">
      <c r="A64" s="470"/>
      <c r="B64" s="471"/>
      <c r="C64" s="475" t="s">
        <v>123</v>
      </c>
      <c r="D64" s="476"/>
      <c r="E64" s="476"/>
      <c r="F64" s="476"/>
      <c r="G64" s="476"/>
      <c r="H64" s="476"/>
      <c r="I64" s="477"/>
    </row>
    <row r="65" spans="1:9" ht="33">
      <c r="A65" s="455" t="s">
        <v>75</v>
      </c>
      <c r="B65" s="456"/>
      <c r="C65" s="45" t="s">
        <v>124</v>
      </c>
      <c r="D65" s="74">
        <v>3</v>
      </c>
      <c r="E65" s="74">
        <v>3</v>
      </c>
      <c r="F65" s="74">
        <v>3</v>
      </c>
      <c r="G65" s="75"/>
      <c r="H65" s="75"/>
      <c r="I65" s="48"/>
    </row>
    <row r="66" spans="1:9" ht="17.25" thickBot="1">
      <c r="A66" s="457" t="s">
        <v>78</v>
      </c>
      <c r="B66" s="458"/>
      <c r="C66" s="49"/>
      <c r="D66" s="49"/>
      <c r="E66" s="49"/>
      <c r="F66" s="50"/>
      <c r="G66" s="51"/>
      <c r="H66" s="51"/>
      <c r="I66" s="52"/>
    </row>
    <row r="67" spans="1:9" ht="60.75" customHeight="1" thickBot="1">
      <c r="A67" s="459" t="s">
        <v>90</v>
      </c>
      <c r="B67" s="460"/>
      <c r="C67" s="460"/>
      <c r="D67" s="151"/>
      <c r="E67" s="151"/>
      <c r="F67" s="54"/>
      <c r="G67" s="76" t="e">
        <f>SUM(#REF!)</f>
        <v>#REF!</v>
      </c>
      <c r="H67" s="76" t="e">
        <f>SUM(#REF!)</f>
        <v>#REF!</v>
      </c>
      <c r="I67" s="76" t="e">
        <f>SUM(#REF!)</f>
        <v>#REF!</v>
      </c>
    </row>
    <row r="68" spans="1:9" ht="57.75" customHeight="1" thickBot="1">
      <c r="A68" s="461" t="s">
        <v>91</v>
      </c>
      <c r="B68" s="462"/>
      <c r="C68" s="77" t="e">
        <f>I67</f>
        <v>#REF!</v>
      </c>
      <c r="D68" s="77"/>
      <c r="E68" s="77"/>
      <c r="F68" s="54"/>
      <c r="G68" s="57"/>
      <c r="H68" s="57"/>
      <c r="I68" s="58"/>
    </row>
    <row r="69" spans="1:9" ht="139.5" customHeight="1" thickBot="1">
      <c r="A69" s="461" t="s">
        <v>92</v>
      </c>
      <c r="B69" s="462"/>
      <c r="C69" s="148"/>
      <c r="D69" s="148"/>
      <c r="E69" s="148"/>
      <c r="F69" s="54"/>
      <c r="G69" s="57"/>
      <c r="H69" s="57"/>
      <c r="I69" s="58"/>
    </row>
    <row r="70" spans="1:9" ht="16.5">
      <c r="A70" s="397" t="s">
        <v>63</v>
      </c>
      <c r="B70" s="398"/>
      <c r="C70" s="398"/>
      <c r="D70" s="398"/>
      <c r="E70" s="398"/>
      <c r="F70" s="398"/>
      <c r="G70" s="399"/>
      <c r="H70" s="399"/>
      <c r="I70" s="400"/>
    </row>
    <row r="71" spans="1:9" ht="17.25" thickBot="1">
      <c r="A71" s="341" t="s">
        <v>206</v>
      </c>
      <c r="B71" s="342"/>
      <c r="C71" s="342"/>
      <c r="D71" s="342"/>
      <c r="E71" s="342"/>
      <c r="F71" s="342"/>
      <c r="G71" s="343"/>
      <c r="H71" s="343"/>
      <c r="I71" s="344"/>
    </row>
    <row r="72" spans="1:9" ht="16.5">
      <c r="A72" s="397" t="s">
        <v>64</v>
      </c>
      <c r="B72" s="398"/>
      <c r="C72" s="398"/>
      <c r="D72" s="398"/>
      <c r="E72" s="398"/>
      <c r="F72" s="398"/>
      <c r="G72" s="399"/>
      <c r="H72" s="399"/>
      <c r="I72" s="400"/>
    </row>
    <row r="73" spans="1:9" ht="17.25" thickBot="1">
      <c r="A73" s="341" t="s">
        <v>82</v>
      </c>
      <c r="B73" s="342"/>
      <c r="C73" s="342"/>
      <c r="D73" s="342"/>
      <c r="E73" s="342"/>
      <c r="F73" s="342"/>
      <c r="G73" s="343"/>
      <c r="H73" s="343"/>
      <c r="I73" s="344"/>
    </row>
    <row r="74" spans="1:9" ht="16.5">
      <c r="A74" s="313" t="s">
        <v>51</v>
      </c>
      <c r="B74" s="314"/>
      <c r="C74" s="317" t="s">
        <v>21</v>
      </c>
      <c r="D74" s="318"/>
      <c r="E74" s="318"/>
      <c r="F74" s="318"/>
      <c r="G74" s="318"/>
      <c r="H74" s="318"/>
      <c r="I74" s="319"/>
    </row>
    <row r="75" spans="1:9" ht="16.5">
      <c r="A75" s="315"/>
      <c r="B75" s="316"/>
      <c r="C75" s="320" t="s">
        <v>165</v>
      </c>
      <c r="D75" s="321"/>
      <c r="E75" s="321"/>
      <c r="F75" s="321"/>
      <c r="G75" s="321"/>
      <c r="H75" s="321"/>
      <c r="I75" s="322"/>
    </row>
    <row r="76" spans="1:9" ht="16.5">
      <c r="A76" s="323" t="s">
        <v>135</v>
      </c>
      <c r="B76" s="325" t="s">
        <v>74</v>
      </c>
      <c r="C76" s="327" t="s">
        <v>55</v>
      </c>
      <c r="D76" s="328"/>
      <c r="E76" s="328"/>
      <c r="F76" s="328"/>
      <c r="G76" s="328"/>
      <c r="H76" s="328"/>
      <c r="I76" s="329"/>
    </row>
    <row r="77" spans="1:9" ht="17.25" thickBot="1">
      <c r="A77" s="324"/>
      <c r="B77" s="326"/>
      <c r="C77" s="330" t="s">
        <v>204</v>
      </c>
      <c r="D77" s="331"/>
      <c r="E77" s="331"/>
      <c r="F77" s="331"/>
      <c r="G77" s="331"/>
      <c r="H77" s="331"/>
      <c r="I77" s="332"/>
    </row>
    <row r="78" spans="1:9" ht="41.25" customHeight="1">
      <c r="A78" s="333" t="s">
        <v>75</v>
      </c>
      <c r="B78" s="334"/>
      <c r="C78" s="90" t="s">
        <v>124</v>
      </c>
      <c r="D78" s="91">
        <v>0</v>
      </c>
      <c r="E78" s="91">
        <v>2</v>
      </c>
      <c r="F78" s="91">
        <v>2</v>
      </c>
      <c r="G78" s="92"/>
      <c r="H78" s="92"/>
      <c r="I78" s="93"/>
    </row>
    <row r="79" spans="1:9" ht="17.25" thickBot="1">
      <c r="A79" s="335" t="s">
        <v>78</v>
      </c>
      <c r="B79" s="336"/>
      <c r="C79" s="94"/>
      <c r="D79" s="94"/>
      <c r="E79" s="94"/>
      <c r="F79" s="149"/>
      <c r="G79" s="95"/>
      <c r="H79" s="95"/>
      <c r="I79" s="36"/>
    </row>
    <row r="80" spans="1:9" ht="55.5" customHeight="1" thickBot="1">
      <c r="A80" s="301" t="s">
        <v>90</v>
      </c>
      <c r="B80" s="302"/>
      <c r="C80" s="302"/>
      <c r="D80" s="161"/>
      <c r="E80" s="161"/>
      <c r="F80" s="65"/>
      <c r="G80" s="96" t="e">
        <f>SUM(#REF!)</f>
        <v>#REF!</v>
      </c>
      <c r="H80" s="96" t="e">
        <f>SUM(#REF!)</f>
        <v>#REF!</v>
      </c>
      <c r="I80" s="96" t="e">
        <f>SUM(#REF!)</f>
        <v>#REF!</v>
      </c>
    </row>
    <row r="81" spans="1:9" ht="61.5" customHeight="1" thickBot="1">
      <c r="A81" s="303" t="s">
        <v>91</v>
      </c>
      <c r="B81" s="304"/>
      <c r="C81" s="97" t="e">
        <f>I80</f>
        <v>#REF!</v>
      </c>
      <c r="D81" s="97"/>
      <c r="E81" s="97"/>
      <c r="F81" s="65"/>
      <c r="G81" s="68"/>
      <c r="H81" s="68"/>
      <c r="I81" s="64"/>
    </row>
    <row r="82" spans="1:9" ht="131.25" customHeight="1" thickBot="1">
      <c r="A82" s="303" t="s">
        <v>92</v>
      </c>
      <c r="B82" s="304"/>
      <c r="C82" s="153"/>
      <c r="D82" s="153"/>
      <c r="E82" s="153"/>
      <c r="F82" s="65"/>
      <c r="G82" s="68"/>
      <c r="H82" s="68"/>
      <c r="I82" s="64"/>
    </row>
    <row r="83" spans="1:9" ht="16.5">
      <c r="A83" s="305" t="s">
        <v>63</v>
      </c>
      <c r="B83" s="306"/>
      <c r="C83" s="306"/>
      <c r="D83" s="306"/>
      <c r="E83" s="306"/>
      <c r="F83" s="306"/>
      <c r="G83" s="307"/>
      <c r="H83" s="307"/>
      <c r="I83" s="308"/>
    </row>
    <row r="84" spans="1:9" ht="23.25" customHeight="1" thickBot="1">
      <c r="A84" s="309" t="s">
        <v>207</v>
      </c>
      <c r="B84" s="310"/>
      <c r="C84" s="310"/>
      <c r="D84" s="310"/>
      <c r="E84" s="310"/>
      <c r="F84" s="310"/>
      <c r="G84" s="311"/>
      <c r="H84" s="311"/>
      <c r="I84" s="312"/>
    </row>
    <row r="85" spans="1:9" ht="16.5">
      <c r="A85" s="305" t="s">
        <v>64</v>
      </c>
      <c r="B85" s="306"/>
      <c r="C85" s="306"/>
      <c r="D85" s="306"/>
      <c r="E85" s="306"/>
      <c r="F85" s="306"/>
      <c r="G85" s="307"/>
      <c r="H85" s="307"/>
      <c r="I85" s="308"/>
    </row>
    <row r="86" spans="1:9" ht="24.75" customHeight="1" thickBot="1">
      <c r="A86" s="309" t="s">
        <v>82</v>
      </c>
      <c r="B86" s="310"/>
      <c r="C86" s="310"/>
      <c r="D86" s="310"/>
      <c r="E86" s="310"/>
      <c r="F86" s="310"/>
      <c r="G86" s="311"/>
      <c r="H86" s="311"/>
      <c r="I86" s="312"/>
    </row>
    <row r="87" spans="1:9" s="34" customFormat="1" ht="16.5">
      <c r="A87" s="313" t="s">
        <v>51</v>
      </c>
      <c r="B87" s="314"/>
      <c r="C87" s="327" t="s">
        <v>21</v>
      </c>
      <c r="D87" s="328"/>
      <c r="E87" s="328"/>
      <c r="F87" s="328"/>
      <c r="G87" s="328"/>
      <c r="H87" s="328"/>
      <c r="I87" s="329"/>
    </row>
    <row r="88" spans="1:9" s="34" customFormat="1" ht="16.5">
      <c r="A88" s="315"/>
      <c r="B88" s="316"/>
      <c r="C88" s="636" t="s">
        <v>353</v>
      </c>
      <c r="D88" s="637"/>
      <c r="E88" s="637"/>
      <c r="F88" s="638"/>
      <c r="G88" s="638"/>
      <c r="H88" s="638"/>
      <c r="I88" s="639"/>
    </row>
    <row r="89" spans="1:9" s="34" customFormat="1" ht="16.5">
      <c r="A89" s="323" t="s">
        <v>151</v>
      </c>
      <c r="B89" s="325" t="s">
        <v>95</v>
      </c>
      <c r="C89" s="327" t="s">
        <v>55</v>
      </c>
      <c r="D89" s="328"/>
      <c r="E89" s="328"/>
      <c r="F89" s="328"/>
      <c r="G89" s="328"/>
      <c r="H89" s="328"/>
      <c r="I89" s="329"/>
    </row>
    <row r="90" spans="1:9" s="34" customFormat="1" ht="32.25" customHeight="1" thickBot="1">
      <c r="A90" s="323"/>
      <c r="B90" s="325"/>
      <c r="C90" s="636" t="s">
        <v>313</v>
      </c>
      <c r="D90" s="637"/>
      <c r="E90" s="637"/>
      <c r="F90" s="638"/>
      <c r="G90" s="638"/>
      <c r="H90" s="638"/>
      <c r="I90" s="639"/>
    </row>
    <row r="91" spans="1:9" s="34" customFormat="1" ht="50.25" customHeight="1" thickBot="1">
      <c r="A91" s="303" t="s">
        <v>97</v>
      </c>
      <c r="B91" s="304"/>
      <c r="C91" s="182" t="s">
        <v>314</v>
      </c>
      <c r="D91" s="183">
        <v>16</v>
      </c>
      <c r="E91" s="63"/>
      <c r="F91" s="62"/>
      <c r="G91" s="68"/>
      <c r="H91" s="68"/>
      <c r="I91" s="64"/>
    </row>
    <row r="92" spans="1:9" s="34" customFormat="1" ht="41.25" customHeight="1" thickBot="1">
      <c r="A92" s="303" t="s">
        <v>99</v>
      </c>
      <c r="B92" s="304"/>
      <c r="C92" s="160"/>
      <c r="D92" s="65" t="s">
        <v>57</v>
      </c>
      <c r="E92" s="65" t="s">
        <v>57</v>
      </c>
      <c r="F92" s="65" t="s">
        <v>57</v>
      </c>
      <c r="G92" s="1" t="e">
        <f>#REF!</f>
        <v>#REF!</v>
      </c>
      <c r="H92" s="1" t="e">
        <f>#REF!</f>
        <v>#REF!</v>
      </c>
      <c r="I92" s="1" t="e">
        <f>#REF!</f>
        <v>#REF!</v>
      </c>
    </row>
    <row r="93" spans="1:9" s="34" customFormat="1" ht="17.25" thickBot="1">
      <c r="A93" s="303" t="s">
        <v>100</v>
      </c>
      <c r="B93" s="511"/>
      <c r="C93" s="304"/>
      <c r="D93" s="152"/>
      <c r="E93" s="152"/>
      <c r="F93" s="65"/>
      <c r="G93" s="68"/>
      <c r="H93" s="68"/>
      <c r="I93" s="64"/>
    </row>
    <row r="94" spans="1:9" s="34" customFormat="1" ht="16.5">
      <c r="A94" s="512" t="s">
        <v>101</v>
      </c>
      <c r="B94" s="513"/>
      <c r="C94" s="513"/>
      <c r="D94" s="513"/>
      <c r="E94" s="513"/>
      <c r="F94" s="513"/>
      <c r="G94" s="513"/>
      <c r="H94" s="513"/>
      <c r="I94" s="514"/>
    </row>
    <row r="95" spans="1:9" s="34" customFormat="1" ht="17.25" thickBot="1">
      <c r="A95" s="515" t="s">
        <v>291</v>
      </c>
      <c r="B95" s="516"/>
      <c r="C95" s="516"/>
      <c r="D95" s="516"/>
      <c r="E95" s="516"/>
      <c r="F95" s="516"/>
      <c r="G95" s="516"/>
      <c r="H95" s="516"/>
      <c r="I95" s="517"/>
    </row>
    <row r="96" spans="1:9" s="34" customFormat="1" ht="16.5">
      <c r="A96" s="305" t="s">
        <v>63</v>
      </c>
      <c r="B96" s="306"/>
      <c r="C96" s="306"/>
      <c r="D96" s="306"/>
      <c r="E96" s="306"/>
      <c r="F96" s="306"/>
      <c r="G96" s="307"/>
      <c r="H96" s="307"/>
      <c r="I96" s="308"/>
    </row>
    <row r="97" spans="1:9" s="34" customFormat="1" ht="15" customHeight="1" thickBot="1">
      <c r="A97" s="309" t="s">
        <v>103</v>
      </c>
      <c r="B97" s="310"/>
      <c r="C97" s="310"/>
      <c r="D97" s="310"/>
      <c r="E97" s="310"/>
      <c r="F97" s="310"/>
      <c r="G97" s="311"/>
      <c r="H97" s="311"/>
      <c r="I97" s="312"/>
    </row>
    <row r="98" spans="1:9" s="34" customFormat="1" ht="16.5">
      <c r="A98" s="305" t="s">
        <v>64</v>
      </c>
      <c r="B98" s="306"/>
      <c r="C98" s="306"/>
      <c r="D98" s="306"/>
      <c r="E98" s="306"/>
      <c r="F98" s="306"/>
      <c r="G98" s="307"/>
      <c r="H98" s="307"/>
      <c r="I98" s="308"/>
    </row>
    <row r="99" spans="1:9" s="34" customFormat="1" ht="48.75" customHeight="1" thickBot="1">
      <c r="A99" s="309" t="s">
        <v>104</v>
      </c>
      <c r="B99" s="310"/>
      <c r="C99" s="310"/>
      <c r="D99" s="310"/>
      <c r="E99" s="310"/>
      <c r="F99" s="310"/>
      <c r="G99" s="311"/>
      <c r="H99" s="311"/>
      <c r="I99" s="312"/>
    </row>
    <row r="100" spans="1:9" ht="16.5">
      <c r="A100" s="305" t="s">
        <v>64</v>
      </c>
      <c r="B100" s="306"/>
      <c r="C100" s="306"/>
      <c r="D100" s="306"/>
      <c r="E100" s="306"/>
      <c r="F100" s="306"/>
      <c r="G100" s="307"/>
      <c r="H100" s="307"/>
      <c r="I100" s="308"/>
    </row>
    <row r="101" spans="1:9" ht="17.25" thickBot="1">
      <c r="A101" s="309" t="s">
        <v>82</v>
      </c>
      <c r="B101" s="310"/>
      <c r="C101" s="310"/>
      <c r="D101" s="310"/>
      <c r="E101" s="310"/>
      <c r="F101" s="310"/>
      <c r="G101" s="311"/>
      <c r="H101" s="311"/>
      <c r="I101" s="312"/>
    </row>
    <row r="102" spans="1:9" ht="16.5">
      <c r="A102" s="360" t="s">
        <v>51</v>
      </c>
      <c r="B102" s="361"/>
      <c r="C102" s="364" t="s">
        <v>21</v>
      </c>
      <c r="D102" s="365"/>
      <c r="E102" s="365"/>
      <c r="F102" s="365"/>
      <c r="G102" s="365"/>
      <c r="H102" s="365"/>
      <c r="I102" s="366"/>
    </row>
    <row r="103" spans="1:9" ht="16.5">
      <c r="A103" s="362"/>
      <c r="B103" s="363"/>
      <c r="C103" s="450" t="s">
        <v>357</v>
      </c>
      <c r="D103" s="451"/>
      <c r="E103" s="451"/>
      <c r="F103" s="451"/>
      <c r="G103" s="451"/>
      <c r="H103" s="451"/>
      <c r="I103" s="452"/>
    </row>
    <row r="104" spans="1:9" ht="16.5">
      <c r="A104" s="370" t="s">
        <v>135</v>
      </c>
      <c r="B104" s="371" t="s">
        <v>74</v>
      </c>
      <c r="C104" s="472" t="s">
        <v>55</v>
      </c>
      <c r="D104" s="473"/>
      <c r="E104" s="473"/>
      <c r="F104" s="473"/>
      <c r="G104" s="473"/>
      <c r="H104" s="473"/>
      <c r="I104" s="474"/>
    </row>
    <row r="105" spans="1:9" ht="17.25" thickBot="1">
      <c r="A105" s="470"/>
      <c r="B105" s="471"/>
      <c r="C105" s="475" t="s">
        <v>356</v>
      </c>
      <c r="D105" s="476"/>
      <c r="E105" s="476"/>
      <c r="F105" s="476"/>
      <c r="G105" s="476"/>
      <c r="H105" s="476"/>
      <c r="I105" s="477"/>
    </row>
    <row r="106" spans="1:9" ht="66">
      <c r="A106" s="455" t="s">
        <v>75</v>
      </c>
      <c r="B106" s="456"/>
      <c r="C106" s="45" t="s">
        <v>88</v>
      </c>
      <c r="D106" s="74">
        <v>26</v>
      </c>
      <c r="E106" s="74">
        <v>26</v>
      </c>
      <c r="F106" s="74">
        <v>26</v>
      </c>
      <c r="G106" s="47"/>
      <c r="H106" s="47"/>
      <c r="I106" s="48"/>
    </row>
    <row r="107" spans="1:9" ht="83.25" thickBot="1">
      <c r="A107" s="457" t="s">
        <v>78</v>
      </c>
      <c r="B107" s="458"/>
      <c r="C107" s="49" t="s">
        <v>89</v>
      </c>
      <c r="D107" s="49"/>
      <c r="E107" s="49"/>
      <c r="F107" s="50">
        <v>100</v>
      </c>
      <c r="G107" s="51"/>
      <c r="H107" s="51"/>
      <c r="I107" s="52"/>
    </row>
    <row r="108" spans="1:9" ht="60" customHeight="1" thickBot="1">
      <c r="A108" s="459" t="s">
        <v>90</v>
      </c>
      <c r="B108" s="460"/>
      <c r="C108" s="460"/>
      <c r="D108" s="151"/>
      <c r="E108" s="151"/>
      <c r="F108" s="54"/>
      <c r="G108" s="55" t="e">
        <f>#REF!</f>
        <v>#REF!</v>
      </c>
      <c r="H108" s="55" t="e">
        <f>#REF!</f>
        <v>#REF!</v>
      </c>
      <c r="I108" s="55" t="e">
        <f>#REF!</f>
        <v>#REF!</v>
      </c>
    </row>
    <row r="109" spans="1:9" ht="58.5" customHeight="1" thickBot="1">
      <c r="A109" s="461" t="s">
        <v>91</v>
      </c>
      <c r="B109" s="462"/>
      <c r="C109" s="55" t="e">
        <f>I108</f>
        <v>#REF!</v>
      </c>
      <c r="D109" s="56"/>
      <c r="E109" s="56"/>
      <c r="F109" s="54"/>
      <c r="G109" s="57"/>
      <c r="H109" s="57"/>
      <c r="I109" s="58"/>
    </row>
    <row r="110" spans="1:9" ht="132.75" customHeight="1" thickBot="1">
      <c r="A110" s="461" t="s">
        <v>92</v>
      </c>
      <c r="B110" s="462"/>
      <c r="C110" s="148"/>
      <c r="D110" s="148"/>
      <c r="E110" s="148"/>
      <c r="F110" s="54"/>
      <c r="G110" s="57"/>
      <c r="H110" s="57"/>
      <c r="I110" s="58"/>
    </row>
    <row r="111" spans="1:9" ht="16.5">
      <c r="A111" s="397" t="s">
        <v>63</v>
      </c>
      <c r="B111" s="398"/>
      <c r="C111" s="398"/>
      <c r="D111" s="398"/>
      <c r="E111" s="398"/>
      <c r="F111" s="398"/>
      <c r="G111" s="399"/>
      <c r="H111" s="399"/>
      <c r="I111" s="400"/>
    </row>
    <row r="112" spans="1:9" ht="17.25" thickBot="1">
      <c r="A112" s="341" t="s">
        <v>315</v>
      </c>
      <c r="B112" s="342"/>
      <c r="C112" s="342"/>
      <c r="D112" s="342"/>
      <c r="E112" s="342"/>
      <c r="F112" s="342"/>
      <c r="G112" s="343"/>
      <c r="H112" s="343"/>
      <c r="I112" s="344"/>
    </row>
    <row r="113" spans="1:9" ht="16.5">
      <c r="A113" s="397" t="s">
        <v>64</v>
      </c>
      <c r="B113" s="398"/>
      <c r="C113" s="398"/>
      <c r="D113" s="398"/>
      <c r="E113" s="398"/>
      <c r="F113" s="398"/>
      <c r="G113" s="399"/>
      <c r="H113" s="399"/>
      <c r="I113" s="400"/>
    </row>
    <row r="114" spans="1:9" ht="17.25" thickBot="1">
      <c r="A114" s="341" t="s">
        <v>82</v>
      </c>
      <c r="B114" s="342"/>
      <c r="C114" s="342"/>
      <c r="D114" s="342"/>
      <c r="E114" s="342"/>
      <c r="F114" s="342"/>
      <c r="G114" s="343"/>
      <c r="H114" s="343"/>
      <c r="I114" s="344"/>
    </row>
    <row r="115" spans="1:9" s="34" customFormat="1" ht="16.5">
      <c r="A115" s="649" t="s">
        <v>51</v>
      </c>
      <c r="B115" s="650"/>
      <c r="C115" s="653" t="s">
        <v>21</v>
      </c>
      <c r="D115" s="654"/>
      <c r="E115" s="654"/>
      <c r="F115" s="654"/>
      <c r="G115" s="654"/>
      <c r="H115" s="654"/>
      <c r="I115" s="655"/>
    </row>
    <row r="116" spans="1:9" s="34" customFormat="1" ht="16.5">
      <c r="A116" s="651"/>
      <c r="B116" s="652"/>
      <c r="C116" s="656" t="s">
        <v>158</v>
      </c>
      <c r="D116" s="657"/>
      <c r="E116" s="657"/>
      <c r="F116" s="657"/>
      <c r="G116" s="657"/>
      <c r="H116" s="657"/>
      <c r="I116" s="658"/>
    </row>
    <row r="117" spans="1:9" s="34" customFormat="1" ht="16.5">
      <c r="A117" s="659" t="s">
        <v>151</v>
      </c>
      <c r="B117" s="660" t="s">
        <v>95</v>
      </c>
      <c r="C117" s="661" t="s">
        <v>55</v>
      </c>
      <c r="D117" s="662"/>
      <c r="E117" s="662"/>
      <c r="F117" s="662"/>
      <c r="G117" s="662"/>
      <c r="H117" s="662"/>
      <c r="I117" s="663"/>
    </row>
    <row r="118" spans="1:9" s="34" customFormat="1" ht="17.25" thickBot="1">
      <c r="A118" s="659"/>
      <c r="B118" s="660"/>
      <c r="C118" s="664" t="s">
        <v>352</v>
      </c>
      <c r="D118" s="665"/>
      <c r="E118" s="665"/>
      <c r="F118" s="665"/>
      <c r="G118" s="665"/>
      <c r="H118" s="665"/>
      <c r="I118" s="666"/>
    </row>
    <row r="119" spans="1:9" s="34" customFormat="1" ht="33.75" thickBot="1">
      <c r="A119" s="667" t="s">
        <v>97</v>
      </c>
      <c r="B119" s="668"/>
      <c r="C119" s="199" t="s">
        <v>98</v>
      </c>
      <c r="D119" s="99">
        <v>1</v>
      </c>
      <c r="E119" s="99">
        <v>1</v>
      </c>
      <c r="F119" s="98">
        <v>1</v>
      </c>
      <c r="G119" s="84"/>
      <c r="H119" s="84"/>
      <c r="I119" s="85"/>
    </row>
    <row r="120" spans="1:9" s="34" customFormat="1" ht="18.75" thickBot="1">
      <c r="A120" s="667" t="s">
        <v>99</v>
      </c>
      <c r="B120" s="668"/>
      <c r="C120" s="86"/>
      <c r="D120" s="83" t="s">
        <v>57</v>
      </c>
      <c r="E120" s="83" t="s">
        <v>57</v>
      </c>
      <c r="F120" s="83" t="s">
        <v>57</v>
      </c>
      <c r="G120" s="86" t="e">
        <f>#REF!</f>
        <v>#REF!</v>
      </c>
      <c r="H120" s="86" t="e">
        <f>#REF!</f>
        <v>#REF!</v>
      </c>
      <c r="I120" s="86" t="e">
        <f>#REF!</f>
        <v>#REF!</v>
      </c>
    </row>
    <row r="121" spans="1:9" s="34" customFormat="1" ht="17.25" thickBot="1">
      <c r="A121" s="667" t="s">
        <v>100</v>
      </c>
      <c r="B121" s="669"/>
      <c r="C121" s="668"/>
      <c r="D121" s="200"/>
      <c r="E121" s="200"/>
      <c r="F121" s="83"/>
      <c r="G121" s="84"/>
      <c r="H121" s="84"/>
      <c r="I121" s="85"/>
    </row>
    <row r="122" spans="1:9" s="34" customFormat="1" ht="16.5">
      <c r="A122" s="670" t="s">
        <v>101</v>
      </c>
      <c r="B122" s="671"/>
      <c r="C122" s="671"/>
      <c r="D122" s="671"/>
      <c r="E122" s="671"/>
      <c r="F122" s="671"/>
      <c r="G122" s="671"/>
      <c r="H122" s="671"/>
      <c r="I122" s="672"/>
    </row>
    <row r="123" spans="1:9" s="34" customFormat="1" ht="17.25" thickBot="1">
      <c r="A123" s="673" t="s">
        <v>195</v>
      </c>
      <c r="B123" s="674"/>
      <c r="C123" s="674"/>
      <c r="D123" s="674"/>
      <c r="E123" s="674"/>
      <c r="F123" s="674"/>
      <c r="G123" s="674"/>
      <c r="H123" s="674"/>
      <c r="I123" s="675"/>
    </row>
    <row r="124" spans="1:9" s="34" customFormat="1" ht="16.5">
      <c r="A124" s="676" t="s">
        <v>63</v>
      </c>
      <c r="B124" s="677"/>
      <c r="C124" s="677"/>
      <c r="D124" s="677"/>
      <c r="E124" s="677"/>
      <c r="F124" s="677"/>
      <c r="G124" s="678"/>
      <c r="H124" s="678"/>
      <c r="I124" s="679"/>
    </row>
    <row r="125" spans="1:9" s="34" customFormat="1" ht="17.25" thickBot="1">
      <c r="A125" s="680" t="s">
        <v>103</v>
      </c>
      <c r="B125" s="681"/>
      <c r="C125" s="681"/>
      <c r="D125" s="681"/>
      <c r="E125" s="681"/>
      <c r="F125" s="681"/>
      <c r="G125" s="682"/>
      <c r="H125" s="682"/>
      <c r="I125" s="683"/>
    </row>
    <row r="126" spans="1:9" s="34" customFormat="1" ht="16.5">
      <c r="A126" s="676" t="s">
        <v>64</v>
      </c>
      <c r="B126" s="677"/>
      <c r="C126" s="677"/>
      <c r="D126" s="677"/>
      <c r="E126" s="677"/>
      <c r="F126" s="677"/>
      <c r="G126" s="678"/>
      <c r="H126" s="678"/>
      <c r="I126" s="679"/>
    </row>
    <row r="127" spans="1:9" s="34" customFormat="1" ht="17.25" thickBot="1">
      <c r="A127" s="680" t="s">
        <v>159</v>
      </c>
      <c r="B127" s="681"/>
      <c r="C127" s="681"/>
      <c r="D127" s="681"/>
      <c r="E127" s="681"/>
      <c r="F127" s="681"/>
      <c r="G127" s="682"/>
      <c r="H127" s="682"/>
      <c r="I127" s="683"/>
    </row>
    <row r="130" spans="9:9">
      <c r="I130" s="178"/>
    </row>
  </sheetData>
  <mergeCells count="143">
    <mergeCell ref="A121:C121"/>
    <mergeCell ref="A122:I122"/>
    <mergeCell ref="A123:I123"/>
    <mergeCell ref="A124:I124"/>
    <mergeCell ref="A125:I125"/>
    <mergeCell ref="A126:I126"/>
    <mergeCell ref="A127:I127"/>
    <mergeCell ref="A115:B116"/>
    <mergeCell ref="C115:I115"/>
    <mergeCell ref="C116:I116"/>
    <mergeCell ref="A117:A118"/>
    <mergeCell ref="B117:B118"/>
    <mergeCell ref="C117:I117"/>
    <mergeCell ref="C118:I118"/>
    <mergeCell ref="A119:B119"/>
    <mergeCell ref="A120:B120"/>
    <mergeCell ref="A1:I1"/>
    <mergeCell ref="A3:I3"/>
    <mergeCell ref="A26:I26"/>
    <mergeCell ref="A27:I27"/>
    <mergeCell ref="A28:C30"/>
    <mergeCell ref="D28:I28"/>
    <mergeCell ref="D29:F29"/>
    <mergeCell ref="G29:I29"/>
    <mergeCell ref="C13:I13"/>
    <mergeCell ref="C14:I14"/>
    <mergeCell ref="C21:I21"/>
    <mergeCell ref="A22:B22"/>
    <mergeCell ref="A23:I23"/>
    <mergeCell ref="A24:I24"/>
    <mergeCell ref="A15:A16"/>
    <mergeCell ref="B15:B16"/>
    <mergeCell ref="C16:I16"/>
    <mergeCell ref="A17:B17"/>
    <mergeCell ref="A18:I18"/>
    <mergeCell ref="A19:I19"/>
    <mergeCell ref="A6:I6"/>
    <mergeCell ref="A8:I8"/>
    <mergeCell ref="A10:C12"/>
    <mergeCell ref="D10:I10"/>
    <mergeCell ref="D11:F11"/>
    <mergeCell ref="G11:I11"/>
    <mergeCell ref="A13:B14"/>
    <mergeCell ref="A35:B35"/>
    <mergeCell ref="A36:B36"/>
    <mergeCell ref="A20:I20"/>
    <mergeCell ref="A21:B21"/>
    <mergeCell ref="A44:C46"/>
    <mergeCell ref="D44:I44"/>
    <mergeCell ref="D45:F45"/>
    <mergeCell ref="G45:I45"/>
    <mergeCell ref="A37:C37"/>
    <mergeCell ref="A38:B38"/>
    <mergeCell ref="A39:B39"/>
    <mergeCell ref="A40:I40"/>
    <mergeCell ref="A31:B33"/>
    <mergeCell ref="C31:I31"/>
    <mergeCell ref="C32:I32"/>
    <mergeCell ref="C33:I33"/>
    <mergeCell ref="C34:I34"/>
    <mergeCell ref="A47:B49"/>
    <mergeCell ref="C47:I47"/>
    <mergeCell ref="C48:I48"/>
    <mergeCell ref="C49:I49"/>
    <mergeCell ref="A41:I41"/>
    <mergeCell ref="A42:I42"/>
    <mergeCell ref="A43:I43"/>
    <mergeCell ref="A57:I57"/>
    <mergeCell ref="A58:I58"/>
    <mergeCell ref="A59:I59"/>
    <mergeCell ref="A60:I60"/>
    <mergeCell ref="C50:I50"/>
    <mergeCell ref="A51:B52"/>
    <mergeCell ref="A53:B53"/>
    <mergeCell ref="A54:C54"/>
    <mergeCell ref="A55:B55"/>
    <mergeCell ref="A56:B56"/>
    <mergeCell ref="A63:A64"/>
    <mergeCell ref="B63:B64"/>
    <mergeCell ref="C63:I63"/>
    <mergeCell ref="C64:I64"/>
    <mergeCell ref="A65:B65"/>
    <mergeCell ref="A66:B66"/>
    <mergeCell ref="A61:B62"/>
    <mergeCell ref="C61:I61"/>
    <mergeCell ref="C62:I62"/>
    <mergeCell ref="A73:I73"/>
    <mergeCell ref="A74:B75"/>
    <mergeCell ref="C74:I74"/>
    <mergeCell ref="C75:I75"/>
    <mergeCell ref="A76:A77"/>
    <mergeCell ref="B76:B77"/>
    <mergeCell ref="C76:I76"/>
    <mergeCell ref="C77:I77"/>
    <mergeCell ref="A67:C67"/>
    <mergeCell ref="A68:B68"/>
    <mergeCell ref="A69:B69"/>
    <mergeCell ref="A70:I70"/>
    <mergeCell ref="A71:I71"/>
    <mergeCell ref="A72:I72"/>
    <mergeCell ref="A84:I84"/>
    <mergeCell ref="A85:I85"/>
    <mergeCell ref="A86:I86"/>
    <mergeCell ref="A78:B78"/>
    <mergeCell ref="A79:B79"/>
    <mergeCell ref="A80:C80"/>
    <mergeCell ref="A81:B81"/>
    <mergeCell ref="A82:B82"/>
    <mergeCell ref="A83:I83"/>
    <mergeCell ref="A87:B88"/>
    <mergeCell ref="C87:I87"/>
    <mergeCell ref="C88:I88"/>
    <mergeCell ref="A89:A90"/>
    <mergeCell ref="B89:B90"/>
    <mergeCell ref="C89:I89"/>
    <mergeCell ref="C90:I90"/>
    <mergeCell ref="A91:B91"/>
    <mergeCell ref="A92:B92"/>
    <mergeCell ref="A93:C93"/>
    <mergeCell ref="A94:I94"/>
    <mergeCell ref="A95:I95"/>
    <mergeCell ref="A96:I96"/>
    <mergeCell ref="A97:I97"/>
    <mergeCell ref="A98:I98"/>
    <mergeCell ref="A99:I99"/>
    <mergeCell ref="A100:I100"/>
    <mergeCell ref="A101:I101"/>
    <mergeCell ref="A102:B103"/>
    <mergeCell ref="C102:I102"/>
    <mergeCell ref="C103:I103"/>
    <mergeCell ref="A111:I111"/>
    <mergeCell ref="A112:I112"/>
    <mergeCell ref="A113:I113"/>
    <mergeCell ref="A114:I114"/>
    <mergeCell ref="A104:A105"/>
    <mergeCell ref="B104:B105"/>
    <mergeCell ref="C104:I104"/>
    <mergeCell ref="C105:I105"/>
    <mergeCell ref="A106:B106"/>
    <mergeCell ref="A107:B107"/>
    <mergeCell ref="A108:C108"/>
    <mergeCell ref="A109:B109"/>
    <mergeCell ref="A110:B110"/>
  </mergeCells>
  <pageMargins left="0.23622047244094491" right="0.23622047244094491" top="0.35433070866141736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0"/>
  <sheetViews>
    <sheetView topLeftCell="A151" workbookViewId="0">
      <selection activeCell="C11" sqref="C11:I11"/>
    </sheetView>
  </sheetViews>
  <sheetFormatPr defaultRowHeight="16.5"/>
  <cols>
    <col min="1" max="1" width="11.42578125" style="34" customWidth="1"/>
    <col min="2" max="2" width="18.28515625" style="34" customWidth="1"/>
    <col min="3" max="3" width="21" style="34" customWidth="1"/>
    <col min="4" max="5" width="16" style="34" customWidth="1"/>
    <col min="6" max="6" width="17" style="34" customWidth="1"/>
    <col min="7" max="7" width="15.28515625" style="34" customWidth="1"/>
    <col min="8" max="8" width="17" style="34" customWidth="1"/>
    <col min="9" max="9" width="10.7109375" style="34" bestFit="1" customWidth="1"/>
    <col min="10" max="10" width="9.140625" style="34"/>
    <col min="11" max="11" width="10.28515625" style="34" bestFit="1" customWidth="1"/>
    <col min="12" max="256" width="9.140625" style="34"/>
    <col min="257" max="257" width="11.42578125" style="34" customWidth="1"/>
    <col min="258" max="258" width="15.140625" style="34" customWidth="1"/>
    <col min="259" max="259" width="19.85546875" style="34" customWidth="1"/>
    <col min="260" max="261" width="16" style="34" customWidth="1"/>
    <col min="262" max="262" width="17" style="34" customWidth="1"/>
    <col min="263" max="263" width="15.28515625" style="34" customWidth="1"/>
    <col min="264" max="264" width="17" style="34" customWidth="1"/>
    <col min="265" max="265" width="15.42578125" style="34" customWidth="1"/>
    <col min="266" max="266" width="9.140625" style="34"/>
    <col min="267" max="267" width="10.28515625" style="34" bestFit="1" customWidth="1"/>
    <col min="268" max="512" width="9.140625" style="34"/>
    <col min="513" max="513" width="11.42578125" style="34" customWidth="1"/>
    <col min="514" max="514" width="15.140625" style="34" customWidth="1"/>
    <col min="515" max="515" width="19.85546875" style="34" customWidth="1"/>
    <col min="516" max="517" width="16" style="34" customWidth="1"/>
    <col min="518" max="518" width="17" style="34" customWidth="1"/>
    <col min="519" max="519" width="15.28515625" style="34" customWidth="1"/>
    <col min="520" max="520" width="17" style="34" customWidth="1"/>
    <col min="521" max="521" width="15.42578125" style="34" customWidth="1"/>
    <col min="522" max="522" width="9.140625" style="34"/>
    <col min="523" max="523" width="10.28515625" style="34" bestFit="1" customWidth="1"/>
    <col min="524" max="768" width="9.140625" style="34"/>
    <col min="769" max="769" width="11.42578125" style="34" customWidth="1"/>
    <col min="770" max="770" width="15.140625" style="34" customWidth="1"/>
    <col min="771" max="771" width="19.85546875" style="34" customWidth="1"/>
    <col min="772" max="773" width="16" style="34" customWidth="1"/>
    <col min="774" max="774" width="17" style="34" customWidth="1"/>
    <col min="775" max="775" width="15.28515625" style="34" customWidth="1"/>
    <col min="776" max="776" width="17" style="34" customWidth="1"/>
    <col min="777" max="777" width="15.42578125" style="34" customWidth="1"/>
    <col min="778" max="778" width="9.140625" style="34"/>
    <col min="779" max="779" width="10.28515625" style="34" bestFit="1" customWidth="1"/>
    <col min="780" max="1024" width="9.140625" style="34"/>
    <col min="1025" max="1025" width="11.42578125" style="34" customWidth="1"/>
    <col min="1026" max="1026" width="15.140625" style="34" customWidth="1"/>
    <col min="1027" max="1027" width="19.85546875" style="34" customWidth="1"/>
    <col min="1028" max="1029" width="16" style="34" customWidth="1"/>
    <col min="1030" max="1030" width="17" style="34" customWidth="1"/>
    <col min="1031" max="1031" width="15.28515625" style="34" customWidth="1"/>
    <col min="1032" max="1032" width="17" style="34" customWidth="1"/>
    <col min="1033" max="1033" width="15.42578125" style="34" customWidth="1"/>
    <col min="1034" max="1034" width="9.140625" style="34"/>
    <col min="1035" max="1035" width="10.28515625" style="34" bestFit="1" customWidth="1"/>
    <col min="1036" max="1280" width="9.140625" style="34"/>
    <col min="1281" max="1281" width="11.42578125" style="34" customWidth="1"/>
    <col min="1282" max="1282" width="15.140625" style="34" customWidth="1"/>
    <col min="1283" max="1283" width="19.85546875" style="34" customWidth="1"/>
    <col min="1284" max="1285" width="16" style="34" customWidth="1"/>
    <col min="1286" max="1286" width="17" style="34" customWidth="1"/>
    <col min="1287" max="1287" width="15.28515625" style="34" customWidth="1"/>
    <col min="1288" max="1288" width="17" style="34" customWidth="1"/>
    <col min="1289" max="1289" width="15.42578125" style="34" customWidth="1"/>
    <col min="1290" max="1290" width="9.140625" style="34"/>
    <col min="1291" max="1291" width="10.28515625" style="34" bestFit="1" customWidth="1"/>
    <col min="1292" max="1536" width="9.140625" style="34"/>
    <col min="1537" max="1537" width="11.42578125" style="34" customWidth="1"/>
    <col min="1538" max="1538" width="15.140625" style="34" customWidth="1"/>
    <col min="1539" max="1539" width="19.85546875" style="34" customWidth="1"/>
    <col min="1540" max="1541" width="16" style="34" customWidth="1"/>
    <col min="1542" max="1542" width="17" style="34" customWidth="1"/>
    <col min="1543" max="1543" width="15.28515625" style="34" customWidth="1"/>
    <col min="1544" max="1544" width="17" style="34" customWidth="1"/>
    <col min="1545" max="1545" width="15.42578125" style="34" customWidth="1"/>
    <col min="1546" max="1546" width="9.140625" style="34"/>
    <col min="1547" max="1547" width="10.28515625" style="34" bestFit="1" customWidth="1"/>
    <col min="1548" max="1792" width="9.140625" style="34"/>
    <col min="1793" max="1793" width="11.42578125" style="34" customWidth="1"/>
    <col min="1794" max="1794" width="15.140625" style="34" customWidth="1"/>
    <col min="1795" max="1795" width="19.85546875" style="34" customWidth="1"/>
    <col min="1796" max="1797" width="16" style="34" customWidth="1"/>
    <col min="1798" max="1798" width="17" style="34" customWidth="1"/>
    <col min="1799" max="1799" width="15.28515625" style="34" customWidth="1"/>
    <col min="1800" max="1800" width="17" style="34" customWidth="1"/>
    <col min="1801" max="1801" width="15.42578125" style="34" customWidth="1"/>
    <col min="1802" max="1802" width="9.140625" style="34"/>
    <col min="1803" max="1803" width="10.28515625" style="34" bestFit="1" customWidth="1"/>
    <col min="1804" max="2048" width="9.140625" style="34"/>
    <col min="2049" max="2049" width="11.42578125" style="34" customWidth="1"/>
    <col min="2050" max="2050" width="15.140625" style="34" customWidth="1"/>
    <col min="2051" max="2051" width="19.85546875" style="34" customWidth="1"/>
    <col min="2052" max="2053" width="16" style="34" customWidth="1"/>
    <col min="2054" max="2054" width="17" style="34" customWidth="1"/>
    <col min="2055" max="2055" width="15.28515625" style="34" customWidth="1"/>
    <col min="2056" max="2056" width="17" style="34" customWidth="1"/>
    <col min="2057" max="2057" width="15.42578125" style="34" customWidth="1"/>
    <col min="2058" max="2058" width="9.140625" style="34"/>
    <col min="2059" max="2059" width="10.28515625" style="34" bestFit="1" customWidth="1"/>
    <col min="2060" max="2304" width="9.140625" style="34"/>
    <col min="2305" max="2305" width="11.42578125" style="34" customWidth="1"/>
    <col min="2306" max="2306" width="15.140625" style="34" customWidth="1"/>
    <col min="2307" max="2307" width="19.85546875" style="34" customWidth="1"/>
    <col min="2308" max="2309" width="16" style="34" customWidth="1"/>
    <col min="2310" max="2310" width="17" style="34" customWidth="1"/>
    <col min="2311" max="2311" width="15.28515625" style="34" customWidth="1"/>
    <col min="2312" max="2312" width="17" style="34" customWidth="1"/>
    <col min="2313" max="2313" width="15.42578125" style="34" customWidth="1"/>
    <col min="2314" max="2314" width="9.140625" style="34"/>
    <col min="2315" max="2315" width="10.28515625" style="34" bestFit="1" customWidth="1"/>
    <col min="2316" max="2560" width="9.140625" style="34"/>
    <col min="2561" max="2561" width="11.42578125" style="34" customWidth="1"/>
    <col min="2562" max="2562" width="15.140625" style="34" customWidth="1"/>
    <col min="2563" max="2563" width="19.85546875" style="34" customWidth="1"/>
    <col min="2564" max="2565" width="16" style="34" customWidth="1"/>
    <col min="2566" max="2566" width="17" style="34" customWidth="1"/>
    <col min="2567" max="2567" width="15.28515625" style="34" customWidth="1"/>
    <col min="2568" max="2568" width="17" style="34" customWidth="1"/>
    <col min="2569" max="2569" width="15.42578125" style="34" customWidth="1"/>
    <col min="2570" max="2570" width="9.140625" style="34"/>
    <col min="2571" max="2571" width="10.28515625" style="34" bestFit="1" customWidth="1"/>
    <col min="2572" max="2816" width="9.140625" style="34"/>
    <col min="2817" max="2817" width="11.42578125" style="34" customWidth="1"/>
    <col min="2818" max="2818" width="15.140625" style="34" customWidth="1"/>
    <col min="2819" max="2819" width="19.85546875" style="34" customWidth="1"/>
    <col min="2820" max="2821" width="16" style="34" customWidth="1"/>
    <col min="2822" max="2822" width="17" style="34" customWidth="1"/>
    <col min="2823" max="2823" width="15.28515625" style="34" customWidth="1"/>
    <col min="2824" max="2824" width="17" style="34" customWidth="1"/>
    <col min="2825" max="2825" width="15.42578125" style="34" customWidth="1"/>
    <col min="2826" max="2826" width="9.140625" style="34"/>
    <col min="2827" max="2827" width="10.28515625" style="34" bestFit="1" customWidth="1"/>
    <col min="2828" max="3072" width="9.140625" style="34"/>
    <col min="3073" max="3073" width="11.42578125" style="34" customWidth="1"/>
    <col min="3074" max="3074" width="15.140625" style="34" customWidth="1"/>
    <col min="3075" max="3075" width="19.85546875" style="34" customWidth="1"/>
    <col min="3076" max="3077" width="16" style="34" customWidth="1"/>
    <col min="3078" max="3078" width="17" style="34" customWidth="1"/>
    <col min="3079" max="3079" width="15.28515625" style="34" customWidth="1"/>
    <col min="3080" max="3080" width="17" style="34" customWidth="1"/>
    <col min="3081" max="3081" width="15.42578125" style="34" customWidth="1"/>
    <col min="3082" max="3082" width="9.140625" style="34"/>
    <col min="3083" max="3083" width="10.28515625" style="34" bestFit="1" customWidth="1"/>
    <col min="3084" max="3328" width="9.140625" style="34"/>
    <col min="3329" max="3329" width="11.42578125" style="34" customWidth="1"/>
    <col min="3330" max="3330" width="15.140625" style="34" customWidth="1"/>
    <col min="3331" max="3331" width="19.85546875" style="34" customWidth="1"/>
    <col min="3332" max="3333" width="16" style="34" customWidth="1"/>
    <col min="3334" max="3334" width="17" style="34" customWidth="1"/>
    <col min="3335" max="3335" width="15.28515625" style="34" customWidth="1"/>
    <col min="3336" max="3336" width="17" style="34" customWidth="1"/>
    <col min="3337" max="3337" width="15.42578125" style="34" customWidth="1"/>
    <col min="3338" max="3338" width="9.140625" style="34"/>
    <col min="3339" max="3339" width="10.28515625" style="34" bestFit="1" customWidth="1"/>
    <col min="3340" max="3584" width="9.140625" style="34"/>
    <col min="3585" max="3585" width="11.42578125" style="34" customWidth="1"/>
    <col min="3586" max="3586" width="15.140625" style="34" customWidth="1"/>
    <col min="3587" max="3587" width="19.85546875" style="34" customWidth="1"/>
    <col min="3588" max="3589" width="16" style="34" customWidth="1"/>
    <col min="3590" max="3590" width="17" style="34" customWidth="1"/>
    <col min="3591" max="3591" width="15.28515625" style="34" customWidth="1"/>
    <col min="3592" max="3592" width="17" style="34" customWidth="1"/>
    <col min="3593" max="3593" width="15.42578125" style="34" customWidth="1"/>
    <col min="3594" max="3594" width="9.140625" style="34"/>
    <col min="3595" max="3595" width="10.28515625" style="34" bestFit="1" customWidth="1"/>
    <col min="3596" max="3840" width="9.140625" style="34"/>
    <col min="3841" max="3841" width="11.42578125" style="34" customWidth="1"/>
    <col min="3842" max="3842" width="15.140625" style="34" customWidth="1"/>
    <col min="3843" max="3843" width="19.85546875" style="34" customWidth="1"/>
    <col min="3844" max="3845" width="16" style="34" customWidth="1"/>
    <col min="3846" max="3846" width="17" style="34" customWidth="1"/>
    <col min="3847" max="3847" width="15.28515625" style="34" customWidth="1"/>
    <col min="3848" max="3848" width="17" style="34" customWidth="1"/>
    <col min="3849" max="3849" width="15.42578125" style="34" customWidth="1"/>
    <col min="3850" max="3850" width="9.140625" style="34"/>
    <col min="3851" max="3851" width="10.28515625" style="34" bestFit="1" customWidth="1"/>
    <col min="3852" max="4096" width="9.140625" style="34"/>
    <col min="4097" max="4097" width="11.42578125" style="34" customWidth="1"/>
    <col min="4098" max="4098" width="15.140625" style="34" customWidth="1"/>
    <col min="4099" max="4099" width="19.85546875" style="34" customWidth="1"/>
    <col min="4100" max="4101" width="16" style="34" customWidth="1"/>
    <col min="4102" max="4102" width="17" style="34" customWidth="1"/>
    <col min="4103" max="4103" width="15.28515625" style="34" customWidth="1"/>
    <col min="4104" max="4104" width="17" style="34" customWidth="1"/>
    <col min="4105" max="4105" width="15.42578125" style="34" customWidth="1"/>
    <col min="4106" max="4106" width="9.140625" style="34"/>
    <col min="4107" max="4107" width="10.28515625" style="34" bestFit="1" customWidth="1"/>
    <col min="4108" max="4352" width="9.140625" style="34"/>
    <col min="4353" max="4353" width="11.42578125" style="34" customWidth="1"/>
    <col min="4354" max="4354" width="15.140625" style="34" customWidth="1"/>
    <col min="4355" max="4355" width="19.85546875" style="34" customWidth="1"/>
    <col min="4356" max="4357" width="16" style="34" customWidth="1"/>
    <col min="4358" max="4358" width="17" style="34" customWidth="1"/>
    <col min="4359" max="4359" width="15.28515625" style="34" customWidth="1"/>
    <col min="4360" max="4360" width="17" style="34" customWidth="1"/>
    <col min="4361" max="4361" width="15.42578125" style="34" customWidth="1"/>
    <col min="4362" max="4362" width="9.140625" style="34"/>
    <col min="4363" max="4363" width="10.28515625" style="34" bestFit="1" customWidth="1"/>
    <col min="4364" max="4608" width="9.140625" style="34"/>
    <col min="4609" max="4609" width="11.42578125" style="34" customWidth="1"/>
    <col min="4610" max="4610" width="15.140625" style="34" customWidth="1"/>
    <col min="4611" max="4611" width="19.85546875" style="34" customWidth="1"/>
    <col min="4612" max="4613" width="16" style="34" customWidth="1"/>
    <col min="4614" max="4614" width="17" style="34" customWidth="1"/>
    <col min="4615" max="4615" width="15.28515625" style="34" customWidth="1"/>
    <col min="4616" max="4616" width="17" style="34" customWidth="1"/>
    <col min="4617" max="4617" width="15.42578125" style="34" customWidth="1"/>
    <col min="4618" max="4618" width="9.140625" style="34"/>
    <col min="4619" max="4619" width="10.28515625" style="34" bestFit="1" customWidth="1"/>
    <col min="4620" max="4864" width="9.140625" style="34"/>
    <col min="4865" max="4865" width="11.42578125" style="34" customWidth="1"/>
    <col min="4866" max="4866" width="15.140625" style="34" customWidth="1"/>
    <col min="4867" max="4867" width="19.85546875" style="34" customWidth="1"/>
    <col min="4868" max="4869" width="16" style="34" customWidth="1"/>
    <col min="4870" max="4870" width="17" style="34" customWidth="1"/>
    <col min="4871" max="4871" width="15.28515625" style="34" customWidth="1"/>
    <col min="4872" max="4872" width="17" style="34" customWidth="1"/>
    <col min="4873" max="4873" width="15.42578125" style="34" customWidth="1"/>
    <col min="4874" max="4874" width="9.140625" style="34"/>
    <col min="4875" max="4875" width="10.28515625" style="34" bestFit="1" customWidth="1"/>
    <col min="4876" max="5120" width="9.140625" style="34"/>
    <col min="5121" max="5121" width="11.42578125" style="34" customWidth="1"/>
    <col min="5122" max="5122" width="15.140625" style="34" customWidth="1"/>
    <col min="5123" max="5123" width="19.85546875" style="34" customWidth="1"/>
    <col min="5124" max="5125" width="16" style="34" customWidth="1"/>
    <col min="5126" max="5126" width="17" style="34" customWidth="1"/>
    <col min="5127" max="5127" width="15.28515625" style="34" customWidth="1"/>
    <col min="5128" max="5128" width="17" style="34" customWidth="1"/>
    <col min="5129" max="5129" width="15.42578125" style="34" customWidth="1"/>
    <col min="5130" max="5130" width="9.140625" style="34"/>
    <col min="5131" max="5131" width="10.28515625" style="34" bestFit="1" customWidth="1"/>
    <col min="5132" max="5376" width="9.140625" style="34"/>
    <col min="5377" max="5377" width="11.42578125" style="34" customWidth="1"/>
    <col min="5378" max="5378" width="15.140625" style="34" customWidth="1"/>
    <col min="5379" max="5379" width="19.85546875" style="34" customWidth="1"/>
    <col min="5380" max="5381" width="16" style="34" customWidth="1"/>
    <col min="5382" max="5382" width="17" style="34" customWidth="1"/>
    <col min="5383" max="5383" width="15.28515625" style="34" customWidth="1"/>
    <col min="5384" max="5384" width="17" style="34" customWidth="1"/>
    <col min="5385" max="5385" width="15.42578125" style="34" customWidth="1"/>
    <col min="5386" max="5386" width="9.140625" style="34"/>
    <col min="5387" max="5387" width="10.28515625" style="34" bestFit="1" customWidth="1"/>
    <col min="5388" max="5632" width="9.140625" style="34"/>
    <col min="5633" max="5633" width="11.42578125" style="34" customWidth="1"/>
    <col min="5634" max="5634" width="15.140625" style="34" customWidth="1"/>
    <col min="5635" max="5635" width="19.85546875" style="34" customWidth="1"/>
    <col min="5636" max="5637" width="16" style="34" customWidth="1"/>
    <col min="5638" max="5638" width="17" style="34" customWidth="1"/>
    <col min="5639" max="5639" width="15.28515625" style="34" customWidth="1"/>
    <col min="5640" max="5640" width="17" style="34" customWidth="1"/>
    <col min="5641" max="5641" width="15.42578125" style="34" customWidth="1"/>
    <col min="5642" max="5642" width="9.140625" style="34"/>
    <col min="5643" max="5643" width="10.28515625" style="34" bestFit="1" customWidth="1"/>
    <col min="5644" max="5888" width="9.140625" style="34"/>
    <col min="5889" max="5889" width="11.42578125" style="34" customWidth="1"/>
    <col min="5890" max="5890" width="15.140625" style="34" customWidth="1"/>
    <col min="5891" max="5891" width="19.85546875" style="34" customWidth="1"/>
    <col min="5892" max="5893" width="16" style="34" customWidth="1"/>
    <col min="5894" max="5894" width="17" style="34" customWidth="1"/>
    <col min="5895" max="5895" width="15.28515625" style="34" customWidth="1"/>
    <col min="5896" max="5896" width="17" style="34" customWidth="1"/>
    <col min="5897" max="5897" width="15.42578125" style="34" customWidth="1"/>
    <col min="5898" max="5898" width="9.140625" style="34"/>
    <col min="5899" max="5899" width="10.28515625" style="34" bestFit="1" customWidth="1"/>
    <col min="5900" max="6144" width="9.140625" style="34"/>
    <col min="6145" max="6145" width="11.42578125" style="34" customWidth="1"/>
    <col min="6146" max="6146" width="15.140625" style="34" customWidth="1"/>
    <col min="6147" max="6147" width="19.85546875" style="34" customWidth="1"/>
    <col min="6148" max="6149" width="16" style="34" customWidth="1"/>
    <col min="6150" max="6150" width="17" style="34" customWidth="1"/>
    <col min="6151" max="6151" width="15.28515625" style="34" customWidth="1"/>
    <col min="6152" max="6152" width="17" style="34" customWidth="1"/>
    <col min="6153" max="6153" width="15.42578125" style="34" customWidth="1"/>
    <col min="6154" max="6154" width="9.140625" style="34"/>
    <col min="6155" max="6155" width="10.28515625" style="34" bestFit="1" customWidth="1"/>
    <col min="6156" max="6400" width="9.140625" style="34"/>
    <col min="6401" max="6401" width="11.42578125" style="34" customWidth="1"/>
    <col min="6402" max="6402" width="15.140625" style="34" customWidth="1"/>
    <col min="6403" max="6403" width="19.85546875" style="34" customWidth="1"/>
    <col min="6404" max="6405" width="16" style="34" customWidth="1"/>
    <col min="6406" max="6406" width="17" style="34" customWidth="1"/>
    <col min="6407" max="6407" width="15.28515625" style="34" customWidth="1"/>
    <col min="6408" max="6408" width="17" style="34" customWidth="1"/>
    <col min="6409" max="6409" width="15.42578125" style="34" customWidth="1"/>
    <col min="6410" max="6410" width="9.140625" style="34"/>
    <col min="6411" max="6411" width="10.28515625" style="34" bestFit="1" customWidth="1"/>
    <col min="6412" max="6656" width="9.140625" style="34"/>
    <col min="6657" max="6657" width="11.42578125" style="34" customWidth="1"/>
    <col min="6658" max="6658" width="15.140625" style="34" customWidth="1"/>
    <col min="6659" max="6659" width="19.85546875" style="34" customWidth="1"/>
    <col min="6660" max="6661" width="16" style="34" customWidth="1"/>
    <col min="6662" max="6662" width="17" style="34" customWidth="1"/>
    <col min="6663" max="6663" width="15.28515625" style="34" customWidth="1"/>
    <col min="6664" max="6664" width="17" style="34" customWidth="1"/>
    <col min="6665" max="6665" width="15.42578125" style="34" customWidth="1"/>
    <col min="6666" max="6666" width="9.140625" style="34"/>
    <col min="6667" max="6667" width="10.28515625" style="34" bestFit="1" customWidth="1"/>
    <col min="6668" max="6912" width="9.140625" style="34"/>
    <col min="6913" max="6913" width="11.42578125" style="34" customWidth="1"/>
    <col min="6914" max="6914" width="15.140625" style="34" customWidth="1"/>
    <col min="6915" max="6915" width="19.85546875" style="34" customWidth="1"/>
    <col min="6916" max="6917" width="16" style="34" customWidth="1"/>
    <col min="6918" max="6918" width="17" style="34" customWidth="1"/>
    <col min="6919" max="6919" width="15.28515625" style="34" customWidth="1"/>
    <col min="6920" max="6920" width="17" style="34" customWidth="1"/>
    <col min="6921" max="6921" width="15.42578125" style="34" customWidth="1"/>
    <col min="6922" max="6922" width="9.140625" style="34"/>
    <col min="6923" max="6923" width="10.28515625" style="34" bestFit="1" customWidth="1"/>
    <col min="6924" max="7168" width="9.140625" style="34"/>
    <col min="7169" max="7169" width="11.42578125" style="34" customWidth="1"/>
    <col min="7170" max="7170" width="15.140625" style="34" customWidth="1"/>
    <col min="7171" max="7171" width="19.85546875" style="34" customWidth="1"/>
    <col min="7172" max="7173" width="16" style="34" customWidth="1"/>
    <col min="7174" max="7174" width="17" style="34" customWidth="1"/>
    <col min="7175" max="7175" width="15.28515625" style="34" customWidth="1"/>
    <col min="7176" max="7176" width="17" style="34" customWidth="1"/>
    <col min="7177" max="7177" width="15.42578125" style="34" customWidth="1"/>
    <col min="7178" max="7178" width="9.140625" style="34"/>
    <col min="7179" max="7179" width="10.28515625" style="34" bestFit="1" customWidth="1"/>
    <col min="7180" max="7424" width="9.140625" style="34"/>
    <col min="7425" max="7425" width="11.42578125" style="34" customWidth="1"/>
    <col min="7426" max="7426" width="15.140625" style="34" customWidth="1"/>
    <col min="7427" max="7427" width="19.85546875" style="34" customWidth="1"/>
    <col min="7428" max="7429" width="16" style="34" customWidth="1"/>
    <col min="7430" max="7430" width="17" style="34" customWidth="1"/>
    <col min="7431" max="7431" width="15.28515625" style="34" customWidth="1"/>
    <col min="7432" max="7432" width="17" style="34" customWidth="1"/>
    <col min="7433" max="7433" width="15.42578125" style="34" customWidth="1"/>
    <col min="7434" max="7434" width="9.140625" style="34"/>
    <col min="7435" max="7435" width="10.28515625" style="34" bestFit="1" customWidth="1"/>
    <col min="7436" max="7680" width="9.140625" style="34"/>
    <col min="7681" max="7681" width="11.42578125" style="34" customWidth="1"/>
    <col min="7682" max="7682" width="15.140625" style="34" customWidth="1"/>
    <col min="7683" max="7683" width="19.85546875" style="34" customWidth="1"/>
    <col min="7684" max="7685" width="16" style="34" customWidth="1"/>
    <col min="7686" max="7686" width="17" style="34" customWidth="1"/>
    <col min="7687" max="7687" width="15.28515625" style="34" customWidth="1"/>
    <col min="7688" max="7688" width="17" style="34" customWidth="1"/>
    <col min="7689" max="7689" width="15.42578125" style="34" customWidth="1"/>
    <col min="7690" max="7690" width="9.140625" style="34"/>
    <col min="7691" max="7691" width="10.28515625" style="34" bestFit="1" customWidth="1"/>
    <col min="7692" max="7936" width="9.140625" style="34"/>
    <col min="7937" max="7937" width="11.42578125" style="34" customWidth="1"/>
    <col min="7938" max="7938" width="15.140625" style="34" customWidth="1"/>
    <col min="7939" max="7939" width="19.85546875" style="34" customWidth="1"/>
    <col min="7940" max="7941" width="16" style="34" customWidth="1"/>
    <col min="7942" max="7942" width="17" style="34" customWidth="1"/>
    <col min="7943" max="7943" width="15.28515625" style="34" customWidth="1"/>
    <col min="7944" max="7944" width="17" style="34" customWidth="1"/>
    <col min="7945" max="7945" width="15.42578125" style="34" customWidth="1"/>
    <col min="7946" max="7946" width="9.140625" style="34"/>
    <col min="7947" max="7947" width="10.28515625" style="34" bestFit="1" customWidth="1"/>
    <col min="7948" max="8192" width="9.140625" style="34"/>
    <col min="8193" max="8193" width="11.42578125" style="34" customWidth="1"/>
    <col min="8194" max="8194" width="15.140625" style="34" customWidth="1"/>
    <col min="8195" max="8195" width="19.85546875" style="34" customWidth="1"/>
    <col min="8196" max="8197" width="16" style="34" customWidth="1"/>
    <col min="8198" max="8198" width="17" style="34" customWidth="1"/>
    <col min="8199" max="8199" width="15.28515625" style="34" customWidth="1"/>
    <col min="8200" max="8200" width="17" style="34" customWidth="1"/>
    <col min="8201" max="8201" width="15.42578125" style="34" customWidth="1"/>
    <col min="8202" max="8202" width="9.140625" style="34"/>
    <col min="8203" max="8203" width="10.28515625" style="34" bestFit="1" customWidth="1"/>
    <col min="8204" max="8448" width="9.140625" style="34"/>
    <col min="8449" max="8449" width="11.42578125" style="34" customWidth="1"/>
    <col min="8450" max="8450" width="15.140625" style="34" customWidth="1"/>
    <col min="8451" max="8451" width="19.85546875" style="34" customWidth="1"/>
    <col min="8452" max="8453" width="16" style="34" customWidth="1"/>
    <col min="8454" max="8454" width="17" style="34" customWidth="1"/>
    <col min="8455" max="8455" width="15.28515625" style="34" customWidth="1"/>
    <col min="8456" max="8456" width="17" style="34" customWidth="1"/>
    <col min="8457" max="8457" width="15.42578125" style="34" customWidth="1"/>
    <col min="8458" max="8458" width="9.140625" style="34"/>
    <col min="8459" max="8459" width="10.28515625" style="34" bestFit="1" customWidth="1"/>
    <col min="8460" max="8704" width="9.140625" style="34"/>
    <col min="8705" max="8705" width="11.42578125" style="34" customWidth="1"/>
    <col min="8706" max="8706" width="15.140625" style="34" customWidth="1"/>
    <col min="8707" max="8707" width="19.85546875" style="34" customWidth="1"/>
    <col min="8708" max="8709" width="16" style="34" customWidth="1"/>
    <col min="8710" max="8710" width="17" style="34" customWidth="1"/>
    <col min="8711" max="8711" width="15.28515625" style="34" customWidth="1"/>
    <col min="8712" max="8712" width="17" style="34" customWidth="1"/>
    <col min="8713" max="8713" width="15.42578125" style="34" customWidth="1"/>
    <col min="8714" max="8714" width="9.140625" style="34"/>
    <col min="8715" max="8715" width="10.28515625" style="34" bestFit="1" customWidth="1"/>
    <col min="8716" max="8960" width="9.140625" style="34"/>
    <col min="8961" max="8961" width="11.42578125" style="34" customWidth="1"/>
    <col min="8962" max="8962" width="15.140625" style="34" customWidth="1"/>
    <col min="8963" max="8963" width="19.85546875" style="34" customWidth="1"/>
    <col min="8964" max="8965" width="16" style="34" customWidth="1"/>
    <col min="8966" max="8966" width="17" style="34" customWidth="1"/>
    <col min="8967" max="8967" width="15.28515625" style="34" customWidth="1"/>
    <col min="8968" max="8968" width="17" style="34" customWidth="1"/>
    <col min="8969" max="8969" width="15.42578125" style="34" customWidth="1"/>
    <col min="8970" max="8970" width="9.140625" style="34"/>
    <col min="8971" max="8971" width="10.28515625" style="34" bestFit="1" customWidth="1"/>
    <col min="8972" max="9216" width="9.140625" style="34"/>
    <col min="9217" max="9217" width="11.42578125" style="34" customWidth="1"/>
    <col min="9218" max="9218" width="15.140625" style="34" customWidth="1"/>
    <col min="9219" max="9219" width="19.85546875" style="34" customWidth="1"/>
    <col min="9220" max="9221" width="16" style="34" customWidth="1"/>
    <col min="9222" max="9222" width="17" style="34" customWidth="1"/>
    <col min="9223" max="9223" width="15.28515625" style="34" customWidth="1"/>
    <col min="9224" max="9224" width="17" style="34" customWidth="1"/>
    <col min="9225" max="9225" width="15.42578125" style="34" customWidth="1"/>
    <col min="9226" max="9226" width="9.140625" style="34"/>
    <col min="9227" max="9227" width="10.28515625" style="34" bestFit="1" customWidth="1"/>
    <col min="9228" max="9472" width="9.140625" style="34"/>
    <col min="9473" max="9473" width="11.42578125" style="34" customWidth="1"/>
    <col min="9474" max="9474" width="15.140625" style="34" customWidth="1"/>
    <col min="9475" max="9475" width="19.85546875" style="34" customWidth="1"/>
    <col min="9476" max="9477" width="16" style="34" customWidth="1"/>
    <col min="9478" max="9478" width="17" style="34" customWidth="1"/>
    <col min="9479" max="9479" width="15.28515625" style="34" customWidth="1"/>
    <col min="9480" max="9480" width="17" style="34" customWidth="1"/>
    <col min="9481" max="9481" width="15.42578125" style="34" customWidth="1"/>
    <col min="9482" max="9482" width="9.140625" style="34"/>
    <col min="9483" max="9483" width="10.28515625" style="34" bestFit="1" customWidth="1"/>
    <col min="9484" max="9728" width="9.140625" style="34"/>
    <col min="9729" max="9729" width="11.42578125" style="34" customWidth="1"/>
    <col min="9730" max="9730" width="15.140625" style="34" customWidth="1"/>
    <col min="9731" max="9731" width="19.85546875" style="34" customWidth="1"/>
    <col min="9732" max="9733" width="16" style="34" customWidth="1"/>
    <col min="9734" max="9734" width="17" style="34" customWidth="1"/>
    <col min="9735" max="9735" width="15.28515625" style="34" customWidth="1"/>
    <col min="9736" max="9736" width="17" style="34" customWidth="1"/>
    <col min="9737" max="9737" width="15.42578125" style="34" customWidth="1"/>
    <col min="9738" max="9738" width="9.140625" style="34"/>
    <col min="9739" max="9739" width="10.28515625" style="34" bestFit="1" customWidth="1"/>
    <col min="9740" max="9984" width="9.140625" style="34"/>
    <col min="9985" max="9985" width="11.42578125" style="34" customWidth="1"/>
    <col min="9986" max="9986" width="15.140625" style="34" customWidth="1"/>
    <col min="9987" max="9987" width="19.85546875" style="34" customWidth="1"/>
    <col min="9988" max="9989" width="16" style="34" customWidth="1"/>
    <col min="9990" max="9990" width="17" style="34" customWidth="1"/>
    <col min="9991" max="9991" width="15.28515625" style="34" customWidth="1"/>
    <col min="9992" max="9992" width="17" style="34" customWidth="1"/>
    <col min="9993" max="9993" width="15.42578125" style="34" customWidth="1"/>
    <col min="9994" max="9994" width="9.140625" style="34"/>
    <col min="9995" max="9995" width="10.28515625" style="34" bestFit="1" customWidth="1"/>
    <col min="9996" max="10240" width="9.140625" style="34"/>
    <col min="10241" max="10241" width="11.42578125" style="34" customWidth="1"/>
    <col min="10242" max="10242" width="15.140625" style="34" customWidth="1"/>
    <col min="10243" max="10243" width="19.85546875" style="34" customWidth="1"/>
    <col min="10244" max="10245" width="16" style="34" customWidth="1"/>
    <col min="10246" max="10246" width="17" style="34" customWidth="1"/>
    <col min="10247" max="10247" width="15.28515625" style="34" customWidth="1"/>
    <col min="10248" max="10248" width="17" style="34" customWidth="1"/>
    <col min="10249" max="10249" width="15.42578125" style="34" customWidth="1"/>
    <col min="10250" max="10250" width="9.140625" style="34"/>
    <col min="10251" max="10251" width="10.28515625" style="34" bestFit="1" customWidth="1"/>
    <col min="10252" max="10496" width="9.140625" style="34"/>
    <col min="10497" max="10497" width="11.42578125" style="34" customWidth="1"/>
    <col min="10498" max="10498" width="15.140625" style="34" customWidth="1"/>
    <col min="10499" max="10499" width="19.85546875" style="34" customWidth="1"/>
    <col min="10500" max="10501" width="16" style="34" customWidth="1"/>
    <col min="10502" max="10502" width="17" style="34" customWidth="1"/>
    <col min="10503" max="10503" width="15.28515625" style="34" customWidth="1"/>
    <col min="10504" max="10504" width="17" style="34" customWidth="1"/>
    <col min="10505" max="10505" width="15.42578125" style="34" customWidth="1"/>
    <col min="10506" max="10506" width="9.140625" style="34"/>
    <col min="10507" max="10507" width="10.28515625" style="34" bestFit="1" customWidth="1"/>
    <col min="10508" max="10752" width="9.140625" style="34"/>
    <col min="10753" max="10753" width="11.42578125" style="34" customWidth="1"/>
    <col min="10754" max="10754" width="15.140625" style="34" customWidth="1"/>
    <col min="10755" max="10755" width="19.85546875" style="34" customWidth="1"/>
    <col min="10756" max="10757" width="16" style="34" customWidth="1"/>
    <col min="10758" max="10758" width="17" style="34" customWidth="1"/>
    <col min="10759" max="10759" width="15.28515625" style="34" customWidth="1"/>
    <col min="10760" max="10760" width="17" style="34" customWidth="1"/>
    <col min="10761" max="10761" width="15.42578125" style="34" customWidth="1"/>
    <col min="10762" max="10762" width="9.140625" style="34"/>
    <col min="10763" max="10763" width="10.28515625" style="34" bestFit="1" customWidth="1"/>
    <col min="10764" max="11008" width="9.140625" style="34"/>
    <col min="11009" max="11009" width="11.42578125" style="34" customWidth="1"/>
    <col min="11010" max="11010" width="15.140625" style="34" customWidth="1"/>
    <col min="11011" max="11011" width="19.85546875" style="34" customWidth="1"/>
    <col min="11012" max="11013" width="16" style="34" customWidth="1"/>
    <col min="11014" max="11014" width="17" style="34" customWidth="1"/>
    <col min="11015" max="11015" width="15.28515625" style="34" customWidth="1"/>
    <col min="11016" max="11016" width="17" style="34" customWidth="1"/>
    <col min="11017" max="11017" width="15.42578125" style="34" customWidth="1"/>
    <col min="11018" max="11018" width="9.140625" style="34"/>
    <col min="11019" max="11019" width="10.28515625" style="34" bestFit="1" customWidth="1"/>
    <col min="11020" max="11264" width="9.140625" style="34"/>
    <col min="11265" max="11265" width="11.42578125" style="34" customWidth="1"/>
    <col min="11266" max="11266" width="15.140625" style="34" customWidth="1"/>
    <col min="11267" max="11267" width="19.85546875" style="34" customWidth="1"/>
    <col min="11268" max="11269" width="16" style="34" customWidth="1"/>
    <col min="11270" max="11270" width="17" style="34" customWidth="1"/>
    <col min="11271" max="11271" width="15.28515625" style="34" customWidth="1"/>
    <col min="11272" max="11272" width="17" style="34" customWidth="1"/>
    <col min="11273" max="11273" width="15.42578125" style="34" customWidth="1"/>
    <col min="11274" max="11274" width="9.140625" style="34"/>
    <col min="11275" max="11275" width="10.28515625" style="34" bestFit="1" customWidth="1"/>
    <col min="11276" max="11520" width="9.140625" style="34"/>
    <col min="11521" max="11521" width="11.42578125" style="34" customWidth="1"/>
    <col min="11522" max="11522" width="15.140625" style="34" customWidth="1"/>
    <col min="11523" max="11523" width="19.85546875" style="34" customWidth="1"/>
    <col min="11524" max="11525" width="16" style="34" customWidth="1"/>
    <col min="11526" max="11526" width="17" style="34" customWidth="1"/>
    <col min="11527" max="11527" width="15.28515625" style="34" customWidth="1"/>
    <col min="11528" max="11528" width="17" style="34" customWidth="1"/>
    <col min="11529" max="11529" width="15.42578125" style="34" customWidth="1"/>
    <col min="11530" max="11530" width="9.140625" style="34"/>
    <col min="11531" max="11531" width="10.28515625" style="34" bestFit="1" customWidth="1"/>
    <col min="11532" max="11776" width="9.140625" style="34"/>
    <col min="11777" max="11777" width="11.42578125" style="34" customWidth="1"/>
    <col min="11778" max="11778" width="15.140625" style="34" customWidth="1"/>
    <col min="11779" max="11779" width="19.85546875" style="34" customWidth="1"/>
    <col min="11780" max="11781" width="16" style="34" customWidth="1"/>
    <col min="11782" max="11782" width="17" style="34" customWidth="1"/>
    <col min="11783" max="11783" width="15.28515625" style="34" customWidth="1"/>
    <col min="11784" max="11784" width="17" style="34" customWidth="1"/>
    <col min="11785" max="11785" width="15.42578125" style="34" customWidth="1"/>
    <col min="11786" max="11786" width="9.140625" style="34"/>
    <col min="11787" max="11787" width="10.28515625" style="34" bestFit="1" customWidth="1"/>
    <col min="11788" max="12032" width="9.140625" style="34"/>
    <col min="12033" max="12033" width="11.42578125" style="34" customWidth="1"/>
    <col min="12034" max="12034" width="15.140625" style="34" customWidth="1"/>
    <col min="12035" max="12035" width="19.85546875" style="34" customWidth="1"/>
    <col min="12036" max="12037" width="16" style="34" customWidth="1"/>
    <col min="12038" max="12038" width="17" style="34" customWidth="1"/>
    <col min="12039" max="12039" width="15.28515625" style="34" customWidth="1"/>
    <col min="12040" max="12040" width="17" style="34" customWidth="1"/>
    <col min="12041" max="12041" width="15.42578125" style="34" customWidth="1"/>
    <col min="12042" max="12042" width="9.140625" style="34"/>
    <col min="12043" max="12043" width="10.28515625" style="34" bestFit="1" customWidth="1"/>
    <col min="12044" max="12288" width="9.140625" style="34"/>
    <col min="12289" max="12289" width="11.42578125" style="34" customWidth="1"/>
    <col min="12290" max="12290" width="15.140625" style="34" customWidth="1"/>
    <col min="12291" max="12291" width="19.85546875" style="34" customWidth="1"/>
    <col min="12292" max="12293" width="16" style="34" customWidth="1"/>
    <col min="12294" max="12294" width="17" style="34" customWidth="1"/>
    <col min="12295" max="12295" width="15.28515625" style="34" customWidth="1"/>
    <col min="12296" max="12296" width="17" style="34" customWidth="1"/>
    <col min="12297" max="12297" width="15.42578125" style="34" customWidth="1"/>
    <col min="12298" max="12298" width="9.140625" style="34"/>
    <col min="12299" max="12299" width="10.28515625" style="34" bestFit="1" customWidth="1"/>
    <col min="12300" max="12544" width="9.140625" style="34"/>
    <col min="12545" max="12545" width="11.42578125" style="34" customWidth="1"/>
    <col min="12546" max="12546" width="15.140625" style="34" customWidth="1"/>
    <col min="12547" max="12547" width="19.85546875" style="34" customWidth="1"/>
    <col min="12548" max="12549" width="16" style="34" customWidth="1"/>
    <col min="12550" max="12550" width="17" style="34" customWidth="1"/>
    <col min="12551" max="12551" width="15.28515625" style="34" customWidth="1"/>
    <col min="12552" max="12552" width="17" style="34" customWidth="1"/>
    <col min="12553" max="12553" width="15.42578125" style="34" customWidth="1"/>
    <col min="12554" max="12554" width="9.140625" style="34"/>
    <col min="12555" max="12555" width="10.28515625" style="34" bestFit="1" customWidth="1"/>
    <col min="12556" max="12800" width="9.140625" style="34"/>
    <col min="12801" max="12801" width="11.42578125" style="34" customWidth="1"/>
    <col min="12802" max="12802" width="15.140625" style="34" customWidth="1"/>
    <col min="12803" max="12803" width="19.85546875" style="34" customWidth="1"/>
    <col min="12804" max="12805" width="16" style="34" customWidth="1"/>
    <col min="12806" max="12806" width="17" style="34" customWidth="1"/>
    <col min="12807" max="12807" width="15.28515625" style="34" customWidth="1"/>
    <col min="12808" max="12808" width="17" style="34" customWidth="1"/>
    <col min="12809" max="12809" width="15.42578125" style="34" customWidth="1"/>
    <col min="12810" max="12810" width="9.140625" style="34"/>
    <col min="12811" max="12811" width="10.28515625" style="34" bestFit="1" customWidth="1"/>
    <col min="12812" max="13056" width="9.140625" style="34"/>
    <col min="13057" max="13057" width="11.42578125" style="34" customWidth="1"/>
    <col min="13058" max="13058" width="15.140625" style="34" customWidth="1"/>
    <col min="13059" max="13059" width="19.85546875" style="34" customWidth="1"/>
    <col min="13060" max="13061" width="16" style="34" customWidth="1"/>
    <col min="13062" max="13062" width="17" style="34" customWidth="1"/>
    <col min="13063" max="13063" width="15.28515625" style="34" customWidth="1"/>
    <col min="13064" max="13064" width="17" style="34" customWidth="1"/>
    <col min="13065" max="13065" width="15.42578125" style="34" customWidth="1"/>
    <col min="13066" max="13066" width="9.140625" style="34"/>
    <col min="13067" max="13067" width="10.28515625" style="34" bestFit="1" customWidth="1"/>
    <col min="13068" max="13312" width="9.140625" style="34"/>
    <col min="13313" max="13313" width="11.42578125" style="34" customWidth="1"/>
    <col min="13314" max="13314" width="15.140625" style="34" customWidth="1"/>
    <col min="13315" max="13315" width="19.85546875" style="34" customWidth="1"/>
    <col min="13316" max="13317" width="16" style="34" customWidth="1"/>
    <col min="13318" max="13318" width="17" style="34" customWidth="1"/>
    <col min="13319" max="13319" width="15.28515625" style="34" customWidth="1"/>
    <col min="13320" max="13320" width="17" style="34" customWidth="1"/>
    <col min="13321" max="13321" width="15.42578125" style="34" customWidth="1"/>
    <col min="13322" max="13322" width="9.140625" style="34"/>
    <col min="13323" max="13323" width="10.28515625" style="34" bestFit="1" customWidth="1"/>
    <col min="13324" max="13568" width="9.140625" style="34"/>
    <col min="13569" max="13569" width="11.42578125" style="34" customWidth="1"/>
    <col min="13570" max="13570" width="15.140625" style="34" customWidth="1"/>
    <col min="13571" max="13571" width="19.85546875" style="34" customWidth="1"/>
    <col min="13572" max="13573" width="16" style="34" customWidth="1"/>
    <col min="13574" max="13574" width="17" style="34" customWidth="1"/>
    <col min="13575" max="13575" width="15.28515625" style="34" customWidth="1"/>
    <col min="13576" max="13576" width="17" style="34" customWidth="1"/>
    <col min="13577" max="13577" width="15.42578125" style="34" customWidth="1"/>
    <col min="13578" max="13578" width="9.140625" style="34"/>
    <col min="13579" max="13579" width="10.28515625" style="34" bestFit="1" customWidth="1"/>
    <col min="13580" max="13824" width="9.140625" style="34"/>
    <col min="13825" max="13825" width="11.42578125" style="34" customWidth="1"/>
    <col min="13826" max="13826" width="15.140625" style="34" customWidth="1"/>
    <col min="13827" max="13827" width="19.85546875" style="34" customWidth="1"/>
    <col min="13828" max="13829" width="16" style="34" customWidth="1"/>
    <col min="13830" max="13830" width="17" style="34" customWidth="1"/>
    <col min="13831" max="13831" width="15.28515625" style="34" customWidth="1"/>
    <col min="13832" max="13832" width="17" style="34" customWidth="1"/>
    <col min="13833" max="13833" width="15.42578125" style="34" customWidth="1"/>
    <col min="13834" max="13834" width="9.140625" style="34"/>
    <col min="13835" max="13835" width="10.28515625" style="34" bestFit="1" customWidth="1"/>
    <col min="13836" max="14080" width="9.140625" style="34"/>
    <col min="14081" max="14081" width="11.42578125" style="34" customWidth="1"/>
    <col min="14082" max="14082" width="15.140625" style="34" customWidth="1"/>
    <col min="14083" max="14083" width="19.85546875" style="34" customWidth="1"/>
    <col min="14084" max="14085" width="16" style="34" customWidth="1"/>
    <col min="14086" max="14086" width="17" style="34" customWidth="1"/>
    <col min="14087" max="14087" width="15.28515625" style="34" customWidth="1"/>
    <col min="14088" max="14088" width="17" style="34" customWidth="1"/>
    <col min="14089" max="14089" width="15.42578125" style="34" customWidth="1"/>
    <col min="14090" max="14090" width="9.140625" style="34"/>
    <col min="14091" max="14091" width="10.28515625" style="34" bestFit="1" customWidth="1"/>
    <col min="14092" max="14336" width="9.140625" style="34"/>
    <col min="14337" max="14337" width="11.42578125" style="34" customWidth="1"/>
    <col min="14338" max="14338" width="15.140625" style="34" customWidth="1"/>
    <col min="14339" max="14339" width="19.85546875" style="34" customWidth="1"/>
    <col min="14340" max="14341" width="16" style="34" customWidth="1"/>
    <col min="14342" max="14342" width="17" style="34" customWidth="1"/>
    <col min="14343" max="14343" width="15.28515625" style="34" customWidth="1"/>
    <col min="14344" max="14344" width="17" style="34" customWidth="1"/>
    <col min="14345" max="14345" width="15.42578125" style="34" customWidth="1"/>
    <col min="14346" max="14346" width="9.140625" style="34"/>
    <col min="14347" max="14347" width="10.28515625" style="34" bestFit="1" customWidth="1"/>
    <col min="14348" max="14592" width="9.140625" style="34"/>
    <col min="14593" max="14593" width="11.42578125" style="34" customWidth="1"/>
    <col min="14594" max="14594" width="15.140625" style="34" customWidth="1"/>
    <col min="14595" max="14595" width="19.85546875" style="34" customWidth="1"/>
    <col min="14596" max="14597" width="16" style="34" customWidth="1"/>
    <col min="14598" max="14598" width="17" style="34" customWidth="1"/>
    <col min="14599" max="14599" width="15.28515625" style="34" customWidth="1"/>
    <col min="14600" max="14600" width="17" style="34" customWidth="1"/>
    <col min="14601" max="14601" width="15.42578125" style="34" customWidth="1"/>
    <col min="14602" max="14602" width="9.140625" style="34"/>
    <col min="14603" max="14603" width="10.28515625" style="34" bestFit="1" customWidth="1"/>
    <col min="14604" max="14848" width="9.140625" style="34"/>
    <col min="14849" max="14849" width="11.42578125" style="34" customWidth="1"/>
    <col min="14850" max="14850" width="15.140625" style="34" customWidth="1"/>
    <col min="14851" max="14851" width="19.85546875" style="34" customWidth="1"/>
    <col min="14852" max="14853" width="16" style="34" customWidth="1"/>
    <col min="14854" max="14854" width="17" style="34" customWidth="1"/>
    <col min="14855" max="14855" width="15.28515625" style="34" customWidth="1"/>
    <col min="14856" max="14856" width="17" style="34" customWidth="1"/>
    <col min="14857" max="14857" width="15.42578125" style="34" customWidth="1"/>
    <col min="14858" max="14858" width="9.140625" style="34"/>
    <col min="14859" max="14859" width="10.28515625" style="34" bestFit="1" customWidth="1"/>
    <col min="14860" max="15104" width="9.140625" style="34"/>
    <col min="15105" max="15105" width="11.42578125" style="34" customWidth="1"/>
    <col min="15106" max="15106" width="15.140625" style="34" customWidth="1"/>
    <col min="15107" max="15107" width="19.85546875" style="34" customWidth="1"/>
    <col min="15108" max="15109" width="16" style="34" customWidth="1"/>
    <col min="15110" max="15110" width="17" style="34" customWidth="1"/>
    <col min="15111" max="15111" width="15.28515625" style="34" customWidth="1"/>
    <col min="15112" max="15112" width="17" style="34" customWidth="1"/>
    <col min="15113" max="15113" width="15.42578125" style="34" customWidth="1"/>
    <col min="15114" max="15114" width="9.140625" style="34"/>
    <col min="15115" max="15115" width="10.28515625" style="34" bestFit="1" customWidth="1"/>
    <col min="15116" max="15360" width="9.140625" style="34"/>
    <col min="15361" max="15361" width="11.42578125" style="34" customWidth="1"/>
    <col min="15362" max="15362" width="15.140625" style="34" customWidth="1"/>
    <col min="15363" max="15363" width="19.85546875" style="34" customWidth="1"/>
    <col min="15364" max="15365" width="16" style="34" customWidth="1"/>
    <col min="15366" max="15366" width="17" style="34" customWidth="1"/>
    <col min="15367" max="15367" width="15.28515625" style="34" customWidth="1"/>
    <col min="15368" max="15368" width="17" style="34" customWidth="1"/>
    <col min="15369" max="15369" width="15.42578125" style="34" customWidth="1"/>
    <col min="15370" max="15370" width="9.140625" style="34"/>
    <col min="15371" max="15371" width="10.28515625" style="34" bestFit="1" customWidth="1"/>
    <col min="15372" max="15616" width="9.140625" style="34"/>
    <col min="15617" max="15617" width="11.42578125" style="34" customWidth="1"/>
    <col min="15618" max="15618" width="15.140625" style="34" customWidth="1"/>
    <col min="15619" max="15619" width="19.85546875" style="34" customWidth="1"/>
    <col min="15620" max="15621" width="16" style="34" customWidth="1"/>
    <col min="15622" max="15622" width="17" style="34" customWidth="1"/>
    <col min="15623" max="15623" width="15.28515625" style="34" customWidth="1"/>
    <col min="15624" max="15624" width="17" style="34" customWidth="1"/>
    <col min="15625" max="15625" width="15.42578125" style="34" customWidth="1"/>
    <col min="15626" max="15626" width="9.140625" style="34"/>
    <col min="15627" max="15627" width="10.28515625" style="34" bestFit="1" customWidth="1"/>
    <col min="15628" max="15872" width="9.140625" style="34"/>
    <col min="15873" max="15873" width="11.42578125" style="34" customWidth="1"/>
    <col min="15874" max="15874" width="15.140625" style="34" customWidth="1"/>
    <col min="15875" max="15875" width="19.85546875" style="34" customWidth="1"/>
    <col min="15876" max="15877" width="16" style="34" customWidth="1"/>
    <col min="15878" max="15878" width="17" style="34" customWidth="1"/>
    <col min="15879" max="15879" width="15.28515625" style="34" customWidth="1"/>
    <col min="15880" max="15880" width="17" style="34" customWidth="1"/>
    <col min="15881" max="15881" width="15.42578125" style="34" customWidth="1"/>
    <col min="15882" max="15882" width="9.140625" style="34"/>
    <col min="15883" max="15883" width="10.28515625" style="34" bestFit="1" customWidth="1"/>
    <col min="15884" max="16128" width="9.140625" style="34"/>
    <col min="16129" max="16129" width="11.42578125" style="34" customWidth="1"/>
    <col min="16130" max="16130" width="15.140625" style="34" customWidth="1"/>
    <col min="16131" max="16131" width="19.85546875" style="34" customWidth="1"/>
    <col min="16132" max="16133" width="16" style="34" customWidth="1"/>
    <col min="16134" max="16134" width="17" style="34" customWidth="1"/>
    <col min="16135" max="16135" width="15.28515625" style="34" customWidth="1"/>
    <col min="16136" max="16136" width="17" style="34" customWidth="1"/>
    <col min="16137" max="16137" width="15.42578125" style="34" customWidth="1"/>
    <col min="16138" max="16138" width="9.140625" style="34"/>
    <col min="16139" max="16139" width="10.28515625" style="34" bestFit="1" customWidth="1"/>
    <col min="16140" max="16384" width="9.140625" style="34"/>
  </cols>
  <sheetData>
    <row r="1" spans="1:9" ht="16.5" customHeight="1">
      <c r="A1" s="536" t="s">
        <v>208</v>
      </c>
      <c r="B1" s="536"/>
      <c r="C1" s="536"/>
      <c r="D1" s="536"/>
      <c r="E1" s="536"/>
      <c r="F1" s="536"/>
      <c r="G1" s="536"/>
      <c r="H1" s="536"/>
      <c r="I1" s="536"/>
    </row>
    <row r="2" spans="1:9">
      <c r="A2" s="155"/>
      <c r="B2" s="155"/>
      <c r="C2" s="155"/>
      <c r="D2" s="155"/>
      <c r="E2" s="155"/>
      <c r="F2" s="155"/>
      <c r="G2" s="155"/>
      <c r="H2" s="155"/>
      <c r="I2" s="155"/>
    </row>
    <row r="3" spans="1:9" ht="45.75" customHeight="1">
      <c r="A3" s="340" t="s">
        <v>209</v>
      </c>
      <c r="B3" s="340"/>
      <c r="C3" s="340"/>
      <c r="D3" s="340"/>
      <c r="E3" s="340"/>
      <c r="F3" s="340"/>
      <c r="G3" s="340"/>
      <c r="H3" s="340"/>
      <c r="I3" s="340"/>
    </row>
    <row r="4" spans="1:9">
      <c r="A4" s="337" t="s">
        <v>46</v>
      </c>
      <c r="B4" s="337"/>
      <c r="C4" s="337"/>
      <c r="D4" s="337"/>
      <c r="E4" s="337"/>
      <c r="F4" s="337"/>
      <c r="G4" s="337"/>
      <c r="H4" s="337"/>
      <c r="I4" s="337"/>
    </row>
    <row r="5" spans="1:9" s="60" customFormat="1">
      <c r="A5" s="34"/>
      <c r="B5" s="34"/>
      <c r="C5" s="34"/>
      <c r="D5" s="34"/>
      <c r="E5" s="34"/>
      <c r="F5" s="34"/>
      <c r="G5" s="34"/>
      <c r="H5" s="34"/>
      <c r="I5" s="34"/>
    </row>
    <row r="6" spans="1:9">
      <c r="A6" s="337" t="s">
        <v>93</v>
      </c>
      <c r="B6" s="337"/>
      <c r="C6" s="337"/>
      <c r="D6" s="337"/>
      <c r="E6" s="337"/>
      <c r="F6" s="337"/>
      <c r="G6" s="337"/>
      <c r="H6" s="337"/>
      <c r="I6" s="337"/>
    </row>
    <row r="7" spans="1:9" s="60" customFormat="1" ht="17.25" thickBot="1">
      <c r="A7" s="34"/>
      <c r="B7" s="34"/>
      <c r="C7" s="34"/>
      <c r="D7" s="34"/>
      <c r="E7" s="34"/>
      <c r="F7" s="34"/>
      <c r="G7" s="34"/>
      <c r="H7" s="34"/>
      <c r="I7" s="34"/>
    </row>
    <row r="8" spans="1:9">
      <c r="A8" s="413" t="s">
        <v>48</v>
      </c>
      <c r="B8" s="414"/>
      <c r="C8" s="414"/>
      <c r="D8" s="419" t="s">
        <v>24</v>
      </c>
      <c r="E8" s="420"/>
      <c r="F8" s="420"/>
      <c r="G8" s="420"/>
      <c r="H8" s="420"/>
      <c r="I8" s="421"/>
    </row>
    <row r="9" spans="1:9">
      <c r="A9" s="415"/>
      <c r="B9" s="416"/>
      <c r="C9" s="416"/>
      <c r="D9" s="422" t="s">
        <v>49</v>
      </c>
      <c r="E9" s="423"/>
      <c r="F9" s="325"/>
      <c r="G9" s="422" t="s">
        <v>50</v>
      </c>
      <c r="H9" s="423"/>
      <c r="I9" s="325"/>
    </row>
    <row r="10" spans="1:9" ht="44.25" customHeight="1" thickBot="1">
      <c r="A10" s="417"/>
      <c r="B10" s="418"/>
      <c r="C10" s="418"/>
      <c r="D10" s="17" t="s">
        <v>15</v>
      </c>
      <c r="E10" s="17" t="s">
        <v>16</v>
      </c>
      <c r="F10" s="149" t="s">
        <v>7</v>
      </c>
      <c r="G10" s="17" t="s">
        <v>15</v>
      </c>
      <c r="H10" s="17" t="s">
        <v>16</v>
      </c>
      <c r="I10" s="36" t="s">
        <v>7</v>
      </c>
    </row>
    <row r="11" spans="1:9">
      <c r="A11" s="313" t="s">
        <v>51</v>
      </c>
      <c r="B11" s="314"/>
      <c r="C11" s="317" t="s">
        <v>21</v>
      </c>
      <c r="D11" s="318"/>
      <c r="E11" s="318"/>
      <c r="F11" s="318"/>
      <c r="G11" s="318"/>
      <c r="H11" s="318"/>
      <c r="I11" s="319"/>
    </row>
    <row r="12" spans="1:9">
      <c r="A12" s="315"/>
      <c r="B12" s="316"/>
      <c r="C12" s="320" t="s">
        <v>210</v>
      </c>
      <c r="D12" s="321"/>
      <c r="E12" s="321"/>
      <c r="F12" s="321"/>
      <c r="G12" s="321"/>
      <c r="H12" s="321"/>
      <c r="I12" s="322"/>
    </row>
    <row r="13" spans="1:9">
      <c r="A13" s="323" t="s">
        <v>94</v>
      </c>
      <c r="B13" s="325" t="s">
        <v>95</v>
      </c>
      <c r="C13" s="327" t="s">
        <v>55</v>
      </c>
      <c r="D13" s="328"/>
      <c r="E13" s="328"/>
      <c r="F13" s="328"/>
      <c r="G13" s="328"/>
      <c r="H13" s="328"/>
      <c r="I13" s="329"/>
    </row>
    <row r="14" spans="1:9" ht="17.25" thickBot="1">
      <c r="A14" s="323"/>
      <c r="B14" s="325"/>
      <c r="C14" s="330" t="s">
        <v>149</v>
      </c>
      <c r="D14" s="331"/>
      <c r="E14" s="331"/>
      <c r="F14" s="331"/>
      <c r="G14" s="331"/>
      <c r="H14" s="331"/>
      <c r="I14" s="332"/>
    </row>
    <row r="15" spans="1:9" ht="50.25" thickBot="1">
      <c r="A15" s="303" t="s">
        <v>97</v>
      </c>
      <c r="B15" s="304"/>
      <c r="C15" s="160" t="s">
        <v>98</v>
      </c>
      <c r="D15" s="79">
        <v>5</v>
      </c>
      <c r="E15" s="79">
        <v>5</v>
      </c>
      <c r="F15" s="79">
        <v>5</v>
      </c>
      <c r="G15" s="80"/>
      <c r="H15" s="80"/>
      <c r="I15" s="64"/>
    </row>
    <row r="16" spans="1:9" ht="17.25" thickBot="1">
      <c r="A16" s="303" t="s">
        <v>99</v>
      </c>
      <c r="B16" s="304"/>
      <c r="C16" s="160"/>
      <c r="D16" s="65" t="s">
        <v>57</v>
      </c>
      <c r="E16" s="65" t="s">
        <v>57</v>
      </c>
      <c r="F16" s="65" t="s">
        <v>57</v>
      </c>
      <c r="G16" s="81" t="e">
        <f>SUM(#REF!)</f>
        <v>#REF!</v>
      </c>
      <c r="H16" s="81" t="e">
        <f>SUM(#REF!)</f>
        <v>#REF!</v>
      </c>
      <c r="I16" s="81" t="e">
        <f>SUM(#REF!)</f>
        <v>#REF!</v>
      </c>
    </row>
    <row r="17" spans="1:9" ht="17.25" thickBot="1">
      <c r="A17" s="303" t="s">
        <v>100</v>
      </c>
      <c r="B17" s="511"/>
      <c r="C17" s="304"/>
      <c r="D17" s="152"/>
      <c r="E17" s="152"/>
      <c r="F17" s="65"/>
      <c r="G17" s="68"/>
      <c r="H17" s="68"/>
      <c r="I17" s="64"/>
    </row>
    <row r="18" spans="1:9">
      <c r="A18" s="512" t="s">
        <v>101</v>
      </c>
      <c r="B18" s="513"/>
      <c r="C18" s="513"/>
      <c r="D18" s="513"/>
      <c r="E18" s="513"/>
      <c r="F18" s="513"/>
      <c r="G18" s="513"/>
      <c r="H18" s="513"/>
      <c r="I18" s="514"/>
    </row>
    <row r="19" spans="1:9" ht="17.25" thickBot="1">
      <c r="A19" s="515" t="s">
        <v>150</v>
      </c>
      <c r="B19" s="516"/>
      <c r="C19" s="516"/>
      <c r="D19" s="516"/>
      <c r="E19" s="516"/>
      <c r="F19" s="516"/>
      <c r="G19" s="516"/>
      <c r="H19" s="516"/>
      <c r="I19" s="517"/>
    </row>
    <row r="20" spans="1:9">
      <c r="A20" s="305" t="s">
        <v>63</v>
      </c>
      <c r="B20" s="306"/>
      <c r="C20" s="306"/>
      <c r="D20" s="306"/>
      <c r="E20" s="306"/>
      <c r="F20" s="306"/>
      <c r="G20" s="307"/>
      <c r="H20" s="307"/>
      <c r="I20" s="308"/>
    </row>
    <row r="21" spans="1:9" ht="22.5" customHeight="1" thickBot="1">
      <c r="A21" s="309" t="s">
        <v>103</v>
      </c>
      <c r="B21" s="310"/>
      <c r="C21" s="310"/>
      <c r="D21" s="310"/>
      <c r="E21" s="310"/>
      <c r="F21" s="310"/>
      <c r="G21" s="311"/>
      <c r="H21" s="311"/>
      <c r="I21" s="312"/>
    </row>
    <row r="22" spans="1:9">
      <c r="A22" s="305" t="s">
        <v>64</v>
      </c>
      <c r="B22" s="306"/>
      <c r="C22" s="306"/>
      <c r="D22" s="306"/>
      <c r="E22" s="306"/>
      <c r="F22" s="306"/>
      <c r="G22" s="307"/>
      <c r="H22" s="307"/>
      <c r="I22" s="308"/>
    </row>
    <row r="23" spans="1:9" ht="61.5" customHeight="1" thickBot="1">
      <c r="A23" s="309" t="s">
        <v>104</v>
      </c>
      <c r="B23" s="310"/>
      <c r="C23" s="310"/>
      <c r="D23" s="310"/>
      <c r="E23" s="310"/>
      <c r="F23" s="310"/>
      <c r="G23" s="311"/>
      <c r="H23" s="311"/>
      <c r="I23" s="312"/>
    </row>
    <row r="24" spans="1:9">
      <c r="A24" s="313" t="s">
        <v>51</v>
      </c>
      <c r="B24" s="314"/>
      <c r="C24" s="317" t="s">
        <v>21</v>
      </c>
      <c r="D24" s="318"/>
      <c r="E24" s="318"/>
      <c r="F24" s="318"/>
      <c r="G24" s="318"/>
      <c r="H24" s="318"/>
      <c r="I24" s="319"/>
    </row>
    <row r="25" spans="1:9">
      <c r="A25" s="315"/>
      <c r="B25" s="316"/>
      <c r="C25" s="320" t="s">
        <v>211</v>
      </c>
      <c r="D25" s="321"/>
      <c r="E25" s="321"/>
      <c r="F25" s="321"/>
      <c r="G25" s="321"/>
      <c r="H25" s="321"/>
      <c r="I25" s="322"/>
    </row>
    <row r="26" spans="1:9">
      <c r="A26" s="323" t="s">
        <v>151</v>
      </c>
      <c r="B26" s="325" t="s">
        <v>95</v>
      </c>
      <c r="C26" s="327" t="s">
        <v>55</v>
      </c>
      <c r="D26" s="328"/>
      <c r="E26" s="328"/>
      <c r="F26" s="328"/>
      <c r="G26" s="328"/>
      <c r="H26" s="328"/>
      <c r="I26" s="329"/>
    </row>
    <row r="27" spans="1:9" ht="17.25" thickBot="1">
      <c r="A27" s="323"/>
      <c r="B27" s="325"/>
      <c r="C27" s="330" t="s">
        <v>96</v>
      </c>
      <c r="D27" s="331"/>
      <c r="E27" s="331"/>
      <c r="F27" s="331"/>
      <c r="G27" s="331"/>
      <c r="H27" s="331"/>
      <c r="I27" s="332"/>
    </row>
    <row r="28" spans="1:9" ht="50.25" thickBot="1">
      <c r="A28" s="303" t="s">
        <v>97</v>
      </c>
      <c r="B28" s="304"/>
      <c r="C28" s="160" t="s">
        <v>98</v>
      </c>
      <c r="D28" s="62">
        <v>3</v>
      </c>
      <c r="E28" s="62">
        <v>3</v>
      </c>
      <c r="F28" s="62">
        <v>3</v>
      </c>
      <c r="G28" s="63"/>
      <c r="H28" s="63"/>
      <c r="I28" s="64"/>
    </row>
    <row r="29" spans="1:9" ht="24" customHeight="1" thickBot="1">
      <c r="A29" s="303" t="s">
        <v>99</v>
      </c>
      <c r="B29" s="304"/>
      <c r="C29" s="160"/>
      <c r="D29" s="65" t="s">
        <v>57</v>
      </c>
      <c r="E29" s="65" t="s">
        <v>57</v>
      </c>
      <c r="F29" s="65" t="s">
        <v>57</v>
      </c>
      <c r="G29" s="66" t="e">
        <f>SUM(#REF!,#REF!)</f>
        <v>#REF!</v>
      </c>
      <c r="H29" s="66" t="e">
        <f>SUM(#REF!,#REF!)</f>
        <v>#REF!</v>
      </c>
      <c r="I29" s="66" t="e">
        <f>SUM(#REF!,#REF!)</f>
        <v>#REF!</v>
      </c>
    </row>
    <row r="30" spans="1:9" ht="27.75" customHeight="1" thickBot="1">
      <c r="A30" s="303" t="s">
        <v>100</v>
      </c>
      <c r="B30" s="511"/>
      <c r="C30" s="304"/>
      <c r="D30" s="152"/>
      <c r="E30" s="152"/>
      <c r="F30" s="65"/>
      <c r="G30" s="68"/>
      <c r="H30" s="68"/>
      <c r="I30" s="64"/>
    </row>
    <row r="31" spans="1:9">
      <c r="A31" s="512" t="s">
        <v>101</v>
      </c>
      <c r="B31" s="513"/>
      <c r="C31" s="513"/>
      <c r="D31" s="513"/>
      <c r="E31" s="513"/>
      <c r="F31" s="513"/>
      <c r="G31" s="513"/>
      <c r="H31" s="513"/>
      <c r="I31" s="514"/>
    </row>
    <row r="32" spans="1:9" ht="17.25" thickBot="1">
      <c r="A32" s="515" t="s">
        <v>102</v>
      </c>
      <c r="B32" s="516"/>
      <c r="C32" s="516"/>
      <c r="D32" s="516"/>
      <c r="E32" s="516"/>
      <c r="F32" s="516"/>
      <c r="G32" s="516"/>
      <c r="H32" s="516"/>
      <c r="I32" s="517"/>
    </row>
    <row r="33" spans="1:9">
      <c r="A33" s="305" t="s">
        <v>63</v>
      </c>
      <c r="B33" s="306"/>
      <c r="C33" s="306"/>
      <c r="D33" s="306"/>
      <c r="E33" s="306"/>
      <c r="F33" s="306"/>
      <c r="G33" s="307"/>
      <c r="H33" s="307"/>
      <c r="I33" s="308"/>
    </row>
    <row r="34" spans="1:9" ht="17.25" thickBot="1">
      <c r="A34" s="309" t="s">
        <v>103</v>
      </c>
      <c r="B34" s="310"/>
      <c r="C34" s="310"/>
      <c r="D34" s="310"/>
      <c r="E34" s="310"/>
      <c r="F34" s="310"/>
      <c r="G34" s="311"/>
      <c r="H34" s="311"/>
      <c r="I34" s="312"/>
    </row>
    <row r="35" spans="1:9">
      <c r="A35" s="305" t="s">
        <v>64</v>
      </c>
      <c r="B35" s="306"/>
      <c r="C35" s="306"/>
      <c r="D35" s="306"/>
      <c r="E35" s="306"/>
      <c r="F35" s="306"/>
      <c r="G35" s="307"/>
      <c r="H35" s="307"/>
      <c r="I35" s="308"/>
    </row>
    <row r="36" spans="1:9" ht="48.75" customHeight="1" thickBot="1">
      <c r="A36" s="309" t="s">
        <v>104</v>
      </c>
      <c r="B36" s="310"/>
      <c r="C36" s="310"/>
      <c r="D36" s="310"/>
      <c r="E36" s="310"/>
      <c r="F36" s="310"/>
      <c r="G36" s="311"/>
      <c r="H36" s="311"/>
      <c r="I36" s="312"/>
    </row>
    <row r="37" spans="1:9">
      <c r="A37" s="100"/>
      <c r="B37" s="100"/>
      <c r="C37" s="100"/>
      <c r="D37" s="100"/>
      <c r="E37" s="100"/>
      <c r="F37" s="100"/>
      <c r="G37" s="100"/>
      <c r="H37" s="100"/>
      <c r="I37" s="100"/>
    </row>
    <row r="38" spans="1:9">
      <c r="A38" s="337" t="s">
        <v>47</v>
      </c>
      <c r="B38" s="337"/>
      <c r="C38" s="337"/>
      <c r="D38" s="337"/>
      <c r="E38" s="337"/>
      <c r="F38" s="337"/>
      <c r="G38" s="337"/>
      <c r="H38" s="337"/>
      <c r="I38" s="337"/>
    </row>
    <row r="39" spans="1:9" ht="17.25" thickBot="1">
      <c r="A39" s="60"/>
      <c r="B39" s="60"/>
      <c r="C39" s="60"/>
      <c r="D39" s="60"/>
      <c r="E39" s="60"/>
      <c r="F39" s="60"/>
      <c r="G39" s="60"/>
      <c r="H39" s="60"/>
      <c r="I39" s="60"/>
    </row>
    <row r="40" spans="1:9">
      <c r="A40" s="413" t="s">
        <v>48</v>
      </c>
      <c r="B40" s="414"/>
      <c r="C40" s="414"/>
      <c r="D40" s="419" t="s">
        <v>24</v>
      </c>
      <c r="E40" s="420"/>
      <c r="F40" s="420"/>
      <c r="G40" s="420"/>
      <c r="H40" s="420"/>
      <c r="I40" s="421"/>
    </row>
    <row r="41" spans="1:9">
      <c r="A41" s="415"/>
      <c r="B41" s="416"/>
      <c r="C41" s="416"/>
      <c r="D41" s="422" t="s">
        <v>49</v>
      </c>
      <c r="E41" s="423"/>
      <c r="F41" s="325"/>
      <c r="G41" s="422" t="s">
        <v>50</v>
      </c>
      <c r="H41" s="423"/>
      <c r="I41" s="325"/>
    </row>
    <row r="42" spans="1:9" ht="33.75" thickBot="1">
      <c r="A42" s="417"/>
      <c r="B42" s="418"/>
      <c r="C42" s="418"/>
      <c r="D42" s="17" t="s">
        <v>15</v>
      </c>
      <c r="E42" s="17" t="s">
        <v>16</v>
      </c>
      <c r="F42" s="149" t="s">
        <v>7</v>
      </c>
      <c r="G42" s="17" t="s">
        <v>15</v>
      </c>
      <c r="H42" s="17" t="s">
        <v>16</v>
      </c>
      <c r="I42" s="36" t="s">
        <v>7</v>
      </c>
    </row>
    <row r="43" spans="1:9">
      <c r="A43" s="313" t="s">
        <v>51</v>
      </c>
      <c r="B43" s="314"/>
      <c r="C43" s="565" t="s">
        <v>21</v>
      </c>
      <c r="D43" s="566"/>
      <c r="E43" s="566"/>
      <c r="F43" s="566"/>
      <c r="G43" s="566"/>
      <c r="H43" s="566"/>
      <c r="I43" s="567"/>
    </row>
    <row r="44" spans="1:9">
      <c r="A44" s="315"/>
      <c r="B44" s="316"/>
      <c r="C44" s="320" t="s">
        <v>52</v>
      </c>
      <c r="D44" s="321"/>
      <c r="E44" s="321"/>
      <c r="F44" s="321"/>
      <c r="G44" s="321"/>
      <c r="H44" s="321"/>
      <c r="I44" s="322"/>
    </row>
    <row r="45" spans="1:9">
      <c r="A45" s="323" t="s">
        <v>53</v>
      </c>
      <c r="B45" s="325" t="s">
        <v>54</v>
      </c>
      <c r="C45" s="327" t="s">
        <v>55</v>
      </c>
      <c r="D45" s="328"/>
      <c r="E45" s="328"/>
      <c r="F45" s="328"/>
      <c r="G45" s="328"/>
      <c r="H45" s="328"/>
      <c r="I45" s="329"/>
    </row>
    <row r="46" spans="1:9" ht="39" customHeight="1" thickBot="1">
      <c r="A46" s="323"/>
      <c r="B46" s="325"/>
      <c r="C46" s="753" t="s">
        <v>212</v>
      </c>
      <c r="D46" s="754"/>
      <c r="E46" s="754"/>
      <c r="F46" s="754"/>
      <c r="G46" s="754"/>
      <c r="H46" s="754"/>
      <c r="I46" s="755"/>
    </row>
    <row r="47" spans="1:9" ht="17.25" thickBot="1">
      <c r="A47" s="741" t="s">
        <v>56</v>
      </c>
      <c r="B47" s="742"/>
      <c r="C47" s="87"/>
      <c r="D47" s="159" t="s">
        <v>57</v>
      </c>
      <c r="E47" s="159" t="s">
        <v>57</v>
      </c>
      <c r="F47" s="159" t="s">
        <v>57</v>
      </c>
      <c r="G47" s="81" t="e">
        <f>SUM(#REF!,#REF!)</f>
        <v>#REF!</v>
      </c>
      <c r="H47" s="81" t="e">
        <f>SUM(#REF!,#REF!)</f>
        <v>#REF!</v>
      </c>
      <c r="I47" s="81" t="e">
        <f>SUM(#REF!,#REF!)</f>
        <v>#REF!</v>
      </c>
    </row>
    <row r="48" spans="1:9">
      <c r="A48" s="743" t="s">
        <v>58</v>
      </c>
      <c r="B48" s="744"/>
      <c r="C48" s="744"/>
      <c r="D48" s="744"/>
      <c r="E48" s="744"/>
      <c r="F48" s="744"/>
      <c r="G48" s="744"/>
      <c r="H48" s="744"/>
      <c r="I48" s="745"/>
    </row>
    <row r="49" spans="1:9" ht="17.25" thickBot="1">
      <c r="A49" s="515" t="s">
        <v>368</v>
      </c>
      <c r="B49" s="516"/>
      <c r="C49" s="516"/>
      <c r="D49" s="516"/>
      <c r="E49" s="516"/>
      <c r="F49" s="516"/>
      <c r="G49" s="516"/>
      <c r="H49" s="516"/>
      <c r="I49" s="517"/>
    </row>
    <row r="50" spans="1:9" ht="17.25" thickBot="1">
      <c r="A50" s="746" t="s">
        <v>59</v>
      </c>
      <c r="B50" s="747"/>
      <c r="C50" s="747"/>
      <c r="D50" s="747"/>
      <c r="E50" s="747"/>
      <c r="F50" s="747"/>
      <c r="G50" s="747"/>
      <c r="H50" s="747"/>
      <c r="I50" s="748"/>
    </row>
    <row r="51" spans="1:9" ht="72" customHeight="1" thickBot="1">
      <c r="A51" s="749" t="s">
        <v>60</v>
      </c>
      <c r="B51" s="750"/>
      <c r="C51" s="751" t="s">
        <v>61</v>
      </c>
      <c r="D51" s="511"/>
      <c r="E51" s="511"/>
      <c r="F51" s="511"/>
      <c r="G51" s="511"/>
      <c r="H51" s="511"/>
      <c r="I51" s="752"/>
    </row>
    <row r="52" spans="1:9" ht="60.75" customHeight="1" thickBot="1">
      <c r="A52" s="739" t="s">
        <v>62</v>
      </c>
      <c r="B52" s="740"/>
      <c r="C52" s="88"/>
      <c r="D52" s="88"/>
      <c r="E52" s="88"/>
      <c r="F52" s="88"/>
      <c r="G52" s="88"/>
      <c r="H52" s="88"/>
      <c r="I52" s="89"/>
    </row>
    <row r="53" spans="1:9">
      <c r="A53" s="305" t="s">
        <v>63</v>
      </c>
      <c r="B53" s="306"/>
      <c r="C53" s="306"/>
      <c r="D53" s="306"/>
      <c r="E53" s="306"/>
      <c r="F53" s="306"/>
      <c r="G53" s="307"/>
      <c r="H53" s="307"/>
      <c r="I53" s="308"/>
    </row>
    <row r="54" spans="1:9" ht="17.25" thickBot="1">
      <c r="A54" s="309" t="s">
        <v>213</v>
      </c>
      <c r="B54" s="310"/>
      <c r="C54" s="310"/>
      <c r="D54" s="310"/>
      <c r="E54" s="310"/>
      <c r="F54" s="310"/>
      <c r="G54" s="311"/>
      <c r="H54" s="311"/>
      <c r="I54" s="312"/>
    </row>
    <row r="55" spans="1:9">
      <c r="A55" s="305" t="s">
        <v>64</v>
      </c>
      <c r="B55" s="306"/>
      <c r="C55" s="306"/>
      <c r="D55" s="306"/>
      <c r="E55" s="306"/>
      <c r="F55" s="306"/>
      <c r="G55" s="307"/>
      <c r="H55" s="307"/>
      <c r="I55" s="308"/>
    </row>
    <row r="56" spans="1:9" ht="17.25" thickBot="1">
      <c r="A56" s="309" t="s">
        <v>83</v>
      </c>
      <c r="B56" s="310"/>
      <c r="C56" s="310"/>
      <c r="D56" s="310"/>
      <c r="E56" s="310"/>
      <c r="F56" s="310"/>
      <c r="G56" s="311"/>
      <c r="H56" s="311"/>
      <c r="I56" s="312"/>
    </row>
    <row r="57" spans="1:9">
      <c r="A57" s="401" t="s">
        <v>51</v>
      </c>
      <c r="B57" s="402"/>
      <c r="C57" s="405" t="s">
        <v>21</v>
      </c>
      <c r="D57" s="406"/>
      <c r="E57" s="406"/>
      <c r="F57" s="406"/>
      <c r="G57" s="406"/>
      <c r="H57" s="406"/>
      <c r="I57" s="407"/>
    </row>
    <row r="58" spans="1:9">
      <c r="A58" s="403"/>
      <c r="B58" s="404"/>
      <c r="C58" s="320" t="s">
        <v>65</v>
      </c>
      <c r="D58" s="321"/>
      <c r="E58" s="321"/>
      <c r="F58" s="321"/>
      <c r="G58" s="321"/>
      <c r="H58" s="321"/>
      <c r="I58" s="322"/>
    </row>
    <row r="59" spans="1:9">
      <c r="A59" s="453" t="s">
        <v>66</v>
      </c>
      <c r="B59" s="454" t="s">
        <v>67</v>
      </c>
      <c r="C59" s="381" t="s">
        <v>55</v>
      </c>
      <c r="D59" s="382"/>
      <c r="E59" s="382"/>
      <c r="F59" s="382"/>
      <c r="G59" s="382"/>
      <c r="H59" s="382"/>
      <c r="I59" s="383"/>
    </row>
    <row r="60" spans="1:9">
      <c r="A60" s="453"/>
      <c r="B60" s="454"/>
      <c r="C60" s="384" t="s">
        <v>214</v>
      </c>
      <c r="D60" s="385"/>
      <c r="E60" s="385"/>
      <c r="F60" s="385"/>
      <c r="G60" s="385"/>
      <c r="H60" s="385"/>
      <c r="I60" s="386"/>
    </row>
    <row r="61" spans="1:9" ht="17.25" thickBot="1">
      <c r="A61" s="478" t="s">
        <v>56</v>
      </c>
      <c r="B61" s="479"/>
      <c r="C61" s="29"/>
      <c r="D61" s="150" t="s">
        <v>57</v>
      </c>
      <c r="E61" s="150" t="s">
        <v>57</v>
      </c>
      <c r="F61" s="150" t="s">
        <v>57</v>
      </c>
      <c r="G61" s="31" t="e">
        <f>SUM(#REF!)</f>
        <v>#REF!</v>
      </c>
      <c r="H61" s="31" t="e">
        <f>SUM(#REF!)</f>
        <v>#REF!</v>
      </c>
      <c r="I61" s="31" t="e">
        <f>SUM(#REF!)</f>
        <v>#REF!</v>
      </c>
    </row>
    <row r="62" spans="1:9">
      <c r="A62" s="480"/>
      <c r="B62" s="481"/>
      <c r="C62" s="481"/>
      <c r="D62" s="481"/>
      <c r="E62" s="481"/>
      <c r="F62" s="481"/>
      <c r="G62" s="481"/>
      <c r="H62" s="481"/>
      <c r="I62" s="482"/>
    </row>
    <row r="63" spans="1:9" ht="21" customHeight="1" thickBot="1">
      <c r="A63" s="483" t="s">
        <v>364</v>
      </c>
      <c r="B63" s="484"/>
      <c r="C63" s="484"/>
      <c r="D63" s="484"/>
      <c r="E63" s="484"/>
      <c r="F63" s="484"/>
      <c r="G63" s="484"/>
      <c r="H63" s="484"/>
      <c r="I63" s="485"/>
    </row>
    <row r="64" spans="1:9" ht="17.25" thickBot="1">
      <c r="A64" s="486" t="s">
        <v>59</v>
      </c>
      <c r="B64" s="487"/>
      <c r="C64" s="487"/>
      <c r="D64" s="487"/>
      <c r="E64" s="487"/>
      <c r="F64" s="487"/>
      <c r="G64" s="487"/>
      <c r="H64" s="487"/>
      <c r="I64" s="488"/>
    </row>
    <row r="65" spans="1:9" ht="79.5" customHeight="1" thickBot="1">
      <c r="A65" s="489" t="s">
        <v>60</v>
      </c>
      <c r="B65" s="490"/>
      <c r="C65" s="491" t="s">
        <v>68</v>
      </c>
      <c r="D65" s="492"/>
      <c r="E65" s="492"/>
      <c r="F65" s="492"/>
      <c r="G65" s="492"/>
      <c r="H65" s="492"/>
      <c r="I65" s="493"/>
    </row>
    <row r="66" spans="1:9" ht="17.25" thickBot="1">
      <c r="A66" s="494" t="s">
        <v>62</v>
      </c>
      <c r="B66" s="495"/>
      <c r="C66" s="32"/>
      <c r="D66" s="32"/>
      <c r="E66" s="32"/>
      <c r="F66" s="32"/>
      <c r="G66" s="32"/>
      <c r="H66" s="32"/>
      <c r="I66" s="33"/>
    </row>
    <row r="67" spans="1:9">
      <c r="A67" s="496" t="s">
        <v>63</v>
      </c>
      <c r="B67" s="497"/>
      <c r="C67" s="497"/>
      <c r="D67" s="497"/>
      <c r="E67" s="497"/>
      <c r="F67" s="497"/>
      <c r="G67" s="498"/>
      <c r="H67" s="498"/>
      <c r="I67" s="499"/>
    </row>
    <row r="68" spans="1:9" ht="17.25" thickBot="1">
      <c r="A68" s="500" t="s">
        <v>215</v>
      </c>
      <c r="B68" s="501"/>
      <c r="C68" s="501"/>
      <c r="D68" s="501"/>
      <c r="E68" s="501"/>
      <c r="F68" s="501"/>
      <c r="G68" s="502"/>
      <c r="H68" s="502"/>
      <c r="I68" s="503"/>
    </row>
    <row r="69" spans="1:9">
      <c r="A69" s="496" t="s">
        <v>64</v>
      </c>
      <c r="B69" s="497"/>
      <c r="C69" s="497"/>
      <c r="D69" s="497"/>
      <c r="E69" s="497"/>
      <c r="F69" s="497"/>
      <c r="G69" s="498"/>
      <c r="H69" s="498"/>
      <c r="I69" s="499"/>
    </row>
    <row r="70" spans="1:9" ht="17.25" thickBot="1">
      <c r="A70" s="500" t="s">
        <v>84</v>
      </c>
      <c r="B70" s="501"/>
      <c r="C70" s="501"/>
      <c r="D70" s="501"/>
      <c r="E70" s="501"/>
      <c r="F70" s="501"/>
      <c r="G70" s="502"/>
      <c r="H70" s="502"/>
      <c r="I70" s="503"/>
    </row>
    <row r="71" spans="1:9">
      <c r="A71" s="687" t="s">
        <v>51</v>
      </c>
      <c r="B71" s="688"/>
      <c r="C71" s="693" t="s">
        <v>21</v>
      </c>
      <c r="D71" s="706"/>
      <c r="E71" s="706"/>
      <c r="F71" s="706"/>
      <c r="G71" s="694"/>
      <c r="H71" s="706"/>
      <c r="I71" s="695"/>
    </row>
    <row r="72" spans="1:9">
      <c r="A72" s="689"/>
      <c r="B72" s="690"/>
      <c r="C72" s="696" t="s">
        <v>111</v>
      </c>
      <c r="D72" s="697"/>
      <c r="E72" s="697"/>
      <c r="F72" s="698"/>
      <c r="G72" s="698"/>
      <c r="H72" s="698"/>
      <c r="I72" s="699"/>
    </row>
    <row r="73" spans="1:9" ht="17.25" thickBot="1">
      <c r="A73" s="691"/>
      <c r="B73" s="692"/>
      <c r="C73" s="707" t="s">
        <v>72</v>
      </c>
      <c r="D73" s="706"/>
      <c r="E73" s="706"/>
      <c r="F73" s="708"/>
      <c r="G73" s="708"/>
      <c r="H73" s="708"/>
      <c r="I73" s="709"/>
    </row>
    <row r="74" spans="1:9" ht="17.25" thickBot="1">
      <c r="A74" s="174" t="s">
        <v>105</v>
      </c>
      <c r="B74" s="175" t="s">
        <v>67</v>
      </c>
      <c r="C74" s="684" t="s">
        <v>316</v>
      </c>
      <c r="D74" s="685"/>
      <c r="E74" s="685"/>
      <c r="F74" s="685"/>
      <c r="G74" s="685"/>
      <c r="H74" s="685"/>
      <c r="I74" s="686"/>
    </row>
    <row r="75" spans="1:9" ht="18.75" thickBot="1">
      <c r="A75" s="700" t="s">
        <v>106</v>
      </c>
      <c r="B75" s="700"/>
      <c r="C75" s="162"/>
      <c r="D75" s="165" t="s">
        <v>57</v>
      </c>
      <c r="E75" s="165" t="s">
        <v>57</v>
      </c>
      <c r="F75" s="165" t="s">
        <v>57</v>
      </c>
      <c r="G75" s="1" t="e">
        <f>SUM(#REF!)</f>
        <v>#REF!</v>
      </c>
      <c r="H75" s="1" t="e">
        <f>SUM(#REF!)</f>
        <v>#REF!</v>
      </c>
      <c r="I75" s="1" t="e">
        <f>SUM(#REF!)</f>
        <v>#REF!</v>
      </c>
    </row>
    <row r="76" spans="1:9" ht="17.25" thickBot="1">
      <c r="A76" s="701" t="s">
        <v>58</v>
      </c>
      <c r="B76" s="702"/>
      <c r="C76" s="644"/>
      <c r="D76" s="644"/>
      <c r="E76" s="644"/>
      <c r="F76" s="644"/>
      <c r="G76" s="644"/>
      <c r="H76" s="644"/>
      <c r="I76" s="645"/>
    </row>
    <row r="77" spans="1:9" ht="17.25" thickBot="1">
      <c r="A77" s="646" t="s">
        <v>365</v>
      </c>
      <c r="B77" s="647"/>
      <c r="C77" s="647"/>
      <c r="D77" s="647"/>
      <c r="E77" s="647"/>
      <c r="F77" s="647"/>
      <c r="G77" s="647"/>
      <c r="H77" s="647"/>
      <c r="I77" s="648"/>
    </row>
    <row r="78" spans="1:9" ht="17.25" thickBot="1">
      <c r="A78" s="703" t="s">
        <v>59</v>
      </c>
      <c r="B78" s="704"/>
      <c r="C78" s="704"/>
      <c r="D78" s="704"/>
      <c r="E78" s="704"/>
      <c r="F78" s="704"/>
      <c r="G78" s="704"/>
      <c r="H78" s="704"/>
      <c r="I78" s="705"/>
    </row>
    <row r="79" spans="1:9" ht="77.25" customHeight="1" thickBot="1">
      <c r="A79" s="643" t="s">
        <v>60</v>
      </c>
      <c r="B79" s="645"/>
      <c r="C79" s="646" t="s">
        <v>107</v>
      </c>
      <c r="D79" s="647"/>
      <c r="E79" s="647"/>
      <c r="F79" s="647"/>
      <c r="G79" s="647"/>
      <c r="H79" s="647"/>
      <c r="I79" s="648"/>
    </row>
    <row r="80" spans="1:9" ht="56.25" customHeight="1" thickBot="1">
      <c r="A80" s="643" t="s">
        <v>62</v>
      </c>
      <c r="B80" s="645"/>
      <c r="C80" s="176"/>
      <c r="D80" s="176"/>
      <c r="E80" s="176"/>
      <c r="F80" s="176"/>
      <c r="G80" s="176"/>
      <c r="H80" s="176"/>
      <c r="I80" s="176"/>
    </row>
    <row r="81" spans="1:9" ht="17.25" thickBot="1">
      <c r="A81" s="643" t="s">
        <v>63</v>
      </c>
      <c r="B81" s="644"/>
      <c r="C81" s="644"/>
      <c r="D81" s="644"/>
      <c r="E81" s="644"/>
      <c r="F81" s="644"/>
      <c r="G81" s="644"/>
      <c r="H81" s="644"/>
      <c r="I81" s="645"/>
    </row>
    <row r="82" spans="1:9" ht="17.25" thickBot="1">
      <c r="A82" s="643" t="s">
        <v>64</v>
      </c>
      <c r="B82" s="644"/>
      <c r="C82" s="644"/>
      <c r="D82" s="644"/>
      <c r="E82" s="644"/>
      <c r="F82" s="644"/>
      <c r="G82" s="644"/>
      <c r="H82" s="644"/>
      <c r="I82" s="645"/>
    </row>
    <row r="83" spans="1:9" ht="17.25" thickBot="1">
      <c r="A83" s="646" t="s">
        <v>108</v>
      </c>
      <c r="B83" s="647"/>
      <c r="C83" s="647"/>
      <c r="D83" s="647"/>
      <c r="E83" s="647"/>
      <c r="F83" s="647"/>
      <c r="G83" s="647"/>
      <c r="H83" s="647"/>
      <c r="I83" s="648"/>
    </row>
    <row r="84" spans="1:9">
      <c r="A84" s="106"/>
      <c r="B84" s="106"/>
      <c r="C84" s="106"/>
      <c r="D84" s="106"/>
      <c r="E84" s="106"/>
      <c r="F84" s="106"/>
      <c r="G84" s="106"/>
      <c r="H84" s="106"/>
      <c r="I84" s="106"/>
    </row>
    <row r="85" spans="1:9">
      <c r="A85" s="337" t="s">
        <v>69</v>
      </c>
      <c r="B85" s="337"/>
      <c r="C85" s="337"/>
      <c r="D85" s="337"/>
      <c r="E85" s="337"/>
      <c r="F85" s="337"/>
      <c r="G85" s="337"/>
      <c r="H85" s="337"/>
      <c r="I85" s="337"/>
    </row>
    <row r="87" spans="1:9" ht="17.25" thickBot="1">
      <c r="A87" s="337" t="s">
        <v>70</v>
      </c>
      <c r="B87" s="337"/>
      <c r="C87" s="337"/>
      <c r="D87" s="337"/>
      <c r="E87" s="337"/>
      <c r="F87" s="337"/>
      <c r="G87" s="337"/>
      <c r="H87" s="337"/>
      <c r="I87" s="337"/>
    </row>
    <row r="88" spans="1:9">
      <c r="A88" s="413" t="s">
        <v>48</v>
      </c>
      <c r="B88" s="414"/>
      <c r="C88" s="414"/>
      <c r="D88" s="419" t="s">
        <v>24</v>
      </c>
      <c r="E88" s="420"/>
      <c r="F88" s="420"/>
      <c r="G88" s="420"/>
      <c r="H88" s="420"/>
      <c r="I88" s="421"/>
    </row>
    <row r="89" spans="1:9">
      <c r="A89" s="415"/>
      <c r="B89" s="416"/>
      <c r="C89" s="416"/>
      <c r="D89" s="422" t="s">
        <v>49</v>
      </c>
      <c r="E89" s="423"/>
      <c r="F89" s="325"/>
      <c r="G89" s="422" t="s">
        <v>50</v>
      </c>
      <c r="H89" s="423"/>
      <c r="I89" s="325"/>
    </row>
    <row r="90" spans="1:9" ht="33.75" thickBot="1">
      <c r="A90" s="417"/>
      <c r="B90" s="418"/>
      <c r="C90" s="418"/>
      <c r="D90" s="17" t="s">
        <v>15</v>
      </c>
      <c r="E90" s="17" t="s">
        <v>16</v>
      </c>
      <c r="F90" s="149" t="s">
        <v>7</v>
      </c>
      <c r="G90" s="17" t="s">
        <v>15</v>
      </c>
      <c r="H90" s="17" t="s">
        <v>16</v>
      </c>
      <c r="I90" s="36" t="s">
        <v>7</v>
      </c>
    </row>
    <row r="91" spans="1:9">
      <c r="A91" s="313" t="s">
        <v>51</v>
      </c>
      <c r="B91" s="314"/>
      <c r="C91" s="317" t="s">
        <v>21</v>
      </c>
      <c r="D91" s="318"/>
      <c r="E91" s="318"/>
      <c r="F91" s="318"/>
      <c r="G91" s="318"/>
      <c r="H91" s="318"/>
      <c r="I91" s="319"/>
    </row>
    <row r="92" spans="1:9">
      <c r="A92" s="315"/>
      <c r="B92" s="316"/>
      <c r="C92" s="320" t="s">
        <v>122</v>
      </c>
      <c r="D92" s="321"/>
      <c r="E92" s="321"/>
      <c r="F92" s="321"/>
      <c r="G92" s="321"/>
      <c r="H92" s="321"/>
      <c r="I92" s="322"/>
    </row>
    <row r="93" spans="1:9">
      <c r="A93" s="323" t="s">
        <v>110</v>
      </c>
      <c r="B93" s="325" t="s">
        <v>74</v>
      </c>
      <c r="C93" s="327" t="s">
        <v>55</v>
      </c>
      <c r="D93" s="328"/>
      <c r="E93" s="328"/>
      <c r="F93" s="328"/>
      <c r="G93" s="328"/>
      <c r="H93" s="328"/>
      <c r="I93" s="329"/>
    </row>
    <row r="94" spans="1:9" ht="17.25" thickBot="1">
      <c r="A94" s="324"/>
      <c r="B94" s="326"/>
      <c r="C94" s="330" t="s">
        <v>123</v>
      </c>
      <c r="D94" s="331"/>
      <c r="E94" s="331"/>
      <c r="F94" s="331"/>
      <c r="G94" s="331"/>
      <c r="H94" s="331"/>
      <c r="I94" s="332"/>
    </row>
    <row r="95" spans="1:9" ht="49.5">
      <c r="A95" s="333" t="s">
        <v>75</v>
      </c>
      <c r="B95" s="334"/>
      <c r="C95" s="90" t="s">
        <v>124</v>
      </c>
      <c r="D95" s="91">
        <v>0</v>
      </c>
      <c r="E95" s="91">
        <v>1</v>
      </c>
      <c r="F95" s="91">
        <v>1</v>
      </c>
      <c r="G95" s="92"/>
      <c r="H95" s="92"/>
      <c r="I95" s="93"/>
    </row>
    <row r="96" spans="1:9" ht="22.5" customHeight="1" thickBot="1">
      <c r="A96" s="335" t="s">
        <v>78</v>
      </c>
      <c r="B96" s="336"/>
      <c r="C96" s="94"/>
      <c r="D96" s="94"/>
      <c r="E96" s="94"/>
      <c r="F96" s="149"/>
      <c r="G96" s="95"/>
      <c r="H96" s="95"/>
      <c r="I96" s="36"/>
    </row>
    <row r="97" spans="1:9" ht="61.5" customHeight="1" thickBot="1">
      <c r="A97" s="301" t="s">
        <v>90</v>
      </c>
      <c r="B97" s="302"/>
      <c r="C97" s="302"/>
      <c r="D97" s="161"/>
      <c r="E97" s="161"/>
      <c r="F97" s="65"/>
      <c r="G97" s="96" t="e">
        <f>SUM(#REF!)</f>
        <v>#REF!</v>
      </c>
      <c r="H97" s="96" t="e">
        <f>SUM(#REF!)</f>
        <v>#REF!</v>
      </c>
      <c r="I97" s="96" t="e">
        <f>SUM(#REF!)</f>
        <v>#REF!</v>
      </c>
    </row>
    <row r="98" spans="1:9" ht="45" customHeight="1" thickBot="1">
      <c r="A98" s="303" t="s">
        <v>91</v>
      </c>
      <c r="B98" s="304"/>
      <c r="C98" s="97" t="e">
        <f>I97</f>
        <v>#REF!</v>
      </c>
      <c r="D98" s="97"/>
      <c r="E98" s="97"/>
      <c r="F98" s="65"/>
      <c r="G98" s="68"/>
      <c r="H98" s="68"/>
      <c r="I98" s="64"/>
    </row>
    <row r="99" spans="1:9" ht="93" customHeight="1" thickBot="1">
      <c r="A99" s="303" t="s">
        <v>92</v>
      </c>
      <c r="B99" s="304"/>
      <c r="C99" s="153"/>
      <c r="D99" s="153"/>
      <c r="E99" s="153"/>
      <c r="F99" s="65"/>
      <c r="G99" s="68"/>
      <c r="H99" s="68"/>
      <c r="I99" s="64"/>
    </row>
    <row r="100" spans="1:9">
      <c r="A100" s="305" t="s">
        <v>63</v>
      </c>
      <c r="B100" s="306"/>
      <c r="C100" s="306"/>
      <c r="D100" s="306"/>
      <c r="E100" s="306"/>
      <c r="F100" s="306"/>
      <c r="G100" s="307"/>
      <c r="H100" s="307"/>
      <c r="I100" s="308"/>
    </row>
    <row r="101" spans="1:9" ht="17.25" thickBot="1">
      <c r="A101" s="309" t="s">
        <v>217</v>
      </c>
      <c r="B101" s="310"/>
      <c r="C101" s="310"/>
      <c r="D101" s="310"/>
      <c r="E101" s="310"/>
      <c r="F101" s="310"/>
      <c r="G101" s="311"/>
      <c r="H101" s="311"/>
      <c r="I101" s="312"/>
    </row>
    <row r="102" spans="1:9">
      <c r="A102" s="305" t="s">
        <v>64</v>
      </c>
      <c r="B102" s="306"/>
      <c r="C102" s="306"/>
      <c r="D102" s="306"/>
      <c r="E102" s="306"/>
      <c r="F102" s="306"/>
      <c r="G102" s="307"/>
      <c r="H102" s="307"/>
      <c r="I102" s="308"/>
    </row>
    <row r="103" spans="1:9" ht="17.25" thickBot="1">
      <c r="A103" s="309" t="s">
        <v>82</v>
      </c>
      <c r="B103" s="310"/>
      <c r="C103" s="310"/>
      <c r="D103" s="310"/>
      <c r="E103" s="310"/>
      <c r="F103" s="310"/>
      <c r="G103" s="311"/>
      <c r="H103" s="311"/>
      <c r="I103" s="312"/>
    </row>
    <row r="104" spans="1:9">
      <c r="A104" s="687" t="s">
        <v>51</v>
      </c>
      <c r="B104" s="688"/>
      <c r="C104" s="693" t="s">
        <v>21</v>
      </c>
      <c r="D104" s="694"/>
      <c r="E104" s="694"/>
      <c r="F104" s="694"/>
      <c r="G104" s="694"/>
      <c r="H104" s="694"/>
      <c r="I104" s="695"/>
    </row>
    <row r="105" spans="1:9">
      <c r="A105" s="689"/>
      <c r="B105" s="690"/>
      <c r="C105" s="696" t="s">
        <v>71</v>
      </c>
      <c r="D105" s="697"/>
      <c r="E105" s="697"/>
      <c r="F105" s="698"/>
      <c r="G105" s="698"/>
      <c r="H105" s="698"/>
      <c r="I105" s="699"/>
    </row>
    <row r="106" spans="1:9" ht="17.25" thickBot="1">
      <c r="A106" s="691"/>
      <c r="B106" s="692"/>
      <c r="C106" s="707" t="s">
        <v>72</v>
      </c>
      <c r="D106" s="706"/>
      <c r="E106" s="706"/>
      <c r="F106" s="708"/>
      <c r="G106" s="708"/>
      <c r="H106" s="708"/>
      <c r="I106" s="709"/>
    </row>
    <row r="107" spans="1:9" ht="17.25" thickBot="1">
      <c r="A107" s="103" t="s">
        <v>73</v>
      </c>
      <c r="B107" s="165" t="s">
        <v>74</v>
      </c>
      <c r="C107" s="684" t="s">
        <v>219</v>
      </c>
      <c r="D107" s="685"/>
      <c r="E107" s="685"/>
      <c r="F107" s="685"/>
      <c r="G107" s="685"/>
      <c r="H107" s="685"/>
      <c r="I107" s="686"/>
    </row>
    <row r="108" spans="1:9" ht="66.75" thickBot="1">
      <c r="A108" s="718" t="s">
        <v>75</v>
      </c>
      <c r="B108" s="720"/>
      <c r="C108" s="163" t="s">
        <v>76</v>
      </c>
      <c r="D108" s="177">
        <v>3</v>
      </c>
      <c r="E108" s="165">
        <v>3</v>
      </c>
      <c r="F108" s="165">
        <v>3</v>
      </c>
      <c r="G108" s="165"/>
      <c r="H108" s="165"/>
      <c r="I108" s="165"/>
    </row>
    <row r="109" spans="1:9" ht="50.25" thickBot="1">
      <c r="A109" s="684"/>
      <c r="B109" s="686"/>
      <c r="C109" s="163" t="s">
        <v>77</v>
      </c>
      <c r="D109" s="210">
        <v>0</v>
      </c>
      <c r="E109" s="210">
        <v>11780</v>
      </c>
      <c r="F109" s="210">
        <v>11780</v>
      </c>
      <c r="G109" s="165"/>
      <c r="H109" s="165"/>
      <c r="I109" s="165"/>
    </row>
    <row r="110" spans="1:9" ht="17.25" thickBot="1">
      <c r="A110" s="646" t="s">
        <v>78</v>
      </c>
      <c r="B110" s="648"/>
      <c r="C110" s="163"/>
      <c r="D110" s="163"/>
      <c r="E110" s="163"/>
      <c r="F110" s="165"/>
      <c r="G110" s="165"/>
      <c r="H110" s="165"/>
      <c r="I110" s="165"/>
    </row>
    <row r="111" spans="1:9" ht="60.75" customHeight="1" thickBot="1">
      <c r="A111" s="646" t="s">
        <v>79</v>
      </c>
      <c r="B111" s="647"/>
      <c r="C111" s="648"/>
      <c r="D111" s="163"/>
      <c r="E111" s="163"/>
      <c r="F111" s="165"/>
      <c r="G111" s="167" t="e">
        <f>SUM(#REF!)</f>
        <v>#REF!</v>
      </c>
      <c r="H111" s="167" t="e">
        <f>SUM(#REF!)</f>
        <v>#REF!</v>
      </c>
      <c r="I111" s="167" t="e">
        <f>SUM(#REF!)</f>
        <v>#REF!</v>
      </c>
    </row>
    <row r="112" spans="1:9" ht="40.5" customHeight="1" thickBot="1">
      <c r="A112" s="646" t="s">
        <v>80</v>
      </c>
      <c r="B112" s="648"/>
      <c r="C112" s="105" t="e">
        <f>I111</f>
        <v>#REF!</v>
      </c>
      <c r="D112" s="172"/>
      <c r="E112" s="172"/>
      <c r="F112" s="165"/>
      <c r="G112" s="165"/>
      <c r="H112" s="165"/>
      <c r="I112" s="165"/>
    </row>
    <row r="113" spans="1:9" ht="64.5" customHeight="1" thickBot="1">
      <c r="A113" s="646" t="s">
        <v>81</v>
      </c>
      <c r="B113" s="648"/>
      <c r="C113" s="163"/>
      <c r="D113" s="163"/>
      <c r="E113" s="163"/>
      <c r="F113" s="165"/>
      <c r="G113" s="165"/>
      <c r="H113" s="165"/>
      <c r="I113" s="165"/>
    </row>
    <row r="114" spans="1:9" ht="17.25" thickBot="1">
      <c r="A114" s="643" t="s">
        <v>63</v>
      </c>
      <c r="B114" s="644"/>
      <c r="C114" s="644"/>
      <c r="D114" s="644"/>
      <c r="E114" s="644"/>
      <c r="F114" s="644"/>
      <c r="G114" s="644"/>
      <c r="H114" s="644"/>
      <c r="I114" s="645"/>
    </row>
    <row r="115" spans="1:9" ht="17.25" thickBot="1">
      <c r="A115" s="646" t="s">
        <v>218</v>
      </c>
      <c r="B115" s="647"/>
      <c r="C115" s="647"/>
      <c r="D115" s="647"/>
      <c r="E115" s="647"/>
      <c r="F115" s="647"/>
      <c r="G115" s="647"/>
      <c r="H115" s="647"/>
      <c r="I115" s="648"/>
    </row>
    <row r="116" spans="1:9" ht="17.25" thickBot="1">
      <c r="A116" s="643" t="s">
        <v>64</v>
      </c>
      <c r="B116" s="644"/>
      <c r="C116" s="644"/>
      <c r="D116" s="644"/>
      <c r="E116" s="644"/>
      <c r="F116" s="644"/>
      <c r="G116" s="644"/>
      <c r="H116" s="644"/>
      <c r="I116" s="645"/>
    </row>
    <row r="117" spans="1:9" ht="17.25" thickBot="1">
      <c r="A117" s="646" t="s">
        <v>82</v>
      </c>
      <c r="B117" s="647"/>
      <c r="C117" s="647"/>
      <c r="D117" s="647"/>
      <c r="E117" s="647"/>
      <c r="F117" s="647"/>
      <c r="G117" s="647"/>
      <c r="H117" s="647"/>
      <c r="I117" s="648"/>
    </row>
    <row r="118" spans="1:9">
      <c r="A118" s="687" t="s">
        <v>51</v>
      </c>
      <c r="B118" s="688"/>
      <c r="C118" s="693" t="s">
        <v>21</v>
      </c>
      <c r="D118" s="694"/>
      <c r="E118" s="694"/>
      <c r="F118" s="694"/>
      <c r="G118" s="694"/>
      <c r="H118" s="694"/>
      <c r="I118" s="695"/>
    </row>
    <row r="119" spans="1:9">
      <c r="A119" s="689"/>
      <c r="B119" s="690"/>
      <c r="C119" s="696" t="s">
        <v>117</v>
      </c>
      <c r="D119" s="697"/>
      <c r="E119" s="697"/>
      <c r="F119" s="698"/>
      <c r="G119" s="698"/>
      <c r="H119" s="698"/>
      <c r="I119" s="699"/>
    </row>
    <row r="120" spans="1:9" ht="17.25" thickBot="1">
      <c r="A120" s="691"/>
      <c r="B120" s="692"/>
      <c r="C120" s="707" t="s">
        <v>72</v>
      </c>
      <c r="D120" s="706"/>
      <c r="E120" s="706"/>
      <c r="F120" s="708"/>
      <c r="G120" s="708"/>
      <c r="H120" s="708"/>
      <c r="I120" s="709"/>
    </row>
    <row r="121" spans="1:9" ht="17.25" thickBot="1">
      <c r="A121" s="103" t="s">
        <v>109</v>
      </c>
      <c r="B121" s="165" t="s">
        <v>74</v>
      </c>
      <c r="C121" s="684" t="s">
        <v>118</v>
      </c>
      <c r="D121" s="685"/>
      <c r="E121" s="685"/>
      <c r="F121" s="685"/>
      <c r="G121" s="685"/>
      <c r="H121" s="685"/>
      <c r="I121" s="686"/>
    </row>
    <row r="122" spans="1:9" ht="66.75" thickBot="1">
      <c r="A122" s="646" t="s">
        <v>75</v>
      </c>
      <c r="B122" s="648"/>
      <c r="C122" s="163" t="s">
        <v>119</v>
      </c>
      <c r="D122" s="177" t="s">
        <v>337</v>
      </c>
      <c r="E122" s="163"/>
      <c r="F122" s="165"/>
      <c r="G122" s="165"/>
      <c r="H122" s="165"/>
      <c r="I122" s="165"/>
    </row>
    <row r="123" spans="1:9" ht="17.25" thickBot="1">
      <c r="A123" s="646" t="s">
        <v>78</v>
      </c>
      <c r="B123" s="648"/>
      <c r="C123" s="163"/>
      <c r="D123" s="163"/>
      <c r="E123" s="163"/>
      <c r="F123" s="165"/>
      <c r="G123" s="165"/>
      <c r="H123" s="165"/>
      <c r="I123" s="165"/>
    </row>
    <row r="124" spans="1:9" ht="61.5" customHeight="1" thickBot="1">
      <c r="A124" s="646" t="s">
        <v>79</v>
      </c>
      <c r="B124" s="647"/>
      <c r="C124" s="648"/>
      <c r="D124" s="163"/>
      <c r="E124" s="163"/>
      <c r="F124" s="165"/>
      <c r="G124" s="104" t="e">
        <f>SUM(#REF!)</f>
        <v>#REF!</v>
      </c>
      <c r="H124" s="104" t="e">
        <f>SUM(#REF!)</f>
        <v>#REF!</v>
      </c>
      <c r="I124" s="104" t="e">
        <f>SUM(#REF!)</f>
        <v>#REF!</v>
      </c>
    </row>
    <row r="125" spans="1:9" ht="43.5" customHeight="1" thickBot="1">
      <c r="A125" s="646" t="s">
        <v>80</v>
      </c>
      <c r="B125" s="648"/>
      <c r="C125" s="173" t="e">
        <f>I124</f>
        <v>#REF!</v>
      </c>
      <c r="D125" s="173"/>
      <c r="E125" s="173"/>
      <c r="F125" s="165"/>
      <c r="G125" s="165"/>
      <c r="H125" s="165"/>
      <c r="I125" s="165"/>
    </row>
    <row r="126" spans="1:9" ht="95.25" customHeight="1" thickBot="1">
      <c r="A126" s="646" t="s">
        <v>81</v>
      </c>
      <c r="B126" s="648"/>
      <c r="C126" s="163"/>
      <c r="D126" s="163"/>
      <c r="E126" s="163"/>
      <c r="F126" s="165"/>
      <c r="G126" s="165"/>
      <c r="H126" s="165"/>
      <c r="I126" s="165"/>
    </row>
    <row r="127" spans="1:9">
      <c r="A127" s="728" t="s">
        <v>63</v>
      </c>
      <c r="B127" s="729"/>
      <c r="C127" s="729"/>
      <c r="D127" s="729"/>
      <c r="E127" s="729"/>
      <c r="F127" s="729"/>
      <c r="G127" s="729"/>
      <c r="H127" s="729"/>
      <c r="I127" s="730"/>
    </row>
    <row r="128" spans="1:9" ht="17.25" thickBot="1">
      <c r="A128" s="684" t="s">
        <v>216</v>
      </c>
      <c r="B128" s="685"/>
      <c r="C128" s="685"/>
      <c r="D128" s="685"/>
      <c r="E128" s="685"/>
      <c r="F128" s="685"/>
      <c r="G128" s="685"/>
      <c r="H128" s="685"/>
      <c r="I128" s="686"/>
    </row>
    <row r="129" spans="1:9">
      <c r="A129" s="728" t="s">
        <v>64</v>
      </c>
      <c r="B129" s="729"/>
      <c r="C129" s="729"/>
      <c r="D129" s="729"/>
      <c r="E129" s="729"/>
      <c r="F129" s="729"/>
      <c r="G129" s="729"/>
      <c r="H129" s="729"/>
      <c r="I129" s="730"/>
    </row>
    <row r="130" spans="1:9" ht="17.25" thickBot="1">
      <c r="A130" s="684" t="s">
        <v>82</v>
      </c>
      <c r="B130" s="685"/>
      <c r="C130" s="685"/>
      <c r="D130" s="685"/>
      <c r="E130" s="685"/>
      <c r="F130" s="685"/>
      <c r="G130" s="685"/>
      <c r="H130" s="685"/>
      <c r="I130" s="686"/>
    </row>
    <row r="131" spans="1:9">
      <c r="A131" s="360" t="s">
        <v>51</v>
      </c>
      <c r="B131" s="361"/>
      <c r="C131" s="364" t="s">
        <v>21</v>
      </c>
      <c r="D131" s="365"/>
      <c r="E131" s="365"/>
      <c r="F131" s="365"/>
      <c r="G131" s="365"/>
      <c r="H131" s="365"/>
      <c r="I131" s="366"/>
    </row>
    <row r="132" spans="1:9">
      <c r="A132" s="362"/>
      <c r="B132" s="363"/>
      <c r="C132" s="450" t="s">
        <v>85</v>
      </c>
      <c r="D132" s="451"/>
      <c r="E132" s="451"/>
      <c r="F132" s="451"/>
      <c r="G132" s="451"/>
      <c r="H132" s="451"/>
      <c r="I132" s="452"/>
    </row>
    <row r="133" spans="1:9">
      <c r="A133" s="370" t="s">
        <v>86</v>
      </c>
      <c r="B133" s="371" t="s">
        <v>74</v>
      </c>
      <c r="C133" s="472" t="s">
        <v>55</v>
      </c>
      <c r="D133" s="473"/>
      <c r="E133" s="473"/>
      <c r="F133" s="473"/>
      <c r="G133" s="473"/>
      <c r="H133" s="473"/>
      <c r="I133" s="474"/>
    </row>
    <row r="134" spans="1:9" ht="17.25" thickBot="1">
      <c r="A134" s="470"/>
      <c r="B134" s="471"/>
      <c r="C134" s="475" t="s">
        <v>87</v>
      </c>
      <c r="D134" s="476"/>
      <c r="E134" s="476"/>
      <c r="F134" s="476"/>
      <c r="G134" s="476"/>
      <c r="H134" s="476"/>
      <c r="I134" s="477"/>
    </row>
    <row r="135" spans="1:9" ht="66">
      <c r="A135" s="455" t="s">
        <v>75</v>
      </c>
      <c r="B135" s="456"/>
      <c r="C135" s="45" t="s">
        <v>88</v>
      </c>
      <c r="D135" s="74">
        <v>41</v>
      </c>
      <c r="E135" s="74">
        <v>41</v>
      </c>
      <c r="F135" s="74">
        <v>41</v>
      </c>
      <c r="G135" s="47"/>
      <c r="H135" s="47"/>
      <c r="I135" s="48"/>
    </row>
    <row r="136" spans="1:9" ht="116.25" thickBot="1">
      <c r="A136" s="457" t="s">
        <v>78</v>
      </c>
      <c r="B136" s="458"/>
      <c r="C136" s="49" t="s">
        <v>89</v>
      </c>
      <c r="D136" s="49"/>
      <c r="E136" s="49"/>
      <c r="F136" s="50">
        <v>100</v>
      </c>
      <c r="G136" s="51"/>
      <c r="H136" s="51"/>
      <c r="I136" s="52"/>
    </row>
    <row r="137" spans="1:9" ht="58.5" customHeight="1" thickBot="1">
      <c r="A137" s="459" t="s">
        <v>90</v>
      </c>
      <c r="B137" s="460"/>
      <c r="C137" s="460"/>
      <c r="D137" s="151"/>
      <c r="E137" s="151"/>
      <c r="F137" s="54"/>
      <c r="G137" s="55" t="e">
        <f>#REF!</f>
        <v>#REF!</v>
      </c>
      <c r="H137" s="55" t="e">
        <f>#REF!</f>
        <v>#REF!</v>
      </c>
      <c r="I137" s="55" t="e">
        <f>#REF!</f>
        <v>#REF!</v>
      </c>
    </row>
    <row r="138" spans="1:9" ht="61.5" customHeight="1" thickBot="1">
      <c r="A138" s="461" t="s">
        <v>91</v>
      </c>
      <c r="B138" s="462"/>
      <c r="C138" s="55" t="e">
        <f>I137</f>
        <v>#REF!</v>
      </c>
      <c r="D138" s="56"/>
      <c r="E138" s="56"/>
      <c r="F138" s="54"/>
      <c r="G138" s="57"/>
      <c r="H138" s="57"/>
      <c r="I138" s="58"/>
    </row>
    <row r="139" spans="1:9" ht="101.25" customHeight="1" thickBot="1">
      <c r="A139" s="461" t="s">
        <v>92</v>
      </c>
      <c r="B139" s="462"/>
      <c r="C139" s="148"/>
      <c r="D139" s="148"/>
      <c r="E139" s="148"/>
      <c r="F139" s="54"/>
      <c r="G139" s="57"/>
      <c r="H139" s="57"/>
      <c r="I139" s="58"/>
    </row>
    <row r="140" spans="1:9">
      <c r="A140" s="397" t="s">
        <v>63</v>
      </c>
      <c r="B140" s="398"/>
      <c r="C140" s="398"/>
      <c r="D140" s="398"/>
      <c r="E140" s="398"/>
      <c r="F140" s="398"/>
      <c r="G140" s="399"/>
      <c r="H140" s="399"/>
      <c r="I140" s="400"/>
    </row>
    <row r="141" spans="1:9" ht="17.25" thickBot="1">
      <c r="A141" s="341" t="s">
        <v>217</v>
      </c>
      <c r="B141" s="342"/>
      <c r="C141" s="342"/>
      <c r="D141" s="342"/>
      <c r="E141" s="342"/>
      <c r="F141" s="342"/>
      <c r="G141" s="343"/>
      <c r="H141" s="343"/>
      <c r="I141" s="344"/>
    </row>
    <row r="142" spans="1:9">
      <c r="A142" s="397" t="s">
        <v>64</v>
      </c>
      <c r="B142" s="398"/>
      <c r="C142" s="398"/>
      <c r="D142" s="398"/>
      <c r="E142" s="398"/>
      <c r="F142" s="398"/>
      <c r="G142" s="399"/>
      <c r="H142" s="399"/>
      <c r="I142" s="400"/>
    </row>
    <row r="143" spans="1:9" ht="17.25" thickBot="1">
      <c r="A143" s="341" t="s">
        <v>82</v>
      </c>
      <c r="B143" s="342"/>
      <c r="C143" s="342"/>
      <c r="D143" s="342"/>
      <c r="E143" s="342"/>
      <c r="F143" s="342"/>
      <c r="G143" s="343"/>
      <c r="H143" s="343"/>
      <c r="I143" s="344"/>
    </row>
    <row r="144" spans="1:9">
      <c r="A144" s="313" t="s">
        <v>51</v>
      </c>
      <c r="B144" s="314"/>
      <c r="C144" s="327" t="s">
        <v>21</v>
      </c>
      <c r="D144" s="328"/>
      <c r="E144" s="328"/>
      <c r="F144" s="328"/>
      <c r="G144" s="328"/>
      <c r="H144" s="328"/>
      <c r="I144" s="329"/>
    </row>
    <row r="145" spans="1:9">
      <c r="A145" s="315"/>
      <c r="B145" s="316"/>
      <c r="C145" s="636" t="s">
        <v>317</v>
      </c>
      <c r="D145" s="637"/>
      <c r="E145" s="637"/>
      <c r="F145" s="638"/>
      <c r="G145" s="638"/>
      <c r="H145" s="638"/>
      <c r="I145" s="639"/>
    </row>
    <row r="146" spans="1:9">
      <c r="A146" s="323" t="s">
        <v>151</v>
      </c>
      <c r="B146" s="325" t="s">
        <v>95</v>
      </c>
      <c r="C146" s="327" t="s">
        <v>55</v>
      </c>
      <c r="D146" s="328"/>
      <c r="E146" s="328"/>
      <c r="F146" s="328"/>
      <c r="G146" s="328"/>
      <c r="H146" s="328"/>
      <c r="I146" s="329"/>
    </row>
    <row r="147" spans="1:9" ht="33.75" customHeight="1" thickBot="1">
      <c r="A147" s="323"/>
      <c r="B147" s="325"/>
      <c r="C147" s="463" t="s">
        <v>318</v>
      </c>
      <c r="D147" s="464"/>
      <c r="E147" s="464"/>
      <c r="F147" s="464"/>
      <c r="G147" s="464"/>
      <c r="H147" s="464"/>
      <c r="I147" s="465"/>
    </row>
    <row r="148" spans="1:9" ht="50.25" customHeight="1" thickBot="1">
      <c r="A148" s="303" t="s">
        <v>97</v>
      </c>
      <c r="B148" s="304"/>
      <c r="C148" s="160" t="s">
        <v>98</v>
      </c>
      <c r="D148" s="63">
        <v>1</v>
      </c>
      <c r="E148" s="63">
        <v>1</v>
      </c>
      <c r="F148" s="62">
        <v>1</v>
      </c>
      <c r="G148" s="68"/>
      <c r="H148" s="68"/>
      <c r="I148" s="64"/>
    </row>
    <row r="149" spans="1:9" ht="18.75" thickBot="1">
      <c r="A149" s="303" t="s">
        <v>99</v>
      </c>
      <c r="B149" s="304"/>
      <c r="C149" s="160"/>
      <c r="D149" s="65" t="s">
        <v>57</v>
      </c>
      <c r="E149" s="65" t="s">
        <v>57</v>
      </c>
      <c r="F149" s="65" t="s">
        <v>57</v>
      </c>
      <c r="G149" s="1" t="e">
        <f>#REF!</f>
        <v>#REF!</v>
      </c>
      <c r="H149" s="1" t="e">
        <f>#REF!</f>
        <v>#REF!</v>
      </c>
      <c r="I149" s="1" t="e">
        <f>#REF!</f>
        <v>#REF!</v>
      </c>
    </row>
    <row r="150" spans="1:9" ht="17.25" thickBot="1">
      <c r="A150" s="303" t="s">
        <v>100</v>
      </c>
      <c r="B150" s="511"/>
      <c r="C150" s="304"/>
      <c r="D150" s="152"/>
      <c r="E150" s="152"/>
      <c r="F150" s="65"/>
      <c r="G150" s="68"/>
      <c r="H150" s="68"/>
      <c r="I150" s="64"/>
    </row>
    <row r="151" spans="1:9">
      <c r="A151" s="512" t="s">
        <v>101</v>
      </c>
      <c r="B151" s="513"/>
      <c r="C151" s="513"/>
      <c r="D151" s="513"/>
      <c r="E151" s="513"/>
      <c r="F151" s="513"/>
      <c r="G151" s="513"/>
      <c r="H151" s="513"/>
      <c r="I151" s="514"/>
    </row>
    <row r="152" spans="1:9" ht="17.25" thickBot="1">
      <c r="A152" s="515" t="s">
        <v>222</v>
      </c>
      <c r="B152" s="516"/>
      <c r="C152" s="516"/>
      <c r="D152" s="516"/>
      <c r="E152" s="516"/>
      <c r="F152" s="516"/>
      <c r="G152" s="516"/>
      <c r="H152" s="516"/>
      <c r="I152" s="517"/>
    </row>
    <row r="153" spans="1:9">
      <c r="A153" s="305" t="s">
        <v>63</v>
      </c>
      <c r="B153" s="306"/>
      <c r="C153" s="306"/>
      <c r="D153" s="306"/>
      <c r="E153" s="306"/>
      <c r="F153" s="306"/>
      <c r="G153" s="307"/>
      <c r="H153" s="307"/>
      <c r="I153" s="308"/>
    </row>
    <row r="154" spans="1:9" ht="15" customHeight="1" thickBot="1">
      <c r="A154" s="309" t="s">
        <v>103</v>
      </c>
      <c r="B154" s="310"/>
      <c r="C154" s="310"/>
      <c r="D154" s="310"/>
      <c r="E154" s="310"/>
      <c r="F154" s="310"/>
      <c r="G154" s="311"/>
      <c r="H154" s="311"/>
      <c r="I154" s="312"/>
    </row>
    <row r="155" spans="1:9">
      <c r="A155" s="305" t="s">
        <v>64</v>
      </c>
      <c r="B155" s="306"/>
      <c r="C155" s="306"/>
      <c r="D155" s="306"/>
      <c r="E155" s="306"/>
      <c r="F155" s="306"/>
      <c r="G155" s="307"/>
      <c r="H155" s="307"/>
      <c r="I155" s="308"/>
    </row>
    <row r="156" spans="1:9" ht="33.75" customHeight="1" thickBot="1">
      <c r="A156" s="309" t="s">
        <v>104</v>
      </c>
      <c r="B156" s="310"/>
      <c r="C156" s="310"/>
      <c r="D156" s="310"/>
      <c r="E156" s="310"/>
      <c r="F156" s="310"/>
      <c r="G156" s="311"/>
      <c r="H156" s="311"/>
      <c r="I156" s="312"/>
    </row>
    <row r="157" spans="1:9" s="168" customFormat="1">
      <c r="A157" s="305" t="s">
        <v>64</v>
      </c>
      <c r="B157" s="306"/>
      <c r="C157" s="306"/>
      <c r="D157" s="306"/>
      <c r="E157" s="306"/>
      <c r="F157" s="306"/>
      <c r="G157" s="307"/>
      <c r="H157" s="307"/>
      <c r="I157" s="308"/>
    </row>
    <row r="158" spans="1:9" s="168" customFormat="1" ht="17.25" thickBot="1">
      <c r="A158" s="309" t="s">
        <v>82</v>
      </c>
      <c r="B158" s="310"/>
      <c r="C158" s="310"/>
      <c r="D158" s="310"/>
      <c r="E158" s="310"/>
      <c r="F158" s="310"/>
      <c r="G158" s="311"/>
      <c r="H158" s="311"/>
      <c r="I158" s="312"/>
    </row>
    <row r="159" spans="1:9">
      <c r="A159" s="426"/>
      <c r="B159" s="427"/>
      <c r="C159" s="504" t="s">
        <v>120</v>
      </c>
      <c r="D159" s="505"/>
      <c r="E159" s="505"/>
      <c r="F159" s="506"/>
      <c r="G159" s="506"/>
      <c r="H159" s="506"/>
      <c r="I159" s="507"/>
    </row>
    <row r="160" spans="1:9" ht="17.25" thickBot="1">
      <c r="A160" s="428"/>
      <c r="B160" s="429"/>
      <c r="C160" s="437" t="s">
        <v>72</v>
      </c>
      <c r="D160" s="438"/>
      <c r="E160" s="438"/>
      <c r="F160" s="439"/>
      <c r="G160" s="439"/>
      <c r="H160" s="439"/>
      <c r="I160" s="440"/>
    </row>
    <row r="161" spans="1:9" ht="17.25" thickBot="1">
      <c r="A161" s="37" t="s">
        <v>110</v>
      </c>
      <c r="B161" s="234" t="s">
        <v>74</v>
      </c>
      <c r="C161" s="408" t="s">
        <v>120</v>
      </c>
      <c r="D161" s="409"/>
      <c r="E161" s="409"/>
      <c r="F161" s="409"/>
      <c r="G161" s="409"/>
      <c r="H161" s="409"/>
      <c r="I161" s="410"/>
    </row>
    <row r="162" spans="1:9" ht="33.75" thickBot="1">
      <c r="A162" s="646" t="s">
        <v>75</v>
      </c>
      <c r="B162" s="648"/>
      <c r="C162" s="235" t="s">
        <v>121</v>
      </c>
      <c r="D162" s="236">
        <v>0</v>
      </c>
      <c r="E162" s="236">
        <v>4</v>
      </c>
      <c r="F162" s="236">
        <v>6</v>
      </c>
      <c r="G162" s="236"/>
      <c r="H162" s="236"/>
      <c r="I162" s="236"/>
    </row>
    <row r="163" spans="1:9" ht="17.25" thickBot="1">
      <c r="A163" s="411" t="s">
        <v>78</v>
      </c>
      <c r="B163" s="412"/>
      <c r="C163" s="233"/>
      <c r="D163" s="233"/>
      <c r="E163" s="233"/>
      <c r="F163" s="234"/>
      <c r="G163" s="234"/>
      <c r="H163" s="234"/>
      <c r="I163" s="234"/>
    </row>
    <row r="164" spans="1:9" ht="54.75" customHeight="1" thickBot="1">
      <c r="A164" s="411" t="s">
        <v>79</v>
      </c>
      <c r="B164" s="446"/>
      <c r="C164" s="412"/>
      <c r="D164" s="233"/>
      <c r="E164" s="233"/>
      <c r="F164" s="234"/>
      <c r="G164" s="41" t="e">
        <f>#REF!</f>
        <v>#REF!</v>
      </c>
      <c r="H164" s="41" t="e">
        <f>#REF!</f>
        <v>#REF!</v>
      </c>
      <c r="I164" s="41" t="e">
        <f>#REF!</f>
        <v>#REF!</v>
      </c>
    </row>
    <row r="165" spans="1:9" ht="36.75" customHeight="1" thickBot="1">
      <c r="A165" s="411" t="s">
        <v>80</v>
      </c>
      <c r="B165" s="412"/>
      <c r="C165" s="105" t="e">
        <f>I164</f>
        <v>#REF!</v>
      </c>
      <c r="D165" s="42"/>
      <c r="E165" s="42"/>
      <c r="F165" s="234"/>
      <c r="G165" s="234"/>
      <c r="H165" s="234"/>
      <c r="I165" s="234"/>
    </row>
    <row r="166" spans="1:9" ht="88.5" customHeight="1" thickBot="1">
      <c r="A166" s="411" t="s">
        <v>81</v>
      </c>
      <c r="B166" s="412"/>
      <c r="C166" s="233"/>
      <c r="D166" s="233"/>
      <c r="E166" s="233"/>
      <c r="F166" s="234"/>
      <c r="G166" s="234"/>
      <c r="H166" s="234"/>
      <c r="I166" s="234"/>
    </row>
    <row r="167" spans="1:9">
      <c r="A167" s="508" t="s">
        <v>63</v>
      </c>
      <c r="B167" s="509"/>
      <c r="C167" s="509"/>
      <c r="D167" s="509"/>
      <c r="E167" s="509"/>
      <c r="F167" s="509"/>
      <c r="G167" s="509"/>
      <c r="H167" s="509"/>
      <c r="I167" s="510"/>
    </row>
    <row r="168" spans="1:9" ht="17.25" thickBot="1">
      <c r="A168" s="408" t="s">
        <v>366</v>
      </c>
      <c r="B168" s="409"/>
      <c r="C168" s="409"/>
      <c r="D168" s="409"/>
      <c r="E168" s="409"/>
      <c r="F168" s="409"/>
      <c r="G168" s="409"/>
      <c r="H168" s="409"/>
      <c r="I168" s="410"/>
    </row>
    <row r="169" spans="1:9">
      <c r="A169" s="508" t="s">
        <v>64</v>
      </c>
      <c r="B169" s="509"/>
      <c r="C169" s="509"/>
      <c r="D169" s="509"/>
      <c r="E169" s="509"/>
      <c r="F169" s="509"/>
      <c r="G169" s="509"/>
      <c r="H169" s="509"/>
      <c r="I169" s="510"/>
    </row>
    <row r="170" spans="1:9" ht="17.25" thickBot="1">
      <c r="A170" s="408" t="s">
        <v>82</v>
      </c>
      <c r="B170" s="409"/>
      <c r="C170" s="409"/>
      <c r="D170" s="409"/>
      <c r="E170" s="409"/>
      <c r="F170" s="409"/>
      <c r="G170" s="409"/>
      <c r="H170" s="409"/>
      <c r="I170" s="410"/>
    </row>
  </sheetData>
  <mergeCells count="193">
    <mergeCell ref="A11:B12"/>
    <mergeCell ref="C11:I11"/>
    <mergeCell ref="C12:I12"/>
    <mergeCell ref="A13:A14"/>
    <mergeCell ref="B13:B14"/>
    <mergeCell ref="C13:I13"/>
    <mergeCell ref="C14:I14"/>
    <mergeCell ref="A1:I1"/>
    <mergeCell ref="A3:I3"/>
    <mergeCell ref="A4:I4"/>
    <mergeCell ref="A6:I6"/>
    <mergeCell ref="A8:C10"/>
    <mergeCell ref="D8:I8"/>
    <mergeCell ref="D9:F9"/>
    <mergeCell ref="G9:I9"/>
    <mergeCell ref="A21:I21"/>
    <mergeCell ref="A22:I22"/>
    <mergeCell ref="A23:I23"/>
    <mergeCell ref="A15:B15"/>
    <mergeCell ref="A16:B16"/>
    <mergeCell ref="A17:C17"/>
    <mergeCell ref="A18:I18"/>
    <mergeCell ref="A19:I19"/>
    <mergeCell ref="A20:I20"/>
    <mergeCell ref="A28:B28"/>
    <mergeCell ref="A29:B29"/>
    <mergeCell ref="A30:C30"/>
    <mergeCell ref="A31:I31"/>
    <mergeCell ref="A32:I32"/>
    <mergeCell ref="A33:I33"/>
    <mergeCell ref="A24:B25"/>
    <mergeCell ref="C24:I24"/>
    <mergeCell ref="C25:I25"/>
    <mergeCell ref="A26:A27"/>
    <mergeCell ref="B26:B27"/>
    <mergeCell ref="C26:I26"/>
    <mergeCell ref="C27:I27"/>
    <mergeCell ref="A43:B44"/>
    <mergeCell ref="C43:I43"/>
    <mergeCell ref="C44:I44"/>
    <mergeCell ref="A45:A46"/>
    <mergeCell ref="B45:B46"/>
    <mergeCell ref="C45:I45"/>
    <mergeCell ref="C46:I46"/>
    <mergeCell ref="A34:I34"/>
    <mergeCell ref="A35:I35"/>
    <mergeCell ref="A36:I36"/>
    <mergeCell ref="A38:I38"/>
    <mergeCell ref="A40:C42"/>
    <mergeCell ref="D40:I40"/>
    <mergeCell ref="D41:F41"/>
    <mergeCell ref="G41:I41"/>
    <mergeCell ref="A52:B52"/>
    <mergeCell ref="A53:I53"/>
    <mergeCell ref="A54:I54"/>
    <mergeCell ref="A55:I55"/>
    <mergeCell ref="A56:I56"/>
    <mergeCell ref="A57:B58"/>
    <mergeCell ref="C57:I57"/>
    <mergeCell ref="C58:I58"/>
    <mergeCell ref="A47:B47"/>
    <mergeCell ref="A48:I48"/>
    <mergeCell ref="A49:I49"/>
    <mergeCell ref="A50:I50"/>
    <mergeCell ref="A51:B51"/>
    <mergeCell ref="C51:I51"/>
    <mergeCell ref="A63:I63"/>
    <mergeCell ref="A64:I64"/>
    <mergeCell ref="A65:B65"/>
    <mergeCell ref="C65:I65"/>
    <mergeCell ref="A66:B66"/>
    <mergeCell ref="A67:I67"/>
    <mergeCell ref="A59:A60"/>
    <mergeCell ref="B59:B60"/>
    <mergeCell ref="C59:I59"/>
    <mergeCell ref="C60:I60"/>
    <mergeCell ref="A61:B61"/>
    <mergeCell ref="A62:I62"/>
    <mergeCell ref="A68:I68"/>
    <mergeCell ref="A69:I69"/>
    <mergeCell ref="A70:I70"/>
    <mergeCell ref="A85:I85"/>
    <mergeCell ref="A87:I87"/>
    <mergeCell ref="A88:C90"/>
    <mergeCell ref="D88:I88"/>
    <mergeCell ref="D89:F89"/>
    <mergeCell ref="G89:I89"/>
    <mergeCell ref="A76:I76"/>
    <mergeCell ref="A71:B73"/>
    <mergeCell ref="C71:I71"/>
    <mergeCell ref="C72:I72"/>
    <mergeCell ref="C73:I73"/>
    <mergeCell ref="C74:I74"/>
    <mergeCell ref="A75:B75"/>
    <mergeCell ref="C121:I121"/>
    <mergeCell ref="A122:B122"/>
    <mergeCell ref="A123:B123"/>
    <mergeCell ref="A118:B120"/>
    <mergeCell ref="C118:I118"/>
    <mergeCell ref="C119:I119"/>
    <mergeCell ref="C120:I120"/>
    <mergeCell ref="A114:I114"/>
    <mergeCell ref="A115:I115"/>
    <mergeCell ref="A116:I116"/>
    <mergeCell ref="A117:I117"/>
    <mergeCell ref="C107:I107"/>
    <mergeCell ref="A108:B109"/>
    <mergeCell ref="A110:B110"/>
    <mergeCell ref="A111:C111"/>
    <mergeCell ref="A112:B112"/>
    <mergeCell ref="A113:B113"/>
    <mergeCell ref="A104:B106"/>
    <mergeCell ref="A77:I77"/>
    <mergeCell ref="A78:I78"/>
    <mergeCell ref="A79:B79"/>
    <mergeCell ref="C79:I79"/>
    <mergeCell ref="A80:B80"/>
    <mergeCell ref="A81:I81"/>
    <mergeCell ref="A101:I101"/>
    <mergeCell ref="A102:I102"/>
    <mergeCell ref="A103:I103"/>
    <mergeCell ref="A95:B95"/>
    <mergeCell ref="A96:B96"/>
    <mergeCell ref="A97:C97"/>
    <mergeCell ref="A98:B98"/>
    <mergeCell ref="A99:B99"/>
    <mergeCell ref="A100:I100"/>
    <mergeCell ref="A82:I82"/>
    <mergeCell ref="A83:I83"/>
    <mergeCell ref="A131:B132"/>
    <mergeCell ref="C131:I131"/>
    <mergeCell ref="C132:I132"/>
    <mergeCell ref="A133:A134"/>
    <mergeCell ref="B133:B134"/>
    <mergeCell ref="C133:I133"/>
    <mergeCell ref="C134:I134"/>
    <mergeCell ref="A130:I130"/>
    <mergeCell ref="A91:B92"/>
    <mergeCell ref="C91:I91"/>
    <mergeCell ref="C92:I92"/>
    <mergeCell ref="A93:A94"/>
    <mergeCell ref="B93:B94"/>
    <mergeCell ref="C93:I93"/>
    <mergeCell ref="C94:I94"/>
    <mergeCell ref="A127:I127"/>
    <mergeCell ref="A128:I128"/>
    <mergeCell ref="A129:I129"/>
    <mergeCell ref="A124:C124"/>
    <mergeCell ref="A125:B125"/>
    <mergeCell ref="A126:B126"/>
    <mergeCell ref="C104:I104"/>
    <mergeCell ref="C105:I105"/>
    <mergeCell ref="C106:I106"/>
    <mergeCell ref="A141:I141"/>
    <mergeCell ref="A142:I142"/>
    <mergeCell ref="A143:I143"/>
    <mergeCell ref="A135:B135"/>
    <mergeCell ref="A136:B136"/>
    <mergeCell ref="A137:C137"/>
    <mergeCell ref="A138:B138"/>
    <mergeCell ref="A139:B139"/>
    <mergeCell ref="A140:I140"/>
    <mergeCell ref="A144:B145"/>
    <mergeCell ref="C144:I144"/>
    <mergeCell ref="C145:I145"/>
    <mergeCell ref="A146:A147"/>
    <mergeCell ref="B146:B147"/>
    <mergeCell ref="C146:I146"/>
    <mergeCell ref="C147:I147"/>
    <mergeCell ref="A148:B148"/>
    <mergeCell ref="A149:B149"/>
    <mergeCell ref="A150:C150"/>
    <mergeCell ref="A151:I151"/>
    <mergeCell ref="A152:I152"/>
    <mergeCell ref="A153:I153"/>
    <mergeCell ref="A154:I154"/>
    <mergeCell ref="A155:I155"/>
    <mergeCell ref="A156:I156"/>
    <mergeCell ref="A157:I157"/>
    <mergeCell ref="A158:I158"/>
    <mergeCell ref="A167:I167"/>
    <mergeCell ref="A168:I168"/>
    <mergeCell ref="A169:I169"/>
    <mergeCell ref="A170:I170"/>
    <mergeCell ref="A159:B160"/>
    <mergeCell ref="C159:I159"/>
    <mergeCell ref="C160:I160"/>
    <mergeCell ref="C161:I161"/>
    <mergeCell ref="A162:B162"/>
    <mergeCell ref="A163:B163"/>
    <mergeCell ref="A164:C164"/>
    <mergeCell ref="A165:B165"/>
    <mergeCell ref="A166:B166"/>
  </mergeCells>
  <pageMargins left="0.2" right="0.19" top="0.17" bottom="0.17" header="0.31496062992125984" footer="0.2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Aragatsotn</vt:lpstr>
      <vt:lpstr>Aragac crag</vt:lpstr>
      <vt:lpstr>Ararat crag</vt:lpstr>
      <vt:lpstr>Armavir crag</vt:lpstr>
      <vt:lpstr>Gegharqunik</vt:lpstr>
      <vt:lpstr>Gexarq crag</vt:lpstr>
      <vt:lpstr>Lori crag</vt:lpstr>
      <vt:lpstr>Kotayq crag</vt:lpstr>
      <vt:lpstr>Shirak crag</vt:lpstr>
      <vt:lpstr>Հավելված</vt:lpstr>
      <vt:lpstr>Syunik crag</vt:lpstr>
      <vt:lpstr>Vayoc dzor crag</vt:lpstr>
      <vt:lpstr>ԸՆԴԱՄԵՆԸ</vt:lpstr>
      <vt:lpstr>Tavush crag</vt:lpstr>
      <vt:lpstr>Gnum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2011-08-11T06:12:28Z</cp:lastPrinted>
  <dcterms:created xsi:type="dcterms:W3CDTF">2006-09-16T00:00:00Z</dcterms:created>
  <dcterms:modified xsi:type="dcterms:W3CDTF">2013-05-29T07:10:32Z</dcterms:modified>
</cp:coreProperties>
</file>