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 activeTab="1"/>
  </bookViews>
  <sheets>
    <sheet name="himnadramin" sheetId="1" r:id="rId1"/>
    <sheet name="AMPOP+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0" i="2"/>
  <c r="J9"/>
  <c r="J13"/>
  <c r="J14"/>
  <c r="J16"/>
  <c r="J21"/>
  <c r="J24"/>
  <c r="J25"/>
  <c r="J26"/>
  <c r="J27"/>
  <c r="J28"/>
  <c r="J30"/>
  <c r="J32"/>
  <c r="J33"/>
  <c r="J34"/>
  <c r="J37"/>
  <c r="J38"/>
  <c r="J39"/>
  <c r="J7"/>
  <c r="M40"/>
  <c r="L40"/>
  <c r="K40"/>
  <c r="I40"/>
  <c r="H40"/>
  <c r="G40"/>
  <c r="N40" s="1"/>
  <c r="F40"/>
  <c r="E40"/>
  <c r="D40"/>
  <c r="N39"/>
  <c r="M39"/>
  <c r="O39" s="1"/>
  <c r="N38"/>
  <c r="O38" s="1"/>
  <c r="M38"/>
  <c r="N37"/>
  <c r="M37"/>
  <c r="O37" s="1"/>
  <c r="N36"/>
  <c r="M36"/>
  <c r="N35"/>
  <c r="M35"/>
  <c r="O35" s="1"/>
  <c r="N34"/>
  <c r="M34"/>
  <c r="N33"/>
  <c r="M33"/>
  <c r="N32"/>
  <c r="M32"/>
  <c r="O32" s="1"/>
  <c r="N31"/>
  <c r="O31" s="1"/>
  <c r="M31"/>
  <c r="N30"/>
  <c r="O30" s="1"/>
  <c r="M30"/>
  <c r="N29"/>
  <c r="M29"/>
  <c r="N28"/>
  <c r="M28"/>
  <c r="N27"/>
  <c r="M27"/>
  <c r="O27" s="1"/>
  <c r="N26"/>
  <c r="M26"/>
  <c r="N25"/>
  <c r="M25"/>
  <c r="O25" s="1"/>
  <c r="N24"/>
  <c r="M24"/>
  <c r="O24" s="1"/>
  <c r="O23"/>
  <c r="N23"/>
  <c r="M23"/>
  <c r="O22"/>
  <c r="O21"/>
  <c r="O20"/>
  <c r="O19"/>
  <c r="O18"/>
  <c r="O17"/>
  <c r="O16"/>
  <c r="O15"/>
  <c r="O14"/>
  <c r="O13"/>
  <c r="O12"/>
  <c r="O11"/>
  <c r="O10"/>
  <c r="O9"/>
  <c r="O8"/>
  <c r="O7"/>
  <c r="L25" i="1"/>
  <c r="G25"/>
  <c r="G26" s="1"/>
  <c r="L24"/>
  <c r="M24" s="1"/>
  <c r="H24"/>
  <c r="F24"/>
  <c r="L23"/>
  <c r="M23" s="1"/>
  <c r="H23"/>
  <c r="F23"/>
  <c r="L22"/>
  <c r="M22" s="1"/>
  <c r="H22"/>
  <c r="F22"/>
  <c r="L21"/>
  <c r="M21" s="1"/>
  <c r="H21"/>
  <c r="F21"/>
  <c r="L20"/>
  <c r="M20" s="1"/>
  <c r="H20"/>
  <c r="H25" s="1"/>
  <c r="F20"/>
  <c r="K19"/>
  <c r="H19"/>
  <c r="G19"/>
  <c r="H18"/>
  <c r="F18"/>
  <c r="H17"/>
  <c r="F17" s="1"/>
  <c r="H16"/>
  <c r="F16"/>
  <c r="H15"/>
  <c r="F15" s="1"/>
  <c r="H14"/>
  <c r="F14"/>
  <c r="H13"/>
  <c r="F13" s="1"/>
  <c r="H12"/>
  <c r="F12"/>
  <c r="H11"/>
  <c r="F11" s="1"/>
  <c r="H10"/>
  <c r="F10"/>
  <c r="H9"/>
  <c r="F9" s="1"/>
  <c r="H8"/>
  <c r="F8"/>
  <c r="H7"/>
  <c r="F7" s="1"/>
  <c r="L6"/>
  <c r="M6" s="1"/>
  <c r="M19" s="1"/>
  <c r="H6"/>
  <c r="F6" s="1"/>
  <c r="H5"/>
  <c r="F5"/>
  <c r="O33" i="2" l="1"/>
  <c r="O29"/>
  <c r="O34"/>
  <c r="O36"/>
  <c r="O26"/>
  <c r="O28"/>
  <c r="O40"/>
  <c r="H26" i="1"/>
  <c r="F25"/>
  <c r="M25"/>
  <c r="M26" s="1"/>
  <c r="F19"/>
  <c r="F26"/>
  <c r="L19"/>
  <c r="L26"/>
  <c r="K26" s="1"/>
  <c r="K25" l="1"/>
</calcChain>
</file>

<file path=xl/sharedStrings.xml><?xml version="1.0" encoding="utf-8"?>
<sst xmlns="http://schemas.openxmlformats.org/spreadsheetml/2006/main" count="134" uniqueCount="100">
  <si>
    <t>ՀՀ դրամ</t>
  </si>
  <si>
    <t>Համայնքի անվանումը</t>
  </si>
  <si>
    <t>Փոխառության պայմանագրի
կնքման  ամսաթիվ</t>
  </si>
  <si>
    <t>Փոխառության 
վերադարձի վերջնաժամկետ</t>
  </si>
  <si>
    <t>Հաշվեգրված գումար</t>
  </si>
  <si>
    <t xml:space="preserve">Նշումներ
</t>
  </si>
  <si>
    <t>Փաստացի վերադարձված գումար</t>
  </si>
  <si>
    <t>Վերադարձման ենթակա գումար</t>
  </si>
  <si>
    <t xml:space="preserve"> Փոխառության հիմնական գումար</t>
  </si>
  <si>
    <t>Տոկոսագումար</t>
  </si>
  <si>
    <t xml:space="preserve">                                                    Կոնտակտներ</t>
  </si>
  <si>
    <t>900-Ա ՀՀ կառավարության որոշում</t>
  </si>
  <si>
    <t>ՀՀ Արագածոտնի մարզի Կոշ համայնք</t>
  </si>
  <si>
    <t>մինչև 31.12.2014</t>
  </si>
  <si>
    <t>Համայնքի ղեկավար` Աշոտ Ենգիբարյան 093-78-41-41</t>
  </si>
  <si>
    <t>ՀՀ Արագածոտնի մարզի Ուջան համայնք</t>
  </si>
  <si>
    <t>Համայնքի ղեկավար` Առաքել Հարոյան 077-42-72-68</t>
  </si>
  <si>
    <t xml:space="preserve">Համայնքի կողմից իրականացվել է հիմնական գումարի 10% վճարումը և տոկոսադումարի ամբողջությամբ, որը  
Հիմնադրամի կողմից ամբողջությամբ փոխանցվել է Վարկատուին </t>
  </si>
  <si>
    <t>ՀՀ Տավուշի մարզի Պտղավան համայնք</t>
  </si>
  <si>
    <t>Համայնքի ղեկավար` Արայիկ Պարանյան (+374 266) 2 18 80</t>
  </si>
  <si>
    <t>Համայնքի կողմից իրականացվել է միայն հիմնական գումարի վճարում 200,000 ՀՀ դրամի չափով, որը Հիմնադրամի կողմից ամբողջությամբ փոխանցվել է Վարկատուին</t>
  </si>
  <si>
    <t>ՀՀ Տավուշի մարզի Դեբետավան համայնք</t>
  </si>
  <si>
    <t>Համայնքի ղեկավար` Վանյա Դամիրչյան (+374 266) 6 10 12, 91 85 54 95</t>
  </si>
  <si>
    <t>ՀՀ Տավուշի մարզի Ոսկեպար համայնք</t>
  </si>
  <si>
    <t>Համայնքի ղեկավար` Երվանդ Եգանյան (+374 266) 2 28 27</t>
  </si>
  <si>
    <t>ՀՀ Տավուշի մարզի Ոսկեվան համայնք</t>
  </si>
  <si>
    <t>Համայնքի ղեկավար` Սերյոժա Ալեքսանյան (+374 266) 2 37 95, 93 4 56, 94 73 72 73</t>
  </si>
  <si>
    <t>ՀՀ Տավուշի մարզի Բարեկամավան համայնք</t>
  </si>
  <si>
    <t>Համայնքի ղեկավար` Գագիկ Աբազյան (+374 266) 2 24 54, 94 90 20 56</t>
  </si>
  <si>
    <t>ՀՀ Տավուշի մարզի Գոշ համայնք</t>
  </si>
  <si>
    <t xml:space="preserve">Համայնքի ղեկավար` Գևորգ Ամիրխանյան </t>
  </si>
  <si>
    <t>ՀՀ Տավուշի մարզի Կոթի համայնք</t>
  </si>
  <si>
    <t>Համայնքի ղեկավար` Ֆելիքս Մելիքյան (+374 266) 2 18 65, 93 77 90 70</t>
  </si>
  <si>
    <t>ՀՀ Տավուշի մարզի Բաղանիս համայնք</t>
  </si>
  <si>
    <t>Համայնքի ղեկավար` Նարեկ Սահակյան (+374 266) 6 16 89</t>
  </si>
  <si>
    <t>ՀՀ Տավուշի մարզի Աղավնավանք համայնք</t>
  </si>
  <si>
    <t>Համայնքի ղեկավար` Վարդուշ Ներսիսյան (+374 263) 6 08 98, 093 95 67 97</t>
  </si>
  <si>
    <t>ՀՀ Տավուշի մարզի Խաչարձան համայնք</t>
  </si>
  <si>
    <t>Համայնքի ղեկավար` Գագիկ Շահնազարյան (+374 263) 3 37 61, 93 30 29 59</t>
  </si>
  <si>
    <t>ՀՀ Տավուշի մարզի Հովք համայնք</t>
  </si>
  <si>
    <t>Համայնքի ղեկավար` Յուրա Ցուգունյան (+374 263) 3 37 10, 93 20 66 91</t>
  </si>
  <si>
    <t>ՀՀ Տավուշի մարզի Բագրատաշեն համայնք</t>
  </si>
  <si>
    <t>Համայնքի ղեկավար` Արկադի Մակյան   (+374 266) 6 11 01, 93 47 58 40</t>
  </si>
  <si>
    <t>Ընդամենը 1</t>
  </si>
  <si>
    <t>424-Ա ՀՀ կառավարության որոշում</t>
  </si>
  <si>
    <t xml:space="preserve">Համայնքի կողմից հիմնական գումարի և տոկոսագումարի վճարումն ամբողջությամբ իրականացվել է,  որն Հիմնադրամի կողմից ամբողջությամբ փոխանցվել է Վարկատուին </t>
  </si>
  <si>
    <t>Ընդամենը 2</t>
  </si>
  <si>
    <t>ՀՀ կառավարության
 որոշում</t>
  </si>
  <si>
    <t>Տեղեկանք 
&lt;&lt;Գյուղական տարածքների տնտեսական զարգացման ԾԻԳ&gt;&gt; ՊՀ-ի կողմից իրականցվող` գյուղական կարողությունների ստեղծման ծրագրով  գազատարների կառուցման նպատակով  ՀՀ ֆինանսների նախարարության և Հիմնադրամի միջև 15.11.12թ.  և  24.05.13թ.կնքված Վարկային պայմանագրերի համաձայն` առանձին համայնքներին  տրամադրված փոխառությունների վերաբերյալ 10.12.2014թ. դրությամբ</t>
  </si>
  <si>
    <t>Ընդամենը 1, 2</t>
  </si>
  <si>
    <t>ՏԵՂԵԿԱՆՔ</t>
  </si>
  <si>
    <t>«Գյուղական տարածքների տնտեսական զարգացման ԾԻԳ» ՊՀ-ի կողմից իրականցվող` գյուղական կարողությունների ստեղծման ծրագրով  գազատարների կառուցման նպատակով  ՀՀ ֆինանսների նախարարության և Հիմնադրամի միջև 15.11.12թ.  և  24.05.13թ.կնքված վարկային պայմանագրերի համաձայն /ՀՀ կառառավարության որոշումներ` N900-Ա, 19.07.2012թ. և N424-Ա, 25.04.2013թ./ առանձին համայնքներին  տրամադրված փոխառությունների վերադարձման, ինչպես նաև ԾԻԳ-ին վերադարձման ենթակա գումարների վերաբերյալ՝ 10.12.2014թ. դրությամբ</t>
  </si>
  <si>
    <t>Հ/հ</t>
  </si>
  <si>
    <t>Պայմանագրով  նախատեսված ներդրման գումարը</t>
  </si>
  <si>
    <t>Փոփոխված գումարը</t>
  </si>
  <si>
    <t>N900-Ա որոշմամբ հատկացված գումարը</t>
  </si>
  <si>
    <t>N424-Ա որոշմամբ հատկացված գումարը</t>
  </si>
  <si>
    <t>Ընդամենը ԾԻԳ-ին վճարված գումարը</t>
  </si>
  <si>
    <t>ԾԻԳ-ին դեռ ենթակա է վճարման</t>
  </si>
  <si>
    <t>Հիմնադրամին  վճարված գումարը՝</t>
  </si>
  <si>
    <t>Հիմնադրամին դեռ ենթակա է վճարման՝</t>
  </si>
  <si>
    <t xml:space="preserve">N900-Ա որոշմամբ </t>
  </si>
  <si>
    <t xml:space="preserve">N424-Ա որոշմամբ </t>
  </si>
  <si>
    <t>Վազաշեն</t>
  </si>
  <si>
    <t>Արտանիշ</t>
  </si>
  <si>
    <t>Քուչակ</t>
  </si>
  <si>
    <t>Ծաղկաշեն</t>
  </si>
  <si>
    <t>Սպիտակ</t>
  </si>
  <si>
    <t>Արայի</t>
  </si>
  <si>
    <t>Հաղարծին</t>
  </si>
  <si>
    <t>Հարթավան</t>
  </si>
  <si>
    <t>Արագած</t>
  </si>
  <si>
    <t>Սպանդարյան</t>
  </si>
  <si>
    <t>Շենավան</t>
  </si>
  <si>
    <t>Ափնա</t>
  </si>
  <si>
    <t>Վարդենուտ</t>
  </si>
  <si>
    <t>Վարդենիս</t>
  </si>
  <si>
    <t>Ալագյազ</t>
  </si>
  <si>
    <t>Շիրակամուտ</t>
  </si>
  <si>
    <t>ներառված է միջին ճնշման գազատարի գումարները</t>
  </si>
  <si>
    <t>Բարեկամավան</t>
  </si>
  <si>
    <t>Հովք</t>
  </si>
  <si>
    <t>Կոշ</t>
  </si>
  <si>
    <t>Ոսկեվան</t>
  </si>
  <si>
    <t>Խաչարձան</t>
  </si>
  <si>
    <t>Աղավնավանք</t>
  </si>
  <si>
    <t>Բագրատաշեն</t>
  </si>
  <si>
    <t>Պտղավան</t>
  </si>
  <si>
    <t>Դեբետավան</t>
  </si>
  <si>
    <t>Կոթի</t>
  </si>
  <si>
    <t>Բաղանիս</t>
  </si>
  <si>
    <t>Ոսկեպար</t>
  </si>
  <si>
    <t>Ուջան</t>
  </si>
  <si>
    <t>Գոշ</t>
  </si>
  <si>
    <t>Վաղատուր</t>
  </si>
  <si>
    <t>Խնածախ</t>
  </si>
  <si>
    <t>Խոզնավար</t>
  </si>
  <si>
    <t>Ընդամենը</t>
  </si>
  <si>
    <t>Ընդամենը համայնքը դեռ պետք է վճարի՝  7+10+11</t>
  </si>
  <si>
    <t>control</t>
  </si>
</sst>
</file>

<file path=xl/styles.xml><?xml version="1.0" encoding="utf-8"?>
<styleSheet xmlns="http://schemas.openxmlformats.org/spreadsheetml/2006/main">
  <numFmts count="4">
    <numFmt numFmtId="164" formatCode="#,##0.000;[Red]#,##0.000"/>
    <numFmt numFmtId="165" formatCode="#,##0.0;[Red]#,##0.0"/>
    <numFmt numFmtId="166" formatCode="#,##0.00;[Red]#,##0.00"/>
    <numFmt numFmtId="167" formatCode="#,##0.000_ ;[Red]\-#,##0.000\ "/>
  </numFmts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204"/>
    </font>
    <font>
      <b/>
      <sz val="12"/>
      <color theme="1"/>
      <name val="GHEA Grapalat"/>
      <family val="3"/>
    </font>
    <font>
      <sz val="10"/>
      <name val="Arial"/>
      <family val="2"/>
      <charset val="204"/>
    </font>
    <font>
      <b/>
      <sz val="8"/>
      <color theme="1"/>
      <name val="GHEA Grapalat"/>
      <family val="3"/>
    </font>
    <font>
      <sz val="8"/>
      <color theme="1"/>
      <name val="GHEA Grapalat"/>
      <family val="3"/>
    </font>
    <font>
      <sz val="8"/>
      <name val="GHEA Grapalat"/>
      <family val="3"/>
    </font>
    <font>
      <sz val="11"/>
      <color theme="1"/>
      <name val="GHEA Grapalat"/>
      <family val="3"/>
    </font>
    <font>
      <sz val="10"/>
      <name val="GHEA Grapalat"/>
      <family val="3"/>
    </font>
    <font>
      <b/>
      <sz val="11"/>
      <color theme="1"/>
      <name val="GHEA Grapalat"/>
      <family val="3"/>
    </font>
    <font>
      <b/>
      <sz val="10"/>
      <color theme="1"/>
      <name val="GHEA Grapalat"/>
      <family val="3"/>
    </font>
    <font>
      <sz val="12"/>
      <color theme="1"/>
      <name val="Calibri"/>
      <family val="2"/>
      <scheme val="minor"/>
    </font>
    <font>
      <b/>
      <sz val="9"/>
      <color theme="1"/>
      <name val="GHEA Grapalat"/>
      <family val="3"/>
    </font>
    <font>
      <b/>
      <sz val="14"/>
      <color theme="1"/>
      <name val="GHEA Grapalat"/>
      <family val="3"/>
    </font>
  </fonts>
  <fills count="7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 applyBorder="1" applyAlignment="1"/>
    <xf numFmtId="0" fontId="0" fillId="0" borderId="1" xfId="0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3" fontId="0" fillId="0" borderId="0" xfId="0" applyNumberForma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0" fillId="0" borderId="0" xfId="0" applyNumberFormat="1" applyFill="1" applyBorder="1"/>
    <xf numFmtId="14" fontId="0" fillId="0" borderId="0" xfId="0" applyNumberForma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/>
    <xf numFmtId="0" fontId="0" fillId="0" borderId="0" xfId="0" applyBorder="1"/>
    <xf numFmtId="0" fontId="7" fillId="0" borderId="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166" fontId="10" fillId="0" borderId="1" xfId="0" applyNumberFormat="1" applyFont="1" applyBorder="1" applyAlignment="1">
      <alignment horizontal="center" vertical="center" wrapText="1"/>
    </xf>
    <xf numFmtId="164" fontId="10" fillId="5" borderId="1" xfId="0" applyNumberFormat="1" applyFont="1" applyFill="1" applyBorder="1" applyAlignment="1">
      <alignment horizontal="center" vertical="center" wrapText="1"/>
    </xf>
    <xf numFmtId="164" fontId="12" fillId="6" borderId="1" xfId="0" applyNumberFormat="1" applyFont="1" applyFill="1" applyBorder="1" applyAlignment="1">
      <alignment horizontal="center" vertical="center" wrapText="1"/>
    </xf>
    <xf numFmtId="165" fontId="12" fillId="6" borderId="1" xfId="0" applyNumberFormat="1" applyFont="1" applyFill="1" applyBorder="1" applyAlignment="1">
      <alignment horizontal="center" vertical="center" wrapText="1"/>
    </xf>
    <xf numFmtId="167" fontId="12" fillId="6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textRotation="180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/>
    </xf>
    <xf numFmtId="0" fontId="0" fillId="0" borderId="1" xfId="0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textRotation="90" wrapText="1"/>
    </xf>
    <xf numFmtId="0" fontId="15" fillId="5" borderId="4" xfId="0" applyFont="1" applyFill="1" applyBorder="1" applyAlignment="1">
      <alignment horizontal="center" vertical="center" textRotation="90" wrapText="1"/>
    </xf>
    <xf numFmtId="0" fontId="15" fillId="5" borderId="3" xfId="0" applyFont="1" applyFill="1" applyBorder="1" applyAlignment="1">
      <alignment horizontal="center" vertical="center" textRotation="90" wrapText="1"/>
    </xf>
    <xf numFmtId="164" fontId="10" fillId="0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5"/>
  <sheetViews>
    <sheetView zoomScale="80" zoomScaleNormal="80" workbookViewId="0">
      <selection activeCell="G10" sqref="G10"/>
    </sheetView>
  </sheetViews>
  <sheetFormatPr defaultRowHeight="15"/>
  <cols>
    <col min="1" max="1" width="4.5703125" style="1" customWidth="1"/>
    <col min="2" max="2" width="6.7109375" style="1" customWidth="1"/>
    <col min="3" max="3" width="40.7109375" style="1" bestFit="1" customWidth="1"/>
    <col min="4" max="4" width="15.7109375" style="2" customWidth="1"/>
    <col min="5" max="5" width="16.5703125" style="2" customWidth="1"/>
    <col min="6" max="6" width="15.140625" style="2" customWidth="1"/>
    <col min="7" max="7" width="15.7109375" style="3" bestFit="1" customWidth="1"/>
    <col min="8" max="8" width="15.85546875" style="3" bestFit="1" customWidth="1"/>
    <col min="9" max="9" width="74.5703125" style="1" hidden="1" customWidth="1"/>
    <col min="10" max="10" width="36" style="1" customWidth="1"/>
    <col min="11" max="11" width="14" style="1" customWidth="1"/>
    <col min="12" max="12" width="12.85546875" style="1" customWidth="1"/>
    <col min="13" max="13" width="11.140625" style="1" customWidth="1"/>
    <col min="14" max="14" width="19" style="1" customWidth="1"/>
    <col min="15" max="260" width="9.140625" style="1"/>
    <col min="261" max="261" width="0" style="1" hidden="1" customWidth="1"/>
    <col min="262" max="262" width="40.7109375" style="1" bestFit="1" customWidth="1"/>
    <col min="263" max="263" width="15.140625" style="1" bestFit="1" customWidth="1"/>
    <col min="264" max="264" width="15.7109375" style="1" bestFit="1" customWidth="1"/>
    <col min="265" max="265" width="15.85546875" style="1" bestFit="1" customWidth="1"/>
    <col min="266" max="266" width="16" style="1" bestFit="1" customWidth="1"/>
    <col min="267" max="267" width="0" style="1" hidden="1" customWidth="1"/>
    <col min="268" max="268" width="27" style="1" customWidth="1"/>
    <col min="269" max="269" width="15.85546875" style="1" bestFit="1" customWidth="1"/>
    <col min="270" max="270" width="19" style="1" customWidth="1"/>
    <col min="271" max="516" width="9.140625" style="1"/>
    <col min="517" max="517" width="0" style="1" hidden="1" customWidth="1"/>
    <col min="518" max="518" width="40.7109375" style="1" bestFit="1" customWidth="1"/>
    <col min="519" max="519" width="15.140625" style="1" bestFit="1" customWidth="1"/>
    <col min="520" max="520" width="15.7109375" style="1" bestFit="1" customWidth="1"/>
    <col min="521" max="521" width="15.85546875" style="1" bestFit="1" customWidth="1"/>
    <col min="522" max="522" width="16" style="1" bestFit="1" customWidth="1"/>
    <col min="523" max="523" width="0" style="1" hidden="1" customWidth="1"/>
    <col min="524" max="524" width="27" style="1" customWidth="1"/>
    <col min="525" max="525" width="15.85546875" style="1" bestFit="1" customWidth="1"/>
    <col min="526" max="526" width="19" style="1" customWidth="1"/>
    <col min="527" max="772" width="9.140625" style="1"/>
    <col min="773" max="773" width="0" style="1" hidden="1" customWidth="1"/>
    <col min="774" max="774" width="40.7109375" style="1" bestFit="1" customWidth="1"/>
    <col min="775" max="775" width="15.140625" style="1" bestFit="1" customWidth="1"/>
    <col min="776" max="776" width="15.7109375" style="1" bestFit="1" customWidth="1"/>
    <col min="777" max="777" width="15.85546875" style="1" bestFit="1" customWidth="1"/>
    <col min="778" max="778" width="16" style="1" bestFit="1" customWidth="1"/>
    <col min="779" max="779" width="0" style="1" hidden="1" customWidth="1"/>
    <col min="780" max="780" width="27" style="1" customWidth="1"/>
    <col min="781" max="781" width="15.85546875" style="1" bestFit="1" customWidth="1"/>
    <col min="782" max="782" width="19" style="1" customWidth="1"/>
    <col min="783" max="1028" width="9.140625" style="1"/>
    <col min="1029" max="1029" width="0" style="1" hidden="1" customWidth="1"/>
    <col min="1030" max="1030" width="40.7109375" style="1" bestFit="1" customWidth="1"/>
    <col min="1031" max="1031" width="15.140625" style="1" bestFit="1" customWidth="1"/>
    <col min="1032" max="1032" width="15.7109375" style="1" bestFit="1" customWidth="1"/>
    <col min="1033" max="1033" width="15.85546875" style="1" bestFit="1" customWidth="1"/>
    <col min="1034" max="1034" width="16" style="1" bestFit="1" customWidth="1"/>
    <col min="1035" max="1035" width="0" style="1" hidden="1" customWidth="1"/>
    <col min="1036" max="1036" width="27" style="1" customWidth="1"/>
    <col min="1037" max="1037" width="15.85546875" style="1" bestFit="1" customWidth="1"/>
    <col min="1038" max="1038" width="19" style="1" customWidth="1"/>
    <col min="1039" max="1284" width="9.140625" style="1"/>
    <col min="1285" max="1285" width="0" style="1" hidden="1" customWidth="1"/>
    <col min="1286" max="1286" width="40.7109375" style="1" bestFit="1" customWidth="1"/>
    <col min="1287" max="1287" width="15.140625" style="1" bestFit="1" customWidth="1"/>
    <col min="1288" max="1288" width="15.7109375" style="1" bestFit="1" customWidth="1"/>
    <col min="1289" max="1289" width="15.85546875" style="1" bestFit="1" customWidth="1"/>
    <col min="1290" max="1290" width="16" style="1" bestFit="1" customWidth="1"/>
    <col min="1291" max="1291" width="0" style="1" hidden="1" customWidth="1"/>
    <col min="1292" max="1292" width="27" style="1" customWidth="1"/>
    <col min="1293" max="1293" width="15.85546875" style="1" bestFit="1" customWidth="1"/>
    <col min="1294" max="1294" width="19" style="1" customWidth="1"/>
    <col min="1295" max="1540" width="9.140625" style="1"/>
    <col min="1541" max="1541" width="0" style="1" hidden="1" customWidth="1"/>
    <col min="1542" max="1542" width="40.7109375" style="1" bestFit="1" customWidth="1"/>
    <col min="1543" max="1543" width="15.140625" style="1" bestFit="1" customWidth="1"/>
    <col min="1544" max="1544" width="15.7109375" style="1" bestFit="1" customWidth="1"/>
    <col min="1545" max="1545" width="15.85546875" style="1" bestFit="1" customWidth="1"/>
    <col min="1546" max="1546" width="16" style="1" bestFit="1" customWidth="1"/>
    <col min="1547" max="1547" width="0" style="1" hidden="1" customWidth="1"/>
    <col min="1548" max="1548" width="27" style="1" customWidth="1"/>
    <col min="1549" max="1549" width="15.85546875" style="1" bestFit="1" customWidth="1"/>
    <col min="1550" max="1550" width="19" style="1" customWidth="1"/>
    <col min="1551" max="1796" width="9.140625" style="1"/>
    <col min="1797" max="1797" width="0" style="1" hidden="1" customWidth="1"/>
    <col min="1798" max="1798" width="40.7109375" style="1" bestFit="1" customWidth="1"/>
    <col min="1799" max="1799" width="15.140625" style="1" bestFit="1" customWidth="1"/>
    <col min="1800" max="1800" width="15.7109375" style="1" bestFit="1" customWidth="1"/>
    <col min="1801" max="1801" width="15.85546875" style="1" bestFit="1" customWidth="1"/>
    <col min="1802" max="1802" width="16" style="1" bestFit="1" customWidth="1"/>
    <col min="1803" max="1803" width="0" style="1" hidden="1" customWidth="1"/>
    <col min="1804" max="1804" width="27" style="1" customWidth="1"/>
    <col min="1805" max="1805" width="15.85546875" style="1" bestFit="1" customWidth="1"/>
    <col min="1806" max="1806" width="19" style="1" customWidth="1"/>
    <col min="1807" max="2052" width="9.140625" style="1"/>
    <col min="2053" max="2053" width="0" style="1" hidden="1" customWidth="1"/>
    <col min="2054" max="2054" width="40.7109375" style="1" bestFit="1" customWidth="1"/>
    <col min="2055" max="2055" width="15.140625" style="1" bestFit="1" customWidth="1"/>
    <col min="2056" max="2056" width="15.7109375" style="1" bestFit="1" customWidth="1"/>
    <col min="2057" max="2057" width="15.85546875" style="1" bestFit="1" customWidth="1"/>
    <col min="2058" max="2058" width="16" style="1" bestFit="1" customWidth="1"/>
    <col min="2059" max="2059" width="0" style="1" hidden="1" customWidth="1"/>
    <col min="2060" max="2060" width="27" style="1" customWidth="1"/>
    <col min="2061" max="2061" width="15.85546875" style="1" bestFit="1" customWidth="1"/>
    <col min="2062" max="2062" width="19" style="1" customWidth="1"/>
    <col min="2063" max="2308" width="9.140625" style="1"/>
    <col min="2309" max="2309" width="0" style="1" hidden="1" customWidth="1"/>
    <col min="2310" max="2310" width="40.7109375" style="1" bestFit="1" customWidth="1"/>
    <col min="2311" max="2311" width="15.140625" style="1" bestFit="1" customWidth="1"/>
    <col min="2312" max="2312" width="15.7109375" style="1" bestFit="1" customWidth="1"/>
    <col min="2313" max="2313" width="15.85546875" style="1" bestFit="1" customWidth="1"/>
    <col min="2314" max="2314" width="16" style="1" bestFit="1" customWidth="1"/>
    <col min="2315" max="2315" width="0" style="1" hidden="1" customWidth="1"/>
    <col min="2316" max="2316" width="27" style="1" customWidth="1"/>
    <col min="2317" max="2317" width="15.85546875" style="1" bestFit="1" customWidth="1"/>
    <col min="2318" max="2318" width="19" style="1" customWidth="1"/>
    <col min="2319" max="2564" width="9.140625" style="1"/>
    <col min="2565" max="2565" width="0" style="1" hidden="1" customWidth="1"/>
    <col min="2566" max="2566" width="40.7109375" style="1" bestFit="1" customWidth="1"/>
    <col min="2567" max="2567" width="15.140625" style="1" bestFit="1" customWidth="1"/>
    <col min="2568" max="2568" width="15.7109375" style="1" bestFit="1" customWidth="1"/>
    <col min="2569" max="2569" width="15.85546875" style="1" bestFit="1" customWidth="1"/>
    <col min="2570" max="2570" width="16" style="1" bestFit="1" customWidth="1"/>
    <col min="2571" max="2571" width="0" style="1" hidden="1" customWidth="1"/>
    <col min="2572" max="2572" width="27" style="1" customWidth="1"/>
    <col min="2573" max="2573" width="15.85546875" style="1" bestFit="1" customWidth="1"/>
    <col min="2574" max="2574" width="19" style="1" customWidth="1"/>
    <col min="2575" max="2820" width="9.140625" style="1"/>
    <col min="2821" max="2821" width="0" style="1" hidden="1" customWidth="1"/>
    <col min="2822" max="2822" width="40.7109375" style="1" bestFit="1" customWidth="1"/>
    <col min="2823" max="2823" width="15.140625" style="1" bestFit="1" customWidth="1"/>
    <col min="2824" max="2824" width="15.7109375" style="1" bestFit="1" customWidth="1"/>
    <col min="2825" max="2825" width="15.85546875" style="1" bestFit="1" customWidth="1"/>
    <col min="2826" max="2826" width="16" style="1" bestFit="1" customWidth="1"/>
    <col min="2827" max="2827" width="0" style="1" hidden="1" customWidth="1"/>
    <col min="2828" max="2828" width="27" style="1" customWidth="1"/>
    <col min="2829" max="2829" width="15.85546875" style="1" bestFit="1" customWidth="1"/>
    <col min="2830" max="2830" width="19" style="1" customWidth="1"/>
    <col min="2831" max="3076" width="9.140625" style="1"/>
    <col min="3077" max="3077" width="0" style="1" hidden="1" customWidth="1"/>
    <col min="3078" max="3078" width="40.7109375" style="1" bestFit="1" customWidth="1"/>
    <col min="3079" max="3079" width="15.140625" style="1" bestFit="1" customWidth="1"/>
    <col min="3080" max="3080" width="15.7109375" style="1" bestFit="1" customWidth="1"/>
    <col min="3081" max="3081" width="15.85546875" style="1" bestFit="1" customWidth="1"/>
    <col min="3082" max="3082" width="16" style="1" bestFit="1" customWidth="1"/>
    <col min="3083" max="3083" width="0" style="1" hidden="1" customWidth="1"/>
    <col min="3084" max="3084" width="27" style="1" customWidth="1"/>
    <col min="3085" max="3085" width="15.85546875" style="1" bestFit="1" customWidth="1"/>
    <col min="3086" max="3086" width="19" style="1" customWidth="1"/>
    <col min="3087" max="3332" width="9.140625" style="1"/>
    <col min="3333" max="3333" width="0" style="1" hidden="1" customWidth="1"/>
    <col min="3334" max="3334" width="40.7109375" style="1" bestFit="1" customWidth="1"/>
    <col min="3335" max="3335" width="15.140625" style="1" bestFit="1" customWidth="1"/>
    <col min="3336" max="3336" width="15.7109375" style="1" bestFit="1" customWidth="1"/>
    <col min="3337" max="3337" width="15.85546875" style="1" bestFit="1" customWidth="1"/>
    <col min="3338" max="3338" width="16" style="1" bestFit="1" customWidth="1"/>
    <col min="3339" max="3339" width="0" style="1" hidden="1" customWidth="1"/>
    <col min="3340" max="3340" width="27" style="1" customWidth="1"/>
    <col min="3341" max="3341" width="15.85546875" style="1" bestFit="1" customWidth="1"/>
    <col min="3342" max="3342" width="19" style="1" customWidth="1"/>
    <col min="3343" max="3588" width="9.140625" style="1"/>
    <col min="3589" max="3589" width="0" style="1" hidden="1" customWidth="1"/>
    <col min="3590" max="3590" width="40.7109375" style="1" bestFit="1" customWidth="1"/>
    <col min="3591" max="3591" width="15.140625" style="1" bestFit="1" customWidth="1"/>
    <col min="3592" max="3592" width="15.7109375" style="1" bestFit="1" customWidth="1"/>
    <col min="3593" max="3593" width="15.85546875" style="1" bestFit="1" customWidth="1"/>
    <col min="3594" max="3594" width="16" style="1" bestFit="1" customWidth="1"/>
    <col min="3595" max="3595" width="0" style="1" hidden="1" customWidth="1"/>
    <col min="3596" max="3596" width="27" style="1" customWidth="1"/>
    <col min="3597" max="3597" width="15.85546875" style="1" bestFit="1" customWidth="1"/>
    <col min="3598" max="3598" width="19" style="1" customWidth="1"/>
    <col min="3599" max="3844" width="9.140625" style="1"/>
    <col min="3845" max="3845" width="0" style="1" hidden="1" customWidth="1"/>
    <col min="3846" max="3846" width="40.7109375" style="1" bestFit="1" customWidth="1"/>
    <col min="3847" max="3847" width="15.140625" style="1" bestFit="1" customWidth="1"/>
    <col min="3848" max="3848" width="15.7109375" style="1" bestFit="1" customWidth="1"/>
    <col min="3849" max="3849" width="15.85546875" style="1" bestFit="1" customWidth="1"/>
    <col min="3850" max="3850" width="16" style="1" bestFit="1" customWidth="1"/>
    <col min="3851" max="3851" width="0" style="1" hidden="1" customWidth="1"/>
    <col min="3852" max="3852" width="27" style="1" customWidth="1"/>
    <col min="3853" max="3853" width="15.85546875" style="1" bestFit="1" customWidth="1"/>
    <col min="3854" max="3854" width="19" style="1" customWidth="1"/>
    <col min="3855" max="4100" width="9.140625" style="1"/>
    <col min="4101" max="4101" width="0" style="1" hidden="1" customWidth="1"/>
    <col min="4102" max="4102" width="40.7109375" style="1" bestFit="1" customWidth="1"/>
    <col min="4103" max="4103" width="15.140625" style="1" bestFit="1" customWidth="1"/>
    <col min="4104" max="4104" width="15.7109375" style="1" bestFit="1" customWidth="1"/>
    <col min="4105" max="4105" width="15.85546875" style="1" bestFit="1" customWidth="1"/>
    <col min="4106" max="4106" width="16" style="1" bestFit="1" customWidth="1"/>
    <col min="4107" max="4107" width="0" style="1" hidden="1" customWidth="1"/>
    <col min="4108" max="4108" width="27" style="1" customWidth="1"/>
    <col min="4109" max="4109" width="15.85546875" style="1" bestFit="1" customWidth="1"/>
    <col min="4110" max="4110" width="19" style="1" customWidth="1"/>
    <col min="4111" max="4356" width="9.140625" style="1"/>
    <col min="4357" max="4357" width="0" style="1" hidden="1" customWidth="1"/>
    <col min="4358" max="4358" width="40.7109375" style="1" bestFit="1" customWidth="1"/>
    <col min="4359" max="4359" width="15.140625" style="1" bestFit="1" customWidth="1"/>
    <col min="4360" max="4360" width="15.7109375" style="1" bestFit="1" customWidth="1"/>
    <col min="4361" max="4361" width="15.85546875" style="1" bestFit="1" customWidth="1"/>
    <col min="4362" max="4362" width="16" style="1" bestFit="1" customWidth="1"/>
    <col min="4363" max="4363" width="0" style="1" hidden="1" customWidth="1"/>
    <col min="4364" max="4364" width="27" style="1" customWidth="1"/>
    <col min="4365" max="4365" width="15.85546875" style="1" bestFit="1" customWidth="1"/>
    <col min="4366" max="4366" width="19" style="1" customWidth="1"/>
    <col min="4367" max="4612" width="9.140625" style="1"/>
    <col min="4613" max="4613" width="0" style="1" hidden="1" customWidth="1"/>
    <col min="4614" max="4614" width="40.7109375" style="1" bestFit="1" customWidth="1"/>
    <col min="4615" max="4615" width="15.140625" style="1" bestFit="1" customWidth="1"/>
    <col min="4616" max="4616" width="15.7109375" style="1" bestFit="1" customWidth="1"/>
    <col min="4617" max="4617" width="15.85546875" style="1" bestFit="1" customWidth="1"/>
    <col min="4618" max="4618" width="16" style="1" bestFit="1" customWidth="1"/>
    <col min="4619" max="4619" width="0" style="1" hidden="1" customWidth="1"/>
    <col min="4620" max="4620" width="27" style="1" customWidth="1"/>
    <col min="4621" max="4621" width="15.85546875" style="1" bestFit="1" customWidth="1"/>
    <col min="4622" max="4622" width="19" style="1" customWidth="1"/>
    <col min="4623" max="4868" width="9.140625" style="1"/>
    <col min="4869" max="4869" width="0" style="1" hidden="1" customWidth="1"/>
    <col min="4870" max="4870" width="40.7109375" style="1" bestFit="1" customWidth="1"/>
    <col min="4871" max="4871" width="15.140625" style="1" bestFit="1" customWidth="1"/>
    <col min="4872" max="4872" width="15.7109375" style="1" bestFit="1" customWidth="1"/>
    <col min="4873" max="4873" width="15.85546875" style="1" bestFit="1" customWidth="1"/>
    <col min="4874" max="4874" width="16" style="1" bestFit="1" customWidth="1"/>
    <col min="4875" max="4875" width="0" style="1" hidden="1" customWidth="1"/>
    <col min="4876" max="4876" width="27" style="1" customWidth="1"/>
    <col min="4877" max="4877" width="15.85546875" style="1" bestFit="1" customWidth="1"/>
    <col min="4878" max="4878" width="19" style="1" customWidth="1"/>
    <col min="4879" max="5124" width="9.140625" style="1"/>
    <col min="5125" max="5125" width="0" style="1" hidden="1" customWidth="1"/>
    <col min="5126" max="5126" width="40.7109375" style="1" bestFit="1" customWidth="1"/>
    <col min="5127" max="5127" width="15.140625" style="1" bestFit="1" customWidth="1"/>
    <col min="5128" max="5128" width="15.7109375" style="1" bestFit="1" customWidth="1"/>
    <col min="5129" max="5129" width="15.85546875" style="1" bestFit="1" customWidth="1"/>
    <col min="5130" max="5130" width="16" style="1" bestFit="1" customWidth="1"/>
    <col min="5131" max="5131" width="0" style="1" hidden="1" customWidth="1"/>
    <col min="5132" max="5132" width="27" style="1" customWidth="1"/>
    <col min="5133" max="5133" width="15.85546875" style="1" bestFit="1" customWidth="1"/>
    <col min="5134" max="5134" width="19" style="1" customWidth="1"/>
    <col min="5135" max="5380" width="9.140625" style="1"/>
    <col min="5381" max="5381" width="0" style="1" hidden="1" customWidth="1"/>
    <col min="5382" max="5382" width="40.7109375" style="1" bestFit="1" customWidth="1"/>
    <col min="5383" max="5383" width="15.140625" style="1" bestFit="1" customWidth="1"/>
    <col min="5384" max="5384" width="15.7109375" style="1" bestFit="1" customWidth="1"/>
    <col min="5385" max="5385" width="15.85546875" style="1" bestFit="1" customWidth="1"/>
    <col min="5386" max="5386" width="16" style="1" bestFit="1" customWidth="1"/>
    <col min="5387" max="5387" width="0" style="1" hidden="1" customWidth="1"/>
    <col min="5388" max="5388" width="27" style="1" customWidth="1"/>
    <col min="5389" max="5389" width="15.85546875" style="1" bestFit="1" customWidth="1"/>
    <col min="5390" max="5390" width="19" style="1" customWidth="1"/>
    <col min="5391" max="5636" width="9.140625" style="1"/>
    <col min="5637" max="5637" width="0" style="1" hidden="1" customWidth="1"/>
    <col min="5638" max="5638" width="40.7109375" style="1" bestFit="1" customWidth="1"/>
    <col min="5639" max="5639" width="15.140625" style="1" bestFit="1" customWidth="1"/>
    <col min="5640" max="5640" width="15.7109375" style="1" bestFit="1" customWidth="1"/>
    <col min="5641" max="5641" width="15.85546875" style="1" bestFit="1" customWidth="1"/>
    <col min="5642" max="5642" width="16" style="1" bestFit="1" customWidth="1"/>
    <col min="5643" max="5643" width="0" style="1" hidden="1" customWidth="1"/>
    <col min="5644" max="5644" width="27" style="1" customWidth="1"/>
    <col min="5645" max="5645" width="15.85546875" style="1" bestFit="1" customWidth="1"/>
    <col min="5646" max="5646" width="19" style="1" customWidth="1"/>
    <col min="5647" max="5892" width="9.140625" style="1"/>
    <col min="5893" max="5893" width="0" style="1" hidden="1" customWidth="1"/>
    <col min="5894" max="5894" width="40.7109375" style="1" bestFit="1" customWidth="1"/>
    <col min="5895" max="5895" width="15.140625" style="1" bestFit="1" customWidth="1"/>
    <col min="5896" max="5896" width="15.7109375" style="1" bestFit="1" customWidth="1"/>
    <col min="5897" max="5897" width="15.85546875" style="1" bestFit="1" customWidth="1"/>
    <col min="5898" max="5898" width="16" style="1" bestFit="1" customWidth="1"/>
    <col min="5899" max="5899" width="0" style="1" hidden="1" customWidth="1"/>
    <col min="5900" max="5900" width="27" style="1" customWidth="1"/>
    <col min="5901" max="5901" width="15.85546875" style="1" bestFit="1" customWidth="1"/>
    <col min="5902" max="5902" width="19" style="1" customWidth="1"/>
    <col min="5903" max="6148" width="9.140625" style="1"/>
    <col min="6149" max="6149" width="0" style="1" hidden="1" customWidth="1"/>
    <col min="6150" max="6150" width="40.7109375" style="1" bestFit="1" customWidth="1"/>
    <col min="6151" max="6151" width="15.140625" style="1" bestFit="1" customWidth="1"/>
    <col min="6152" max="6152" width="15.7109375" style="1" bestFit="1" customWidth="1"/>
    <col min="6153" max="6153" width="15.85546875" style="1" bestFit="1" customWidth="1"/>
    <col min="6154" max="6154" width="16" style="1" bestFit="1" customWidth="1"/>
    <col min="6155" max="6155" width="0" style="1" hidden="1" customWidth="1"/>
    <col min="6156" max="6156" width="27" style="1" customWidth="1"/>
    <col min="6157" max="6157" width="15.85546875" style="1" bestFit="1" customWidth="1"/>
    <col min="6158" max="6158" width="19" style="1" customWidth="1"/>
    <col min="6159" max="6404" width="9.140625" style="1"/>
    <col min="6405" max="6405" width="0" style="1" hidden="1" customWidth="1"/>
    <col min="6406" max="6406" width="40.7109375" style="1" bestFit="1" customWidth="1"/>
    <col min="6407" max="6407" width="15.140625" style="1" bestFit="1" customWidth="1"/>
    <col min="6408" max="6408" width="15.7109375" style="1" bestFit="1" customWidth="1"/>
    <col min="6409" max="6409" width="15.85546875" style="1" bestFit="1" customWidth="1"/>
    <col min="6410" max="6410" width="16" style="1" bestFit="1" customWidth="1"/>
    <col min="6411" max="6411" width="0" style="1" hidden="1" customWidth="1"/>
    <col min="6412" max="6412" width="27" style="1" customWidth="1"/>
    <col min="6413" max="6413" width="15.85546875" style="1" bestFit="1" customWidth="1"/>
    <col min="6414" max="6414" width="19" style="1" customWidth="1"/>
    <col min="6415" max="6660" width="9.140625" style="1"/>
    <col min="6661" max="6661" width="0" style="1" hidden="1" customWidth="1"/>
    <col min="6662" max="6662" width="40.7109375" style="1" bestFit="1" customWidth="1"/>
    <col min="6663" max="6663" width="15.140625" style="1" bestFit="1" customWidth="1"/>
    <col min="6664" max="6664" width="15.7109375" style="1" bestFit="1" customWidth="1"/>
    <col min="6665" max="6665" width="15.85546875" style="1" bestFit="1" customWidth="1"/>
    <col min="6666" max="6666" width="16" style="1" bestFit="1" customWidth="1"/>
    <col min="6667" max="6667" width="0" style="1" hidden="1" customWidth="1"/>
    <col min="6668" max="6668" width="27" style="1" customWidth="1"/>
    <col min="6669" max="6669" width="15.85546875" style="1" bestFit="1" customWidth="1"/>
    <col min="6670" max="6670" width="19" style="1" customWidth="1"/>
    <col min="6671" max="6916" width="9.140625" style="1"/>
    <col min="6917" max="6917" width="0" style="1" hidden="1" customWidth="1"/>
    <col min="6918" max="6918" width="40.7109375" style="1" bestFit="1" customWidth="1"/>
    <col min="6919" max="6919" width="15.140625" style="1" bestFit="1" customWidth="1"/>
    <col min="6920" max="6920" width="15.7109375" style="1" bestFit="1" customWidth="1"/>
    <col min="6921" max="6921" width="15.85546875" style="1" bestFit="1" customWidth="1"/>
    <col min="6922" max="6922" width="16" style="1" bestFit="1" customWidth="1"/>
    <col min="6923" max="6923" width="0" style="1" hidden="1" customWidth="1"/>
    <col min="6924" max="6924" width="27" style="1" customWidth="1"/>
    <col min="6925" max="6925" width="15.85546875" style="1" bestFit="1" customWidth="1"/>
    <col min="6926" max="6926" width="19" style="1" customWidth="1"/>
    <col min="6927" max="7172" width="9.140625" style="1"/>
    <col min="7173" max="7173" width="0" style="1" hidden="1" customWidth="1"/>
    <col min="7174" max="7174" width="40.7109375" style="1" bestFit="1" customWidth="1"/>
    <col min="7175" max="7175" width="15.140625" style="1" bestFit="1" customWidth="1"/>
    <col min="7176" max="7176" width="15.7109375" style="1" bestFit="1" customWidth="1"/>
    <col min="7177" max="7177" width="15.85546875" style="1" bestFit="1" customWidth="1"/>
    <col min="7178" max="7178" width="16" style="1" bestFit="1" customWidth="1"/>
    <col min="7179" max="7179" width="0" style="1" hidden="1" customWidth="1"/>
    <col min="7180" max="7180" width="27" style="1" customWidth="1"/>
    <col min="7181" max="7181" width="15.85546875" style="1" bestFit="1" customWidth="1"/>
    <col min="7182" max="7182" width="19" style="1" customWidth="1"/>
    <col min="7183" max="7428" width="9.140625" style="1"/>
    <col min="7429" max="7429" width="0" style="1" hidden="1" customWidth="1"/>
    <col min="7430" max="7430" width="40.7109375" style="1" bestFit="1" customWidth="1"/>
    <col min="7431" max="7431" width="15.140625" style="1" bestFit="1" customWidth="1"/>
    <col min="7432" max="7432" width="15.7109375" style="1" bestFit="1" customWidth="1"/>
    <col min="7433" max="7433" width="15.85546875" style="1" bestFit="1" customWidth="1"/>
    <col min="7434" max="7434" width="16" style="1" bestFit="1" customWidth="1"/>
    <col min="7435" max="7435" width="0" style="1" hidden="1" customWidth="1"/>
    <col min="7436" max="7436" width="27" style="1" customWidth="1"/>
    <col min="7437" max="7437" width="15.85546875" style="1" bestFit="1" customWidth="1"/>
    <col min="7438" max="7438" width="19" style="1" customWidth="1"/>
    <col min="7439" max="7684" width="9.140625" style="1"/>
    <col min="7685" max="7685" width="0" style="1" hidden="1" customWidth="1"/>
    <col min="7686" max="7686" width="40.7109375" style="1" bestFit="1" customWidth="1"/>
    <col min="7687" max="7687" width="15.140625" style="1" bestFit="1" customWidth="1"/>
    <col min="7688" max="7688" width="15.7109375" style="1" bestFit="1" customWidth="1"/>
    <col min="7689" max="7689" width="15.85546875" style="1" bestFit="1" customWidth="1"/>
    <col min="7690" max="7690" width="16" style="1" bestFit="1" customWidth="1"/>
    <col min="7691" max="7691" width="0" style="1" hidden="1" customWidth="1"/>
    <col min="7692" max="7692" width="27" style="1" customWidth="1"/>
    <col min="7693" max="7693" width="15.85546875" style="1" bestFit="1" customWidth="1"/>
    <col min="7694" max="7694" width="19" style="1" customWidth="1"/>
    <col min="7695" max="7940" width="9.140625" style="1"/>
    <col min="7941" max="7941" width="0" style="1" hidden="1" customWidth="1"/>
    <col min="7942" max="7942" width="40.7109375" style="1" bestFit="1" customWidth="1"/>
    <col min="7943" max="7943" width="15.140625" style="1" bestFit="1" customWidth="1"/>
    <col min="7944" max="7944" width="15.7109375" style="1" bestFit="1" customWidth="1"/>
    <col min="7945" max="7945" width="15.85546875" style="1" bestFit="1" customWidth="1"/>
    <col min="7946" max="7946" width="16" style="1" bestFit="1" customWidth="1"/>
    <col min="7947" max="7947" width="0" style="1" hidden="1" customWidth="1"/>
    <col min="7948" max="7948" width="27" style="1" customWidth="1"/>
    <col min="7949" max="7949" width="15.85546875" style="1" bestFit="1" customWidth="1"/>
    <col min="7950" max="7950" width="19" style="1" customWidth="1"/>
    <col min="7951" max="8196" width="9.140625" style="1"/>
    <col min="8197" max="8197" width="0" style="1" hidden="1" customWidth="1"/>
    <col min="8198" max="8198" width="40.7109375" style="1" bestFit="1" customWidth="1"/>
    <col min="8199" max="8199" width="15.140625" style="1" bestFit="1" customWidth="1"/>
    <col min="8200" max="8200" width="15.7109375" style="1" bestFit="1" customWidth="1"/>
    <col min="8201" max="8201" width="15.85546875" style="1" bestFit="1" customWidth="1"/>
    <col min="8202" max="8202" width="16" style="1" bestFit="1" customWidth="1"/>
    <col min="8203" max="8203" width="0" style="1" hidden="1" customWidth="1"/>
    <col min="8204" max="8204" width="27" style="1" customWidth="1"/>
    <col min="8205" max="8205" width="15.85546875" style="1" bestFit="1" customWidth="1"/>
    <col min="8206" max="8206" width="19" style="1" customWidth="1"/>
    <col min="8207" max="8452" width="9.140625" style="1"/>
    <col min="8453" max="8453" width="0" style="1" hidden="1" customWidth="1"/>
    <col min="8454" max="8454" width="40.7109375" style="1" bestFit="1" customWidth="1"/>
    <col min="8455" max="8455" width="15.140625" style="1" bestFit="1" customWidth="1"/>
    <col min="8456" max="8456" width="15.7109375" style="1" bestFit="1" customWidth="1"/>
    <col min="8457" max="8457" width="15.85546875" style="1" bestFit="1" customWidth="1"/>
    <col min="8458" max="8458" width="16" style="1" bestFit="1" customWidth="1"/>
    <col min="8459" max="8459" width="0" style="1" hidden="1" customWidth="1"/>
    <col min="8460" max="8460" width="27" style="1" customWidth="1"/>
    <col min="8461" max="8461" width="15.85546875" style="1" bestFit="1" customWidth="1"/>
    <col min="8462" max="8462" width="19" style="1" customWidth="1"/>
    <col min="8463" max="8708" width="9.140625" style="1"/>
    <col min="8709" max="8709" width="0" style="1" hidden="1" customWidth="1"/>
    <col min="8710" max="8710" width="40.7109375" style="1" bestFit="1" customWidth="1"/>
    <col min="8711" max="8711" width="15.140625" style="1" bestFit="1" customWidth="1"/>
    <col min="8712" max="8712" width="15.7109375" style="1" bestFit="1" customWidth="1"/>
    <col min="8713" max="8713" width="15.85546875" style="1" bestFit="1" customWidth="1"/>
    <col min="8714" max="8714" width="16" style="1" bestFit="1" customWidth="1"/>
    <col min="8715" max="8715" width="0" style="1" hidden="1" customWidth="1"/>
    <col min="8716" max="8716" width="27" style="1" customWidth="1"/>
    <col min="8717" max="8717" width="15.85546875" style="1" bestFit="1" customWidth="1"/>
    <col min="8718" max="8718" width="19" style="1" customWidth="1"/>
    <col min="8719" max="8964" width="9.140625" style="1"/>
    <col min="8965" max="8965" width="0" style="1" hidden="1" customWidth="1"/>
    <col min="8966" max="8966" width="40.7109375" style="1" bestFit="1" customWidth="1"/>
    <col min="8967" max="8967" width="15.140625" style="1" bestFit="1" customWidth="1"/>
    <col min="8968" max="8968" width="15.7109375" style="1" bestFit="1" customWidth="1"/>
    <col min="8969" max="8969" width="15.85546875" style="1" bestFit="1" customWidth="1"/>
    <col min="8970" max="8970" width="16" style="1" bestFit="1" customWidth="1"/>
    <col min="8971" max="8971" width="0" style="1" hidden="1" customWidth="1"/>
    <col min="8972" max="8972" width="27" style="1" customWidth="1"/>
    <col min="8973" max="8973" width="15.85546875" style="1" bestFit="1" customWidth="1"/>
    <col min="8974" max="8974" width="19" style="1" customWidth="1"/>
    <col min="8975" max="9220" width="9.140625" style="1"/>
    <col min="9221" max="9221" width="0" style="1" hidden="1" customWidth="1"/>
    <col min="9222" max="9222" width="40.7109375" style="1" bestFit="1" customWidth="1"/>
    <col min="9223" max="9223" width="15.140625" style="1" bestFit="1" customWidth="1"/>
    <col min="9224" max="9224" width="15.7109375" style="1" bestFit="1" customWidth="1"/>
    <col min="9225" max="9225" width="15.85546875" style="1" bestFit="1" customWidth="1"/>
    <col min="9226" max="9226" width="16" style="1" bestFit="1" customWidth="1"/>
    <col min="9227" max="9227" width="0" style="1" hidden="1" customWidth="1"/>
    <col min="9228" max="9228" width="27" style="1" customWidth="1"/>
    <col min="9229" max="9229" width="15.85546875" style="1" bestFit="1" customWidth="1"/>
    <col min="9230" max="9230" width="19" style="1" customWidth="1"/>
    <col min="9231" max="9476" width="9.140625" style="1"/>
    <col min="9477" max="9477" width="0" style="1" hidden="1" customWidth="1"/>
    <col min="9478" max="9478" width="40.7109375" style="1" bestFit="1" customWidth="1"/>
    <col min="9479" max="9479" width="15.140625" style="1" bestFit="1" customWidth="1"/>
    <col min="9480" max="9480" width="15.7109375" style="1" bestFit="1" customWidth="1"/>
    <col min="9481" max="9481" width="15.85546875" style="1" bestFit="1" customWidth="1"/>
    <col min="9482" max="9482" width="16" style="1" bestFit="1" customWidth="1"/>
    <col min="9483" max="9483" width="0" style="1" hidden="1" customWidth="1"/>
    <col min="9484" max="9484" width="27" style="1" customWidth="1"/>
    <col min="9485" max="9485" width="15.85546875" style="1" bestFit="1" customWidth="1"/>
    <col min="9486" max="9486" width="19" style="1" customWidth="1"/>
    <col min="9487" max="9732" width="9.140625" style="1"/>
    <col min="9733" max="9733" width="0" style="1" hidden="1" customWidth="1"/>
    <col min="9734" max="9734" width="40.7109375" style="1" bestFit="1" customWidth="1"/>
    <col min="9735" max="9735" width="15.140625" style="1" bestFit="1" customWidth="1"/>
    <col min="9736" max="9736" width="15.7109375" style="1" bestFit="1" customWidth="1"/>
    <col min="9737" max="9737" width="15.85546875" style="1" bestFit="1" customWidth="1"/>
    <col min="9738" max="9738" width="16" style="1" bestFit="1" customWidth="1"/>
    <col min="9739" max="9739" width="0" style="1" hidden="1" customWidth="1"/>
    <col min="9740" max="9740" width="27" style="1" customWidth="1"/>
    <col min="9741" max="9741" width="15.85546875" style="1" bestFit="1" customWidth="1"/>
    <col min="9742" max="9742" width="19" style="1" customWidth="1"/>
    <col min="9743" max="9988" width="9.140625" style="1"/>
    <col min="9989" max="9989" width="0" style="1" hidden="1" customWidth="1"/>
    <col min="9990" max="9990" width="40.7109375" style="1" bestFit="1" customWidth="1"/>
    <col min="9991" max="9991" width="15.140625" style="1" bestFit="1" customWidth="1"/>
    <col min="9992" max="9992" width="15.7109375" style="1" bestFit="1" customWidth="1"/>
    <col min="9993" max="9993" width="15.85546875" style="1" bestFit="1" customWidth="1"/>
    <col min="9994" max="9994" width="16" style="1" bestFit="1" customWidth="1"/>
    <col min="9995" max="9995" width="0" style="1" hidden="1" customWidth="1"/>
    <col min="9996" max="9996" width="27" style="1" customWidth="1"/>
    <col min="9997" max="9997" width="15.85546875" style="1" bestFit="1" customWidth="1"/>
    <col min="9998" max="9998" width="19" style="1" customWidth="1"/>
    <col min="9999" max="10244" width="9.140625" style="1"/>
    <col min="10245" max="10245" width="0" style="1" hidden="1" customWidth="1"/>
    <col min="10246" max="10246" width="40.7109375" style="1" bestFit="1" customWidth="1"/>
    <col min="10247" max="10247" width="15.140625" style="1" bestFit="1" customWidth="1"/>
    <col min="10248" max="10248" width="15.7109375" style="1" bestFit="1" customWidth="1"/>
    <col min="10249" max="10249" width="15.85546875" style="1" bestFit="1" customWidth="1"/>
    <col min="10250" max="10250" width="16" style="1" bestFit="1" customWidth="1"/>
    <col min="10251" max="10251" width="0" style="1" hidden="1" customWidth="1"/>
    <col min="10252" max="10252" width="27" style="1" customWidth="1"/>
    <col min="10253" max="10253" width="15.85546875" style="1" bestFit="1" customWidth="1"/>
    <col min="10254" max="10254" width="19" style="1" customWidth="1"/>
    <col min="10255" max="10500" width="9.140625" style="1"/>
    <col min="10501" max="10501" width="0" style="1" hidden="1" customWidth="1"/>
    <col min="10502" max="10502" width="40.7109375" style="1" bestFit="1" customWidth="1"/>
    <col min="10503" max="10503" width="15.140625" style="1" bestFit="1" customWidth="1"/>
    <col min="10504" max="10504" width="15.7109375" style="1" bestFit="1" customWidth="1"/>
    <col min="10505" max="10505" width="15.85546875" style="1" bestFit="1" customWidth="1"/>
    <col min="10506" max="10506" width="16" style="1" bestFit="1" customWidth="1"/>
    <col min="10507" max="10507" width="0" style="1" hidden="1" customWidth="1"/>
    <col min="10508" max="10508" width="27" style="1" customWidth="1"/>
    <col min="10509" max="10509" width="15.85546875" style="1" bestFit="1" customWidth="1"/>
    <col min="10510" max="10510" width="19" style="1" customWidth="1"/>
    <col min="10511" max="10756" width="9.140625" style="1"/>
    <col min="10757" max="10757" width="0" style="1" hidden="1" customWidth="1"/>
    <col min="10758" max="10758" width="40.7109375" style="1" bestFit="1" customWidth="1"/>
    <col min="10759" max="10759" width="15.140625" style="1" bestFit="1" customWidth="1"/>
    <col min="10760" max="10760" width="15.7109375" style="1" bestFit="1" customWidth="1"/>
    <col min="10761" max="10761" width="15.85546875" style="1" bestFit="1" customWidth="1"/>
    <col min="10762" max="10762" width="16" style="1" bestFit="1" customWidth="1"/>
    <col min="10763" max="10763" width="0" style="1" hidden="1" customWidth="1"/>
    <col min="10764" max="10764" width="27" style="1" customWidth="1"/>
    <col min="10765" max="10765" width="15.85546875" style="1" bestFit="1" customWidth="1"/>
    <col min="10766" max="10766" width="19" style="1" customWidth="1"/>
    <col min="10767" max="11012" width="9.140625" style="1"/>
    <col min="11013" max="11013" width="0" style="1" hidden="1" customWidth="1"/>
    <col min="11014" max="11014" width="40.7109375" style="1" bestFit="1" customWidth="1"/>
    <col min="11015" max="11015" width="15.140625" style="1" bestFit="1" customWidth="1"/>
    <col min="11016" max="11016" width="15.7109375" style="1" bestFit="1" customWidth="1"/>
    <col min="11017" max="11017" width="15.85546875" style="1" bestFit="1" customWidth="1"/>
    <col min="11018" max="11018" width="16" style="1" bestFit="1" customWidth="1"/>
    <col min="11019" max="11019" width="0" style="1" hidden="1" customWidth="1"/>
    <col min="11020" max="11020" width="27" style="1" customWidth="1"/>
    <col min="11021" max="11021" width="15.85546875" style="1" bestFit="1" customWidth="1"/>
    <col min="11022" max="11022" width="19" style="1" customWidth="1"/>
    <col min="11023" max="11268" width="9.140625" style="1"/>
    <col min="11269" max="11269" width="0" style="1" hidden="1" customWidth="1"/>
    <col min="11270" max="11270" width="40.7109375" style="1" bestFit="1" customWidth="1"/>
    <col min="11271" max="11271" width="15.140625" style="1" bestFit="1" customWidth="1"/>
    <col min="11272" max="11272" width="15.7109375" style="1" bestFit="1" customWidth="1"/>
    <col min="11273" max="11273" width="15.85546875" style="1" bestFit="1" customWidth="1"/>
    <col min="11274" max="11274" width="16" style="1" bestFit="1" customWidth="1"/>
    <col min="11275" max="11275" width="0" style="1" hidden="1" customWidth="1"/>
    <col min="11276" max="11276" width="27" style="1" customWidth="1"/>
    <col min="11277" max="11277" width="15.85546875" style="1" bestFit="1" customWidth="1"/>
    <col min="11278" max="11278" width="19" style="1" customWidth="1"/>
    <col min="11279" max="11524" width="9.140625" style="1"/>
    <col min="11525" max="11525" width="0" style="1" hidden="1" customWidth="1"/>
    <col min="11526" max="11526" width="40.7109375" style="1" bestFit="1" customWidth="1"/>
    <col min="11527" max="11527" width="15.140625" style="1" bestFit="1" customWidth="1"/>
    <col min="11528" max="11528" width="15.7109375" style="1" bestFit="1" customWidth="1"/>
    <col min="11529" max="11529" width="15.85546875" style="1" bestFit="1" customWidth="1"/>
    <col min="11530" max="11530" width="16" style="1" bestFit="1" customWidth="1"/>
    <col min="11531" max="11531" width="0" style="1" hidden="1" customWidth="1"/>
    <col min="11532" max="11532" width="27" style="1" customWidth="1"/>
    <col min="11533" max="11533" width="15.85546875" style="1" bestFit="1" customWidth="1"/>
    <col min="11534" max="11534" width="19" style="1" customWidth="1"/>
    <col min="11535" max="11780" width="9.140625" style="1"/>
    <col min="11781" max="11781" width="0" style="1" hidden="1" customWidth="1"/>
    <col min="11782" max="11782" width="40.7109375" style="1" bestFit="1" customWidth="1"/>
    <col min="11783" max="11783" width="15.140625" style="1" bestFit="1" customWidth="1"/>
    <col min="11784" max="11784" width="15.7109375" style="1" bestFit="1" customWidth="1"/>
    <col min="11785" max="11785" width="15.85546875" style="1" bestFit="1" customWidth="1"/>
    <col min="11786" max="11786" width="16" style="1" bestFit="1" customWidth="1"/>
    <col min="11787" max="11787" width="0" style="1" hidden="1" customWidth="1"/>
    <col min="11788" max="11788" width="27" style="1" customWidth="1"/>
    <col min="11789" max="11789" width="15.85546875" style="1" bestFit="1" customWidth="1"/>
    <col min="11790" max="11790" width="19" style="1" customWidth="1"/>
    <col min="11791" max="12036" width="9.140625" style="1"/>
    <col min="12037" max="12037" width="0" style="1" hidden="1" customWidth="1"/>
    <col min="12038" max="12038" width="40.7109375" style="1" bestFit="1" customWidth="1"/>
    <col min="12039" max="12039" width="15.140625" style="1" bestFit="1" customWidth="1"/>
    <col min="12040" max="12040" width="15.7109375" style="1" bestFit="1" customWidth="1"/>
    <col min="12041" max="12041" width="15.85546875" style="1" bestFit="1" customWidth="1"/>
    <col min="12042" max="12042" width="16" style="1" bestFit="1" customWidth="1"/>
    <col min="12043" max="12043" width="0" style="1" hidden="1" customWidth="1"/>
    <col min="12044" max="12044" width="27" style="1" customWidth="1"/>
    <col min="12045" max="12045" width="15.85546875" style="1" bestFit="1" customWidth="1"/>
    <col min="12046" max="12046" width="19" style="1" customWidth="1"/>
    <col min="12047" max="12292" width="9.140625" style="1"/>
    <col min="12293" max="12293" width="0" style="1" hidden="1" customWidth="1"/>
    <col min="12294" max="12294" width="40.7109375" style="1" bestFit="1" customWidth="1"/>
    <col min="12295" max="12295" width="15.140625" style="1" bestFit="1" customWidth="1"/>
    <col min="12296" max="12296" width="15.7109375" style="1" bestFit="1" customWidth="1"/>
    <col min="12297" max="12297" width="15.85546875" style="1" bestFit="1" customWidth="1"/>
    <col min="12298" max="12298" width="16" style="1" bestFit="1" customWidth="1"/>
    <col min="12299" max="12299" width="0" style="1" hidden="1" customWidth="1"/>
    <col min="12300" max="12300" width="27" style="1" customWidth="1"/>
    <col min="12301" max="12301" width="15.85546875" style="1" bestFit="1" customWidth="1"/>
    <col min="12302" max="12302" width="19" style="1" customWidth="1"/>
    <col min="12303" max="12548" width="9.140625" style="1"/>
    <col min="12549" max="12549" width="0" style="1" hidden="1" customWidth="1"/>
    <col min="12550" max="12550" width="40.7109375" style="1" bestFit="1" customWidth="1"/>
    <col min="12551" max="12551" width="15.140625" style="1" bestFit="1" customWidth="1"/>
    <col min="12552" max="12552" width="15.7109375" style="1" bestFit="1" customWidth="1"/>
    <col min="12553" max="12553" width="15.85546875" style="1" bestFit="1" customWidth="1"/>
    <col min="12554" max="12554" width="16" style="1" bestFit="1" customWidth="1"/>
    <col min="12555" max="12555" width="0" style="1" hidden="1" customWidth="1"/>
    <col min="12556" max="12556" width="27" style="1" customWidth="1"/>
    <col min="12557" max="12557" width="15.85546875" style="1" bestFit="1" customWidth="1"/>
    <col min="12558" max="12558" width="19" style="1" customWidth="1"/>
    <col min="12559" max="12804" width="9.140625" style="1"/>
    <col min="12805" max="12805" width="0" style="1" hidden="1" customWidth="1"/>
    <col min="12806" max="12806" width="40.7109375" style="1" bestFit="1" customWidth="1"/>
    <col min="12807" max="12807" width="15.140625" style="1" bestFit="1" customWidth="1"/>
    <col min="12808" max="12808" width="15.7109375" style="1" bestFit="1" customWidth="1"/>
    <col min="12809" max="12809" width="15.85546875" style="1" bestFit="1" customWidth="1"/>
    <col min="12810" max="12810" width="16" style="1" bestFit="1" customWidth="1"/>
    <col min="12811" max="12811" width="0" style="1" hidden="1" customWidth="1"/>
    <col min="12812" max="12812" width="27" style="1" customWidth="1"/>
    <col min="12813" max="12813" width="15.85546875" style="1" bestFit="1" customWidth="1"/>
    <col min="12814" max="12814" width="19" style="1" customWidth="1"/>
    <col min="12815" max="13060" width="9.140625" style="1"/>
    <col min="13061" max="13061" width="0" style="1" hidden="1" customWidth="1"/>
    <col min="13062" max="13062" width="40.7109375" style="1" bestFit="1" customWidth="1"/>
    <col min="13063" max="13063" width="15.140625" style="1" bestFit="1" customWidth="1"/>
    <col min="13064" max="13064" width="15.7109375" style="1" bestFit="1" customWidth="1"/>
    <col min="13065" max="13065" width="15.85546875" style="1" bestFit="1" customWidth="1"/>
    <col min="13066" max="13066" width="16" style="1" bestFit="1" customWidth="1"/>
    <col min="13067" max="13067" width="0" style="1" hidden="1" customWidth="1"/>
    <col min="13068" max="13068" width="27" style="1" customWidth="1"/>
    <col min="13069" max="13069" width="15.85546875" style="1" bestFit="1" customWidth="1"/>
    <col min="13070" max="13070" width="19" style="1" customWidth="1"/>
    <col min="13071" max="13316" width="9.140625" style="1"/>
    <col min="13317" max="13317" width="0" style="1" hidden="1" customWidth="1"/>
    <col min="13318" max="13318" width="40.7109375" style="1" bestFit="1" customWidth="1"/>
    <col min="13319" max="13319" width="15.140625" style="1" bestFit="1" customWidth="1"/>
    <col min="13320" max="13320" width="15.7109375" style="1" bestFit="1" customWidth="1"/>
    <col min="13321" max="13321" width="15.85546875" style="1" bestFit="1" customWidth="1"/>
    <col min="13322" max="13322" width="16" style="1" bestFit="1" customWidth="1"/>
    <col min="13323" max="13323" width="0" style="1" hidden="1" customWidth="1"/>
    <col min="13324" max="13324" width="27" style="1" customWidth="1"/>
    <col min="13325" max="13325" width="15.85546875" style="1" bestFit="1" customWidth="1"/>
    <col min="13326" max="13326" width="19" style="1" customWidth="1"/>
    <col min="13327" max="13572" width="9.140625" style="1"/>
    <col min="13573" max="13573" width="0" style="1" hidden="1" customWidth="1"/>
    <col min="13574" max="13574" width="40.7109375" style="1" bestFit="1" customWidth="1"/>
    <col min="13575" max="13575" width="15.140625" style="1" bestFit="1" customWidth="1"/>
    <col min="13576" max="13576" width="15.7109375" style="1" bestFit="1" customWidth="1"/>
    <col min="13577" max="13577" width="15.85546875" style="1" bestFit="1" customWidth="1"/>
    <col min="13578" max="13578" width="16" style="1" bestFit="1" customWidth="1"/>
    <col min="13579" max="13579" width="0" style="1" hidden="1" customWidth="1"/>
    <col min="13580" max="13580" width="27" style="1" customWidth="1"/>
    <col min="13581" max="13581" width="15.85546875" style="1" bestFit="1" customWidth="1"/>
    <col min="13582" max="13582" width="19" style="1" customWidth="1"/>
    <col min="13583" max="13828" width="9.140625" style="1"/>
    <col min="13829" max="13829" width="0" style="1" hidden="1" customWidth="1"/>
    <col min="13830" max="13830" width="40.7109375" style="1" bestFit="1" customWidth="1"/>
    <col min="13831" max="13831" width="15.140625" style="1" bestFit="1" customWidth="1"/>
    <col min="13832" max="13832" width="15.7109375" style="1" bestFit="1" customWidth="1"/>
    <col min="13833" max="13833" width="15.85546875" style="1" bestFit="1" customWidth="1"/>
    <col min="13834" max="13834" width="16" style="1" bestFit="1" customWidth="1"/>
    <col min="13835" max="13835" width="0" style="1" hidden="1" customWidth="1"/>
    <col min="13836" max="13836" width="27" style="1" customWidth="1"/>
    <col min="13837" max="13837" width="15.85546875" style="1" bestFit="1" customWidth="1"/>
    <col min="13838" max="13838" width="19" style="1" customWidth="1"/>
    <col min="13839" max="14084" width="9.140625" style="1"/>
    <col min="14085" max="14085" width="0" style="1" hidden="1" customWidth="1"/>
    <col min="14086" max="14086" width="40.7109375" style="1" bestFit="1" customWidth="1"/>
    <col min="14087" max="14087" width="15.140625" style="1" bestFit="1" customWidth="1"/>
    <col min="14088" max="14088" width="15.7109375" style="1" bestFit="1" customWidth="1"/>
    <col min="14089" max="14089" width="15.85546875" style="1" bestFit="1" customWidth="1"/>
    <col min="14090" max="14090" width="16" style="1" bestFit="1" customWidth="1"/>
    <col min="14091" max="14091" width="0" style="1" hidden="1" customWidth="1"/>
    <col min="14092" max="14092" width="27" style="1" customWidth="1"/>
    <col min="14093" max="14093" width="15.85546875" style="1" bestFit="1" customWidth="1"/>
    <col min="14094" max="14094" width="19" style="1" customWidth="1"/>
    <col min="14095" max="14340" width="9.140625" style="1"/>
    <col min="14341" max="14341" width="0" style="1" hidden="1" customWidth="1"/>
    <col min="14342" max="14342" width="40.7109375" style="1" bestFit="1" customWidth="1"/>
    <col min="14343" max="14343" width="15.140625" style="1" bestFit="1" customWidth="1"/>
    <col min="14344" max="14344" width="15.7109375" style="1" bestFit="1" customWidth="1"/>
    <col min="14345" max="14345" width="15.85546875" style="1" bestFit="1" customWidth="1"/>
    <col min="14346" max="14346" width="16" style="1" bestFit="1" customWidth="1"/>
    <col min="14347" max="14347" width="0" style="1" hidden="1" customWidth="1"/>
    <col min="14348" max="14348" width="27" style="1" customWidth="1"/>
    <col min="14349" max="14349" width="15.85546875" style="1" bestFit="1" customWidth="1"/>
    <col min="14350" max="14350" width="19" style="1" customWidth="1"/>
    <col min="14351" max="14596" width="9.140625" style="1"/>
    <col min="14597" max="14597" width="0" style="1" hidden="1" customWidth="1"/>
    <col min="14598" max="14598" width="40.7109375" style="1" bestFit="1" customWidth="1"/>
    <col min="14599" max="14599" width="15.140625" style="1" bestFit="1" customWidth="1"/>
    <col min="14600" max="14600" width="15.7109375" style="1" bestFit="1" customWidth="1"/>
    <col min="14601" max="14601" width="15.85546875" style="1" bestFit="1" customWidth="1"/>
    <col min="14602" max="14602" width="16" style="1" bestFit="1" customWidth="1"/>
    <col min="14603" max="14603" width="0" style="1" hidden="1" customWidth="1"/>
    <col min="14604" max="14604" width="27" style="1" customWidth="1"/>
    <col min="14605" max="14605" width="15.85546875" style="1" bestFit="1" customWidth="1"/>
    <col min="14606" max="14606" width="19" style="1" customWidth="1"/>
    <col min="14607" max="14852" width="9.140625" style="1"/>
    <col min="14853" max="14853" width="0" style="1" hidden="1" customWidth="1"/>
    <col min="14854" max="14854" width="40.7109375" style="1" bestFit="1" customWidth="1"/>
    <col min="14855" max="14855" width="15.140625" style="1" bestFit="1" customWidth="1"/>
    <col min="14856" max="14856" width="15.7109375" style="1" bestFit="1" customWidth="1"/>
    <col min="14857" max="14857" width="15.85546875" style="1" bestFit="1" customWidth="1"/>
    <col min="14858" max="14858" width="16" style="1" bestFit="1" customWidth="1"/>
    <col min="14859" max="14859" width="0" style="1" hidden="1" customWidth="1"/>
    <col min="14860" max="14860" width="27" style="1" customWidth="1"/>
    <col min="14861" max="14861" width="15.85546875" style="1" bestFit="1" customWidth="1"/>
    <col min="14862" max="14862" width="19" style="1" customWidth="1"/>
    <col min="14863" max="15108" width="9.140625" style="1"/>
    <col min="15109" max="15109" width="0" style="1" hidden="1" customWidth="1"/>
    <col min="15110" max="15110" width="40.7109375" style="1" bestFit="1" customWidth="1"/>
    <col min="15111" max="15111" width="15.140625" style="1" bestFit="1" customWidth="1"/>
    <col min="15112" max="15112" width="15.7109375" style="1" bestFit="1" customWidth="1"/>
    <col min="15113" max="15113" width="15.85546875" style="1" bestFit="1" customWidth="1"/>
    <col min="15114" max="15114" width="16" style="1" bestFit="1" customWidth="1"/>
    <col min="15115" max="15115" width="0" style="1" hidden="1" customWidth="1"/>
    <col min="15116" max="15116" width="27" style="1" customWidth="1"/>
    <col min="15117" max="15117" width="15.85546875" style="1" bestFit="1" customWidth="1"/>
    <col min="15118" max="15118" width="19" style="1" customWidth="1"/>
    <col min="15119" max="15364" width="9.140625" style="1"/>
    <col min="15365" max="15365" width="0" style="1" hidden="1" customWidth="1"/>
    <col min="15366" max="15366" width="40.7109375" style="1" bestFit="1" customWidth="1"/>
    <col min="15367" max="15367" width="15.140625" style="1" bestFit="1" customWidth="1"/>
    <col min="15368" max="15368" width="15.7109375" style="1" bestFit="1" customWidth="1"/>
    <col min="15369" max="15369" width="15.85546875" style="1" bestFit="1" customWidth="1"/>
    <col min="15370" max="15370" width="16" style="1" bestFit="1" customWidth="1"/>
    <col min="15371" max="15371" width="0" style="1" hidden="1" customWidth="1"/>
    <col min="15372" max="15372" width="27" style="1" customWidth="1"/>
    <col min="15373" max="15373" width="15.85546875" style="1" bestFit="1" customWidth="1"/>
    <col min="15374" max="15374" width="19" style="1" customWidth="1"/>
    <col min="15375" max="15620" width="9.140625" style="1"/>
    <col min="15621" max="15621" width="0" style="1" hidden="1" customWidth="1"/>
    <col min="15622" max="15622" width="40.7109375" style="1" bestFit="1" customWidth="1"/>
    <col min="15623" max="15623" width="15.140625" style="1" bestFit="1" customWidth="1"/>
    <col min="15624" max="15624" width="15.7109375" style="1" bestFit="1" customWidth="1"/>
    <col min="15625" max="15625" width="15.85546875" style="1" bestFit="1" customWidth="1"/>
    <col min="15626" max="15626" width="16" style="1" bestFit="1" customWidth="1"/>
    <col min="15627" max="15627" width="0" style="1" hidden="1" customWidth="1"/>
    <col min="15628" max="15628" width="27" style="1" customWidth="1"/>
    <col min="15629" max="15629" width="15.85546875" style="1" bestFit="1" customWidth="1"/>
    <col min="15630" max="15630" width="19" style="1" customWidth="1"/>
    <col min="15631" max="15876" width="9.140625" style="1"/>
    <col min="15877" max="15877" width="0" style="1" hidden="1" customWidth="1"/>
    <col min="15878" max="15878" width="40.7109375" style="1" bestFit="1" customWidth="1"/>
    <col min="15879" max="15879" width="15.140625" style="1" bestFit="1" customWidth="1"/>
    <col min="15880" max="15880" width="15.7109375" style="1" bestFit="1" customWidth="1"/>
    <col min="15881" max="15881" width="15.85546875" style="1" bestFit="1" customWidth="1"/>
    <col min="15882" max="15882" width="16" style="1" bestFit="1" customWidth="1"/>
    <col min="15883" max="15883" width="0" style="1" hidden="1" customWidth="1"/>
    <col min="15884" max="15884" width="27" style="1" customWidth="1"/>
    <col min="15885" max="15885" width="15.85546875" style="1" bestFit="1" customWidth="1"/>
    <col min="15886" max="15886" width="19" style="1" customWidth="1"/>
    <col min="15887" max="16132" width="9.140625" style="1"/>
    <col min="16133" max="16133" width="0" style="1" hidden="1" customWidth="1"/>
    <col min="16134" max="16134" width="40.7109375" style="1" bestFit="1" customWidth="1"/>
    <col min="16135" max="16135" width="15.140625" style="1" bestFit="1" customWidth="1"/>
    <col min="16136" max="16136" width="15.7109375" style="1" bestFit="1" customWidth="1"/>
    <col min="16137" max="16137" width="15.85546875" style="1" bestFit="1" customWidth="1"/>
    <col min="16138" max="16138" width="16" style="1" bestFit="1" customWidth="1"/>
    <col min="16139" max="16139" width="0" style="1" hidden="1" customWidth="1"/>
    <col min="16140" max="16140" width="27" style="1" customWidth="1"/>
    <col min="16141" max="16141" width="15.85546875" style="1" bestFit="1" customWidth="1"/>
    <col min="16142" max="16142" width="19" style="1" customWidth="1"/>
    <col min="16143" max="16384" width="9.140625" style="1"/>
  </cols>
  <sheetData>
    <row r="1" spans="1:14" ht="71.25" customHeight="1">
      <c r="A1" s="50" t="s">
        <v>48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4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4"/>
    </row>
    <row r="3" spans="1:14">
      <c r="A3" s="48"/>
      <c r="B3" s="49" t="s">
        <v>47</v>
      </c>
      <c r="C3" s="54" t="s">
        <v>1</v>
      </c>
      <c r="D3" s="54" t="s">
        <v>2</v>
      </c>
      <c r="E3" s="53" t="s">
        <v>3</v>
      </c>
      <c r="F3" s="53" t="s">
        <v>4</v>
      </c>
      <c r="G3" s="53"/>
      <c r="H3" s="53"/>
      <c r="I3" s="5"/>
      <c r="J3" s="53" t="s">
        <v>5</v>
      </c>
      <c r="K3" s="53" t="s">
        <v>6</v>
      </c>
      <c r="L3" s="53"/>
      <c r="M3" s="53"/>
    </row>
    <row r="4" spans="1:14" s="8" customFormat="1" ht="57.75" customHeight="1">
      <c r="A4" s="48"/>
      <c r="B4" s="49"/>
      <c r="C4" s="54"/>
      <c r="D4" s="54"/>
      <c r="E4" s="53"/>
      <c r="F4" s="6" t="s">
        <v>7</v>
      </c>
      <c r="G4" s="6" t="s">
        <v>8</v>
      </c>
      <c r="H4" s="6" t="s">
        <v>9</v>
      </c>
      <c r="I4" s="7" t="s">
        <v>10</v>
      </c>
      <c r="J4" s="53"/>
      <c r="K4" s="6" t="s">
        <v>6</v>
      </c>
      <c r="L4" s="6" t="s">
        <v>8</v>
      </c>
      <c r="M4" s="6" t="s">
        <v>9</v>
      </c>
    </row>
    <row r="5" spans="1:14" ht="30.75" customHeight="1">
      <c r="A5" s="46">
        <v>1</v>
      </c>
      <c r="B5" s="47" t="s">
        <v>11</v>
      </c>
      <c r="C5" s="9" t="s">
        <v>12</v>
      </c>
      <c r="D5" s="15">
        <v>41243</v>
      </c>
      <c r="E5" s="16" t="s">
        <v>13</v>
      </c>
      <c r="F5" s="17">
        <f>+G5+H5</f>
        <v>50836786</v>
      </c>
      <c r="G5" s="17">
        <v>50786000</v>
      </c>
      <c r="H5" s="17">
        <f>G5*0.1%*1</f>
        <v>50786</v>
      </c>
      <c r="I5" s="16" t="s">
        <v>14</v>
      </c>
      <c r="J5" s="16"/>
      <c r="K5" s="16"/>
      <c r="L5" s="16"/>
      <c r="M5" s="16"/>
    </row>
    <row r="6" spans="1:14" ht="90.75" customHeight="1">
      <c r="A6" s="46"/>
      <c r="B6" s="47"/>
      <c r="C6" s="9" t="s">
        <v>15</v>
      </c>
      <c r="D6" s="15">
        <v>41243</v>
      </c>
      <c r="E6" s="16" t="s">
        <v>13</v>
      </c>
      <c r="F6" s="17">
        <f t="shared" ref="F6:F24" si="0">+G6+H6</f>
        <v>58634960.384000003</v>
      </c>
      <c r="G6" s="17">
        <v>58576384</v>
      </c>
      <c r="H6" s="17">
        <f t="shared" ref="H6:H18" si="1">G6*0.1%*1</f>
        <v>58576.383999999998</v>
      </c>
      <c r="I6" s="16" t="s">
        <v>16</v>
      </c>
      <c r="J6" s="9" t="s">
        <v>17</v>
      </c>
      <c r="K6" s="18">
        <v>5916200</v>
      </c>
      <c r="L6" s="18">
        <f>+G6*0.1</f>
        <v>5857638.4000000004</v>
      </c>
      <c r="M6" s="18">
        <f>+K6-L6</f>
        <v>58561.599999999627</v>
      </c>
    </row>
    <row r="7" spans="1:14" ht="81.75" customHeight="1">
      <c r="A7" s="46"/>
      <c r="B7" s="47"/>
      <c r="C7" s="9" t="s">
        <v>18</v>
      </c>
      <c r="D7" s="15">
        <v>41243</v>
      </c>
      <c r="E7" s="16" t="s">
        <v>13</v>
      </c>
      <c r="F7" s="17">
        <f t="shared" si="0"/>
        <v>6396831.4409999996</v>
      </c>
      <c r="G7" s="17">
        <v>6390441</v>
      </c>
      <c r="H7" s="17">
        <f t="shared" si="1"/>
        <v>6390.4409999999998</v>
      </c>
      <c r="I7" s="16" t="s">
        <v>19</v>
      </c>
      <c r="J7" s="9" t="s">
        <v>20</v>
      </c>
      <c r="K7" s="18">
        <v>200000</v>
      </c>
      <c r="L7" s="18">
        <v>200000</v>
      </c>
      <c r="M7" s="16"/>
    </row>
    <row r="8" spans="1:14" ht="33.75" customHeight="1">
      <c r="A8" s="46"/>
      <c r="B8" s="47"/>
      <c r="C8" s="9" t="s">
        <v>21</v>
      </c>
      <c r="D8" s="15">
        <v>41243</v>
      </c>
      <c r="E8" s="16" t="s">
        <v>13</v>
      </c>
      <c r="F8" s="17">
        <f t="shared" si="0"/>
        <v>5417512.0999999996</v>
      </c>
      <c r="G8" s="17">
        <v>5412100</v>
      </c>
      <c r="H8" s="17">
        <f t="shared" si="1"/>
        <v>5412.1</v>
      </c>
      <c r="I8" s="16" t="s">
        <v>22</v>
      </c>
      <c r="J8" s="16"/>
      <c r="K8" s="16"/>
      <c r="L8" s="16"/>
      <c r="M8" s="16"/>
    </row>
    <row r="9" spans="1:14" ht="33.75" customHeight="1">
      <c r="A9" s="46"/>
      <c r="B9" s="47"/>
      <c r="C9" s="9" t="s">
        <v>23</v>
      </c>
      <c r="D9" s="15">
        <v>41243</v>
      </c>
      <c r="E9" s="16" t="s">
        <v>13</v>
      </c>
      <c r="F9" s="17">
        <f t="shared" si="0"/>
        <v>16384964.596000001</v>
      </c>
      <c r="G9" s="17">
        <v>16368596</v>
      </c>
      <c r="H9" s="17">
        <f t="shared" si="1"/>
        <v>16368.596</v>
      </c>
      <c r="I9" s="16" t="s">
        <v>24</v>
      </c>
      <c r="J9" s="16"/>
      <c r="K9" s="16"/>
      <c r="L9" s="16"/>
      <c r="M9" s="16"/>
    </row>
    <row r="10" spans="1:14" ht="33.75" customHeight="1">
      <c r="A10" s="46"/>
      <c r="B10" s="47"/>
      <c r="C10" s="9" t="s">
        <v>25</v>
      </c>
      <c r="D10" s="15">
        <v>41243</v>
      </c>
      <c r="E10" s="16" t="s">
        <v>13</v>
      </c>
      <c r="F10" s="17">
        <f t="shared" si="0"/>
        <v>15068195.142000001</v>
      </c>
      <c r="G10" s="17">
        <v>15053142</v>
      </c>
      <c r="H10" s="17">
        <f t="shared" si="1"/>
        <v>15053.142</v>
      </c>
      <c r="I10" s="16" t="s">
        <v>26</v>
      </c>
      <c r="J10" s="16"/>
      <c r="K10" s="16"/>
      <c r="L10" s="16"/>
      <c r="M10" s="16"/>
    </row>
    <row r="11" spans="1:14" ht="33.75" customHeight="1">
      <c r="A11" s="46"/>
      <c r="B11" s="47"/>
      <c r="C11" s="9" t="s">
        <v>27</v>
      </c>
      <c r="D11" s="15">
        <v>41243</v>
      </c>
      <c r="E11" s="16" t="s">
        <v>13</v>
      </c>
      <c r="F11" s="17">
        <f t="shared" si="0"/>
        <v>7476443.9749999996</v>
      </c>
      <c r="G11" s="17">
        <v>7468975</v>
      </c>
      <c r="H11" s="17">
        <f t="shared" si="1"/>
        <v>7468.9750000000004</v>
      </c>
      <c r="I11" s="16" t="s">
        <v>28</v>
      </c>
      <c r="J11" s="16"/>
      <c r="K11" s="16"/>
      <c r="L11" s="16"/>
      <c r="M11" s="16"/>
    </row>
    <row r="12" spans="1:14" ht="33.75" customHeight="1">
      <c r="A12" s="46"/>
      <c r="B12" s="47"/>
      <c r="C12" s="9" t="s">
        <v>29</v>
      </c>
      <c r="D12" s="15">
        <v>41243</v>
      </c>
      <c r="E12" s="16" t="s">
        <v>13</v>
      </c>
      <c r="F12" s="17">
        <f t="shared" si="0"/>
        <v>13674605.945</v>
      </c>
      <c r="G12" s="17">
        <v>13660945</v>
      </c>
      <c r="H12" s="17">
        <f t="shared" si="1"/>
        <v>13660.945</v>
      </c>
      <c r="I12" s="16" t="s">
        <v>30</v>
      </c>
      <c r="J12" s="16"/>
      <c r="K12" s="16"/>
      <c r="L12" s="16"/>
      <c r="M12" s="16"/>
    </row>
    <row r="13" spans="1:14" ht="33.75" customHeight="1">
      <c r="A13" s="46"/>
      <c r="B13" s="47"/>
      <c r="C13" s="9" t="s">
        <v>31</v>
      </c>
      <c r="D13" s="15">
        <v>41243</v>
      </c>
      <c r="E13" s="16" t="s">
        <v>13</v>
      </c>
      <c r="F13" s="17">
        <f t="shared" si="0"/>
        <v>27201207.033</v>
      </c>
      <c r="G13" s="17">
        <v>27174033</v>
      </c>
      <c r="H13" s="17">
        <f t="shared" si="1"/>
        <v>27174.032999999999</v>
      </c>
      <c r="I13" s="16" t="s">
        <v>32</v>
      </c>
      <c r="J13" s="16"/>
      <c r="K13" s="16"/>
      <c r="L13" s="16"/>
      <c r="M13" s="16"/>
    </row>
    <row r="14" spans="1:14" ht="33.75" customHeight="1">
      <c r="A14" s="46"/>
      <c r="B14" s="47"/>
      <c r="C14" s="9" t="s">
        <v>33</v>
      </c>
      <c r="D14" s="15">
        <v>41243</v>
      </c>
      <c r="E14" s="16" t="s">
        <v>13</v>
      </c>
      <c r="F14" s="17">
        <f t="shared" si="0"/>
        <v>16050072.038000001</v>
      </c>
      <c r="G14" s="17">
        <v>16034038</v>
      </c>
      <c r="H14" s="17">
        <f t="shared" si="1"/>
        <v>16034.038</v>
      </c>
      <c r="I14" s="16" t="s">
        <v>34</v>
      </c>
      <c r="J14" s="16"/>
      <c r="K14" s="16"/>
      <c r="L14" s="16"/>
      <c r="M14" s="16"/>
    </row>
    <row r="15" spans="1:14" ht="33.75" customHeight="1">
      <c r="A15" s="46"/>
      <c r="B15" s="47"/>
      <c r="C15" s="9" t="s">
        <v>35</v>
      </c>
      <c r="D15" s="15">
        <v>41243</v>
      </c>
      <c r="E15" s="16" t="s">
        <v>13</v>
      </c>
      <c r="F15" s="17">
        <f t="shared" si="0"/>
        <v>4593536.9479999999</v>
      </c>
      <c r="G15" s="17">
        <v>4588948</v>
      </c>
      <c r="H15" s="17">
        <f t="shared" si="1"/>
        <v>4588.9480000000003</v>
      </c>
      <c r="I15" s="16" t="s">
        <v>36</v>
      </c>
      <c r="J15" s="16"/>
      <c r="K15" s="16"/>
      <c r="L15" s="16"/>
      <c r="M15" s="16"/>
    </row>
    <row r="16" spans="1:14" ht="33.75" customHeight="1">
      <c r="A16" s="46"/>
      <c r="B16" s="47"/>
      <c r="C16" s="9" t="s">
        <v>37</v>
      </c>
      <c r="D16" s="15">
        <v>41243</v>
      </c>
      <c r="E16" s="16" t="s">
        <v>13</v>
      </c>
      <c r="F16" s="17">
        <f t="shared" si="0"/>
        <v>3674829.1579999998</v>
      </c>
      <c r="G16" s="17">
        <v>3671158</v>
      </c>
      <c r="H16" s="17">
        <f t="shared" si="1"/>
        <v>3671.1579999999999</v>
      </c>
      <c r="I16" s="16" t="s">
        <v>38</v>
      </c>
      <c r="J16" s="16"/>
      <c r="K16" s="16"/>
      <c r="L16" s="16"/>
      <c r="M16" s="16"/>
    </row>
    <row r="17" spans="1:14" ht="33.75" customHeight="1">
      <c r="A17" s="46"/>
      <c r="B17" s="47"/>
      <c r="C17" s="9" t="s">
        <v>39</v>
      </c>
      <c r="D17" s="15">
        <v>41243</v>
      </c>
      <c r="E17" s="16" t="s">
        <v>13</v>
      </c>
      <c r="F17" s="17">
        <f t="shared" si="0"/>
        <v>6678295.6239999998</v>
      </c>
      <c r="G17" s="17">
        <v>6671624</v>
      </c>
      <c r="H17" s="17">
        <f t="shared" si="1"/>
        <v>6671.6239999999998</v>
      </c>
      <c r="I17" s="16" t="s">
        <v>40</v>
      </c>
      <c r="J17" s="16"/>
      <c r="K17" s="16"/>
      <c r="L17" s="16"/>
      <c r="M17" s="16"/>
    </row>
    <row r="18" spans="1:14" ht="33.75" customHeight="1">
      <c r="A18" s="46"/>
      <c r="B18" s="47"/>
      <c r="C18" s="9" t="s">
        <v>41</v>
      </c>
      <c r="D18" s="15">
        <v>41243</v>
      </c>
      <c r="E18" s="16" t="s">
        <v>13</v>
      </c>
      <c r="F18" s="17">
        <f t="shared" si="0"/>
        <v>17461059.616</v>
      </c>
      <c r="G18" s="17">
        <v>17443616</v>
      </c>
      <c r="H18" s="17">
        <f t="shared" si="1"/>
        <v>17443.616000000002</v>
      </c>
      <c r="I18" s="16" t="s">
        <v>42</v>
      </c>
      <c r="J18" s="16"/>
      <c r="K18" s="16"/>
      <c r="L18" s="16"/>
      <c r="M18" s="16"/>
    </row>
    <row r="19" spans="1:14" ht="21.75" customHeight="1">
      <c r="A19" s="46"/>
      <c r="B19" s="47"/>
      <c r="C19" s="19" t="s">
        <v>43</v>
      </c>
      <c r="D19" s="15"/>
      <c r="E19" s="16"/>
      <c r="F19" s="14">
        <f t="shared" ref="F19:G19" si="2">SUM(F5:F18)</f>
        <v>249549299.99999997</v>
      </c>
      <c r="G19" s="14">
        <f t="shared" si="2"/>
        <v>249300000</v>
      </c>
      <c r="H19" s="14">
        <f>SUM(H5:H18)</f>
        <v>249300.00000000003</v>
      </c>
      <c r="I19" s="16"/>
      <c r="J19" s="16"/>
      <c r="K19" s="13">
        <f>SUM(K5:K18)</f>
        <v>6116200</v>
      </c>
      <c r="L19" s="13">
        <f>SUM(L5:L18)</f>
        <v>6057638.4000000004</v>
      </c>
      <c r="M19" s="13">
        <f>SUM(M5:M18)</f>
        <v>58561.599999999627</v>
      </c>
      <c r="N19" s="10"/>
    </row>
    <row r="20" spans="1:14" ht="90" customHeight="1">
      <c r="A20" s="46">
        <v>2</v>
      </c>
      <c r="B20" s="47" t="s">
        <v>44</v>
      </c>
      <c r="C20" s="9" t="s">
        <v>23</v>
      </c>
      <c r="D20" s="15">
        <v>41425</v>
      </c>
      <c r="E20" s="16" t="s">
        <v>13</v>
      </c>
      <c r="F20" s="17">
        <f t="shared" si="0"/>
        <v>4446845.4029999999</v>
      </c>
      <c r="G20" s="17">
        <v>4442403</v>
      </c>
      <c r="H20" s="17">
        <f>G20*0.1%</f>
        <v>4442.4030000000002</v>
      </c>
      <c r="I20" s="16"/>
      <c r="J20" s="9" t="s">
        <v>45</v>
      </c>
      <c r="K20" s="17">
        <v>4448000</v>
      </c>
      <c r="L20" s="17">
        <f>+G20</f>
        <v>4442403</v>
      </c>
      <c r="M20" s="17">
        <f>+K20-L20</f>
        <v>5597</v>
      </c>
    </row>
    <row r="21" spans="1:14" ht="84.75" customHeight="1">
      <c r="A21" s="46"/>
      <c r="B21" s="47"/>
      <c r="C21" s="9" t="s">
        <v>33</v>
      </c>
      <c r="D21" s="15">
        <v>41425</v>
      </c>
      <c r="E21" s="16" t="s">
        <v>13</v>
      </c>
      <c r="F21" s="17">
        <f t="shared" si="0"/>
        <v>4658864.21</v>
      </c>
      <c r="G21" s="17">
        <v>4654210</v>
      </c>
      <c r="H21" s="17">
        <f>G21*0.1%</f>
        <v>4654.21</v>
      </c>
      <c r="I21" s="16"/>
      <c r="J21" s="9" t="s">
        <v>45</v>
      </c>
      <c r="K21" s="17">
        <v>4660000</v>
      </c>
      <c r="L21" s="17">
        <f>+G21</f>
        <v>4654210</v>
      </c>
      <c r="M21" s="17">
        <f>+K21-L21</f>
        <v>5790</v>
      </c>
    </row>
    <row r="22" spans="1:14" ht="83.25" customHeight="1">
      <c r="A22" s="46"/>
      <c r="B22" s="47"/>
      <c r="C22" s="9" t="s">
        <v>27</v>
      </c>
      <c r="D22" s="15">
        <v>41425</v>
      </c>
      <c r="E22" s="16" t="s">
        <v>13</v>
      </c>
      <c r="F22" s="17">
        <f t="shared" si="0"/>
        <v>1658692.0349999999</v>
      </c>
      <c r="G22" s="17">
        <v>1657035</v>
      </c>
      <c r="H22" s="17">
        <f>G22*0.1%</f>
        <v>1657.0350000000001</v>
      </c>
      <c r="I22" s="16"/>
      <c r="J22" s="9" t="s">
        <v>45</v>
      </c>
      <c r="K22" s="17">
        <v>1658692</v>
      </c>
      <c r="L22" s="17">
        <f>+G22</f>
        <v>1657035</v>
      </c>
      <c r="M22" s="17">
        <f>+K22-L22</f>
        <v>1657</v>
      </c>
    </row>
    <row r="23" spans="1:14" ht="88.5" customHeight="1">
      <c r="A23" s="46"/>
      <c r="B23" s="47"/>
      <c r="C23" s="9" t="s">
        <v>25</v>
      </c>
      <c r="D23" s="15">
        <v>41425</v>
      </c>
      <c r="E23" s="16" t="s">
        <v>13</v>
      </c>
      <c r="F23" s="17">
        <f t="shared" si="0"/>
        <v>4374785.415</v>
      </c>
      <c r="G23" s="17">
        <v>4370415</v>
      </c>
      <c r="H23" s="17">
        <f>G23*0.1%</f>
        <v>4370.415</v>
      </c>
      <c r="I23" s="16"/>
      <c r="J23" s="9" t="s">
        <v>45</v>
      </c>
      <c r="K23" s="17">
        <v>4375900</v>
      </c>
      <c r="L23" s="17">
        <f>+G23</f>
        <v>4370415</v>
      </c>
      <c r="M23" s="17">
        <f>+K23-L23</f>
        <v>5485</v>
      </c>
    </row>
    <row r="24" spans="1:14" ht="90.75" customHeight="1">
      <c r="A24" s="46"/>
      <c r="B24" s="47"/>
      <c r="C24" s="9" t="s">
        <v>31</v>
      </c>
      <c r="D24" s="15">
        <v>41425</v>
      </c>
      <c r="E24" s="16" t="s">
        <v>13</v>
      </c>
      <c r="F24" s="17">
        <f t="shared" si="0"/>
        <v>1680315.6370000001</v>
      </c>
      <c r="G24" s="17">
        <v>1678637</v>
      </c>
      <c r="H24" s="17">
        <f>G24*0.1%</f>
        <v>1678.6369999999999</v>
      </c>
      <c r="I24" s="16"/>
      <c r="J24" s="9" t="s">
        <v>45</v>
      </c>
      <c r="K24" s="17">
        <v>1680800</v>
      </c>
      <c r="L24" s="17">
        <f>+G24</f>
        <v>1678637</v>
      </c>
      <c r="M24" s="17">
        <f>+K24-L24</f>
        <v>2163</v>
      </c>
    </row>
    <row r="25" spans="1:14" ht="36.75" customHeight="1">
      <c r="A25" s="48"/>
      <c r="B25" s="48"/>
      <c r="C25" s="19" t="s">
        <v>46</v>
      </c>
      <c r="D25" s="15"/>
      <c r="E25" s="16"/>
      <c r="F25" s="14">
        <f>+G25+H25</f>
        <v>16819502.699999999</v>
      </c>
      <c r="G25" s="14">
        <f>SUM(G20:G24)</f>
        <v>16802700</v>
      </c>
      <c r="H25" s="14">
        <f>SUM(H20:H24)</f>
        <v>16802.7</v>
      </c>
      <c r="I25" s="16"/>
      <c r="J25" s="16"/>
      <c r="K25" s="14">
        <f>+L25+M25</f>
        <v>16823392</v>
      </c>
      <c r="L25" s="14">
        <f>SUM(L20:L24)</f>
        <v>16802700</v>
      </c>
      <c r="M25" s="14">
        <f>SUM(M20:M24)</f>
        <v>20692</v>
      </c>
    </row>
    <row r="26" spans="1:14" ht="29.25" customHeight="1">
      <c r="A26" s="48"/>
      <c r="B26" s="48"/>
      <c r="C26" s="19" t="s">
        <v>49</v>
      </c>
      <c r="D26" s="15"/>
      <c r="E26" s="16"/>
      <c r="F26" s="14">
        <f>+G26+H26</f>
        <v>266368802.69999999</v>
      </c>
      <c r="G26" s="14">
        <f>G25+G19</f>
        <v>266102700</v>
      </c>
      <c r="H26" s="14">
        <f>H25+H19</f>
        <v>266102.7</v>
      </c>
      <c r="I26" s="16"/>
      <c r="J26" s="16"/>
      <c r="K26" s="14">
        <f>+L26+M26</f>
        <v>22939592</v>
      </c>
      <c r="L26" s="14">
        <f>L25+L19</f>
        <v>22860338.399999999</v>
      </c>
      <c r="M26" s="14">
        <f>M25+M19</f>
        <v>79253.599999999627</v>
      </c>
    </row>
    <row r="27" spans="1:14">
      <c r="D27" s="11"/>
      <c r="E27" s="11"/>
      <c r="F27" s="11"/>
    </row>
    <row r="28" spans="1:14">
      <c r="D28" s="11"/>
      <c r="E28" s="11"/>
      <c r="F28" s="11"/>
    </row>
    <row r="29" spans="1:14">
      <c r="D29" s="11"/>
      <c r="E29" s="11"/>
      <c r="F29" s="11"/>
      <c r="G29" s="12"/>
    </row>
    <row r="30" spans="1:14">
      <c r="D30" s="11"/>
      <c r="E30" s="11"/>
      <c r="F30" s="11"/>
      <c r="K30" s="10"/>
      <c r="L30" s="10"/>
      <c r="M30" s="10"/>
    </row>
    <row r="31" spans="1:14">
      <c r="D31" s="11"/>
      <c r="E31" s="11"/>
      <c r="F31" s="11"/>
      <c r="G31" s="12"/>
    </row>
    <row r="32" spans="1:14">
      <c r="D32" s="11"/>
      <c r="E32" s="11"/>
      <c r="F32" s="11"/>
      <c r="G32" s="12"/>
      <c r="J32" s="10"/>
    </row>
    <row r="33" spans="4:10">
      <c r="D33" s="11"/>
      <c r="E33" s="11"/>
      <c r="F33" s="11"/>
      <c r="G33" s="12"/>
      <c r="J33" s="10"/>
    </row>
    <row r="34" spans="4:10">
      <c r="H34" s="12"/>
    </row>
    <row r="36" spans="4:10">
      <c r="H36" s="12"/>
    </row>
    <row r="37" spans="4:10">
      <c r="H37" s="12"/>
    </row>
    <row r="40" spans="4:10">
      <c r="G40" s="12"/>
    </row>
    <row r="43" spans="4:10">
      <c r="G43" s="12"/>
    </row>
    <row r="45" spans="4:10">
      <c r="G45" s="12"/>
    </row>
  </sheetData>
  <mergeCells count="15">
    <mergeCell ref="A1:M1"/>
    <mergeCell ref="A2:M2"/>
    <mergeCell ref="J3:J4"/>
    <mergeCell ref="K3:M3"/>
    <mergeCell ref="A5:A19"/>
    <mergeCell ref="B5:B19"/>
    <mergeCell ref="C3:C4"/>
    <mergeCell ref="D3:D4"/>
    <mergeCell ref="E3:E4"/>
    <mergeCell ref="F3:H3"/>
    <mergeCell ref="A20:A24"/>
    <mergeCell ref="B20:B24"/>
    <mergeCell ref="A25:B26"/>
    <mergeCell ref="A3:A4"/>
    <mergeCell ref="B3:B4"/>
  </mergeCells>
  <pageMargins left="0.23622047244094491" right="0.23622047244094491" top="0.74803149606299213" bottom="0.74803149606299213" header="0.31496062992125984" footer="0.31496062992125984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40"/>
  <sheetViews>
    <sheetView tabSelected="1" topLeftCell="A4" workbookViewId="0">
      <pane xSplit="3" ySplit="3" topLeftCell="D28" activePane="bottomRight" state="frozen"/>
      <selection activeCell="A4" sqref="A4"/>
      <selection pane="topRight" activeCell="D4" sqref="D4"/>
      <selection pane="bottomLeft" activeCell="A7" sqref="A7"/>
      <selection pane="bottomRight" activeCell="M16" sqref="M16"/>
    </sheetView>
  </sheetViews>
  <sheetFormatPr defaultColWidth="5.85546875" defaultRowHeight="15"/>
  <cols>
    <col min="1" max="1" width="4" customWidth="1"/>
    <col min="2" max="2" width="3.140625" customWidth="1"/>
    <col min="3" max="3" width="17.7109375" customWidth="1"/>
    <col min="4" max="4" width="14.42578125" style="20" customWidth="1"/>
    <col min="5" max="5" width="15.85546875" style="21" customWidth="1"/>
    <col min="6" max="6" width="15.140625" style="21" customWidth="1"/>
    <col min="7" max="7" width="14" style="21" customWidth="1"/>
    <col min="8" max="8" width="17.5703125" style="22" customWidth="1"/>
    <col min="9" max="9" width="14.5703125" customWidth="1"/>
    <col min="10" max="10" width="13.5703125" hidden="1" customWidth="1"/>
    <col min="11" max="11" width="14.140625" customWidth="1"/>
    <col min="12" max="12" width="13.5703125" customWidth="1"/>
    <col min="13" max="13" width="15.85546875" customWidth="1"/>
    <col min="14" max="14" width="12.42578125" customWidth="1"/>
    <col min="15" max="15" width="16.7109375" customWidth="1"/>
  </cols>
  <sheetData>
    <row r="1" spans="1:15" ht="26.25" customHeight="1">
      <c r="C1" s="55" t="s">
        <v>50</v>
      </c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76.5" customHeight="1">
      <c r="C2" s="56" t="s">
        <v>51</v>
      </c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15" ht="17.25" customHeight="1">
      <c r="M3" s="23"/>
      <c r="N3" s="24"/>
      <c r="O3" s="42" t="s">
        <v>0</v>
      </c>
    </row>
    <row r="4" spans="1:15" ht="30" customHeight="1">
      <c r="A4" s="57" t="s">
        <v>52</v>
      </c>
      <c r="B4" s="25"/>
      <c r="C4" s="59" t="s">
        <v>1</v>
      </c>
      <c r="D4" s="57" t="s">
        <v>53</v>
      </c>
      <c r="E4" s="61" t="s">
        <v>54</v>
      </c>
      <c r="F4" s="63" t="s">
        <v>55</v>
      </c>
      <c r="G4" s="65" t="s">
        <v>56</v>
      </c>
      <c r="H4" s="57" t="s">
        <v>57</v>
      </c>
      <c r="I4" s="57" t="s">
        <v>58</v>
      </c>
      <c r="J4" s="43"/>
      <c r="K4" s="70" t="s">
        <v>59</v>
      </c>
      <c r="L4" s="70"/>
      <c r="M4" s="70" t="s">
        <v>60</v>
      </c>
      <c r="N4" s="70"/>
      <c r="O4" s="71" t="s">
        <v>98</v>
      </c>
    </row>
    <row r="5" spans="1:15" ht="29.25" customHeight="1">
      <c r="A5" s="58"/>
      <c r="B5" s="26"/>
      <c r="C5" s="60"/>
      <c r="D5" s="58"/>
      <c r="E5" s="62"/>
      <c r="F5" s="64"/>
      <c r="G5" s="66"/>
      <c r="H5" s="58"/>
      <c r="I5" s="58"/>
      <c r="J5" s="44" t="s">
        <v>99</v>
      </c>
      <c r="K5" s="27" t="s">
        <v>61</v>
      </c>
      <c r="L5" s="28" t="s">
        <v>62</v>
      </c>
      <c r="M5" s="27" t="s">
        <v>61</v>
      </c>
      <c r="N5" s="28" t="s">
        <v>62</v>
      </c>
      <c r="O5" s="71"/>
    </row>
    <row r="6" spans="1:15" ht="9.75" customHeight="1">
      <c r="A6" s="29"/>
      <c r="B6" s="29"/>
      <c r="C6" s="29">
        <v>1</v>
      </c>
      <c r="D6" s="29">
        <v>2</v>
      </c>
      <c r="E6" s="30">
        <v>3</v>
      </c>
      <c r="F6" s="30">
        <v>4</v>
      </c>
      <c r="G6" s="30">
        <v>5</v>
      </c>
      <c r="H6" s="29">
        <v>6</v>
      </c>
      <c r="I6" s="29">
        <v>7</v>
      </c>
      <c r="J6" s="29"/>
      <c r="K6" s="31">
        <v>8</v>
      </c>
      <c r="L6" s="31">
        <v>9</v>
      </c>
      <c r="M6" s="31">
        <v>10</v>
      </c>
      <c r="N6" s="31">
        <v>11</v>
      </c>
      <c r="O6" s="29">
        <v>12</v>
      </c>
    </row>
    <row r="7" spans="1:15" ht="18" customHeight="1">
      <c r="A7" s="32">
        <v>1</v>
      </c>
      <c r="B7" s="57"/>
      <c r="C7" s="45" t="s">
        <v>63</v>
      </c>
      <c r="D7" s="33">
        <v>22639.269</v>
      </c>
      <c r="E7" s="33">
        <v>25098.994999999999</v>
      </c>
      <c r="F7" s="34"/>
      <c r="G7" s="34"/>
      <c r="H7" s="33">
        <v>16000</v>
      </c>
      <c r="I7" s="38">
        <v>9098.9950000000008</v>
      </c>
      <c r="J7" s="76">
        <f>E7-H7</f>
        <v>9098.994999999999</v>
      </c>
      <c r="K7" s="35"/>
      <c r="L7" s="35"/>
      <c r="M7" s="35"/>
      <c r="N7" s="35"/>
      <c r="O7" s="38">
        <f>I7+M7+N7</f>
        <v>9098.9950000000008</v>
      </c>
    </row>
    <row r="8" spans="1:15" ht="18" customHeight="1">
      <c r="A8" s="32">
        <v>2</v>
      </c>
      <c r="B8" s="72"/>
      <c r="C8" s="45" t="s">
        <v>64</v>
      </c>
      <c r="D8" s="33">
        <v>7823.9319999999998</v>
      </c>
      <c r="E8" s="33">
        <v>6628.7139999999999</v>
      </c>
      <c r="F8" s="34"/>
      <c r="G8" s="34"/>
      <c r="H8" s="33">
        <v>6024.4409999999998</v>
      </c>
      <c r="I8" s="38"/>
      <c r="J8" s="76"/>
      <c r="K8" s="35"/>
      <c r="L8" s="35"/>
      <c r="M8" s="35"/>
      <c r="N8" s="35"/>
      <c r="O8" s="38">
        <f t="shared" ref="O8:O40" si="0">I8+M8+N8</f>
        <v>0</v>
      </c>
    </row>
    <row r="9" spans="1:15" ht="18" customHeight="1">
      <c r="A9" s="32">
        <v>3</v>
      </c>
      <c r="B9" s="72"/>
      <c r="C9" s="45" t="s">
        <v>65</v>
      </c>
      <c r="D9" s="33">
        <v>24889.761999999999</v>
      </c>
      <c r="E9" s="33">
        <v>18196.587</v>
      </c>
      <c r="F9" s="34"/>
      <c r="G9" s="34"/>
      <c r="H9" s="33">
        <v>16889.761999999999</v>
      </c>
      <c r="I9" s="38">
        <v>1306.825</v>
      </c>
      <c r="J9" s="76">
        <f t="shared" ref="J8:J40" si="1">E9-H9</f>
        <v>1306.8250000000007</v>
      </c>
      <c r="K9" s="35"/>
      <c r="L9" s="35"/>
      <c r="M9" s="35"/>
      <c r="N9" s="35"/>
      <c r="O9" s="38">
        <f t="shared" si="0"/>
        <v>1306.825</v>
      </c>
    </row>
    <row r="10" spans="1:15" ht="18" customHeight="1">
      <c r="A10" s="32">
        <v>4</v>
      </c>
      <c r="B10" s="72"/>
      <c r="C10" s="45" t="s">
        <v>66</v>
      </c>
      <c r="D10" s="33">
        <v>3910.5720000000001</v>
      </c>
      <c r="E10" s="33">
        <v>3533.0650000000001</v>
      </c>
      <c r="F10" s="34"/>
      <c r="G10" s="34"/>
      <c r="H10" s="33">
        <v>3911</v>
      </c>
      <c r="I10" s="38"/>
      <c r="J10" s="76"/>
      <c r="K10" s="35"/>
      <c r="L10" s="35"/>
      <c r="M10" s="35"/>
      <c r="N10" s="35"/>
      <c r="O10" s="38">
        <f t="shared" si="0"/>
        <v>0</v>
      </c>
    </row>
    <row r="11" spans="1:15" ht="18" customHeight="1">
      <c r="A11" s="32">
        <v>5</v>
      </c>
      <c r="B11" s="72"/>
      <c r="C11" s="45" t="s">
        <v>67</v>
      </c>
      <c r="D11" s="33">
        <v>4877.415</v>
      </c>
      <c r="E11" s="33">
        <v>4588.2139999999999</v>
      </c>
      <c r="F11" s="34"/>
      <c r="G11" s="34"/>
      <c r="H11" s="33">
        <v>4877.3999999999996</v>
      </c>
      <c r="I11" s="38"/>
      <c r="J11" s="76"/>
      <c r="K11" s="35"/>
      <c r="L11" s="35"/>
      <c r="M11" s="35"/>
      <c r="N11" s="35"/>
      <c r="O11" s="38">
        <f t="shared" si="0"/>
        <v>0</v>
      </c>
    </row>
    <row r="12" spans="1:15" ht="18" customHeight="1">
      <c r="A12" s="32">
        <v>6</v>
      </c>
      <c r="B12" s="72"/>
      <c r="C12" s="45" t="s">
        <v>68</v>
      </c>
      <c r="D12" s="33">
        <v>3966.777</v>
      </c>
      <c r="E12" s="33">
        <v>3900.864</v>
      </c>
      <c r="F12" s="34"/>
      <c r="G12" s="34"/>
      <c r="H12" s="33">
        <v>3967</v>
      </c>
      <c r="I12" s="38"/>
      <c r="J12" s="76"/>
      <c r="K12" s="35"/>
      <c r="L12" s="35"/>
      <c r="M12" s="35"/>
      <c r="N12" s="35"/>
      <c r="O12" s="38">
        <f t="shared" si="0"/>
        <v>0</v>
      </c>
    </row>
    <row r="13" spans="1:15" ht="18" customHeight="1">
      <c r="A13" s="32">
        <v>7</v>
      </c>
      <c r="B13" s="72"/>
      <c r="C13" s="45" t="s">
        <v>69</v>
      </c>
      <c r="D13" s="33">
        <v>4031.8110000000001</v>
      </c>
      <c r="E13" s="33">
        <v>3805.0949999999998</v>
      </c>
      <c r="F13" s="34"/>
      <c r="G13" s="34"/>
      <c r="H13" s="33">
        <v>2015.9059999999999</v>
      </c>
      <c r="I13" s="38">
        <v>1789.1890000000001</v>
      </c>
      <c r="J13" s="76">
        <f t="shared" si="1"/>
        <v>1789.1889999999999</v>
      </c>
      <c r="K13" s="35"/>
      <c r="L13" s="35"/>
      <c r="M13" s="35"/>
      <c r="N13" s="35"/>
      <c r="O13" s="38">
        <f t="shared" si="0"/>
        <v>1789.1890000000001</v>
      </c>
    </row>
    <row r="14" spans="1:15" ht="18" customHeight="1">
      <c r="A14" s="32">
        <v>8</v>
      </c>
      <c r="B14" s="72"/>
      <c r="C14" s="45" t="s">
        <v>70</v>
      </c>
      <c r="D14" s="33">
        <v>5825.3590000000004</v>
      </c>
      <c r="E14" s="33">
        <v>6056.6310000000003</v>
      </c>
      <c r="F14" s="34"/>
      <c r="G14" s="34"/>
      <c r="H14" s="33">
        <v>5825.3590000000004</v>
      </c>
      <c r="I14" s="38">
        <v>231.27199999999999</v>
      </c>
      <c r="J14" s="76">
        <f t="shared" si="1"/>
        <v>231.27199999999993</v>
      </c>
      <c r="K14" s="35"/>
      <c r="L14" s="35"/>
      <c r="M14" s="35"/>
      <c r="N14" s="35"/>
      <c r="O14" s="38">
        <f t="shared" si="0"/>
        <v>231.27199999999999</v>
      </c>
    </row>
    <row r="15" spans="1:15" ht="18" customHeight="1">
      <c r="A15" s="32">
        <v>9</v>
      </c>
      <c r="B15" s="72"/>
      <c r="C15" s="45" t="s">
        <v>71</v>
      </c>
      <c r="D15" s="33">
        <v>32218.221000000001</v>
      </c>
      <c r="E15" s="33">
        <v>28322.516</v>
      </c>
      <c r="F15" s="34"/>
      <c r="G15" s="34"/>
      <c r="H15" s="33">
        <v>32270</v>
      </c>
      <c r="I15" s="38"/>
      <c r="J15" s="76"/>
      <c r="K15" s="35"/>
      <c r="L15" s="35"/>
      <c r="M15" s="35"/>
      <c r="N15" s="35"/>
      <c r="O15" s="38">
        <f t="shared" si="0"/>
        <v>0</v>
      </c>
    </row>
    <row r="16" spans="1:15" ht="18" customHeight="1">
      <c r="A16" s="32">
        <v>10</v>
      </c>
      <c r="B16" s="72"/>
      <c r="C16" s="45" t="s">
        <v>72</v>
      </c>
      <c r="D16" s="33">
        <v>8906.7579999999998</v>
      </c>
      <c r="E16" s="33">
        <v>8599.74</v>
      </c>
      <c r="F16" s="34"/>
      <c r="G16" s="34"/>
      <c r="H16" s="33">
        <v>8900</v>
      </c>
      <c r="I16" s="40">
        <v>-300.26</v>
      </c>
      <c r="J16" s="76">
        <f t="shared" si="1"/>
        <v>-300.26000000000022</v>
      </c>
      <c r="K16" s="35"/>
      <c r="L16" s="35"/>
      <c r="M16" s="35"/>
      <c r="N16" s="35"/>
      <c r="O16" s="40">
        <f t="shared" si="0"/>
        <v>-300.26</v>
      </c>
    </row>
    <row r="17" spans="1:15" ht="18" customHeight="1">
      <c r="A17" s="32">
        <v>11</v>
      </c>
      <c r="B17" s="72"/>
      <c r="C17" s="45" t="s">
        <v>73</v>
      </c>
      <c r="D17" s="33">
        <v>16393.675999999999</v>
      </c>
      <c r="E17" s="33">
        <v>16015.168</v>
      </c>
      <c r="F17" s="34"/>
      <c r="G17" s="34"/>
      <c r="H17" s="33">
        <v>16393.675999999999</v>
      </c>
      <c r="I17" s="38"/>
      <c r="J17" s="76"/>
      <c r="K17" s="35"/>
      <c r="L17" s="35"/>
      <c r="M17" s="35"/>
      <c r="N17" s="35"/>
      <c r="O17" s="38">
        <f t="shared" si="0"/>
        <v>0</v>
      </c>
    </row>
    <row r="18" spans="1:15" ht="18" customHeight="1">
      <c r="A18" s="32">
        <v>12</v>
      </c>
      <c r="B18" s="72"/>
      <c r="C18" s="45" t="s">
        <v>74</v>
      </c>
      <c r="D18" s="33">
        <v>1399.4749999999999</v>
      </c>
      <c r="E18" s="33">
        <v>1192.8869999999999</v>
      </c>
      <c r="F18" s="34"/>
      <c r="G18" s="34"/>
      <c r="H18" s="33">
        <v>1399.4749999999999</v>
      </c>
      <c r="I18" s="38"/>
      <c r="J18" s="76"/>
      <c r="K18" s="35"/>
      <c r="L18" s="35"/>
      <c r="M18" s="35"/>
      <c r="N18" s="35"/>
      <c r="O18" s="38">
        <f t="shared" si="0"/>
        <v>0</v>
      </c>
    </row>
    <row r="19" spans="1:15" ht="18" customHeight="1">
      <c r="A19" s="32">
        <v>13</v>
      </c>
      <c r="B19" s="72"/>
      <c r="C19" s="45" t="s">
        <v>75</v>
      </c>
      <c r="D19" s="33">
        <v>5178.7280000000001</v>
      </c>
      <c r="E19" s="33">
        <v>4281.1220000000003</v>
      </c>
      <c r="F19" s="34"/>
      <c r="G19" s="34"/>
      <c r="H19" s="33">
        <v>5178.7</v>
      </c>
      <c r="I19" s="38"/>
      <c r="J19" s="76"/>
      <c r="K19" s="35"/>
      <c r="L19" s="35"/>
      <c r="M19" s="35"/>
      <c r="N19" s="35"/>
      <c r="O19" s="38">
        <f t="shared" si="0"/>
        <v>0</v>
      </c>
    </row>
    <row r="20" spans="1:15" ht="18" customHeight="1">
      <c r="A20" s="32">
        <v>14</v>
      </c>
      <c r="B20" s="72"/>
      <c r="C20" s="45" t="s">
        <v>76</v>
      </c>
      <c r="D20" s="33">
        <v>6628.2</v>
      </c>
      <c r="E20" s="33">
        <v>6410.5330000000004</v>
      </c>
      <c r="F20" s="34"/>
      <c r="G20" s="34"/>
      <c r="H20" s="33">
        <v>6628.1</v>
      </c>
      <c r="I20" s="38"/>
      <c r="J20" s="76"/>
      <c r="K20" s="35"/>
      <c r="L20" s="35"/>
      <c r="M20" s="35"/>
      <c r="N20" s="35"/>
      <c r="O20" s="38">
        <f t="shared" si="0"/>
        <v>0</v>
      </c>
    </row>
    <row r="21" spans="1:15" ht="18" customHeight="1">
      <c r="A21" s="32">
        <v>15</v>
      </c>
      <c r="B21" s="72"/>
      <c r="C21" s="45" t="s">
        <v>77</v>
      </c>
      <c r="D21" s="33">
        <v>21813.135999999999</v>
      </c>
      <c r="E21" s="33">
        <v>14847.976000000001</v>
      </c>
      <c r="F21" s="34"/>
      <c r="G21" s="34"/>
      <c r="H21" s="33">
        <v>7279.6480000000001</v>
      </c>
      <c r="I21" s="38">
        <v>7568.3280000000004</v>
      </c>
      <c r="J21" s="76">
        <f t="shared" si="1"/>
        <v>7568.3280000000004</v>
      </c>
      <c r="K21" s="35"/>
      <c r="L21" s="35"/>
      <c r="M21" s="35"/>
      <c r="N21" s="35"/>
      <c r="O21" s="38">
        <f t="shared" si="0"/>
        <v>7568.3280000000004</v>
      </c>
    </row>
    <row r="22" spans="1:15" ht="18" customHeight="1">
      <c r="A22" s="32">
        <v>16</v>
      </c>
      <c r="B22" s="58"/>
      <c r="C22" s="45" t="s">
        <v>78</v>
      </c>
      <c r="D22" s="33">
        <v>3342.8310000000001</v>
      </c>
      <c r="E22" s="33">
        <v>3048.36</v>
      </c>
      <c r="F22" s="34"/>
      <c r="G22" s="34"/>
      <c r="H22" s="33">
        <v>3342.8310000000001</v>
      </c>
      <c r="I22" s="38"/>
      <c r="J22" s="76"/>
      <c r="K22" s="35"/>
      <c r="L22" s="35"/>
      <c r="M22" s="35"/>
      <c r="N22" s="35"/>
      <c r="O22" s="38">
        <f t="shared" si="0"/>
        <v>0</v>
      </c>
    </row>
    <row r="23" spans="1:15" ht="18" customHeight="1">
      <c r="A23" s="32">
        <v>17</v>
      </c>
      <c r="B23" s="73" t="s">
        <v>79</v>
      </c>
      <c r="C23" s="41" t="s">
        <v>80</v>
      </c>
      <c r="D23" s="33">
        <v>15267.374</v>
      </c>
      <c r="E23" s="33">
        <v>15292.799000000001</v>
      </c>
      <c r="F23" s="37">
        <v>7468.9750000000004</v>
      </c>
      <c r="G23" s="37">
        <v>1657.0350000000001</v>
      </c>
      <c r="H23" s="33">
        <v>17076.009999999998</v>
      </c>
      <c r="I23" s="38"/>
      <c r="J23" s="76"/>
      <c r="K23" s="35"/>
      <c r="L23" s="33">
        <v>1657.0350000000001</v>
      </c>
      <c r="M23" s="33">
        <f>F23-K23</f>
        <v>7468.9750000000004</v>
      </c>
      <c r="N23" s="35">
        <f>G23-L23</f>
        <v>0</v>
      </c>
      <c r="O23" s="38">
        <f t="shared" si="0"/>
        <v>7468.9750000000004</v>
      </c>
    </row>
    <row r="24" spans="1:15" ht="18" customHeight="1">
      <c r="A24" s="32">
        <v>18</v>
      </c>
      <c r="B24" s="74"/>
      <c r="C24" s="41" t="s">
        <v>81</v>
      </c>
      <c r="D24" s="33">
        <v>19761.024000000001</v>
      </c>
      <c r="E24" s="33">
        <v>21150.844000000001</v>
      </c>
      <c r="F24" s="37">
        <v>6671.6239999999998</v>
      </c>
      <c r="G24" s="37"/>
      <c r="H24" s="33">
        <v>19761.024000000001</v>
      </c>
      <c r="I24" s="38">
        <v>1389.82</v>
      </c>
      <c r="J24" s="76">
        <f t="shared" si="1"/>
        <v>1389.8199999999997</v>
      </c>
      <c r="K24" s="35"/>
      <c r="L24" s="33"/>
      <c r="M24" s="33">
        <f>F24-K24</f>
        <v>6671.6239999999998</v>
      </c>
      <c r="N24" s="35">
        <f>G24-L24</f>
        <v>0</v>
      </c>
      <c r="O24" s="38">
        <f t="shared" si="0"/>
        <v>8061.4439999999995</v>
      </c>
    </row>
    <row r="25" spans="1:15" ht="18" customHeight="1">
      <c r="A25" s="32">
        <v>19</v>
      </c>
      <c r="B25" s="74"/>
      <c r="C25" s="41" t="s">
        <v>82</v>
      </c>
      <c r="D25" s="33">
        <v>78021.27</v>
      </c>
      <c r="E25" s="33">
        <v>85145.145999999993</v>
      </c>
      <c r="F25" s="37">
        <v>50786</v>
      </c>
      <c r="G25" s="37"/>
      <c r="H25" s="33">
        <v>78021.27</v>
      </c>
      <c r="I25" s="38">
        <v>7123.8760000000002</v>
      </c>
      <c r="J25" s="76">
        <f t="shared" si="1"/>
        <v>7123.8759999999893</v>
      </c>
      <c r="K25" s="35"/>
      <c r="L25" s="33"/>
      <c r="M25" s="33">
        <f>F25-K25</f>
        <v>50786</v>
      </c>
      <c r="N25" s="35">
        <f>G25-L25</f>
        <v>0</v>
      </c>
      <c r="O25" s="38">
        <f t="shared" si="0"/>
        <v>57909.876000000004</v>
      </c>
    </row>
    <row r="26" spans="1:15" ht="18" customHeight="1">
      <c r="A26" s="32">
        <v>20</v>
      </c>
      <c r="B26" s="74"/>
      <c r="C26" s="41" t="s">
        <v>83</v>
      </c>
      <c r="D26" s="33">
        <v>35045.656000000003</v>
      </c>
      <c r="E26" s="33">
        <v>26665.261999999999</v>
      </c>
      <c r="F26" s="37">
        <v>15053.142</v>
      </c>
      <c r="G26" s="37">
        <v>4370.415</v>
      </c>
      <c r="H26" s="33">
        <v>21223.557000000001</v>
      </c>
      <c r="I26" s="38">
        <v>5441.7049999999999</v>
      </c>
      <c r="J26" s="76">
        <f t="shared" si="1"/>
        <v>5441.7049999999981</v>
      </c>
      <c r="K26" s="35"/>
      <c r="L26" s="33">
        <v>4370.415</v>
      </c>
      <c r="M26" s="33">
        <f>F26-K26</f>
        <v>15053.142</v>
      </c>
      <c r="N26" s="35">
        <f>G26-L26</f>
        <v>0</v>
      </c>
      <c r="O26" s="38">
        <f t="shared" si="0"/>
        <v>20494.847000000002</v>
      </c>
    </row>
    <row r="27" spans="1:15" ht="18" customHeight="1">
      <c r="A27" s="32">
        <v>21</v>
      </c>
      <c r="B27" s="74"/>
      <c r="C27" s="41" t="s">
        <v>84</v>
      </c>
      <c r="D27" s="33">
        <v>3671.1579999999999</v>
      </c>
      <c r="E27" s="33">
        <v>5637.5640000000003</v>
      </c>
      <c r="F27" s="37">
        <v>3671.1579999999999</v>
      </c>
      <c r="G27" s="37"/>
      <c r="H27" s="33">
        <v>3671.1579999999999</v>
      </c>
      <c r="I27" s="38">
        <v>1966.4059999999999</v>
      </c>
      <c r="J27" s="76">
        <f t="shared" si="1"/>
        <v>1966.4060000000004</v>
      </c>
      <c r="K27" s="35"/>
      <c r="L27" s="33"/>
      <c r="M27" s="33">
        <f>F27-K27</f>
        <v>3671.1579999999999</v>
      </c>
      <c r="N27" s="35">
        <f>G27-L27</f>
        <v>0</v>
      </c>
      <c r="O27" s="38">
        <f t="shared" si="0"/>
        <v>5637.5640000000003</v>
      </c>
    </row>
    <row r="28" spans="1:15" ht="18" customHeight="1">
      <c r="A28" s="32">
        <v>22</v>
      </c>
      <c r="B28" s="74"/>
      <c r="C28" s="41" t="s">
        <v>85</v>
      </c>
      <c r="D28" s="33">
        <v>4588.9480000000003</v>
      </c>
      <c r="E28" s="33">
        <v>5221.58</v>
      </c>
      <c r="F28" s="37">
        <v>4588.9480000000003</v>
      </c>
      <c r="G28" s="37"/>
      <c r="H28" s="33">
        <v>4588.9480000000003</v>
      </c>
      <c r="I28" s="38">
        <v>632.63199999999995</v>
      </c>
      <c r="J28" s="76">
        <f t="shared" si="1"/>
        <v>632.63199999999961</v>
      </c>
      <c r="K28" s="35"/>
      <c r="L28" s="33"/>
      <c r="M28" s="33">
        <f>F28-K28</f>
        <v>4588.9480000000003</v>
      </c>
      <c r="N28" s="35">
        <f>G28-L28</f>
        <v>0</v>
      </c>
      <c r="O28" s="38">
        <f t="shared" si="0"/>
        <v>5221.58</v>
      </c>
    </row>
    <row r="29" spans="1:15" ht="18" customHeight="1">
      <c r="A29" s="32">
        <v>23</v>
      </c>
      <c r="B29" s="74"/>
      <c r="C29" s="41" t="s">
        <v>86</v>
      </c>
      <c r="D29" s="33">
        <v>17443.616000000002</v>
      </c>
      <c r="E29" s="33">
        <v>13734.646000000001</v>
      </c>
      <c r="F29" s="37">
        <v>17443.616000000002</v>
      </c>
      <c r="G29" s="37"/>
      <c r="H29" s="33">
        <v>17443.616000000002</v>
      </c>
      <c r="I29" s="38"/>
      <c r="J29" s="76"/>
      <c r="K29" s="35"/>
      <c r="L29" s="33"/>
      <c r="M29" s="33">
        <f>F29-K29</f>
        <v>17443.616000000002</v>
      </c>
      <c r="N29" s="35">
        <f>G29-L29</f>
        <v>0</v>
      </c>
      <c r="O29" s="38">
        <f t="shared" si="0"/>
        <v>17443.616000000002</v>
      </c>
    </row>
    <row r="30" spans="1:15" ht="18" customHeight="1">
      <c r="A30" s="32">
        <v>24</v>
      </c>
      <c r="B30" s="74"/>
      <c r="C30" s="41" t="s">
        <v>87</v>
      </c>
      <c r="D30" s="33">
        <v>6390.4409999999998</v>
      </c>
      <c r="E30" s="33">
        <v>11909.083000000001</v>
      </c>
      <c r="F30" s="37">
        <v>6390.4409999999998</v>
      </c>
      <c r="G30" s="37"/>
      <c r="H30" s="33">
        <v>6390.4409999999998</v>
      </c>
      <c r="I30" s="38">
        <v>5518.6419999999998</v>
      </c>
      <c r="J30" s="76">
        <f t="shared" si="1"/>
        <v>5518.6420000000007</v>
      </c>
      <c r="K30" s="35">
        <v>200</v>
      </c>
      <c r="L30" s="33"/>
      <c r="M30" s="33">
        <f>F30-K30</f>
        <v>6190.4409999999998</v>
      </c>
      <c r="N30" s="35">
        <f>G30-L30</f>
        <v>0</v>
      </c>
      <c r="O30" s="38">
        <f t="shared" si="0"/>
        <v>11709.082999999999</v>
      </c>
    </row>
    <row r="31" spans="1:15" ht="18" customHeight="1">
      <c r="A31" s="32">
        <v>25</v>
      </c>
      <c r="B31" s="74"/>
      <c r="C31" s="41" t="s">
        <v>88</v>
      </c>
      <c r="D31" s="33">
        <v>5412.1</v>
      </c>
      <c r="E31" s="33">
        <v>4707.8220000000001</v>
      </c>
      <c r="F31" s="37">
        <v>5412.1</v>
      </c>
      <c r="G31" s="37"/>
      <c r="H31" s="33">
        <v>5412.1</v>
      </c>
      <c r="I31" s="38"/>
      <c r="J31" s="76"/>
      <c r="K31" s="35"/>
      <c r="L31" s="33"/>
      <c r="M31" s="33">
        <f>F31-K31</f>
        <v>5412.1</v>
      </c>
      <c r="N31" s="35">
        <f>G31-L31</f>
        <v>0</v>
      </c>
      <c r="O31" s="38">
        <f t="shared" si="0"/>
        <v>5412.1</v>
      </c>
    </row>
    <row r="32" spans="1:15" ht="18" customHeight="1">
      <c r="A32" s="32">
        <v>26</v>
      </c>
      <c r="B32" s="74"/>
      <c r="C32" s="41" t="s">
        <v>89</v>
      </c>
      <c r="D32" s="33">
        <v>62822.099000000002</v>
      </c>
      <c r="E32" s="33">
        <v>38735.892</v>
      </c>
      <c r="F32" s="37">
        <v>27174.032999999999</v>
      </c>
      <c r="G32" s="37">
        <v>1678.6369999999999</v>
      </c>
      <c r="H32" s="33">
        <v>28852.67</v>
      </c>
      <c r="I32" s="38">
        <v>9883.2219999999998</v>
      </c>
      <c r="J32" s="76">
        <f t="shared" si="1"/>
        <v>9883.2220000000016</v>
      </c>
      <c r="K32" s="35"/>
      <c r="L32" s="33">
        <v>1678.6369999999999</v>
      </c>
      <c r="M32" s="33">
        <f>F32-K32</f>
        <v>27174.032999999999</v>
      </c>
      <c r="N32" s="35">
        <f>G32-L32</f>
        <v>0</v>
      </c>
      <c r="O32" s="38">
        <f t="shared" si="0"/>
        <v>37057.254999999997</v>
      </c>
    </row>
    <row r="33" spans="1:15" ht="18" customHeight="1">
      <c r="A33" s="32">
        <v>27</v>
      </c>
      <c r="B33" s="74"/>
      <c r="C33" s="41" t="s">
        <v>90</v>
      </c>
      <c r="D33" s="33">
        <v>31512.404999999999</v>
      </c>
      <c r="E33" s="33">
        <v>29624.356</v>
      </c>
      <c r="F33" s="37">
        <v>16034.038</v>
      </c>
      <c r="G33" s="37">
        <v>4654.21</v>
      </c>
      <c r="H33" s="33">
        <v>20688.248</v>
      </c>
      <c r="I33" s="38">
        <v>8936.1080000000002</v>
      </c>
      <c r="J33" s="76">
        <f t="shared" si="1"/>
        <v>8936.1080000000002</v>
      </c>
      <c r="K33" s="35"/>
      <c r="L33" s="33">
        <v>4654.21</v>
      </c>
      <c r="M33" s="33">
        <f>F33-K33</f>
        <v>16034.038</v>
      </c>
      <c r="N33" s="35">
        <f>G33-L33</f>
        <v>0</v>
      </c>
      <c r="O33" s="38">
        <f t="shared" si="0"/>
        <v>24970.146000000001</v>
      </c>
    </row>
    <row r="34" spans="1:15" ht="18" customHeight="1">
      <c r="A34" s="32">
        <v>28</v>
      </c>
      <c r="B34" s="74"/>
      <c r="C34" s="41" t="s">
        <v>91</v>
      </c>
      <c r="D34" s="33">
        <v>31903.903999999999</v>
      </c>
      <c r="E34" s="33">
        <v>26388.981</v>
      </c>
      <c r="F34" s="37">
        <v>16368.596</v>
      </c>
      <c r="G34" s="37">
        <v>4442.4030000000002</v>
      </c>
      <c r="H34" s="33">
        <v>20810.999</v>
      </c>
      <c r="I34" s="38">
        <v>5577.982</v>
      </c>
      <c r="J34" s="76">
        <f t="shared" si="1"/>
        <v>5577.982</v>
      </c>
      <c r="K34" s="35"/>
      <c r="L34" s="33">
        <v>4442.4030000000002</v>
      </c>
      <c r="M34" s="33">
        <f>F34-K34</f>
        <v>16368.596</v>
      </c>
      <c r="N34" s="35">
        <f>G34-L34</f>
        <v>0</v>
      </c>
      <c r="O34" s="38">
        <f t="shared" si="0"/>
        <v>21946.578000000001</v>
      </c>
    </row>
    <row r="35" spans="1:15" ht="18" customHeight="1">
      <c r="A35" s="32">
        <v>29</v>
      </c>
      <c r="B35" s="74"/>
      <c r="C35" s="41" t="s">
        <v>92</v>
      </c>
      <c r="D35" s="33">
        <v>58576.383999999998</v>
      </c>
      <c r="E35" s="33">
        <v>43503.036999999997</v>
      </c>
      <c r="F35" s="37">
        <v>58576.383999999998</v>
      </c>
      <c r="G35" s="37"/>
      <c r="H35" s="33">
        <v>58576.383999999998</v>
      </c>
      <c r="I35" s="38"/>
      <c r="J35" s="76"/>
      <c r="K35" s="35"/>
      <c r="L35" s="33"/>
      <c r="M35" s="33">
        <f>F35-K35</f>
        <v>58576.383999999998</v>
      </c>
      <c r="N35" s="35">
        <f>G35-L35</f>
        <v>0</v>
      </c>
      <c r="O35" s="38">
        <f t="shared" si="0"/>
        <v>58576.383999999998</v>
      </c>
    </row>
    <row r="36" spans="1:15" ht="18" customHeight="1">
      <c r="A36" s="32">
        <v>30</v>
      </c>
      <c r="B36" s="75"/>
      <c r="C36" s="41" t="s">
        <v>93</v>
      </c>
      <c r="D36" s="33">
        <v>13660.945</v>
      </c>
      <c r="E36" s="33">
        <v>11140.81</v>
      </c>
      <c r="F36" s="37">
        <v>13660.945</v>
      </c>
      <c r="G36" s="37"/>
      <c r="H36" s="33">
        <v>13660.945</v>
      </c>
      <c r="I36" s="38"/>
      <c r="J36" s="76"/>
      <c r="K36" s="33">
        <v>5857.6379999999999</v>
      </c>
      <c r="L36" s="33"/>
      <c r="M36" s="33">
        <f>F36-K36</f>
        <v>7803.3069999999998</v>
      </c>
      <c r="N36" s="35">
        <f>G36-L36</f>
        <v>0</v>
      </c>
      <c r="O36" s="38">
        <f t="shared" si="0"/>
        <v>7803.3069999999998</v>
      </c>
    </row>
    <row r="37" spans="1:15" ht="18" customHeight="1">
      <c r="A37" s="32">
        <v>31</v>
      </c>
      <c r="B37" s="57"/>
      <c r="C37" s="45" t="s">
        <v>94</v>
      </c>
      <c r="D37" s="33">
        <v>14590.88</v>
      </c>
      <c r="E37" s="33">
        <v>12891.14</v>
      </c>
      <c r="F37" s="34"/>
      <c r="G37" s="34"/>
      <c r="H37" s="33">
        <v>0</v>
      </c>
      <c r="I37" s="38">
        <v>12891.14</v>
      </c>
      <c r="J37" s="76">
        <f t="shared" si="1"/>
        <v>12891.14</v>
      </c>
      <c r="K37" s="35"/>
      <c r="L37" s="33"/>
      <c r="M37" s="33">
        <f>F37-K37</f>
        <v>0</v>
      </c>
      <c r="N37" s="35">
        <f>G37-L37</f>
        <v>0</v>
      </c>
      <c r="O37" s="38">
        <f t="shared" si="0"/>
        <v>12891.14</v>
      </c>
    </row>
    <row r="38" spans="1:15" ht="18" customHeight="1">
      <c r="A38" s="32">
        <v>32</v>
      </c>
      <c r="B38" s="72"/>
      <c r="C38" s="45" t="s">
        <v>95</v>
      </c>
      <c r="D38" s="33">
        <v>27932.525000000001</v>
      </c>
      <c r="E38" s="33">
        <v>21034.330999999998</v>
      </c>
      <c r="F38" s="34"/>
      <c r="G38" s="34"/>
      <c r="H38" s="33">
        <v>0</v>
      </c>
      <c r="I38" s="38">
        <v>21034.330999999998</v>
      </c>
      <c r="J38" s="76">
        <f t="shared" si="1"/>
        <v>21034.330999999998</v>
      </c>
      <c r="K38" s="35"/>
      <c r="L38" s="33"/>
      <c r="M38" s="33">
        <f>F38-K38</f>
        <v>0</v>
      </c>
      <c r="N38" s="35">
        <f>G38-L38</f>
        <v>0</v>
      </c>
      <c r="O38" s="38">
        <f t="shared" si="0"/>
        <v>21034.330999999998</v>
      </c>
    </row>
    <row r="39" spans="1:15" ht="18" customHeight="1">
      <c r="A39" s="32">
        <v>33</v>
      </c>
      <c r="B39" s="58"/>
      <c r="C39" s="45" t="s">
        <v>96</v>
      </c>
      <c r="D39" s="33">
        <v>14674.045</v>
      </c>
      <c r="E39" s="33">
        <v>13228.035</v>
      </c>
      <c r="F39" s="34"/>
      <c r="G39" s="34"/>
      <c r="H39" s="33">
        <v>0</v>
      </c>
      <c r="I39" s="38">
        <v>13228.035</v>
      </c>
      <c r="J39" s="76">
        <f t="shared" si="1"/>
        <v>13228.035</v>
      </c>
      <c r="K39" s="36"/>
      <c r="L39" s="33"/>
      <c r="M39" s="33">
        <f>F39-K39</f>
        <v>0</v>
      </c>
      <c r="N39" s="35">
        <f>G39-L39</f>
        <v>0</v>
      </c>
      <c r="O39" s="38">
        <f t="shared" si="0"/>
        <v>13228.035</v>
      </c>
    </row>
    <row r="40" spans="1:15" ht="25.5" customHeight="1">
      <c r="A40" s="67" t="s">
        <v>97</v>
      </c>
      <c r="B40" s="68"/>
      <c r="C40" s="69"/>
      <c r="D40" s="38">
        <f t="shared" ref="D40:L40" si="2">SUM(D7:D39)</f>
        <v>615120.69599999988</v>
      </c>
      <c r="E40" s="38">
        <f t="shared" si="2"/>
        <v>540537.79500000004</v>
      </c>
      <c r="F40" s="38">
        <f t="shared" si="2"/>
        <v>249300.00000000003</v>
      </c>
      <c r="G40" s="38">
        <f t="shared" si="2"/>
        <v>16802.699999999997</v>
      </c>
      <c r="H40" s="38">
        <f t="shared" si="2"/>
        <v>457080.66799999995</v>
      </c>
      <c r="I40" s="38">
        <f t="shared" si="2"/>
        <v>113318.24799999999</v>
      </c>
      <c r="J40" s="76">
        <f>SUM(J7:J39)</f>
        <v>113318.24799999999</v>
      </c>
      <c r="K40" s="38">
        <f t="shared" si="2"/>
        <v>6057.6379999999999</v>
      </c>
      <c r="L40" s="38">
        <f t="shared" si="2"/>
        <v>16802.699999999997</v>
      </c>
      <c r="M40" s="38">
        <f>F40-K40</f>
        <v>243242.36200000002</v>
      </c>
      <c r="N40" s="39">
        <f>G40-L40</f>
        <v>0</v>
      </c>
      <c r="O40" s="38">
        <f t="shared" si="0"/>
        <v>356560.61</v>
      </c>
    </row>
  </sheetData>
  <mergeCells count="17">
    <mergeCell ref="A40:C40"/>
    <mergeCell ref="K4:L4"/>
    <mergeCell ref="M4:N4"/>
    <mergeCell ref="O4:O5"/>
    <mergeCell ref="B7:B22"/>
    <mergeCell ref="B23:B36"/>
    <mergeCell ref="B37:B39"/>
    <mergeCell ref="C1:O1"/>
    <mergeCell ref="C2:O2"/>
    <mergeCell ref="A4:A5"/>
    <mergeCell ref="C4:C5"/>
    <mergeCell ref="D4:D5"/>
    <mergeCell ref="E4:E5"/>
    <mergeCell ref="F4:F5"/>
    <mergeCell ref="G4:G5"/>
    <mergeCell ref="H4:H5"/>
    <mergeCell ref="I4:I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himnadramin</vt:lpstr>
      <vt:lpstr>AMPOP+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Serobyan Susanna</dc:creator>
  <cp:lastModifiedBy>User</cp:lastModifiedBy>
  <cp:lastPrinted>2014-12-12T17:33:18Z</cp:lastPrinted>
  <dcterms:created xsi:type="dcterms:W3CDTF">2014-12-11T06:20:58Z</dcterms:created>
  <dcterms:modified xsi:type="dcterms:W3CDTF">2014-12-12T20:25:38Z</dcterms:modified>
</cp:coreProperties>
</file>