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ՊՆ-56210\"/>
    </mc:Choice>
  </mc:AlternateContent>
  <bookViews>
    <workbookView xWindow="240" yWindow="105" windowWidth="15075" windowHeight="9435" firstSheet="4" activeTab="7"/>
  </bookViews>
  <sheets>
    <sheet name="Plan aLL" sheetId="4" state="hidden" r:id="rId1"/>
    <sheet name="Plan GAXTNI" sheetId="5" state="hidden" r:id="rId2"/>
    <sheet name="5 (2)" sheetId="8" state="hidden" r:id="rId3"/>
    <sheet name="12" sheetId="9" state="hidden" r:id="rId4"/>
    <sheet name="5" sheetId="10" r:id="rId5"/>
    <sheet name="5 (1)" sheetId="11" r:id="rId6"/>
    <sheet name="5 (4)" sheetId="13" r:id="rId7"/>
    <sheet name="12.1" sheetId="7" r:id="rId8"/>
    <sheet name="Sheet2" sheetId="2" state="hidden" r:id="rId9"/>
    <sheet name="Sheet3" sheetId="3" state="hidden" r:id="rId10"/>
  </sheets>
  <definedNames>
    <definedName name="_xlnm._FilterDatabase" localSheetId="3" hidden="1">'12'!#REF!</definedName>
    <definedName name="_xlnm._FilterDatabase" localSheetId="7" hidden="1">'12.1'!#REF!</definedName>
    <definedName name="_xlnm._FilterDatabase" localSheetId="0" hidden="1">'Plan aLL'!#REF!</definedName>
    <definedName name="_xlnm._FilterDatabase" localSheetId="1" hidden="1">'Plan GAXTNI'!#REF!</definedName>
    <definedName name="åû" localSheetId="3">#REF!</definedName>
    <definedName name="åû" localSheetId="7">#REF!</definedName>
    <definedName name="åû" localSheetId="5">#REF!</definedName>
    <definedName name="åû" localSheetId="6">#REF!</definedName>
    <definedName name="åû" localSheetId="0">#REF!</definedName>
    <definedName name="åû" localSheetId="1">#REF!</definedName>
    <definedName name="åû">#REF!</definedName>
    <definedName name="mas" localSheetId="3">#REF!</definedName>
    <definedName name="mas" localSheetId="7">#REF!</definedName>
    <definedName name="mas" localSheetId="5">#REF!</definedName>
    <definedName name="mas" localSheetId="6">#REF!</definedName>
    <definedName name="mas" localSheetId="0">#REF!</definedName>
    <definedName name="mas" localSheetId="1">#REF!</definedName>
    <definedName name="mas">#REF!</definedName>
    <definedName name="mass" localSheetId="5">#REF!</definedName>
    <definedName name="mass" localSheetId="6">#REF!</definedName>
    <definedName name="mass">#REF!</definedName>
    <definedName name="_xlnm.Print_Titles" localSheetId="3">'12'!$11:$12</definedName>
    <definedName name="_xlnm.Print_Titles" localSheetId="7">'12.1'!$7:$8</definedName>
    <definedName name="_xlnm.Print_Titles" localSheetId="0">'Plan aLL'!$4:$6</definedName>
    <definedName name="_xlnm.Print_Titles" localSheetId="1">'Plan GAXTNI'!$4:$6</definedName>
    <definedName name="x" localSheetId="3">#REF!</definedName>
    <definedName name="x" localSheetId="7">#REF!</definedName>
    <definedName name="x" localSheetId="5">#REF!</definedName>
    <definedName name="x" localSheetId="6">#REF!</definedName>
    <definedName name="x" localSheetId="0">#REF!</definedName>
    <definedName name="x" localSheetId="1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G31" i="7" l="1"/>
  <c r="G30" i="7"/>
  <c r="G29" i="7"/>
  <c r="G28" i="7"/>
  <c r="G27" i="7"/>
  <c r="G26" i="7"/>
  <c r="G25" i="7"/>
  <c r="G24" i="7"/>
  <c r="G23" i="7"/>
  <c r="G22" i="7"/>
  <c r="G21" i="7"/>
  <c r="G20" i="7"/>
  <c r="G18" i="7"/>
  <c r="G17" i="7"/>
  <c r="G16" i="7"/>
  <c r="G15" i="7"/>
  <c r="G14" i="7"/>
  <c r="G13" i="7"/>
  <c r="G12" i="7"/>
  <c r="G19" i="7"/>
  <c r="I12" i="13" l="1"/>
  <c r="F10" i="13"/>
  <c r="H12" i="13"/>
  <c r="G12" i="13"/>
  <c r="F12" i="13"/>
  <c r="H10" i="13"/>
  <c r="G10" i="13"/>
  <c r="G12" i="11"/>
  <c r="K14" i="11"/>
  <c r="J14" i="11"/>
  <c r="I14" i="11"/>
  <c r="H14" i="11"/>
  <c r="H12" i="11"/>
  <c r="I12" i="11"/>
  <c r="J12" i="11"/>
  <c r="K12" i="11"/>
  <c r="E16" i="10"/>
  <c r="E15" i="10" s="1"/>
  <c r="E14" i="10" s="1"/>
  <c r="E13" i="10" s="1"/>
  <c r="E11" i="10" s="1"/>
  <c r="E9" i="10" s="1"/>
  <c r="F16" i="10"/>
  <c r="I10" i="13" l="1"/>
  <c r="G14" i="11"/>
  <c r="F15" i="10"/>
  <c r="F14" i="10" s="1"/>
  <c r="F13" i="10" s="1"/>
  <c r="F11" i="10" s="1"/>
  <c r="F9" i="10" s="1"/>
  <c r="G18" i="9" l="1"/>
  <c r="G16" i="9" s="1"/>
  <c r="G15" i="9" s="1"/>
  <c r="G14" i="9" s="1"/>
  <c r="G13" i="9" s="1"/>
  <c r="G17" i="9"/>
  <c r="L11" i="5"/>
  <c r="L10" i="5" s="1"/>
  <c r="L9" i="5" s="1"/>
  <c r="L8" i="5" s="1"/>
  <c r="L7" i="5" s="1"/>
  <c r="J11" i="5"/>
  <c r="J10" i="5"/>
  <c r="E25" i="8" s="1"/>
  <c r="N11" i="5"/>
  <c r="N10" i="5" s="1"/>
  <c r="N9" i="5" s="1"/>
  <c r="N8" i="5" s="1"/>
  <c r="N7" i="5" s="1"/>
  <c r="P11" i="5"/>
  <c r="P10" i="5" s="1"/>
  <c r="P9" i="5" s="1"/>
  <c r="P8" i="5" s="1"/>
  <c r="P7" i="5" s="1"/>
  <c r="F11" i="5"/>
  <c r="H11" i="5" s="1"/>
  <c r="H10" i="5" s="1"/>
  <c r="H9" i="5" s="1"/>
  <c r="H8" i="5" s="1"/>
  <c r="H7" i="5" s="1"/>
  <c r="Q11" i="4"/>
  <c r="Q10" i="4" s="1"/>
  <c r="Q9" i="4" s="1"/>
  <c r="Q8" i="4" s="1"/>
  <c r="Q7" i="4" s="1"/>
  <c r="O11" i="4"/>
  <c r="O10" i="4" s="1"/>
  <c r="O9" i="4" s="1"/>
  <c r="O8" i="4" s="1"/>
  <c r="O7" i="4" s="1"/>
  <c r="M11" i="4"/>
  <c r="M10" i="4" s="1"/>
  <c r="M9" i="4" s="1"/>
  <c r="M8" i="4" s="1"/>
  <c r="M7" i="4" s="1"/>
  <c r="K11" i="4"/>
  <c r="K10" i="4" s="1"/>
  <c r="K9" i="4" s="1"/>
  <c r="K8" i="4" s="1"/>
  <c r="K7" i="4" s="1"/>
  <c r="I11" i="4"/>
  <c r="I10" i="4" s="1"/>
  <c r="I9" i="4" s="1"/>
  <c r="I8" i="4" s="1"/>
  <c r="I7" i="4" s="1"/>
  <c r="E26" i="8" l="1"/>
  <c r="E22" i="8" s="1"/>
  <c r="E20" i="8" s="1"/>
  <c r="E18" i="8" s="1"/>
  <c r="E16" i="8" s="1"/>
  <c r="E14" i="8" s="1"/>
  <c r="F25" i="8"/>
  <c r="J9" i="5"/>
  <c r="J8" i="5" s="1"/>
  <c r="J7" i="5" s="1"/>
  <c r="F26" i="8" l="1"/>
  <c r="F22" i="8" s="1"/>
  <c r="F20" i="8" s="1"/>
  <c r="F18" i="8" s="1"/>
  <c r="F16" i="8" s="1"/>
  <c r="F14" i="8" s="1"/>
  <c r="G25" i="8"/>
  <c r="G26" i="8" l="1"/>
  <c r="G22" i="8" s="1"/>
  <c r="G20" i="8" s="1"/>
  <c r="G18" i="8" s="1"/>
  <c r="G16" i="8" s="1"/>
  <c r="G14" i="8" s="1"/>
  <c r="H25" i="8"/>
  <c r="H26" i="8" l="1"/>
  <c r="H22" i="8" s="1"/>
  <c r="H20" i="8" s="1"/>
  <c r="H18" i="8" s="1"/>
  <c r="H16" i="8" s="1"/>
  <c r="H14" i="8" s="1"/>
  <c r="G11" i="7" l="1"/>
  <c r="G10" i="7" s="1"/>
  <c r="G9" i="7" s="1"/>
</calcChain>
</file>

<file path=xl/sharedStrings.xml><?xml version="1.0" encoding="utf-8"?>
<sst xmlns="http://schemas.openxmlformats.org/spreadsheetml/2006/main" count="332" uniqueCount="141">
  <si>
    <t>Բյուջետային ծախսերի տնտեսագիտական դասակարգման հոդվածների անվանումը</t>
  </si>
  <si>
    <t>ԸՆԴԱՄԵՆԸ` ԾԱԽՍԵՐ</t>
  </si>
  <si>
    <t>այդ թվում`</t>
  </si>
  <si>
    <t>որից`</t>
  </si>
  <si>
    <t>Տրանսպորտային նյութեր</t>
  </si>
  <si>
    <t>1-ÇÝ »é³ÙëÛ³Ï</t>
  </si>
  <si>
    <t>1-ÇÝ ÏÇë³ÙÛ³Ï</t>
  </si>
  <si>
    <t>ÇÝÝ ³ÙÇë</t>
  </si>
  <si>
    <t>î³ñÇ</t>
  </si>
  <si>
    <t>ՎՔՆ ապահովում</t>
  </si>
  <si>
    <t>ՀՀ ԶՈՒ ԹՎ ՀՎ և Վ ծառայության 2017թ. պլան</t>
  </si>
  <si>
    <t>տնտեսա-գիտական հոդված</t>
  </si>
  <si>
    <t>CPV կոդը</t>
  </si>
  <si>
    <t>Ապրանքների, ծառայությունների և աշխատանքների անվանումներըª ըստ տեղեկատուի</t>
  </si>
  <si>
    <t>Գնման ենթակա ապրանքներ, աշխատանքներ և ծառայություններ,
 ըստ միջոցառումների և կատարողական չափորոշիչների</t>
  </si>
  <si>
    <t>Չափի միավորը</t>
  </si>
  <si>
    <t>Գնման ձևը</t>
  </si>
  <si>
    <t>2017թ. hայտ</t>
  </si>
  <si>
    <t>Ըստ եռամսյակների</t>
  </si>
  <si>
    <t>Ամբողջ քանակը (ծավալը)</t>
  </si>
  <si>
    <t>Միավորի գինը  (դրամով)</t>
  </si>
  <si>
    <t>Ընդհանուր գումարը  (հազար դրամով)</t>
  </si>
  <si>
    <t>I եռ.</t>
  </si>
  <si>
    <t>II եռ.</t>
  </si>
  <si>
    <t>III եռ.</t>
  </si>
  <si>
    <t>IV եռ.</t>
  </si>
  <si>
    <t>քանակը</t>
  </si>
  <si>
    <t>գումարը</t>
  </si>
  <si>
    <t>x</t>
  </si>
  <si>
    <t>ԸՆԴՀԱՆՈՒՐ</t>
  </si>
  <si>
    <t>Ընթացիկ ծախսեր</t>
  </si>
  <si>
    <t>ՎԱՌԵԼԻՔՈՎ և ՔՍԱՅՈՒՂԵՐՈՎ ՀԱՄԱԼՐՈՒՄ</t>
  </si>
  <si>
    <t>Հեղուկ վառելիքով ապահովում</t>
  </si>
  <si>
    <t>09131100/1/4/13</t>
  </si>
  <si>
    <t xml:space="preserve"> ³íÇ³óÇáÝ Ï»ñáëÇÝ</t>
  </si>
  <si>
    <t xml:space="preserve">Ավիավառելանյութ           </t>
  </si>
  <si>
    <t>տ</t>
  </si>
  <si>
    <t>ÞÐ</t>
  </si>
  <si>
    <t>ՀՀ ԶՈՒ ԹՎ ՀՎ և Վ ԾԱՌԱՅՈՒԹՅԱՆ ՊԵՏ</t>
  </si>
  <si>
    <t>գնդապետ                                       Կ.ՄԽԻԹԱՐՅԱՆ</t>
  </si>
  <si>
    <t xml:space="preserve">ՀՀ կառավարության 2017թ. </t>
  </si>
  <si>
    <t>________ N ____ որոշման</t>
  </si>
  <si>
    <t>(Ñ³½. ¹ñ³Ù)</t>
  </si>
  <si>
    <t>ՀԱՅԱՍՏԱՆԻ ՀԱՆՐԱՊԵՏՈՒԹՅԱՆ 
ԿԱՌԱՎԱՐՈՒԹՅԱՆ ԱՇԽԱՏԱԿԱԶՄԻ 
ՂԵԿԱՎԱՐ-ՆԱԽԱՐԱՐ                                                            Դ.ՀԱՐՈՒԹՅՈՒՆՅԱՆ</t>
  </si>
  <si>
    <t>09131100/1</t>
  </si>
  <si>
    <t>Անվանումը</t>
  </si>
  <si>
    <t>տոննա</t>
  </si>
  <si>
    <t>Ցուցանիշների փոփոխությունը (ավելացումները նշված են դրական նշանով)</t>
  </si>
  <si>
    <t>գումարը  
(հազ. դրամ)</t>
  </si>
  <si>
    <t>Կոդը</t>
  </si>
  <si>
    <t>ՀՀ պաշտպանության նախարարություն</t>
  </si>
  <si>
    <t>Բաժին N02 Խումբ N01 Դաս N01 Ռազմական պաշտպանություն</t>
  </si>
  <si>
    <t>1. Ռազմական կարիքների բավարարում</t>
  </si>
  <si>
    <t>Գնման ձևը (ընթացա-կարգը)</t>
  </si>
  <si>
    <t>Հավելված N 1</t>
  </si>
  <si>
    <t>Հավելված N 2</t>
  </si>
  <si>
    <r>
      <t>ՀԱՅԱՍՏԱՆԻ ՀԱՆՐԱՊԵՏՈՒԹՅԱՆ ԿԱՌԱՎԱՐՈՒԹՅԱՆ 2016 ԹՎԱԿԱՆԻ ԴԵԿՏԵՄԲԵՐԻ 29-Ի N1313 ՈՐՈՇՄԱՆ N5 ՀԱՎԵԼՎԱԾ</t>
    </r>
    <r>
      <rPr>
        <b/>
        <sz val="12"/>
        <rFont val="Times LatArm"/>
      </rPr>
      <t>ՈՒՄ ԿԱՏԱՐՎՈՂ ՓՈՓՈԽՈՒԹՅՈՒՆՆԵՐԸ</t>
    </r>
  </si>
  <si>
    <t>ՀԱՅԱՍՏԱՆԻ ՀԱՆՐԱՊԵՏՈՒԹՅԱՆ ԿԱՌԱՎԱՐՈՒԹՅԱՆ 2016 ԹՎԱԿԱՆԻ ԴԵԿՏԵՄԲԵՐԻ 29-Ի N1313 ՈՐՈՇՄԱՆ N12 ՀԱՎԵԼՎԱԾՈՒՄ  ԿԱՏԱՐՎՈՂ ԼՐԱՑՈՒՄՆԵՐԸ</t>
  </si>
  <si>
    <t>Բաժինը</t>
  </si>
  <si>
    <t>Խումբը</t>
  </si>
  <si>
    <t>Դասը</t>
  </si>
  <si>
    <t>ՊԱՇՏՊԱՆՈՒԹՅՈՒՆ</t>
  </si>
  <si>
    <t>02</t>
  </si>
  <si>
    <t>01</t>
  </si>
  <si>
    <t>Ռազմական պաշտպանություն</t>
  </si>
  <si>
    <t>02. Ռազմական կարիքների բավարարում</t>
  </si>
  <si>
    <t>Այլ ծախսեր</t>
  </si>
  <si>
    <t>ՀԱՅԱՍՏԱՆԻ ՀԱՆՐԱՊԵՏՈՒԹՅԱՆ 
ԿԱՌԱՎԱՐՈՒԹՅԱՆ ԱՇԽԱՏԱԿԱԶՄԻ 
ՂԵԿԱՎԱՐ-ՆԱԽԱՐԱՐ                                                                     Դ.ՀԱՐՈՒԹՅՈՒՆՅԱՆ</t>
  </si>
  <si>
    <t>ՇՀ</t>
  </si>
  <si>
    <t>ՄԱՍ I. ԱՊՐԱՆՔՆԵՐ</t>
  </si>
  <si>
    <t>09131100/2</t>
  </si>
  <si>
    <t>միավորի գինը  (դրամ)</t>
  </si>
  <si>
    <t xml:space="preserve">ՀԱՅԱՍՏԱՆԻ ՀԱՆՐԱՊԵՏՈՒԹՅԱՆ 
ԿԱՌԱՎԱՐՈՒԹՅԱՆ ԱՇԽԱՏԱԿԱԶՄԻ 
ՂԵԿԱՎԱՐ-ՆԱԽԱՐԱՐ                                                           </t>
  </si>
  <si>
    <t>անշարժ գույք</t>
  </si>
  <si>
    <t>ԳՀ</t>
  </si>
  <si>
    <t>հատ</t>
  </si>
  <si>
    <t>Բաժին N10 Խումբ N06 Դաս N01 Բնակարանային ապահովում</t>
  </si>
  <si>
    <t>01. Զոհված (մահացած) և առաջին, երկրորդ և երրորդ կարգի հաշմանդամ զինծառայողների անօթևան ընտանիքներին բնակարանով ապահովում և բնակարանային պայմանների բարելավում</t>
  </si>
  <si>
    <t xml:space="preserve">հազար դրամներով </t>
  </si>
  <si>
    <t>Բաժին</t>
  </si>
  <si>
    <t>Խումբ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</si>
  <si>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</si>
  <si>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 </t>
  </si>
  <si>
    <t>Ինն ամիս</t>
  </si>
  <si>
    <t>Տարի</t>
  </si>
  <si>
    <t>ԸՆԴԱՄԵՆԸ  ԾԱԽՍԵՐ</t>
  </si>
  <si>
    <t>10</t>
  </si>
  <si>
    <t>ՍՈՑԻԱԼԱԿԱՆ ՊԱՇՏՊԱՆՈՒԹՅՈՒՆ</t>
  </si>
  <si>
    <t>06</t>
  </si>
  <si>
    <t>Բնակարանային ապահովում, այդ թվում՝</t>
  </si>
  <si>
    <t>Բնակարանային ապահովում</t>
  </si>
  <si>
    <t>01. Զոհված (մահացած) և առաջին, երկրորդ և երրորդ կարգի հաշմանդամ զինծառայողների  անօթևան ընտանիքներին բնակարանով ապահովում և բնակարանային պայմանների բարելավում</t>
  </si>
  <si>
    <t xml:space="preserve">  այդ թվում` ըստ բյուջետային ծախսերի տնտեսագիտական դասակարգման  Կապիտալ դրամաշնորհներ պետական կառավարման հատվածին հոդվածի</t>
  </si>
  <si>
    <t xml:space="preserve">  այդ թվում` ըստ բյուջետային ծախսերի տնտեսագիտական դասակարգման  Շենքերի և շինությունների ձեռք բերում հոդվածի</t>
  </si>
  <si>
    <t>Բյուջետային ծախսերի գործառական դասակարգման</t>
  </si>
  <si>
    <t>Ծրագրի N</t>
  </si>
  <si>
    <t>բաժին</t>
  </si>
  <si>
    <t>խումբ</t>
  </si>
  <si>
    <t>դաս</t>
  </si>
  <si>
    <t>ԾՐԱԳՐԵՐԻ ԵՎ ԿԱՏԱՐՈՂՆԵՐԻ ԱՆՎԱՆՈՒՄՆԵՐԸ</t>
  </si>
  <si>
    <t>Ընդամենը ոչ ֆինանսական ակտիվների գծով ծախսեր</t>
  </si>
  <si>
    <t>Շենքերի և շինությունների շինարարություն</t>
  </si>
  <si>
    <t>Շենքերի և շինությունների կապիտալ վերանորոգում</t>
  </si>
  <si>
    <t>Ոչ ֆինանսական ակտիվների գծով այլ ծախսեր</t>
  </si>
  <si>
    <t>Նախագծահետա-զոտական, գեոդեզիա-քարտեզագրական աշխատանքներ</t>
  </si>
  <si>
    <t xml:space="preserve">ԸՆԴԱՄԵՆԸ </t>
  </si>
  <si>
    <t>ՀՀ ՊԱՇՏՊԱՆՈՒԹՅԱՆ ՆԱԽԱՐԱՐՈՒԹՅՈՒՆ</t>
  </si>
  <si>
    <t>Զոհված (մահացած) և առաջին, երկրորդ և երրորդ կարգի հաշմանդամ զինծառայողների  անօթևան ընտանիքներին բնակարանով ապահովում և բնակարանային պայմանների բարելավում</t>
  </si>
  <si>
    <t>Հավելված N 3</t>
  </si>
  <si>
    <t>Առաջին եռամսյակ</t>
  </si>
  <si>
    <t>Առաջին կիսամյակ</t>
  </si>
  <si>
    <t>44211130/471</t>
  </si>
  <si>
    <t>44211130/472</t>
  </si>
  <si>
    <t>44211130/473</t>
  </si>
  <si>
    <t>44211130/474</t>
  </si>
  <si>
    <t>44211130/475</t>
  </si>
  <si>
    <t>44211130/476</t>
  </si>
  <si>
    <t>44211130/539</t>
  </si>
  <si>
    <t>«ՀԱՅԱUՏԱՆԻ ՀԱՆՐԱՊԵՏՈՒԹՅԱՆ 2018 ԹՎԱԿԱՆԻ ՊԵՏԱԿԱՆ ԲՅՈՒՋԵԻ ՄԱUԻՆ» ՀԱՅԱUՏԱՆԻ   ՀԱՆՐԱՊԵՏՈՒԹՅԱՆ OՐԵՆՔԻ N 1 ՀԱՎԵԼՎԱԾՈՒՄ ԵՎ ՀԱՅԱUՏԱՆԻ ՀԱՆՐԱՊԵՏՈՒԹՅԱՆ ԿԱՌԱՎԱՐՈՒԹՅԱՆ 2017 ԹՎԱԿԱՆԻ ԴԵԿՏԵՄԲԵՐԻ 28-Ի N 1717-Ն ՈՐՈՇՄԱՆ N 5 ՀԱՎԵԼՎԱԾՈՒՄ ԿԱՏԱՐՎՈՂ ՓՈՓՈԽՈՒԹՅՈՒՆՆԵՐԸ</t>
  </si>
  <si>
    <t xml:space="preserve">ՀՀ կառավարության 2018թ. </t>
  </si>
  <si>
    <t>ՀԱՅԱUՏԱՆԻ ՀԱՆՐԱՊԵՏՈՒԹՅԱՆ ԿԱՌԱՎԱՐՈՒԹՅԱՆ 2017 ԹՎԱԿԱՆԻ ԴԵԿՏԵՄԲԵՐԻ 28-Ի N 1717-Ն ՈՐՈՇՄԱՆ N 5 ՀԱՎԵԼՎԱԾԻ N 12 ԱՂՅՈՒՍԱԿՈՒՄ ԿԱՏԱՐՎՈՂ ՓՈՓՈԽՈՒԹՅՈՒՆՆԵՐԸ</t>
  </si>
  <si>
    <t>«ՀԱՅԱUՏԱՆԻ ՀԱՆՐԱՊԵՏՈՒԹՅԱՆ 2018 ԹՎԱԿԱՆԻ ՊԵՏԱԿԱՆ ԲՅՈՒՋԵԻ ՄԱUԻՆ» ՀԱՅԱUՏԱՆԻ   ՀԱՆՐԱՊԵՏՈՒԹՅԱՆ OՐԵՆՔԻ N 1 ՀԱՎԵԼՎԱԾԻ N 13 ԱՂՅՈՒՍԱԿՈՒՄ ԿԱՏԱՐՎՈՂ ՓՈՓՈԽՈՒԹՅՈՒՆՆԵՐԸ</t>
  </si>
  <si>
    <t>ՀԱՅԱՍՏԱՆԻ ՀԱՆՐԱՊԵՏՈՒԹՅԱՆ ԿԱՌԱՎԱՐՈՒԹՅԱՆ 2017 ԹՎԱԿԱՆԻ ԴԵԿՏԵՄԲԵՐԻ 28-Ի N 1717 ՈՐՈՇՄԱՆ N 12 ՀԱՎԵԼՎԱԾՈՒՄ  ԿԱՏԱՐՎՈՂ ՓՈՓՈԽՈՒԹՅՈՒՆՆԵՐԸ</t>
  </si>
  <si>
    <t>ԲՄ</t>
  </si>
  <si>
    <t>44211130/8</t>
  </si>
  <si>
    <t>44211130/9</t>
  </si>
  <si>
    <t>44211130/10</t>
  </si>
  <si>
    <t>44211130/11</t>
  </si>
  <si>
    <t>44211130/12</t>
  </si>
  <si>
    <t>44211130/13</t>
  </si>
  <si>
    <t>44211130/14</t>
  </si>
  <si>
    <t>44211130/15</t>
  </si>
  <si>
    <t>44211130/16</t>
  </si>
  <si>
    <t>44211130/17</t>
  </si>
  <si>
    <t>44211130/18</t>
  </si>
  <si>
    <t>44211130/19</t>
  </si>
  <si>
    <t>44211130/20</t>
  </si>
  <si>
    <t>Հավելված N  4</t>
  </si>
  <si>
    <t xml:space="preserve"> Ցուցանիշների փոփոխություն                                                                                                                        (ծախսերի ավելացումները բերված են դրական նշանով, նվազեցումները` փակագծում)</t>
  </si>
  <si>
    <t>Ցուցանիշների փոփոխություն                                                                                                                        (ծախսերի  նվազեցումները բերված են փակագծում)</t>
  </si>
  <si>
    <t>Ցուցանիշների փոփոխությունը (պակասեցումները նշված են փակագծով)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</si>
</sst>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դ_ր_._-;\-* #,##0.00\ _դ_ր_._-;_-* &quot;-&quot;??\ _դ_ր_._-;_-@_-"/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_);_(* \(#,##0\);_(* &quot;-&quot;??_);_(@_)"/>
    <numFmt numFmtId="168" formatCode="_-* #,##0.0\ _ _-;\-* #,##0.0\ _ _-;_-* &quot;-&quot;??\ _ _-;_-@_-"/>
    <numFmt numFmtId="169" formatCode="#,##0.0_);\(#,##0.0\)"/>
  </numFmts>
  <fonts count="62" x14ac:knownFonts="1">
    <font>
      <sz val="12"/>
      <name val="Times LatArm"/>
    </font>
    <font>
      <sz val="12"/>
      <name val="Times LatArm"/>
    </font>
    <font>
      <sz val="8"/>
      <name val="Times LatArm"/>
    </font>
    <font>
      <b/>
      <sz val="12"/>
      <name val="Times LatArm"/>
    </font>
    <font>
      <sz val="10"/>
      <name val="Helv"/>
    </font>
    <font>
      <sz val="10"/>
      <color indexed="8"/>
      <name val="MS Sans Serif"/>
      <family val="2"/>
    </font>
    <font>
      <b/>
      <sz val="9"/>
      <name val="Arial Armeni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Armenian"/>
      <family val="1"/>
    </font>
    <font>
      <sz val="10"/>
      <name val="Arial Armenian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</font>
    <font>
      <b/>
      <sz val="11"/>
      <color indexed="8"/>
      <name val="GHEA Grapalat"/>
      <family val="3"/>
    </font>
    <font>
      <b/>
      <sz val="14"/>
      <color indexed="8"/>
      <name val="Calibri"/>
      <family val="2"/>
    </font>
    <font>
      <sz val="9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9"/>
      <color indexed="8"/>
      <name val="GHEA Grapalat"/>
      <family val="3"/>
    </font>
    <font>
      <sz val="10"/>
      <color indexed="10"/>
      <name val="Arial LatArm"/>
      <family val="2"/>
    </font>
    <font>
      <sz val="11"/>
      <color indexed="10"/>
      <name val="Arial LatArm"/>
      <family val="2"/>
    </font>
    <font>
      <b/>
      <i/>
      <sz val="12"/>
      <color indexed="10"/>
      <name val="GHEA Grapalat"/>
      <family val="3"/>
    </font>
    <font>
      <sz val="12"/>
      <color indexed="10"/>
      <name val="GHEA Grapalat"/>
      <family val="3"/>
    </font>
    <font>
      <b/>
      <sz val="12"/>
      <color indexed="10"/>
      <name val="GHEA Grapalat"/>
      <family val="3"/>
    </font>
    <font>
      <sz val="11"/>
      <color indexed="10"/>
      <name val="GHEA Grapalat"/>
      <family val="3"/>
    </font>
    <font>
      <b/>
      <sz val="11"/>
      <color indexed="10"/>
      <name val="GHEA Grapalat"/>
      <family val="3"/>
    </font>
    <font>
      <b/>
      <i/>
      <sz val="11"/>
      <color indexed="10"/>
      <name val="GHEA Grapalat"/>
      <family val="3"/>
    </font>
    <font>
      <sz val="10"/>
      <name val="Arial LatArm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sz val="11"/>
      <name val="Arial LatArm"/>
      <family val="2"/>
    </font>
    <font>
      <sz val="11"/>
      <name val="Times LatArm"/>
    </font>
    <font>
      <b/>
      <sz val="11"/>
      <name val="Times LatArm"/>
    </font>
    <font>
      <sz val="12"/>
      <name val="GHEA Grapalat"/>
      <family val="3"/>
    </font>
    <font>
      <sz val="10"/>
      <name val="Arial Armenian"/>
    </font>
    <font>
      <b/>
      <sz val="10"/>
      <name val="GHEA Grapalat"/>
      <family val="3"/>
    </font>
    <font>
      <b/>
      <u/>
      <sz val="10"/>
      <name val="GHEA Grapalat"/>
      <family val="3"/>
    </font>
    <font>
      <u/>
      <sz val="10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0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5" fontId="6" fillId="0" borderId="1">
      <alignment horizontal="center" vertical="center"/>
    </xf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9" fontId="11" fillId="0" borderId="0" applyFont="0" applyFill="0" applyBorder="0" applyAlignment="0" applyProtection="0"/>
    <xf numFmtId="0" fontId="4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8" fillId="7" borderId="2" applyNumberFormat="0" applyAlignment="0" applyProtection="0"/>
    <xf numFmtId="0" fontId="19" fillId="20" borderId="9" applyNumberFormat="0" applyAlignment="0" applyProtection="0"/>
    <xf numFmtId="0" fontId="20" fillId="20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21" borderId="3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11" fillId="0" borderId="0"/>
    <xf numFmtId="0" fontId="15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30" fillId="0" borderId="7" applyNumberFormat="0" applyFill="0" applyAlignment="0" applyProtection="0"/>
    <xf numFmtId="0" fontId="4" fillId="0" borderId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2" fillId="0" borderId="0"/>
    <xf numFmtId="0" fontId="58" fillId="0" borderId="0"/>
    <xf numFmtId="0" fontId="58" fillId="0" borderId="0" applyFont="0" applyFill="0" applyBorder="0" applyAlignment="0" applyProtection="0"/>
    <xf numFmtId="0" fontId="11" fillId="0" borderId="0"/>
  </cellStyleXfs>
  <cellXfs count="186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104" applyAlignment="1">
      <alignment vertical="center" wrapText="1"/>
    </xf>
    <xf numFmtId="0" fontId="34" fillId="0" borderId="0" xfId="104" applyFont="1" applyAlignment="1">
      <alignment horizontal="left" vertical="center" wrapText="1"/>
    </xf>
    <xf numFmtId="0" fontId="7" fillId="0" borderId="0" xfId="104" applyAlignment="1">
      <alignment horizontal="center" vertical="center" wrapText="1"/>
    </xf>
    <xf numFmtId="165" fontId="7" fillId="0" borderId="0" xfId="104" applyNumberFormat="1" applyAlignment="1">
      <alignment vertical="center" wrapText="1"/>
    </xf>
    <xf numFmtId="0" fontId="38" fillId="0" borderId="0" xfId="104" applyFont="1" applyAlignment="1">
      <alignment horizontal="center" vertical="center" wrapText="1"/>
    </xf>
    <xf numFmtId="165" fontId="36" fillId="0" borderId="11" xfId="81" applyNumberFormat="1" applyFont="1" applyBorder="1" applyAlignment="1">
      <alignment horizontal="center" vertical="center" wrapText="1"/>
    </xf>
    <xf numFmtId="0" fontId="39" fillId="0" borderId="12" xfId="104" applyFont="1" applyBorder="1" applyAlignment="1">
      <alignment horizontal="center" vertical="center" wrapText="1"/>
    </xf>
    <xf numFmtId="0" fontId="39" fillId="0" borderId="13" xfId="104" applyFont="1" applyBorder="1" applyAlignment="1">
      <alignment horizontal="center" vertical="center" wrapText="1"/>
    </xf>
    <xf numFmtId="0" fontId="39" fillId="0" borderId="14" xfId="104" applyFont="1" applyBorder="1" applyAlignment="1">
      <alignment horizontal="center" vertical="center" wrapText="1"/>
    </xf>
    <xf numFmtId="0" fontId="40" fillId="0" borderId="15" xfId="104" applyFont="1" applyBorder="1" applyAlignment="1">
      <alignment horizontal="center" vertical="center" wrapText="1"/>
    </xf>
    <xf numFmtId="0" fontId="41" fillId="24" borderId="16" xfId="104" applyNumberFormat="1" applyFont="1" applyFill="1" applyBorder="1" applyAlignment="1" applyProtection="1">
      <alignment horizontal="center" vertical="center" wrapText="1"/>
    </xf>
    <xf numFmtId="0" fontId="42" fillId="0" borderId="16" xfId="105" applyFont="1" applyFill="1" applyBorder="1" applyAlignment="1">
      <alignment horizontal="center" vertical="center" wrapText="1"/>
    </xf>
    <xf numFmtId="0" fontId="43" fillId="0" borderId="16" xfId="104" applyFont="1" applyBorder="1" applyAlignment="1">
      <alignment horizontal="center" vertical="center" wrapText="1"/>
    </xf>
    <xf numFmtId="0" fontId="43" fillId="0" borderId="16" xfId="104" applyFont="1" applyBorder="1" applyAlignment="1">
      <alignment horizontal="right" vertical="center" wrapText="1"/>
    </xf>
    <xf numFmtId="165" fontId="44" fillId="0" borderId="17" xfId="102" applyNumberFormat="1" applyFont="1" applyFill="1" applyBorder="1" applyAlignment="1">
      <alignment vertical="center" wrapText="1"/>
    </xf>
    <xf numFmtId="0" fontId="45" fillId="0" borderId="18" xfId="104" applyFont="1" applyBorder="1" applyAlignment="1">
      <alignment horizontal="center" vertical="center"/>
    </xf>
    <xf numFmtId="165" fontId="46" fillId="0" borderId="19" xfId="102" applyNumberFormat="1" applyFont="1" applyFill="1" applyBorder="1" applyAlignment="1">
      <alignment vertical="center" wrapText="1"/>
    </xf>
    <xf numFmtId="165" fontId="46" fillId="0" borderId="20" xfId="102" applyNumberFormat="1" applyFont="1" applyFill="1" applyBorder="1" applyAlignment="1">
      <alignment vertical="center" wrapText="1"/>
    </xf>
    <xf numFmtId="0" fontId="45" fillId="0" borderId="0" xfId="104" applyFont="1" applyAlignment="1">
      <alignment horizontal="center" vertical="center" wrapText="1"/>
    </xf>
    <xf numFmtId="0" fontId="40" fillId="0" borderId="15" xfId="104" applyFont="1" applyBorder="1" applyAlignment="1">
      <alignment vertical="center" wrapText="1"/>
    </xf>
    <xf numFmtId="0" fontId="47" fillId="0" borderId="16" xfId="105" applyFont="1" applyFill="1" applyBorder="1" applyAlignment="1">
      <alignment horizontal="center" vertical="center" wrapText="1"/>
    </xf>
    <xf numFmtId="0" fontId="45" fillId="0" borderId="16" xfId="104" applyFont="1" applyBorder="1" applyAlignment="1">
      <alignment horizontal="center" vertical="center" wrapText="1"/>
    </xf>
    <xf numFmtId="0" fontId="45" fillId="0" borderId="16" xfId="104" applyFont="1" applyBorder="1" applyAlignment="1">
      <alignment horizontal="right" vertical="center" wrapText="1"/>
    </xf>
    <xf numFmtId="165" fontId="46" fillId="0" borderId="17" xfId="102" applyNumberFormat="1" applyFont="1" applyFill="1" applyBorder="1" applyAlignment="1">
      <alignment vertical="center" wrapText="1"/>
    </xf>
    <xf numFmtId="0" fontId="45" fillId="0" borderId="15" xfId="104" applyFont="1" applyBorder="1" applyAlignment="1">
      <alignment horizontal="center" vertical="center"/>
    </xf>
    <xf numFmtId="165" fontId="46" fillId="0" borderId="21" xfId="102" applyNumberFormat="1" applyFont="1" applyFill="1" applyBorder="1" applyAlignment="1">
      <alignment vertical="center" wrapText="1"/>
    </xf>
    <xf numFmtId="0" fontId="47" fillId="0" borderId="0" xfId="104" applyFont="1" applyAlignment="1">
      <alignment horizontal="center" vertical="center" wrapText="1"/>
    </xf>
    <xf numFmtId="0" fontId="48" fillId="0" borderId="22" xfId="104" applyFont="1" applyBorder="1" applyAlignment="1">
      <alignment horizontal="left" vertical="center" wrapText="1"/>
    </xf>
    <xf numFmtId="49" fontId="48" fillId="0" borderId="23" xfId="104" applyNumberFormat="1" applyFont="1" applyBorder="1" applyAlignment="1" applyProtection="1">
      <alignment horizontal="left" vertical="center" wrapText="1"/>
      <protection locked="0"/>
    </xf>
    <xf numFmtId="0" fontId="49" fillId="25" borderId="23" xfId="81" applyFont="1" applyFill="1" applyBorder="1" applyAlignment="1">
      <alignment horizontal="left" vertical="center" wrapText="1"/>
    </xf>
    <xf numFmtId="0" fontId="49" fillId="25" borderId="23" xfId="104" applyFont="1" applyFill="1" applyBorder="1" applyAlignment="1">
      <alignment horizontal="center" vertical="center" wrapText="1"/>
    </xf>
    <xf numFmtId="0" fontId="49" fillId="25" borderId="23" xfId="104" applyFont="1" applyFill="1" applyBorder="1" applyAlignment="1">
      <alignment horizontal="right" vertical="center" wrapText="1"/>
    </xf>
    <xf numFmtId="165" fontId="49" fillId="25" borderId="24" xfId="104" applyNumberFormat="1" applyFont="1" applyFill="1" applyBorder="1" applyAlignment="1">
      <alignment vertical="center" wrapText="1"/>
    </xf>
    <xf numFmtId="0" fontId="50" fillId="25" borderId="22" xfId="104" applyFont="1" applyFill="1" applyBorder="1" applyAlignment="1">
      <alignment horizontal="center" vertical="center"/>
    </xf>
    <xf numFmtId="165" fontId="49" fillId="25" borderId="24" xfId="102" applyNumberFormat="1" applyFont="1" applyFill="1" applyBorder="1" applyAlignment="1">
      <alignment vertical="center" wrapText="1"/>
    </xf>
    <xf numFmtId="165" fontId="49" fillId="25" borderId="25" xfId="102" applyNumberFormat="1" applyFont="1" applyFill="1" applyBorder="1" applyAlignment="1">
      <alignment vertical="center" wrapText="1"/>
    </xf>
    <xf numFmtId="0" fontId="51" fillId="0" borderId="0" xfId="104" applyFont="1" applyAlignment="1">
      <alignment horizontal="center" vertical="center" wrapText="1"/>
    </xf>
    <xf numFmtId="0" fontId="48" fillId="0" borderId="26" xfId="104" applyFont="1" applyFill="1" applyBorder="1" applyAlignment="1">
      <alignment horizontal="left" vertical="center" wrapText="1"/>
    </xf>
    <xf numFmtId="49" fontId="48" fillId="0" borderId="11" xfId="104" applyNumberFormat="1" applyFont="1" applyFill="1" applyBorder="1" applyAlignment="1">
      <alignment horizontal="left" vertical="center" wrapText="1"/>
    </xf>
    <xf numFmtId="0" fontId="34" fillId="26" borderId="11" xfId="104" applyFont="1" applyFill="1" applyBorder="1" applyAlignment="1">
      <alignment horizontal="left" vertical="center" wrapText="1"/>
    </xf>
    <xf numFmtId="0" fontId="49" fillId="26" borderId="11" xfId="104" applyFont="1" applyFill="1" applyBorder="1" applyAlignment="1">
      <alignment horizontal="center" vertical="center" wrapText="1"/>
    </xf>
    <xf numFmtId="0" fontId="49" fillId="26" borderId="11" xfId="104" applyFont="1" applyFill="1" applyBorder="1" applyAlignment="1">
      <alignment horizontal="right" vertical="center" wrapText="1"/>
    </xf>
    <xf numFmtId="165" fontId="49" fillId="26" borderId="27" xfId="102" applyNumberFormat="1" applyFont="1" applyFill="1" applyBorder="1" applyAlignment="1">
      <alignment vertical="center" wrapText="1"/>
    </xf>
    <xf numFmtId="0" fontId="50" fillId="26" borderId="26" xfId="104" applyFont="1" applyFill="1" applyBorder="1" applyAlignment="1">
      <alignment horizontal="center" vertical="center"/>
    </xf>
    <xf numFmtId="165" fontId="49" fillId="26" borderId="28" xfId="102" applyNumberFormat="1" applyFont="1" applyFill="1" applyBorder="1" applyAlignment="1">
      <alignment vertical="center" wrapText="1"/>
    </xf>
    <xf numFmtId="0" fontId="7" fillId="0" borderId="0" xfId="104" applyFill="1" applyAlignment="1">
      <alignment vertical="center" wrapText="1"/>
    </xf>
    <xf numFmtId="0" fontId="52" fillId="0" borderId="0" xfId="104" applyFont="1" applyFill="1" applyAlignment="1">
      <alignment horizontal="center" vertical="center" wrapText="1"/>
    </xf>
    <xf numFmtId="0" fontId="48" fillId="0" borderId="11" xfId="104" applyFont="1" applyFill="1" applyBorder="1" applyAlignment="1">
      <alignment horizontal="left" vertical="center" wrapText="1"/>
    </xf>
    <xf numFmtId="49" fontId="37" fillId="0" borderId="11" xfId="104" applyNumberFormat="1" applyFont="1" applyFill="1" applyBorder="1" applyAlignment="1">
      <alignment horizontal="left" vertical="center" wrapText="1"/>
    </xf>
    <xf numFmtId="0" fontId="37" fillId="0" borderId="11" xfId="104" applyFont="1" applyFill="1" applyBorder="1" applyAlignment="1">
      <alignment horizontal="center" vertical="center" wrapText="1"/>
    </xf>
    <xf numFmtId="0" fontId="48" fillId="0" borderId="11" xfId="104" applyFont="1" applyFill="1" applyBorder="1" applyAlignment="1">
      <alignment horizontal="center" vertical="center"/>
    </xf>
    <xf numFmtId="3" fontId="37" fillId="0" borderId="11" xfId="62" applyNumberFormat="1" applyFont="1" applyFill="1" applyBorder="1" applyAlignment="1">
      <alignment horizontal="right" vertical="center" wrapText="1"/>
    </xf>
    <xf numFmtId="3" fontId="37" fillId="0" borderId="11" xfId="102" applyNumberFormat="1" applyFont="1" applyFill="1" applyBorder="1" applyAlignment="1">
      <alignment horizontal="right" vertical="center" wrapText="1"/>
    </xf>
    <xf numFmtId="165" fontId="37" fillId="0" borderId="27" xfId="102" applyNumberFormat="1" applyFont="1" applyFill="1" applyBorder="1" applyAlignment="1">
      <alignment vertical="center" wrapText="1"/>
    </xf>
    <xf numFmtId="0" fontId="37" fillId="0" borderId="26" xfId="104" applyFont="1" applyBorder="1" applyAlignment="1">
      <alignment vertical="center"/>
    </xf>
    <xf numFmtId="165" fontId="37" fillId="0" borderId="27" xfId="104" applyNumberFormat="1" applyFont="1" applyBorder="1" applyAlignment="1">
      <alignment vertical="center"/>
    </xf>
    <xf numFmtId="165" fontId="37" fillId="0" borderId="28" xfId="104" applyNumberFormat="1" applyFont="1" applyBorder="1" applyAlignment="1">
      <alignment vertical="center"/>
    </xf>
    <xf numFmtId="0" fontId="41" fillId="24" borderId="11" xfId="104" applyNumberFormat="1" applyFont="1" applyFill="1" applyBorder="1" applyAlignment="1" applyProtection="1">
      <alignment horizontal="center" vertical="center" wrapText="1"/>
    </xf>
    <xf numFmtId="49" fontId="54" fillId="0" borderId="11" xfId="104" applyNumberFormat="1" applyFont="1" applyBorder="1" applyAlignment="1" applyProtection="1">
      <alignment horizontal="left" vertical="center" wrapText="1"/>
      <protection locked="0"/>
    </xf>
    <xf numFmtId="49" fontId="54" fillId="0" borderId="11" xfId="104" applyNumberFormat="1" applyFont="1" applyFill="1" applyBorder="1" applyAlignment="1">
      <alignment horizontal="left" vertical="center" wrapText="1"/>
    </xf>
    <xf numFmtId="0" fontId="54" fillId="0" borderId="11" xfId="104" applyFont="1" applyFill="1" applyBorder="1" applyAlignment="1">
      <alignment horizontal="left" vertical="center" wrapText="1"/>
    </xf>
    <xf numFmtId="0" fontId="54" fillId="0" borderId="11" xfId="104" applyFont="1" applyFill="1" applyBorder="1" applyAlignment="1">
      <alignment horizontal="center" vertical="center"/>
    </xf>
    <xf numFmtId="0" fontId="50" fillId="0" borderId="11" xfId="104" applyFont="1" applyFill="1" applyBorder="1" applyAlignment="1">
      <alignment horizontal="center" vertical="center" wrapText="1"/>
    </xf>
    <xf numFmtId="3" fontId="50" fillId="0" borderId="11" xfId="102" applyNumberFormat="1" applyFont="1" applyFill="1" applyBorder="1" applyAlignment="1">
      <alignment horizontal="right" vertical="center" wrapText="1"/>
    </xf>
    <xf numFmtId="0" fontId="7" fillId="0" borderId="0" xfId="104" applyFont="1" applyFill="1" applyAlignment="1">
      <alignment vertical="center" wrapText="1"/>
    </xf>
    <xf numFmtId="0" fontId="34" fillId="0" borderId="0" xfId="104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left" vertical="center" wrapText="1"/>
    </xf>
    <xf numFmtId="166" fontId="55" fillId="0" borderId="11" xfId="0" applyNumberFormat="1" applyFont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 wrapText="1"/>
    </xf>
    <xf numFmtId="166" fontId="55" fillId="0" borderId="11" xfId="46" applyNumberFormat="1" applyFont="1" applyBorder="1" applyAlignment="1">
      <alignment horizontal="center" vertical="center" wrapText="1"/>
    </xf>
    <xf numFmtId="49" fontId="55" fillId="0" borderId="11" xfId="0" applyNumberFormat="1" applyFont="1" applyBorder="1" applyAlignment="1">
      <alignment horizontal="center" vertical="center" wrapText="1"/>
    </xf>
    <xf numFmtId="166" fontId="56" fillId="0" borderId="11" xfId="46" applyNumberFormat="1" applyFont="1" applyBorder="1" applyAlignment="1">
      <alignment horizontal="center" vertical="center" wrapText="1"/>
    </xf>
    <xf numFmtId="49" fontId="50" fillId="0" borderId="11" xfId="104" applyNumberFormat="1" applyFont="1" applyFill="1" applyBorder="1" applyAlignment="1">
      <alignment horizontal="left" vertical="center" wrapText="1"/>
    </xf>
    <xf numFmtId="0" fontId="50" fillId="0" borderId="11" xfId="104" applyFont="1" applyFill="1" applyBorder="1" applyAlignment="1">
      <alignment horizontal="left" vertical="center" wrapText="1"/>
    </xf>
    <xf numFmtId="0" fontId="50" fillId="0" borderId="11" xfId="104" applyFont="1" applyFill="1" applyBorder="1" applyAlignment="1">
      <alignment horizontal="center" vertical="center"/>
    </xf>
    <xf numFmtId="0" fontId="38" fillId="0" borderId="0" xfId="104" applyFont="1" applyFill="1" applyAlignment="1">
      <alignment vertical="center" wrapText="1"/>
    </xf>
    <xf numFmtId="166" fontId="50" fillId="0" borderId="11" xfId="46" applyNumberFormat="1" applyFont="1" applyBorder="1" applyAlignment="1">
      <alignment horizontal="center" vertical="center" wrapText="1"/>
    </xf>
    <xf numFmtId="166" fontId="49" fillId="0" borderId="11" xfId="46" applyNumberFormat="1" applyFont="1" applyBorder="1" applyAlignment="1">
      <alignment horizontal="center" vertical="center" wrapText="1"/>
    </xf>
    <xf numFmtId="165" fontId="36" fillId="0" borderId="11" xfId="81" applyNumberFormat="1" applyFont="1" applyBorder="1" applyAlignment="1">
      <alignment horizontal="center" vertical="center" wrapText="1"/>
    </xf>
    <xf numFmtId="165" fontId="36" fillId="0" borderId="38" xfId="81" applyNumberFormat="1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right" vertical="center" wrapText="1"/>
    </xf>
    <xf numFmtId="0" fontId="38" fillId="0" borderId="0" xfId="104" applyFont="1" applyAlignment="1">
      <alignment vertical="center" wrapText="1"/>
    </xf>
    <xf numFmtId="0" fontId="57" fillId="0" borderId="0" xfId="0" applyFont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167" fontId="50" fillId="0" borderId="11" xfId="46" applyNumberFormat="1" applyFont="1" applyBorder="1" applyAlignment="1">
      <alignment horizontal="center" vertical="center" wrapText="1"/>
    </xf>
    <xf numFmtId="0" fontId="50" fillId="0" borderId="0" xfId="137" applyFont="1"/>
    <xf numFmtId="0" fontId="37" fillId="0" borderId="0" xfId="137" applyFont="1"/>
    <xf numFmtId="0" fontId="59" fillId="24" borderId="0" xfId="137" applyFont="1" applyFill="1"/>
    <xf numFmtId="0" fontId="59" fillId="24" borderId="0" xfId="137" applyFont="1" applyFill="1" applyBorder="1" applyAlignment="1"/>
    <xf numFmtId="0" fontId="59" fillId="24" borderId="0" xfId="137" applyFont="1" applyFill="1" applyBorder="1"/>
    <xf numFmtId="0" fontId="37" fillId="0" borderId="0" xfId="137" applyFont="1" applyFill="1" applyBorder="1" applyAlignment="1">
      <alignment horizontal="right"/>
    </xf>
    <xf numFmtId="0" fontId="37" fillId="0" borderId="0" xfId="137" applyFont="1" applyFill="1" applyBorder="1" applyAlignment="1"/>
    <xf numFmtId="0" fontId="37" fillId="0" borderId="0" xfId="137" applyFont="1" applyBorder="1"/>
    <xf numFmtId="0" fontId="59" fillId="24" borderId="11" xfId="137" applyFont="1" applyFill="1" applyBorder="1" applyAlignment="1">
      <alignment horizontal="center" vertical="center" wrapText="1"/>
    </xf>
    <xf numFmtId="168" fontId="37" fillId="0" borderId="0" xfId="138" applyNumberFormat="1" applyFont="1"/>
    <xf numFmtId="0" fontId="37" fillId="24" borderId="11" xfId="137" applyFont="1" applyFill="1" applyBorder="1" applyAlignment="1">
      <alignment horizontal="center" vertical="center" wrapText="1"/>
    </xf>
    <xf numFmtId="49" fontId="59" fillId="24" borderId="11" xfId="137" applyNumberFormat="1" applyFont="1" applyFill="1" applyBorder="1" applyAlignment="1">
      <alignment horizontal="center" vertical="center"/>
    </xf>
    <xf numFmtId="49" fontId="59" fillId="24" borderId="11" xfId="137" applyNumberFormat="1" applyFont="1" applyFill="1" applyBorder="1" applyAlignment="1">
      <alignment horizontal="center"/>
    </xf>
    <xf numFmtId="0" fontId="37" fillId="24" borderId="11" xfId="137" applyFont="1" applyFill="1" applyBorder="1" applyAlignment="1">
      <alignment horizontal="left" wrapText="1"/>
    </xf>
    <xf numFmtId="49" fontId="59" fillId="24" borderId="11" xfId="137" applyNumberFormat="1" applyFont="1" applyFill="1" applyBorder="1" applyAlignment="1">
      <alignment horizontal="center" vertical="center" wrapText="1"/>
    </xf>
    <xf numFmtId="0" fontId="59" fillId="0" borderId="27" xfId="137" applyFont="1" applyFill="1" applyBorder="1" applyAlignment="1">
      <alignment vertical="center" wrapText="1"/>
    </xf>
    <xf numFmtId="49" fontId="60" fillId="24" borderId="11" xfId="137" applyNumberFormat="1" applyFont="1" applyFill="1" applyBorder="1" applyAlignment="1">
      <alignment horizontal="center"/>
    </xf>
    <xf numFmtId="49" fontId="60" fillId="24" borderId="11" xfId="137" applyNumberFormat="1" applyFont="1" applyFill="1" applyBorder="1" applyAlignment="1">
      <alignment horizontal="center" vertical="center" wrapText="1"/>
    </xf>
    <xf numFmtId="0" fontId="61" fillId="0" borderId="0" xfId="137" applyFont="1"/>
    <xf numFmtId="0" fontId="59" fillId="24" borderId="11" xfId="139" applyFont="1" applyFill="1" applyBorder="1" applyAlignment="1">
      <alignment horizontal="left" vertical="center" wrapText="1"/>
    </xf>
    <xf numFmtId="0" fontId="37" fillId="24" borderId="11" xfId="139" applyFont="1" applyFill="1" applyBorder="1" applyAlignment="1">
      <alignment horizontal="left" vertical="center" wrapText="1"/>
    </xf>
    <xf numFmtId="0" fontId="60" fillId="0" borderId="11" xfId="137" applyFont="1" applyFill="1" applyBorder="1" applyAlignment="1">
      <alignment vertical="center" wrapText="1"/>
    </xf>
    <xf numFmtId="169" fontId="37" fillId="24" borderId="11" xfId="138" applyNumberFormat="1" applyFont="1" applyFill="1" applyBorder="1" applyAlignment="1">
      <alignment horizontal="right" vertical="center" wrapText="1"/>
    </xf>
    <xf numFmtId="168" fontId="37" fillId="24" borderId="11" xfId="138" applyNumberFormat="1" applyFont="1" applyFill="1" applyBorder="1" applyAlignment="1">
      <alignment horizontal="right" vertical="center" wrapText="1"/>
    </xf>
    <xf numFmtId="168" fontId="59" fillId="24" borderId="11" xfId="138" applyNumberFormat="1" applyFont="1" applyFill="1" applyBorder="1" applyAlignment="1">
      <alignment horizontal="right" vertical="center" wrapText="1"/>
    </xf>
    <xf numFmtId="168" fontId="59" fillId="24" borderId="11" xfId="138" applyNumberFormat="1" applyFont="1" applyFill="1" applyBorder="1" applyAlignment="1">
      <alignment horizontal="right" wrapText="1"/>
    </xf>
    <xf numFmtId="0" fontId="59" fillId="24" borderId="38" xfId="137" applyFont="1" applyFill="1" applyBorder="1" applyAlignment="1">
      <alignment horizontal="center" vertical="center" textRotation="90" wrapText="1"/>
    </xf>
    <xf numFmtId="0" fontId="59" fillId="24" borderId="11" xfId="137" applyFont="1" applyFill="1" applyBorder="1" applyAlignment="1">
      <alignment horizontal="center" vertical="center" wrapText="1"/>
    </xf>
    <xf numFmtId="0" fontId="57" fillId="0" borderId="0" xfId="0" applyFont="1" applyAlignment="1">
      <alignment horizontal="right" vertical="center" wrapText="1"/>
    </xf>
    <xf numFmtId="0" fontId="59" fillId="24" borderId="37" xfId="137" applyFont="1" applyFill="1" applyBorder="1" applyAlignment="1">
      <alignment horizontal="center" vertical="center" wrapText="1"/>
    </xf>
    <xf numFmtId="0" fontId="60" fillId="24" borderId="11" xfId="139" applyFont="1" applyFill="1" applyBorder="1" applyAlignment="1">
      <alignment horizontal="center" vertical="center" wrapText="1"/>
    </xf>
    <xf numFmtId="49" fontId="37" fillId="24" borderId="11" xfId="137" applyNumberFormat="1" applyFont="1" applyFill="1" applyBorder="1" applyAlignment="1">
      <alignment horizontal="center" vertical="center"/>
    </xf>
    <xf numFmtId="0" fontId="59" fillId="0" borderId="11" xfId="137" applyFont="1" applyFill="1" applyBorder="1" applyAlignment="1">
      <alignment vertical="center" wrapText="1"/>
    </xf>
    <xf numFmtId="168" fontId="59" fillId="24" borderId="23" xfId="138" applyNumberFormat="1" applyFont="1" applyFill="1" applyBorder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166" fontId="38" fillId="0" borderId="0" xfId="104" applyNumberFormat="1" applyFont="1" applyAlignment="1">
      <alignment horizontal="center" vertical="center" wrapText="1"/>
    </xf>
    <xf numFmtId="169" fontId="59" fillId="24" borderId="11" xfId="138" applyNumberFormat="1" applyFont="1" applyFill="1" applyBorder="1" applyAlignment="1">
      <alignment horizontal="right" vertical="center"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Fill="1" applyAlignment="1">
      <alignment horizontal="right" vertical="center" wrapText="1"/>
    </xf>
    <xf numFmtId="0" fontId="57" fillId="0" borderId="0" xfId="0" applyFont="1" applyFill="1" applyAlignment="1">
      <alignment horizontal="center" vertical="center" wrapText="1"/>
    </xf>
    <xf numFmtId="0" fontId="35" fillId="0" borderId="0" xfId="104" applyFont="1" applyAlignment="1">
      <alignment horizontal="center" vertical="center" wrapText="1"/>
    </xf>
    <xf numFmtId="165" fontId="53" fillId="0" borderId="0" xfId="104" applyNumberFormat="1" applyFont="1" applyBorder="1" applyAlignment="1">
      <alignment horizontal="center" vertical="center" wrapText="1"/>
    </xf>
    <xf numFmtId="0" fontId="36" fillId="0" borderId="31" xfId="81" applyFont="1" applyBorder="1" applyAlignment="1">
      <alignment horizontal="center" vertical="center" wrapText="1"/>
    </xf>
    <xf numFmtId="0" fontId="36" fillId="0" borderId="11" xfId="81" applyFont="1" applyBorder="1" applyAlignment="1">
      <alignment horizontal="center" vertical="center" wrapText="1"/>
    </xf>
    <xf numFmtId="0" fontId="36" fillId="0" borderId="29" xfId="81" applyFont="1" applyBorder="1" applyAlignment="1">
      <alignment horizontal="center" vertical="center" wrapText="1"/>
    </xf>
    <xf numFmtId="0" fontId="38" fillId="0" borderId="30" xfId="104" applyFont="1" applyBorder="1" applyAlignment="1">
      <alignment horizontal="center" vertical="center" wrapText="1"/>
    </xf>
    <xf numFmtId="0" fontId="38" fillId="0" borderId="31" xfId="104" applyFont="1" applyBorder="1" applyAlignment="1">
      <alignment horizontal="center" vertical="center" wrapText="1"/>
    </xf>
    <xf numFmtId="0" fontId="38" fillId="0" borderId="32" xfId="104" applyFont="1" applyBorder="1" applyAlignment="1">
      <alignment horizontal="center" vertical="center" wrapText="1"/>
    </xf>
    <xf numFmtId="0" fontId="38" fillId="0" borderId="33" xfId="104" applyFont="1" applyBorder="1" applyAlignment="1">
      <alignment horizontal="center" vertical="center" wrapText="1"/>
    </xf>
    <xf numFmtId="0" fontId="38" fillId="0" borderId="26" xfId="104" applyFont="1" applyBorder="1" applyAlignment="1">
      <alignment horizontal="center" vertical="center" wrapText="1"/>
    </xf>
    <xf numFmtId="0" fontId="38" fillId="0" borderId="27" xfId="104" applyFont="1" applyBorder="1" applyAlignment="1">
      <alignment horizontal="center" vertical="center" wrapText="1"/>
    </xf>
    <xf numFmtId="0" fontId="38" fillId="0" borderId="34" xfId="104" applyFont="1" applyBorder="1" applyAlignment="1">
      <alignment horizontal="center" vertical="center" wrapText="1"/>
    </xf>
    <xf numFmtId="0" fontId="38" fillId="0" borderId="35" xfId="104" applyFont="1" applyBorder="1" applyAlignment="1">
      <alignment horizontal="center" vertical="center" wrapText="1"/>
    </xf>
    <xf numFmtId="0" fontId="37" fillId="0" borderId="31" xfId="81" applyFont="1" applyBorder="1" applyAlignment="1">
      <alignment horizontal="center" vertical="center" wrapText="1"/>
    </xf>
    <xf numFmtId="0" fontId="37" fillId="0" borderId="34" xfId="81" applyFont="1" applyBorder="1" applyAlignment="1">
      <alignment horizontal="center" vertical="center" wrapText="1"/>
    </xf>
    <xf numFmtId="165" fontId="36" fillId="0" borderId="11" xfId="81" applyNumberFormat="1" applyFont="1" applyBorder="1" applyAlignment="1">
      <alignment horizontal="center" vertical="center" wrapText="1"/>
    </xf>
    <xf numFmtId="165" fontId="36" fillId="0" borderId="29" xfId="81" applyNumberFormat="1" applyFont="1" applyBorder="1" applyAlignment="1">
      <alignment horizontal="center" vertical="center" wrapText="1"/>
    </xf>
    <xf numFmtId="165" fontId="36" fillId="0" borderId="27" xfId="81" applyNumberFormat="1" applyFont="1" applyBorder="1" applyAlignment="1">
      <alignment horizontal="center" vertical="center" wrapText="1"/>
    </xf>
    <xf numFmtId="165" fontId="36" fillId="0" borderId="13" xfId="81" applyNumberFormat="1" applyFont="1" applyBorder="1" applyAlignment="1">
      <alignment horizontal="center" vertical="center" wrapText="1"/>
    </xf>
    <xf numFmtId="0" fontId="36" fillId="0" borderId="30" xfId="81" applyFont="1" applyBorder="1" applyAlignment="1">
      <alignment horizontal="center" vertical="center" wrapText="1"/>
    </xf>
    <xf numFmtId="0" fontId="36" fillId="0" borderId="26" xfId="81" applyFont="1" applyBorder="1" applyAlignment="1">
      <alignment horizontal="center" vertical="center" wrapText="1"/>
    </xf>
    <xf numFmtId="0" fontId="36" fillId="0" borderId="12" xfId="8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0" fillId="0" borderId="11" xfId="105" applyFont="1" applyFill="1" applyBorder="1" applyAlignment="1">
      <alignment horizontal="left" vertical="center" wrapText="1"/>
    </xf>
    <xf numFmtId="0" fontId="37" fillId="0" borderId="11" xfId="81" applyFont="1" applyBorder="1" applyAlignment="1">
      <alignment horizontal="center" vertical="center" wrapText="1"/>
    </xf>
    <xf numFmtId="0" fontId="50" fillId="0" borderId="0" xfId="137" applyFont="1" applyFill="1" applyAlignment="1">
      <alignment horizontal="center" wrapText="1"/>
    </xf>
    <xf numFmtId="0" fontId="59" fillId="24" borderId="38" xfId="137" applyFont="1" applyFill="1" applyBorder="1" applyAlignment="1">
      <alignment horizontal="center" vertical="center" textRotation="90" wrapText="1"/>
    </xf>
    <xf numFmtId="0" fontId="59" fillId="24" borderId="23" xfId="137" applyFont="1" applyFill="1" applyBorder="1" applyAlignment="1">
      <alignment horizontal="center" vertical="center" textRotation="90" wrapText="1"/>
    </xf>
    <xf numFmtId="0" fontId="59" fillId="24" borderId="11" xfId="137" applyFont="1" applyFill="1" applyBorder="1" applyAlignment="1">
      <alignment horizontal="center" vertical="center" wrapText="1"/>
    </xf>
    <xf numFmtId="0" fontId="59" fillId="24" borderId="27" xfId="137" applyNumberFormat="1" applyFont="1" applyFill="1" applyBorder="1" applyAlignment="1">
      <alignment horizontal="center" vertical="center" wrapText="1"/>
    </xf>
    <xf numFmtId="0" fontId="59" fillId="24" borderId="37" xfId="137" applyNumberFormat="1" applyFont="1" applyFill="1" applyBorder="1" applyAlignment="1">
      <alignment horizontal="center" vertical="center" wrapText="1"/>
    </xf>
    <xf numFmtId="0" fontId="59" fillId="24" borderId="39" xfId="137" applyFont="1" applyFill="1" applyBorder="1" applyAlignment="1">
      <alignment horizontal="center" vertical="center" wrapText="1"/>
    </xf>
    <xf numFmtId="0" fontId="59" fillId="24" borderId="40" xfId="137" applyFont="1" applyFill="1" applyBorder="1" applyAlignment="1">
      <alignment horizontal="center" vertical="center" wrapText="1"/>
    </xf>
    <xf numFmtId="0" fontId="59" fillId="24" borderId="41" xfId="137" applyFont="1" applyFill="1" applyBorder="1" applyAlignment="1">
      <alignment horizontal="center" vertical="center" wrapText="1"/>
    </xf>
    <xf numFmtId="0" fontId="59" fillId="24" borderId="24" xfId="137" applyFont="1" applyFill="1" applyBorder="1" applyAlignment="1">
      <alignment horizontal="center" vertical="center" wrapText="1"/>
    </xf>
    <xf numFmtId="0" fontId="59" fillId="24" borderId="43" xfId="137" applyFont="1" applyFill="1" applyBorder="1" applyAlignment="1">
      <alignment horizontal="center" vertical="center" wrapText="1"/>
    </xf>
    <xf numFmtId="0" fontId="59" fillId="24" borderId="44" xfId="137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0" fillId="0" borderId="0" xfId="137" applyFont="1" applyFill="1" applyAlignment="1">
      <alignment horizontal="center" vertical="center" wrapText="1"/>
    </xf>
    <xf numFmtId="0" fontId="59" fillId="24" borderId="27" xfId="137" applyFont="1" applyFill="1" applyBorder="1" applyAlignment="1">
      <alignment horizontal="center" vertical="center" wrapText="1"/>
    </xf>
    <xf numFmtId="0" fontId="59" fillId="24" borderId="39" xfId="137" applyNumberFormat="1" applyFont="1" applyFill="1" applyBorder="1" applyAlignment="1">
      <alignment horizontal="center" vertical="center" wrapText="1"/>
    </xf>
    <xf numFmtId="0" fontId="59" fillId="24" borderId="36" xfId="137" applyNumberFormat="1" applyFont="1" applyFill="1" applyBorder="1" applyAlignment="1">
      <alignment horizontal="center" vertical="center" wrapText="1"/>
    </xf>
    <xf numFmtId="0" fontId="59" fillId="24" borderId="42" xfId="137" applyFont="1" applyFill="1" applyBorder="1" applyAlignment="1">
      <alignment horizontal="center" vertical="center" textRotation="90" wrapText="1"/>
    </xf>
    <xf numFmtId="0" fontId="59" fillId="24" borderId="38" xfId="137" applyFont="1" applyFill="1" applyBorder="1" applyAlignment="1">
      <alignment horizontal="center" vertical="center" wrapText="1"/>
    </xf>
    <xf numFmtId="0" fontId="59" fillId="24" borderId="23" xfId="137" applyFont="1" applyFill="1" applyBorder="1" applyAlignment="1">
      <alignment horizontal="center" vertical="center" wrapText="1"/>
    </xf>
    <xf numFmtId="0" fontId="57" fillId="0" borderId="0" xfId="0" applyFont="1" applyAlignment="1">
      <alignment horizontal="right" vertical="center" wrapText="1"/>
    </xf>
    <xf numFmtId="0" fontId="53" fillId="0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0" fillId="0" borderId="27" xfId="105" applyFont="1" applyFill="1" applyBorder="1" applyAlignment="1">
      <alignment horizontal="left" vertical="center" wrapText="1"/>
    </xf>
    <xf numFmtId="0" fontId="50" fillId="0" borderId="36" xfId="105" applyFont="1" applyFill="1" applyBorder="1" applyAlignment="1">
      <alignment horizontal="left" vertical="center" wrapText="1"/>
    </xf>
    <xf numFmtId="0" fontId="50" fillId="0" borderId="37" xfId="105" applyFont="1" applyFill="1" applyBorder="1" applyAlignment="1">
      <alignment horizontal="left" vertical="center" wrapText="1"/>
    </xf>
  </cellXfs>
  <cellStyles count="140">
    <cellStyle name="_2007 anvanacank" xfId="1"/>
    <cellStyle name="_2007-i apranqacanqNNN" xfId="2"/>
    <cellStyle name="_2008 anvanacank" xfId="3"/>
    <cellStyle name="_ANVANACANK GAXTNI 2011" xfId="4"/>
    <cellStyle name="_artabyuje" xfId="135"/>
    <cellStyle name="_í»ñÉáõÍáõÃÛáõÝ1" xfId="5"/>
    <cellStyle name="_PN eramsyak 2010" xfId="6"/>
    <cellStyle name="_PN kapitali popoxutyun" xfId="7"/>
    <cellStyle name="_Texekanq" xfId="8"/>
    <cellStyle name="01" xfId="9"/>
    <cellStyle name="20% - Accent1" xfId="10" builtinId="30" customBuiltin="1"/>
    <cellStyle name="20% - Accent2" xfId="12" builtinId="34" customBuiltin="1"/>
    <cellStyle name="20% - Accent3" xfId="14" builtinId="38" customBuiltin="1"/>
    <cellStyle name="20% - Accent4" xfId="16" builtinId="42" customBuiltin="1"/>
    <cellStyle name="20% - Accent5" xfId="18" builtinId="46" customBuiltin="1"/>
    <cellStyle name="20% - Accent6" xfId="20" builtinId="50" customBuiltin="1"/>
    <cellStyle name="20% — акцент1" xfId="11"/>
    <cellStyle name="20% — акцент2" xfId="13"/>
    <cellStyle name="20% — акцент3" xfId="15"/>
    <cellStyle name="20% — акцент4" xfId="17"/>
    <cellStyle name="20% — акцент5" xfId="19"/>
    <cellStyle name="20% — акцент6" xfId="21"/>
    <cellStyle name="40% - Accent1" xfId="22" builtinId="31" customBuiltin="1"/>
    <cellStyle name="40% - Accent2" xfId="24" builtinId="35" customBuiltin="1"/>
    <cellStyle name="40% - Accent3" xfId="26" builtinId="39" customBuiltin="1"/>
    <cellStyle name="40% - Accent4" xfId="28" builtinId="43" customBuiltin="1"/>
    <cellStyle name="40% - Accent5" xfId="30" builtinId="47" customBuiltin="1"/>
    <cellStyle name="40% - Accent6" xfId="32" builtinId="51" customBuiltin="1"/>
    <cellStyle name="40% — акцент1" xfId="23"/>
    <cellStyle name="40% — акцент2" xfId="25"/>
    <cellStyle name="40% — акцент3" xfId="27"/>
    <cellStyle name="40% — акцент4" xfId="29"/>
    <cellStyle name="40% — акцент5" xfId="31"/>
    <cellStyle name="40% — акцент6" xfId="33"/>
    <cellStyle name="60% - Accent1" xfId="34" builtinId="32" customBuiltin="1"/>
    <cellStyle name="60% - Accent2" xfId="36" builtinId="36" customBuiltin="1"/>
    <cellStyle name="60% - Accent3" xfId="38" builtinId="40" customBuiltin="1"/>
    <cellStyle name="60% - Accent4" xfId="40" builtinId="44" customBuiltin="1"/>
    <cellStyle name="60% - Accent5" xfId="42" builtinId="48" customBuiltin="1"/>
    <cellStyle name="60% - Accent6" xfId="44" builtinId="52" customBuiltin="1"/>
    <cellStyle name="60% — акцент1" xfId="35"/>
    <cellStyle name="60% — акцент2" xfId="37"/>
    <cellStyle name="60% — акцент3" xfId="39"/>
    <cellStyle name="60% — акцент4" xfId="41"/>
    <cellStyle name="60% — акцент5" xfId="43"/>
    <cellStyle name="60% — акцент6" xfId="45"/>
    <cellStyle name="Accent1" xfId="108" builtinId="29" customBuiltin="1"/>
    <cellStyle name="Accent2" xfId="109" builtinId="33" customBuiltin="1"/>
    <cellStyle name="Accent3" xfId="110" builtinId="37" customBuiltin="1"/>
    <cellStyle name="Accent4" xfId="111" builtinId="41" customBuiltin="1"/>
    <cellStyle name="Accent5" xfId="112" builtinId="45" customBuiltin="1"/>
    <cellStyle name="Accent6" xfId="113" builtinId="49" customBuiltin="1"/>
    <cellStyle name="Bad" xfId="127" builtinId="27" customBuiltin="1"/>
    <cellStyle name="Calculation" xfId="116" builtinId="22" customBuiltin="1"/>
    <cellStyle name="Check Cell" xfId="122" builtinId="23" customBuiltin="1"/>
    <cellStyle name="Comma" xfId="46" builtinId="3"/>
    <cellStyle name="Comma 2" xfId="47"/>
    <cellStyle name="Comma 2 2" xfId="48"/>
    <cellStyle name="Comma 2 3" xfId="49"/>
    <cellStyle name="Comma 2_01.07.14 (elq 02226 - 07.07.14)" xfId="50"/>
    <cellStyle name="Comma 3" xfId="51"/>
    <cellStyle name="Comma 3 2" xfId="52"/>
    <cellStyle name="Comma 3_cragir 2015 lracrac. 17.11.14" xfId="53"/>
    <cellStyle name="Comma 4" xfId="54"/>
    <cellStyle name="Comma 4 2" xfId="55"/>
    <cellStyle name="Comma 4 3" xfId="56"/>
    <cellStyle name="Comma 4_01.01.15 (elq 0108- 17.01.15)" xfId="57"/>
    <cellStyle name="Comma 5" xfId="58"/>
    <cellStyle name="Comma 5 2" xfId="59"/>
    <cellStyle name="Comma 6" xfId="134"/>
    <cellStyle name="Comma 7" xfId="138"/>
    <cellStyle name="Explanatory Text" xfId="128" builtinId="53" customBuiltin="1"/>
    <cellStyle name="Good" xfId="133" builtinId="26" customBuiltin="1"/>
    <cellStyle name="Heading 1" xfId="117" builtinId="16" customBuiltin="1"/>
    <cellStyle name="Heading 2" xfId="118" builtinId="17" customBuiltin="1"/>
    <cellStyle name="Heading 3" xfId="119" builtinId="18" customBuiltin="1"/>
    <cellStyle name="Heading 4" xfId="120" builtinId="19" customBuiltin="1"/>
    <cellStyle name="Input" xfId="114" builtinId="20" customBuiltin="1"/>
    <cellStyle name="Linked Cell" xfId="130" builtinId="24" customBuiltin="1"/>
    <cellStyle name="Neutral" xfId="124" builtinId="28" customBuiltin="1"/>
    <cellStyle name="Normal" xfId="0" builtinId="0"/>
    <cellStyle name="Normal 10" xfId="60"/>
    <cellStyle name="Normal 11" xfId="61"/>
    <cellStyle name="Normal 12" xfId="137"/>
    <cellStyle name="Normal 2" xfId="62"/>
    <cellStyle name="Normal 2 2" xfId="63"/>
    <cellStyle name="Normal 2 2 2" xfId="64"/>
    <cellStyle name="Normal 2 2_01.01.14. for Fin. Otd" xfId="65"/>
    <cellStyle name="Normal 2 3" xfId="66"/>
    <cellStyle name="Normal 2 3 2" xfId="67"/>
    <cellStyle name="Normal 2 3_01.01.15 (elq 0108- 17.01.15)" xfId="68"/>
    <cellStyle name="Normal 2_01.01.10. for Fin. Otd" xfId="69"/>
    <cellStyle name="Normal 3" xfId="70"/>
    <cellStyle name="Normal 3 2" xfId="71"/>
    <cellStyle name="Normal 3 3" xfId="72"/>
    <cellStyle name="Normal 3 4" xfId="73"/>
    <cellStyle name="Normal 3_01.01.14. for Fin. Otd" xfId="74"/>
    <cellStyle name="Normal 4" xfId="75"/>
    <cellStyle name="Normal 4 2" xfId="76"/>
    <cellStyle name="Normal 4 2 2" xfId="77"/>
    <cellStyle name="Normal 4 2 3" xfId="78"/>
    <cellStyle name="Normal 4 3" xfId="79"/>
    <cellStyle name="Normal 4_01.01.15 (elq 0108- 17.01.15)" xfId="80"/>
    <cellStyle name="Normal 5" xfId="81"/>
    <cellStyle name="Normal 5 2" xfId="82"/>
    <cellStyle name="Normal 5 2 2" xfId="83"/>
    <cellStyle name="Normal 5_kic 2" xfId="84"/>
    <cellStyle name="Normal 6" xfId="85"/>
    <cellStyle name="Normal 6 2" xfId="86"/>
    <cellStyle name="Normal 6 2 2" xfId="87"/>
    <cellStyle name="Normal 6_kic 2" xfId="88"/>
    <cellStyle name="Normal 7" xfId="89"/>
    <cellStyle name="Normal 7 2" xfId="90"/>
    <cellStyle name="Normal 7_2011-Kap-hastatac" xfId="91"/>
    <cellStyle name="Normal 8" xfId="92"/>
    <cellStyle name="Normal 8 2" xfId="93"/>
    <cellStyle name="Normal 8_01.01.15 (elq 0108- 17.01.15)" xfId="94"/>
    <cellStyle name="Normal 9" xfId="95"/>
    <cellStyle name="Normal 9 2" xfId="96"/>
    <cellStyle name="Normal 9 2 2" xfId="97"/>
    <cellStyle name="Normal 9 2_1-7 havelvacner. 21.06.16" xfId="98"/>
    <cellStyle name="Normal 9 3" xfId="99"/>
    <cellStyle name="Normal 9 3 2" xfId="100"/>
    <cellStyle name="Normal 9 3_1-7 havelvacner. 21.06.16" xfId="101"/>
    <cellStyle name="Normal 9 3_հավ1-3" xfId="102"/>
    <cellStyle name="Normal 9_1-7 havelvacner. 21.06.16" xfId="103"/>
    <cellStyle name="Normal_2017 PLAN VERJNAKAN.23.12.16" xfId="104"/>
    <cellStyle name="Normal_Book1_1_2010 nax" xfId="105"/>
    <cellStyle name="Normal_Hamematakan _1" xfId="139"/>
    <cellStyle name="Note" xfId="129" builtinId="10" customBuiltin="1"/>
    <cellStyle name="Output" xfId="115" builtinId="21" customBuiltin="1"/>
    <cellStyle name="Percent 2" xfId="106"/>
    <cellStyle name="Style 1" xfId="107"/>
    <cellStyle name="Title" xfId="123" builtinId="15" customBuiltin="1"/>
    <cellStyle name="Total" xfId="121" builtinId="25" customBuiltin="1"/>
    <cellStyle name="Warning Text" xfId="132" builtinId="11" customBuiltin="1"/>
    <cellStyle name="Обычный 2" xfId="125"/>
    <cellStyle name="Обычный 3" xfId="126"/>
    <cellStyle name="Обычный 4" xfId="136"/>
    <cellStyle name="Стиль 1" xfId="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HP15"/>
  <sheetViews>
    <sheetView showZeros="0" topLeftCell="F1" zoomScaleNormal="70" workbookViewId="0">
      <selection activeCell="C16" sqref="C16"/>
    </sheetView>
  </sheetViews>
  <sheetFormatPr defaultColWidth="8" defaultRowHeight="15" outlineLevelCol="1" x14ac:dyDescent="0.25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4" width="31.375" style="2" customWidth="1"/>
    <col min="5" max="6" width="6.5" style="4" customWidth="1"/>
    <col min="7" max="7" width="11" style="2" customWidth="1"/>
    <col min="8" max="8" width="13" style="2" customWidth="1"/>
    <col min="9" max="9" width="17.625" style="2" customWidth="1"/>
    <col min="10" max="10" width="6.875" style="2" bestFit="1" customWidth="1"/>
    <col min="11" max="11" width="12" style="2" bestFit="1" customWidth="1"/>
    <col min="12" max="12" width="6.875" style="2" bestFit="1" customWidth="1"/>
    <col min="13" max="13" width="11.75" style="2" bestFit="1" customWidth="1"/>
    <col min="14" max="14" width="6.875" style="2" bestFit="1" customWidth="1"/>
    <col min="15" max="15" width="12.125" style="2" bestFit="1" customWidth="1"/>
    <col min="16" max="16" width="6.875" style="2" bestFit="1" customWidth="1"/>
    <col min="17" max="17" width="11.625" style="2" bestFit="1" customWidth="1"/>
    <col min="18" max="16384" width="8" style="2"/>
  </cols>
  <sheetData>
    <row r="1" spans="1:224" ht="16.5" x14ac:dyDescent="0.25">
      <c r="D1" s="3" t="s">
        <v>9</v>
      </c>
      <c r="G1" s="5"/>
      <c r="I1" s="5"/>
    </row>
    <row r="2" spans="1:224" ht="18.75" x14ac:dyDescent="0.25">
      <c r="D2" s="131" t="s">
        <v>10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224" ht="15.75" thickBot="1" x14ac:dyDescent="0.3">
      <c r="I3" s="5"/>
    </row>
    <row r="4" spans="1:224" s="6" customFormat="1" ht="17.25" thickBot="1" x14ac:dyDescent="0.3">
      <c r="A4" s="150" t="s">
        <v>11</v>
      </c>
      <c r="B4" s="133" t="s">
        <v>12</v>
      </c>
      <c r="C4" s="133" t="s">
        <v>13</v>
      </c>
      <c r="D4" s="133" t="s">
        <v>14</v>
      </c>
      <c r="E4" s="133" t="s">
        <v>15</v>
      </c>
      <c r="F4" s="133" t="s">
        <v>16</v>
      </c>
      <c r="G4" s="144" t="s">
        <v>17</v>
      </c>
      <c r="H4" s="144"/>
      <c r="I4" s="145"/>
      <c r="J4" s="136" t="s">
        <v>18</v>
      </c>
      <c r="K4" s="137"/>
      <c r="L4" s="138"/>
      <c r="M4" s="138"/>
      <c r="N4" s="138"/>
      <c r="O4" s="138"/>
      <c r="P4" s="138"/>
      <c r="Q4" s="139"/>
    </row>
    <row r="5" spans="1:224" s="6" customFormat="1" ht="16.5" x14ac:dyDescent="0.25">
      <c r="A5" s="151"/>
      <c r="B5" s="134"/>
      <c r="C5" s="134"/>
      <c r="D5" s="134"/>
      <c r="E5" s="134"/>
      <c r="F5" s="134"/>
      <c r="G5" s="146" t="s">
        <v>19</v>
      </c>
      <c r="H5" s="146" t="s">
        <v>20</v>
      </c>
      <c r="I5" s="148" t="s">
        <v>21</v>
      </c>
      <c r="J5" s="140" t="s">
        <v>22</v>
      </c>
      <c r="K5" s="141"/>
      <c r="L5" s="136" t="s">
        <v>23</v>
      </c>
      <c r="M5" s="142"/>
      <c r="N5" s="136" t="s">
        <v>24</v>
      </c>
      <c r="O5" s="142"/>
      <c r="P5" s="136" t="s">
        <v>25</v>
      </c>
      <c r="Q5" s="143"/>
    </row>
    <row r="6" spans="1:224" s="6" customFormat="1" ht="17.25" thickBot="1" x14ac:dyDescent="0.3">
      <c r="A6" s="152"/>
      <c r="B6" s="135"/>
      <c r="C6" s="135"/>
      <c r="D6" s="135"/>
      <c r="E6" s="135"/>
      <c r="F6" s="135"/>
      <c r="G6" s="147"/>
      <c r="H6" s="147"/>
      <c r="I6" s="149"/>
      <c r="J6" s="8" t="s">
        <v>26</v>
      </c>
      <c r="K6" s="9" t="s">
        <v>27</v>
      </c>
      <c r="L6" s="8" t="s">
        <v>26</v>
      </c>
      <c r="M6" s="9" t="s">
        <v>27</v>
      </c>
      <c r="N6" s="8" t="s">
        <v>26</v>
      </c>
      <c r="O6" s="9" t="s">
        <v>27</v>
      </c>
      <c r="P6" s="8" t="s">
        <v>26</v>
      </c>
      <c r="Q6" s="10" t="s">
        <v>27</v>
      </c>
    </row>
    <row r="7" spans="1:224" s="20" customFormat="1" ht="18" thickBot="1" x14ac:dyDescent="0.3">
      <c r="A7" s="11" t="s">
        <v>28</v>
      </c>
      <c r="B7" s="12"/>
      <c r="C7" s="13" t="s">
        <v>29</v>
      </c>
      <c r="D7" s="13" t="s">
        <v>29</v>
      </c>
      <c r="E7" s="14" t="s">
        <v>28</v>
      </c>
      <c r="F7" s="14" t="s">
        <v>28</v>
      </c>
      <c r="G7" s="15" t="s">
        <v>28</v>
      </c>
      <c r="H7" s="15" t="s">
        <v>28</v>
      </c>
      <c r="I7" s="16">
        <f>+I8</f>
        <v>3920000</v>
      </c>
      <c r="J7" s="17" t="s">
        <v>28</v>
      </c>
      <c r="K7" s="18">
        <f>+K8</f>
        <v>980000</v>
      </c>
      <c r="L7" s="17" t="s">
        <v>28</v>
      </c>
      <c r="M7" s="18">
        <f>+M8</f>
        <v>980000</v>
      </c>
      <c r="N7" s="17" t="s">
        <v>28</v>
      </c>
      <c r="O7" s="18">
        <f>+O8</f>
        <v>980000</v>
      </c>
      <c r="P7" s="17" t="s">
        <v>28</v>
      </c>
      <c r="Q7" s="19">
        <f>+Q8</f>
        <v>980000</v>
      </c>
    </row>
    <row r="8" spans="1:224" s="28" customFormat="1" ht="17.25" thickBot="1" x14ac:dyDescent="0.3">
      <c r="A8" s="21"/>
      <c r="B8" s="12"/>
      <c r="C8" s="22" t="s">
        <v>30</v>
      </c>
      <c r="D8" s="22" t="s">
        <v>30</v>
      </c>
      <c r="E8" s="23" t="s">
        <v>28</v>
      </c>
      <c r="F8" s="23" t="s">
        <v>28</v>
      </c>
      <c r="G8" s="24" t="s">
        <v>28</v>
      </c>
      <c r="H8" s="24" t="s">
        <v>28</v>
      </c>
      <c r="I8" s="25">
        <f>+I9</f>
        <v>3920000</v>
      </c>
      <c r="J8" s="26" t="s">
        <v>28</v>
      </c>
      <c r="K8" s="25">
        <f>+K9</f>
        <v>980000</v>
      </c>
      <c r="L8" s="26" t="s">
        <v>28</v>
      </c>
      <c r="M8" s="25">
        <f>+M9</f>
        <v>980000</v>
      </c>
      <c r="N8" s="26" t="s">
        <v>28</v>
      </c>
      <c r="O8" s="25">
        <f>+O9</f>
        <v>980000</v>
      </c>
      <c r="P8" s="26" t="s">
        <v>28</v>
      </c>
      <c r="Q8" s="27">
        <f>+Q9</f>
        <v>980000</v>
      </c>
    </row>
    <row r="9" spans="1:224" s="6" customFormat="1" ht="49.5" x14ac:dyDescent="0.25">
      <c r="A9" s="29"/>
      <c r="B9" s="30"/>
      <c r="C9" s="31" t="s">
        <v>31</v>
      </c>
      <c r="D9" s="31" t="s">
        <v>31</v>
      </c>
      <c r="E9" s="32"/>
      <c r="F9" s="32"/>
      <c r="G9" s="33"/>
      <c r="H9" s="33"/>
      <c r="I9" s="34">
        <f>+I10</f>
        <v>3920000</v>
      </c>
      <c r="J9" s="35"/>
      <c r="K9" s="36">
        <f>+K10</f>
        <v>980000</v>
      </c>
      <c r="L9" s="35"/>
      <c r="M9" s="36">
        <f>+M10</f>
        <v>980000</v>
      </c>
      <c r="N9" s="35"/>
      <c r="O9" s="36">
        <f>+O10</f>
        <v>980000</v>
      </c>
      <c r="P9" s="35"/>
      <c r="Q9" s="37">
        <f>+Q10</f>
        <v>980000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</row>
    <row r="10" spans="1:224" s="48" customFormat="1" ht="33" x14ac:dyDescent="0.25">
      <c r="A10" s="39"/>
      <c r="B10" s="40"/>
      <c r="C10" s="41" t="s">
        <v>32</v>
      </c>
      <c r="D10" s="41" t="s">
        <v>32</v>
      </c>
      <c r="E10" s="42"/>
      <c r="F10" s="42"/>
      <c r="G10" s="43"/>
      <c r="H10" s="43"/>
      <c r="I10" s="44">
        <f>+SUM(I11:I11)</f>
        <v>3920000</v>
      </c>
      <c r="J10" s="45"/>
      <c r="K10" s="44">
        <f>+SUM(K11:K11)</f>
        <v>980000</v>
      </c>
      <c r="L10" s="45"/>
      <c r="M10" s="44">
        <f>+SUM(M11:M11)</f>
        <v>980000</v>
      </c>
      <c r="N10" s="45"/>
      <c r="O10" s="44">
        <f>+SUM(O11:O11)</f>
        <v>980000</v>
      </c>
      <c r="P10" s="45"/>
      <c r="Q10" s="46">
        <f>+SUM(Q11:Q11)</f>
        <v>980000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</row>
    <row r="11" spans="1:224" s="48" customFormat="1" ht="27.75" customHeight="1" x14ac:dyDescent="0.25">
      <c r="A11" s="39">
        <v>4264</v>
      </c>
      <c r="B11" s="40" t="s">
        <v>33</v>
      </c>
      <c r="C11" s="49" t="s">
        <v>34</v>
      </c>
      <c r="D11" s="50" t="s">
        <v>35</v>
      </c>
      <c r="E11" s="51" t="s">
        <v>36</v>
      </c>
      <c r="F11" s="52" t="s">
        <v>37</v>
      </c>
      <c r="G11" s="53">
        <v>8000</v>
      </c>
      <c r="H11" s="54">
        <v>490000</v>
      </c>
      <c r="I11" s="55">
        <f>+H11*G11/1000</f>
        <v>3920000</v>
      </c>
      <c r="J11" s="56">
        <v>2000</v>
      </c>
      <c r="K11" s="57">
        <f>+J11*H11/1000</f>
        <v>980000</v>
      </c>
      <c r="L11" s="56">
        <v>2000</v>
      </c>
      <c r="M11" s="57">
        <f>+L11*H11/1000</f>
        <v>980000</v>
      </c>
      <c r="N11" s="56">
        <v>2000</v>
      </c>
      <c r="O11" s="57">
        <f>+N11*H11/1000</f>
        <v>980000</v>
      </c>
      <c r="P11" s="56">
        <v>2000</v>
      </c>
      <c r="Q11" s="58">
        <f>+P11*H11/1000</f>
        <v>980000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</row>
    <row r="14" spans="1:224" ht="30.75" customHeight="1" x14ac:dyDescent="0.25">
      <c r="D14" s="132" t="s">
        <v>38</v>
      </c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</row>
    <row r="15" spans="1:224" ht="30.75" customHeight="1" x14ac:dyDescent="0.25">
      <c r="D15" s="132" t="s">
        <v>39</v>
      </c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</row>
  </sheetData>
  <mergeCells count="18">
    <mergeCell ref="A4:A6"/>
    <mergeCell ref="C4:C6"/>
    <mergeCell ref="B4:B6"/>
    <mergeCell ref="E4:E6"/>
    <mergeCell ref="D4:D6"/>
    <mergeCell ref="D2:Q2"/>
    <mergeCell ref="D14:Q14"/>
    <mergeCell ref="D15:Q15"/>
    <mergeCell ref="F4:F6"/>
    <mergeCell ref="J4:Q4"/>
    <mergeCell ref="J5:K5"/>
    <mergeCell ref="L5:M5"/>
    <mergeCell ref="N5:O5"/>
    <mergeCell ref="P5:Q5"/>
    <mergeCell ref="G4:I4"/>
    <mergeCell ref="G5:G6"/>
    <mergeCell ref="H5:H6"/>
    <mergeCell ref="I5:I6"/>
  </mergeCells>
  <phoneticPr fontId="33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J12" sqref="J12:J17"/>
    </sheetView>
  </sheetViews>
  <sheetFormatPr defaultRowHeight="15.75" x14ac:dyDescent="0.2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</sheetPr>
  <dimension ref="A1:HO15"/>
  <sheetViews>
    <sheetView showZeros="0" topLeftCell="B4" zoomScaleNormal="70" workbookViewId="0">
      <selection activeCell="C16" sqref="C16"/>
    </sheetView>
  </sheetViews>
  <sheetFormatPr defaultColWidth="8" defaultRowHeight="15" outlineLevelCol="1" x14ac:dyDescent="0.25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5" width="6.5" style="4" customWidth="1"/>
    <col min="6" max="6" width="11" style="2" customWidth="1"/>
    <col min="7" max="7" width="13" style="2" customWidth="1"/>
    <col min="8" max="8" width="17.625" style="2" customWidth="1"/>
    <col min="9" max="9" width="6.875" style="2" bestFit="1" customWidth="1"/>
    <col min="10" max="10" width="12" style="2" bestFit="1" customWidth="1"/>
    <col min="11" max="11" width="6.875" style="2" bestFit="1" customWidth="1"/>
    <col min="12" max="12" width="11.75" style="2" bestFit="1" customWidth="1"/>
    <col min="13" max="13" width="6.875" style="2" bestFit="1" customWidth="1"/>
    <col min="14" max="14" width="12.125" style="2" bestFit="1" customWidth="1"/>
    <col min="15" max="15" width="7.875" style="2" bestFit="1" customWidth="1"/>
    <col min="16" max="16" width="11.625" style="2" bestFit="1" customWidth="1"/>
    <col min="17" max="16384" width="8" style="2"/>
  </cols>
  <sheetData>
    <row r="1" spans="1:223" x14ac:dyDescent="0.25">
      <c r="F1" s="5"/>
      <c r="H1" s="5"/>
    </row>
    <row r="2" spans="1:223" ht="18.75" x14ac:dyDescent="0.25">
      <c r="D2" s="2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223" ht="15.75" thickBot="1" x14ac:dyDescent="0.3">
      <c r="H3" s="5"/>
    </row>
    <row r="4" spans="1:223" s="6" customFormat="1" ht="20.25" customHeight="1" thickBot="1" x14ac:dyDescent="0.3">
      <c r="A4" s="150" t="s">
        <v>11</v>
      </c>
      <c r="B4" s="133" t="s">
        <v>12</v>
      </c>
      <c r="C4" s="133" t="s">
        <v>13</v>
      </c>
      <c r="D4" s="133" t="s">
        <v>16</v>
      </c>
      <c r="E4" s="133" t="s">
        <v>15</v>
      </c>
      <c r="F4" s="144" t="s">
        <v>17</v>
      </c>
      <c r="G4" s="144"/>
      <c r="H4" s="145"/>
      <c r="I4" s="136" t="s">
        <v>18</v>
      </c>
      <c r="J4" s="137"/>
      <c r="K4" s="138"/>
      <c r="L4" s="138"/>
      <c r="M4" s="138"/>
      <c r="N4" s="138"/>
      <c r="O4" s="138"/>
      <c r="P4" s="139"/>
    </row>
    <row r="5" spans="1:223" s="6" customFormat="1" ht="23.25" customHeight="1" x14ac:dyDescent="0.25">
      <c r="A5" s="151"/>
      <c r="B5" s="134"/>
      <c r="C5" s="134"/>
      <c r="D5" s="134"/>
      <c r="E5" s="134"/>
      <c r="F5" s="146" t="s">
        <v>19</v>
      </c>
      <c r="G5" s="146" t="s">
        <v>20</v>
      </c>
      <c r="H5" s="148" t="s">
        <v>21</v>
      </c>
      <c r="I5" s="140" t="s">
        <v>22</v>
      </c>
      <c r="J5" s="141"/>
      <c r="K5" s="136" t="s">
        <v>23</v>
      </c>
      <c r="L5" s="142"/>
      <c r="M5" s="136" t="s">
        <v>24</v>
      </c>
      <c r="N5" s="142"/>
      <c r="O5" s="136" t="s">
        <v>25</v>
      </c>
      <c r="P5" s="143"/>
    </row>
    <row r="6" spans="1:223" s="6" customFormat="1" ht="24" customHeight="1" thickBot="1" x14ac:dyDescent="0.3">
      <c r="A6" s="152"/>
      <c r="B6" s="135"/>
      <c r="C6" s="135"/>
      <c r="D6" s="135"/>
      <c r="E6" s="135"/>
      <c r="F6" s="147"/>
      <c r="G6" s="147"/>
      <c r="H6" s="149"/>
      <c r="I6" s="8" t="s">
        <v>26</v>
      </c>
      <c r="J6" s="9" t="s">
        <v>27</v>
      </c>
      <c r="K6" s="8" t="s">
        <v>26</v>
      </c>
      <c r="L6" s="9" t="s">
        <v>27</v>
      </c>
      <c r="M6" s="8" t="s">
        <v>26</v>
      </c>
      <c r="N6" s="9" t="s">
        <v>27</v>
      </c>
      <c r="O6" s="8" t="s">
        <v>26</v>
      </c>
      <c r="P6" s="10" t="s">
        <v>27</v>
      </c>
    </row>
    <row r="7" spans="1:223" s="20" customFormat="1" ht="18" thickBot="1" x14ac:dyDescent="0.3">
      <c r="A7" s="11" t="s">
        <v>28</v>
      </c>
      <c r="B7" s="12"/>
      <c r="C7" s="13" t="s">
        <v>29</v>
      </c>
      <c r="D7" s="14" t="s">
        <v>28</v>
      </c>
      <c r="E7" s="14" t="s">
        <v>28</v>
      </c>
      <c r="F7" s="15" t="s">
        <v>28</v>
      </c>
      <c r="G7" s="15" t="s">
        <v>28</v>
      </c>
      <c r="H7" s="16">
        <f>+H8</f>
        <v>3920000</v>
      </c>
      <c r="I7" s="17" t="s">
        <v>28</v>
      </c>
      <c r="J7" s="18">
        <f>+J8</f>
        <v>980000</v>
      </c>
      <c r="K7" s="17" t="s">
        <v>28</v>
      </c>
      <c r="L7" s="18">
        <f>+L8</f>
        <v>980000</v>
      </c>
      <c r="M7" s="17" t="s">
        <v>28</v>
      </c>
      <c r="N7" s="18">
        <f>+N8</f>
        <v>980000</v>
      </c>
      <c r="O7" s="17" t="s">
        <v>28</v>
      </c>
      <c r="P7" s="19">
        <f>+P8</f>
        <v>980000</v>
      </c>
    </row>
    <row r="8" spans="1:223" s="28" customFormat="1" ht="17.25" thickBot="1" x14ac:dyDescent="0.3">
      <c r="A8" s="21"/>
      <c r="B8" s="12"/>
      <c r="C8" s="22" t="s">
        <v>30</v>
      </c>
      <c r="D8" s="23" t="s">
        <v>28</v>
      </c>
      <c r="E8" s="23" t="s">
        <v>28</v>
      </c>
      <c r="F8" s="24" t="s">
        <v>28</v>
      </c>
      <c r="G8" s="24" t="s">
        <v>28</v>
      </c>
      <c r="H8" s="25">
        <f>+H9</f>
        <v>3920000</v>
      </c>
      <c r="I8" s="26" t="s">
        <v>28</v>
      </c>
      <c r="J8" s="25">
        <f>+J9</f>
        <v>980000</v>
      </c>
      <c r="K8" s="26" t="s">
        <v>28</v>
      </c>
      <c r="L8" s="25">
        <f>+L9</f>
        <v>980000</v>
      </c>
      <c r="M8" s="26" t="s">
        <v>28</v>
      </c>
      <c r="N8" s="25">
        <f>+N9</f>
        <v>980000</v>
      </c>
      <c r="O8" s="26" t="s">
        <v>28</v>
      </c>
      <c r="P8" s="27">
        <f>+P9</f>
        <v>980000</v>
      </c>
    </row>
    <row r="9" spans="1:223" s="6" customFormat="1" ht="49.5" x14ac:dyDescent="0.25">
      <c r="A9" s="29"/>
      <c r="B9" s="30"/>
      <c r="C9" s="31" t="s">
        <v>31</v>
      </c>
      <c r="D9" s="32"/>
      <c r="E9" s="32"/>
      <c r="F9" s="33"/>
      <c r="G9" s="33"/>
      <c r="H9" s="34">
        <f>+H10</f>
        <v>3920000</v>
      </c>
      <c r="I9" s="35"/>
      <c r="J9" s="36">
        <f>+J10</f>
        <v>980000</v>
      </c>
      <c r="K9" s="35"/>
      <c r="L9" s="36">
        <f>+L10</f>
        <v>980000</v>
      </c>
      <c r="M9" s="35"/>
      <c r="N9" s="36">
        <f>+N10</f>
        <v>980000</v>
      </c>
      <c r="O9" s="35"/>
      <c r="P9" s="37">
        <f>+P10</f>
        <v>980000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</row>
    <row r="10" spans="1:223" s="48" customFormat="1" ht="33" x14ac:dyDescent="0.25">
      <c r="A10" s="39"/>
      <c r="B10" s="40"/>
      <c r="C10" s="41" t="s">
        <v>32</v>
      </c>
      <c r="D10" s="42"/>
      <c r="E10" s="42"/>
      <c r="F10" s="43"/>
      <c r="G10" s="43"/>
      <c r="H10" s="44">
        <f>+SUM(H11:H11)</f>
        <v>3920000</v>
      </c>
      <c r="I10" s="45"/>
      <c r="J10" s="44">
        <f>+SUM(J11:J11)</f>
        <v>980000</v>
      </c>
      <c r="K10" s="45"/>
      <c r="L10" s="44">
        <f>+SUM(L11:L11)</f>
        <v>980000</v>
      </c>
      <c r="M10" s="45"/>
      <c r="N10" s="44">
        <f>+SUM(N11:N11)</f>
        <v>980000</v>
      </c>
      <c r="O10" s="45"/>
      <c r="P10" s="46">
        <f>+SUM(P11:P11)</f>
        <v>980000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</row>
    <row r="11" spans="1:223" s="48" customFormat="1" ht="17.25" x14ac:dyDescent="0.25">
      <c r="A11" s="39">
        <v>4264</v>
      </c>
      <c r="B11" s="40" t="s">
        <v>44</v>
      </c>
      <c r="C11" s="49" t="s">
        <v>34</v>
      </c>
      <c r="D11" s="52" t="s">
        <v>37</v>
      </c>
      <c r="E11" s="51" t="s">
        <v>36</v>
      </c>
      <c r="F11" s="53">
        <f>+I11+K11+M11+O11</f>
        <v>8000</v>
      </c>
      <c r="G11" s="54">
        <v>490000</v>
      </c>
      <c r="H11" s="55">
        <f>+G11*F11/1000</f>
        <v>3920000</v>
      </c>
      <c r="I11" s="56">
        <v>2000</v>
      </c>
      <c r="J11" s="57">
        <f>+I11*G11/1000</f>
        <v>980000</v>
      </c>
      <c r="K11" s="56">
        <v>2000</v>
      </c>
      <c r="L11" s="57">
        <f>+K11*G11/1000</f>
        <v>980000</v>
      </c>
      <c r="M11" s="56">
        <v>2000</v>
      </c>
      <c r="N11" s="57">
        <f>+M11*G11/1000</f>
        <v>980000</v>
      </c>
      <c r="O11" s="56">
        <v>2000</v>
      </c>
      <c r="P11" s="58">
        <f>+O11*G11/1000</f>
        <v>980000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</row>
    <row r="14" spans="1:223" ht="30.75" customHeight="1" x14ac:dyDescent="0.25">
      <c r="D14" s="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</row>
    <row r="15" spans="1:223" ht="30.75" customHeight="1" x14ac:dyDescent="0.25">
      <c r="D15" s="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</row>
  </sheetData>
  <mergeCells count="17">
    <mergeCell ref="E2:P2"/>
    <mergeCell ref="E14:P14"/>
    <mergeCell ref="E15:P15"/>
    <mergeCell ref="I4:P4"/>
    <mergeCell ref="I5:J5"/>
    <mergeCell ref="K5:L5"/>
    <mergeCell ref="M5:N5"/>
    <mergeCell ref="O5:P5"/>
    <mergeCell ref="F4:H4"/>
    <mergeCell ref="F5:F6"/>
    <mergeCell ref="G5:G6"/>
    <mergeCell ref="H5:H6"/>
    <mergeCell ref="A4:A6"/>
    <mergeCell ref="C4:C6"/>
    <mergeCell ref="B4:B6"/>
    <mergeCell ref="E4:E6"/>
    <mergeCell ref="D4:D6"/>
  </mergeCells>
  <phoneticPr fontId="33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9"/>
  <sheetViews>
    <sheetView topLeftCell="A4" workbookViewId="0">
      <selection activeCell="F18" sqref="F18"/>
    </sheetView>
  </sheetViews>
  <sheetFormatPr defaultColWidth="9" defaultRowHeight="15.75" x14ac:dyDescent="0.25"/>
  <cols>
    <col min="1" max="1" width="7.125" style="1" bestFit="1" customWidth="1"/>
    <col min="2" max="2" width="6.75" style="1" bestFit="1" customWidth="1"/>
    <col min="3" max="3" width="5.375" style="1" bestFit="1" customWidth="1"/>
    <col min="4" max="4" width="32.375" style="1" customWidth="1"/>
    <col min="5" max="5" width="10.875" style="1" customWidth="1"/>
    <col min="6" max="6" width="12.125" style="1" customWidth="1"/>
    <col min="7" max="7" width="11.875" style="1" customWidth="1"/>
    <col min="8" max="8" width="13.75" style="1" customWidth="1"/>
    <col min="9" max="16384" width="9" style="1"/>
  </cols>
  <sheetData>
    <row r="1" spans="1:8" x14ac:dyDescent="0.25">
      <c r="G1" s="155"/>
      <c r="H1" s="155"/>
    </row>
    <row r="2" spans="1:8" x14ac:dyDescent="0.25">
      <c r="G2" s="156"/>
      <c r="H2" s="156"/>
    </row>
    <row r="3" spans="1:8" x14ac:dyDescent="0.25">
      <c r="G3" s="68"/>
      <c r="H3" s="68"/>
    </row>
    <row r="4" spans="1:8" x14ac:dyDescent="0.25">
      <c r="G4" s="154" t="s">
        <v>54</v>
      </c>
      <c r="H4" s="154"/>
    </row>
    <row r="5" spans="1:8" x14ac:dyDescent="0.25">
      <c r="G5" s="154" t="s">
        <v>40</v>
      </c>
      <c r="H5" s="154"/>
    </row>
    <row r="6" spans="1:8" x14ac:dyDescent="0.25">
      <c r="G6" s="154" t="s">
        <v>41</v>
      </c>
      <c r="H6" s="154"/>
    </row>
    <row r="9" spans="1:8" ht="69.75" customHeight="1" x14ac:dyDescent="0.25">
      <c r="D9" s="155" t="s">
        <v>56</v>
      </c>
      <c r="E9" s="155"/>
      <c r="F9" s="155"/>
      <c r="G9" s="155"/>
      <c r="H9" s="155"/>
    </row>
    <row r="12" spans="1:8" x14ac:dyDescent="0.25">
      <c r="H12" s="1" t="s">
        <v>42</v>
      </c>
    </row>
    <row r="13" spans="1:8" s="70" customFormat="1" ht="42.75" x14ac:dyDescent="0.25">
      <c r="A13" s="69" t="s">
        <v>58</v>
      </c>
      <c r="B13" s="69" t="s">
        <v>59</v>
      </c>
      <c r="C13" s="69" t="s">
        <v>60</v>
      </c>
      <c r="D13" s="69" t="s">
        <v>0</v>
      </c>
      <c r="E13" s="69" t="s">
        <v>5</v>
      </c>
      <c r="F13" s="69" t="s">
        <v>6</v>
      </c>
      <c r="G13" s="69" t="s">
        <v>7</v>
      </c>
      <c r="H13" s="69" t="s">
        <v>8</v>
      </c>
    </row>
    <row r="14" spans="1:8" s="70" customFormat="1" ht="14.25" x14ac:dyDescent="0.25">
      <c r="A14" s="69"/>
      <c r="B14" s="69"/>
      <c r="C14" s="69"/>
      <c r="D14" s="71" t="s">
        <v>1</v>
      </c>
      <c r="E14" s="72">
        <f>+E16</f>
        <v>0</v>
      </c>
      <c r="F14" s="72">
        <f>+F16</f>
        <v>0</v>
      </c>
      <c r="G14" s="72">
        <f>+G16</f>
        <v>0</v>
      </c>
      <c r="H14" s="72">
        <f>+H16</f>
        <v>0</v>
      </c>
    </row>
    <row r="15" spans="1:8" s="70" customFormat="1" ht="14.25" x14ac:dyDescent="0.25">
      <c r="A15" s="69"/>
      <c r="B15" s="69"/>
      <c r="C15" s="69"/>
      <c r="D15" s="73" t="s">
        <v>2</v>
      </c>
      <c r="E15" s="69"/>
      <c r="F15" s="69"/>
      <c r="G15" s="69"/>
      <c r="H15" s="69"/>
    </row>
    <row r="16" spans="1:8" s="70" customFormat="1" ht="14.25" x14ac:dyDescent="0.25">
      <c r="A16" s="75" t="s">
        <v>62</v>
      </c>
      <c r="B16" s="75"/>
      <c r="C16" s="75"/>
      <c r="D16" s="71" t="s">
        <v>61</v>
      </c>
      <c r="E16" s="72">
        <f>+E18</f>
        <v>0</v>
      </c>
      <c r="F16" s="72">
        <f>+F18</f>
        <v>0</v>
      </c>
      <c r="G16" s="72">
        <f>+G18</f>
        <v>0</v>
      </c>
      <c r="H16" s="72">
        <f>+H18</f>
        <v>0</v>
      </c>
    </row>
    <row r="17" spans="1:8" s="70" customFormat="1" ht="14.25" x14ac:dyDescent="0.25">
      <c r="A17" s="75"/>
      <c r="B17" s="75"/>
      <c r="C17" s="75"/>
      <c r="D17" s="73" t="s">
        <v>2</v>
      </c>
      <c r="E17" s="69"/>
      <c r="F17" s="69"/>
      <c r="G17" s="69"/>
      <c r="H17" s="69"/>
    </row>
    <row r="18" spans="1:8" s="70" customFormat="1" ht="14.25" x14ac:dyDescent="0.25">
      <c r="A18" s="75"/>
      <c r="B18" s="75" t="s">
        <v>63</v>
      </c>
      <c r="C18" s="75"/>
      <c r="D18" s="71" t="s">
        <v>64</v>
      </c>
      <c r="E18" s="72">
        <f>+E20</f>
        <v>0</v>
      </c>
      <c r="F18" s="72">
        <f>+F20</f>
        <v>0</v>
      </c>
      <c r="G18" s="72">
        <f>+G20</f>
        <v>0</v>
      </c>
      <c r="H18" s="72">
        <f>+H20</f>
        <v>0</v>
      </c>
    </row>
    <row r="19" spans="1:8" s="70" customFormat="1" ht="14.25" x14ac:dyDescent="0.25">
      <c r="A19" s="75"/>
      <c r="B19" s="75"/>
      <c r="C19" s="75"/>
      <c r="D19" s="73" t="s">
        <v>2</v>
      </c>
      <c r="E19" s="69"/>
      <c r="F19" s="69"/>
      <c r="G19" s="69"/>
      <c r="H19" s="69"/>
    </row>
    <row r="20" spans="1:8" s="70" customFormat="1" ht="14.25" x14ac:dyDescent="0.25">
      <c r="A20" s="75"/>
      <c r="B20" s="75"/>
      <c r="C20" s="75" t="s">
        <v>63</v>
      </c>
      <c r="D20" s="71" t="s">
        <v>64</v>
      </c>
      <c r="E20" s="72">
        <f>+E22</f>
        <v>0</v>
      </c>
      <c r="F20" s="72">
        <f>+F22</f>
        <v>0</v>
      </c>
      <c r="G20" s="72">
        <f>+G22</f>
        <v>0</v>
      </c>
      <c r="H20" s="72">
        <f>+H22</f>
        <v>0</v>
      </c>
    </row>
    <row r="21" spans="1:8" s="70" customFormat="1" ht="14.25" x14ac:dyDescent="0.25">
      <c r="A21" s="75"/>
      <c r="B21" s="75"/>
      <c r="C21" s="75"/>
      <c r="D21" s="73" t="s">
        <v>2</v>
      </c>
      <c r="E21" s="69"/>
      <c r="F21" s="69"/>
      <c r="G21" s="69"/>
      <c r="H21" s="69"/>
    </row>
    <row r="22" spans="1:8" s="70" customFormat="1" ht="28.5" x14ac:dyDescent="0.25">
      <c r="A22" s="75"/>
      <c r="B22" s="75"/>
      <c r="C22" s="75"/>
      <c r="D22" s="71" t="s">
        <v>65</v>
      </c>
      <c r="E22" s="72">
        <f>+E25+E26</f>
        <v>0</v>
      </c>
      <c r="F22" s="72">
        <f>+F25+F26</f>
        <v>0</v>
      </c>
      <c r="G22" s="72">
        <f>+G25+G26</f>
        <v>0</v>
      </c>
      <c r="H22" s="72">
        <f>+H25+H26</f>
        <v>0</v>
      </c>
    </row>
    <row r="23" spans="1:8" s="70" customFormat="1" ht="28.5" x14ac:dyDescent="0.25">
      <c r="A23" s="75"/>
      <c r="B23" s="75"/>
      <c r="C23" s="75"/>
      <c r="D23" s="71" t="s">
        <v>50</v>
      </c>
      <c r="E23" s="72"/>
      <c r="F23" s="72"/>
      <c r="G23" s="72"/>
      <c r="H23" s="72"/>
    </row>
    <row r="24" spans="1:8" s="70" customFormat="1" ht="14.25" x14ac:dyDescent="0.25">
      <c r="A24" s="75"/>
      <c r="B24" s="75"/>
      <c r="C24" s="75"/>
      <c r="D24" s="73" t="s">
        <v>3</v>
      </c>
      <c r="E24" s="69"/>
      <c r="F24" s="69"/>
      <c r="G24" s="69"/>
      <c r="H24" s="69"/>
    </row>
    <row r="25" spans="1:8" s="70" customFormat="1" ht="22.5" customHeight="1" x14ac:dyDescent="0.25">
      <c r="A25" s="75"/>
      <c r="B25" s="75"/>
      <c r="C25" s="75"/>
      <c r="D25" s="71" t="s">
        <v>4</v>
      </c>
      <c r="E25" s="74">
        <f>-'Plan GAXTNI'!J10</f>
        <v>-980000</v>
      </c>
      <c r="F25" s="74">
        <f>+E25-'Plan GAXTNI'!L10</f>
        <v>-1960000</v>
      </c>
      <c r="G25" s="74">
        <f>+F25-'Plan GAXTNI'!N10</f>
        <v>-2940000</v>
      </c>
      <c r="H25" s="74">
        <f>+G25-'Plan GAXTNI'!P10</f>
        <v>-3920000</v>
      </c>
    </row>
    <row r="26" spans="1:8" s="70" customFormat="1" ht="22.5" customHeight="1" x14ac:dyDescent="0.25">
      <c r="A26" s="75"/>
      <c r="B26" s="75"/>
      <c r="C26" s="75"/>
      <c r="D26" s="71" t="s">
        <v>66</v>
      </c>
      <c r="E26" s="74">
        <f>-E25</f>
        <v>980000</v>
      </c>
      <c r="F26" s="74">
        <f>-F25</f>
        <v>1960000</v>
      </c>
      <c r="G26" s="74">
        <f>-G25</f>
        <v>2940000</v>
      </c>
      <c r="H26" s="74">
        <f>-H25</f>
        <v>3920000</v>
      </c>
    </row>
    <row r="27" spans="1:8" ht="24" customHeight="1" x14ac:dyDescent="0.25"/>
    <row r="29" spans="1:8" ht="61.5" customHeight="1" x14ac:dyDescent="0.25">
      <c r="A29" s="153" t="s">
        <v>67</v>
      </c>
      <c r="B29" s="153"/>
      <c r="C29" s="153"/>
      <c r="D29" s="153"/>
      <c r="E29" s="153"/>
      <c r="F29" s="153"/>
      <c r="G29" s="153"/>
      <c r="H29" s="153"/>
    </row>
  </sheetData>
  <mergeCells count="7">
    <mergeCell ref="A29:H29"/>
    <mergeCell ref="G4:H4"/>
    <mergeCell ref="D9:H9"/>
    <mergeCell ref="G1:H1"/>
    <mergeCell ref="G2:H2"/>
    <mergeCell ref="G5:H5"/>
    <mergeCell ref="G6:H6"/>
  </mergeCells>
  <phoneticPr fontId="2" type="noConversion"/>
  <pageMargins left="0.54" right="0.16" top="1" bottom="1" header="0.5" footer="0.5"/>
  <pageSetup paperSize="9" scale="9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C22"/>
  <sheetViews>
    <sheetView showZeros="0" topLeftCell="A7" zoomScaleNormal="70" workbookViewId="0">
      <selection activeCell="F18" sqref="F18"/>
    </sheetView>
  </sheetViews>
  <sheetFormatPr defaultColWidth="8" defaultRowHeight="15" outlineLevelCol="1" x14ac:dyDescent="0.25"/>
  <cols>
    <col min="1" max="1" width="11.25" style="2" customWidth="1" outlineLevel="1"/>
    <col min="2" max="2" width="23.5" style="2" customWidth="1" outlineLevel="1"/>
    <col min="3" max="3" width="9.375" style="4" customWidth="1"/>
    <col min="4" max="4" width="9.75" style="4" customWidth="1"/>
    <col min="5" max="5" width="13" style="2" hidden="1" customWidth="1"/>
    <col min="6" max="6" width="14.75" style="2" customWidth="1"/>
    <col min="7" max="7" width="19.5" style="2" customWidth="1"/>
    <col min="8" max="16384" width="8" style="2"/>
  </cols>
  <sheetData>
    <row r="1" spans="1:7" ht="15.75" x14ac:dyDescent="0.25">
      <c r="A1" s="1"/>
      <c r="B1" s="1"/>
      <c r="C1" s="1"/>
      <c r="D1" s="2"/>
      <c r="F1" s="155"/>
      <c r="G1" s="155"/>
    </row>
    <row r="2" spans="1:7" ht="15.75" x14ac:dyDescent="0.25">
      <c r="A2" s="1"/>
      <c r="B2" s="1"/>
      <c r="C2" s="1"/>
      <c r="D2" s="2"/>
      <c r="F2" s="156"/>
      <c r="G2" s="156"/>
    </row>
    <row r="3" spans="1:7" ht="15.75" x14ac:dyDescent="0.25">
      <c r="A3" s="1"/>
      <c r="B3" s="1"/>
      <c r="C3" s="1"/>
      <c r="D3" s="2"/>
      <c r="F3" s="1"/>
      <c r="G3" s="1"/>
    </row>
    <row r="4" spans="1:7" ht="15.75" x14ac:dyDescent="0.25">
      <c r="A4" s="1"/>
      <c r="B4" s="1"/>
      <c r="C4" s="1"/>
      <c r="D4" s="2"/>
      <c r="F4" s="1"/>
      <c r="G4" s="1" t="s">
        <v>55</v>
      </c>
    </row>
    <row r="5" spans="1:7" ht="15.75" x14ac:dyDescent="0.25">
      <c r="A5" s="1"/>
      <c r="B5" s="1"/>
      <c r="C5" s="1"/>
      <c r="D5" s="2"/>
      <c r="F5" s="154" t="s">
        <v>40</v>
      </c>
      <c r="G5" s="154"/>
    </row>
    <row r="6" spans="1:7" ht="15.75" x14ac:dyDescent="0.25">
      <c r="A6" s="1"/>
      <c r="B6" s="1"/>
      <c r="C6" s="1"/>
      <c r="D6" s="2"/>
      <c r="F6" s="154" t="s">
        <v>41</v>
      </c>
      <c r="G6" s="154"/>
    </row>
    <row r="7" spans="1:7" ht="15.75" x14ac:dyDescent="0.25">
      <c r="A7" s="1"/>
      <c r="B7" s="1"/>
      <c r="C7" s="1"/>
      <c r="D7" s="1"/>
      <c r="E7" s="1"/>
    </row>
    <row r="8" spans="1:7" ht="15.75" x14ac:dyDescent="0.25">
      <c r="A8" s="1"/>
      <c r="B8" s="1"/>
      <c r="C8" s="1"/>
      <c r="D8" s="1"/>
      <c r="E8" s="1"/>
    </row>
    <row r="9" spans="1:7" ht="61.5" customHeight="1" x14ac:dyDescent="0.25">
      <c r="A9" s="155" t="s">
        <v>57</v>
      </c>
      <c r="B9" s="155"/>
      <c r="C9" s="155"/>
      <c r="D9" s="155"/>
      <c r="E9" s="155"/>
      <c r="F9" s="155"/>
      <c r="G9" s="155"/>
    </row>
    <row r="10" spans="1:7" x14ac:dyDescent="0.25">
      <c r="G10" s="5"/>
    </row>
    <row r="11" spans="1:7" s="6" customFormat="1" ht="45" customHeight="1" x14ac:dyDescent="0.25">
      <c r="A11" s="134" t="s">
        <v>49</v>
      </c>
      <c r="B11" s="134" t="s">
        <v>45</v>
      </c>
      <c r="C11" s="134" t="s">
        <v>53</v>
      </c>
      <c r="D11" s="134" t="s">
        <v>15</v>
      </c>
      <c r="E11" s="146" t="s">
        <v>20</v>
      </c>
      <c r="F11" s="158" t="s">
        <v>47</v>
      </c>
      <c r="G11" s="158"/>
    </row>
    <row r="12" spans="1:7" s="6" customFormat="1" ht="28.5" customHeight="1" x14ac:dyDescent="0.25">
      <c r="A12" s="134"/>
      <c r="B12" s="134"/>
      <c r="C12" s="134"/>
      <c r="D12" s="134"/>
      <c r="E12" s="146"/>
      <c r="F12" s="7" t="s">
        <v>26</v>
      </c>
      <c r="G12" s="7" t="s">
        <v>48</v>
      </c>
    </row>
    <row r="13" spans="1:7" s="20" customFormat="1" ht="16.5" x14ac:dyDescent="0.25">
      <c r="A13" s="59"/>
      <c r="B13" s="157" t="s">
        <v>50</v>
      </c>
      <c r="C13" s="157"/>
      <c r="D13" s="157"/>
      <c r="E13" s="157"/>
      <c r="F13" s="157"/>
      <c r="G13" s="76">
        <f>+G14</f>
        <v>-3920000</v>
      </c>
    </row>
    <row r="14" spans="1:7" s="28" customFormat="1" ht="16.5" x14ac:dyDescent="0.25">
      <c r="A14" s="59"/>
      <c r="B14" s="157" t="s">
        <v>51</v>
      </c>
      <c r="C14" s="157"/>
      <c r="D14" s="157"/>
      <c r="E14" s="157"/>
      <c r="F14" s="157"/>
      <c r="G14" s="76">
        <f>+G15</f>
        <v>-3920000</v>
      </c>
    </row>
    <row r="15" spans="1:7" s="6" customFormat="1" ht="16.5" x14ac:dyDescent="0.25">
      <c r="A15" s="60"/>
      <c r="B15" s="157" t="s">
        <v>52</v>
      </c>
      <c r="C15" s="157"/>
      <c r="D15" s="157"/>
      <c r="E15" s="157"/>
      <c r="F15" s="157"/>
      <c r="G15" s="76">
        <f>+G16</f>
        <v>-3920000</v>
      </c>
    </row>
    <row r="16" spans="1:7" s="6" customFormat="1" ht="16.5" x14ac:dyDescent="0.25">
      <c r="A16" s="60"/>
      <c r="B16" s="157" t="s">
        <v>69</v>
      </c>
      <c r="C16" s="157"/>
      <c r="D16" s="157"/>
      <c r="E16" s="157"/>
      <c r="F16" s="157"/>
      <c r="G16" s="76">
        <f>+SUM(G17:G18)</f>
        <v>-3920000</v>
      </c>
    </row>
    <row r="17" spans="1:211" s="67" customFormat="1" ht="16.5" x14ac:dyDescent="0.25">
      <c r="A17" s="61" t="s">
        <v>44</v>
      </c>
      <c r="B17" s="62" t="s">
        <v>34</v>
      </c>
      <c r="C17" s="63" t="s">
        <v>68</v>
      </c>
      <c r="D17" s="64" t="s">
        <v>46</v>
      </c>
      <c r="E17" s="65">
        <v>490000</v>
      </c>
      <c r="F17" s="74">
        <v>-6000</v>
      </c>
      <c r="G17" s="74">
        <f>+E17*F17/1000</f>
        <v>-2940000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</row>
    <row r="18" spans="1:211" s="67" customFormat="1" ht="16.5" x14ac:dyDescent="0.25">
      <c r="A18" s="61" t="s">
        <v>70</v>
      </c>
      <c r="B18" s="62" t="s">
        <v>34</v>
      </c>
      <c r="C18" s="63" t="s">
        <v>68</v>
      </c>
      <c r="D18" s="64" t="s">
        <v>46</v>
      </c>
      <c r="E18" s="65">
        <v>490000</v>
      </c>
      <c r="F18" s="74">
        <v>-2000</v>
      </c>
      <c r="G18" s="74">
        <f>+E18*F18/1000</f>
        <v>-980000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</row>
    <row r="22" spans="1:211" ht="102" customHeight="1" x14ac:dyDescent="0.25">
      <c r="A22" s="153" t="s">
        <v>43</v>
      </c>
      <c r="B22" s="153"/>
      <c r="C22" s="153"/>
      <c r="D22" s="153"/>
      <c r="E22" s="153"/>
      <c r="F22" s="153"/>
      <c r="G22" s="153"/>
    </row>
  </sheetData>
  <mergeCells count="16">
    <mergeCell ref="A22:G22"/>
    <mergeCell ref="F2:G2"/>
    <mergeCell ref="F1:G1"/>
    <mergeCell ref="F5:G5"/>
    <mergeCell ref="F6:G6"/>
    <mergeCell ref="A9:G9"/>
    <mergeCell ref="B14:F14"/>
    <mergeCell ref="B15:F15"/>
    <mergeCell ref="B11:B12"/>
    <mergeCell ref="A11:A12"/>
    <mergeCell ref="B16:F16"/>
    <mergeCell ref="D11:D12"/>
    <mergeCell ref="C11:C12"/>
    <mergeCell ref="E11:E12"/>
    <mergeCell ref="B13:F13"/>
    <mergeCell ref="F11:G11"/>
  </mergeCells>
  <phoneticPr fontId="33" type="noConversion"/>
  <pageMargins left="0.2" right="0.16" top="0.39" bottom="0.35" header="0.3" footer="0.16"/>
  <pageSetup paperSize="9" firstPageNumber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8"/>
  <sheetViews>
    <sheetView workbookViewId="0">
      <selection activeCell="E7" sqref="E7:F7"/>
    </sheetView>
  </sheetViews>
  <sheetFormatPr defaultRowHeight="16.5" x14ac:dyDescent="0.3"/>
  <cols>
    <col min="1" max="3" width="5.375" style="91" customWidth="1"/>
    <col min="4" max="4" width="47.25" style="91" customWidth="1"/>
    <col min="5" max="5" width="15.5" style="91" hidden="1" customWidth="1"/>
    <col min="6" max="6" width="27.75" style="91" customWidth="1"/>
    <col min="7" max="11" width="9" style="91"/>
    <col min="12" max="12" width="10.625" style="91" customWidth="1"/>
    <col min="13" max="256" width="9" style="91"/>
    <col min="257" max="259" width="5.375" style="91" customWidth="1"/>
    <col min="260" max="260" width="47.25" style="91" customWidth="1"/>
    <col min="261" max="261" width="15.5" style="91" customWidth="1"/>
    <col min="262" max="262" width="15.75" style="91" customWidth="1"/>
    <col min="263" max="267" width="9" style="91"/>
    <col min="268" max="268" width="10.625" style="91" customWidth="1"/>
    <col min="269" max="512" width="9" style="91"/>
    <col min="513" max="515" width="5.375" style="91" customWidth="1"/>
    <col min="516" max="516" width="47.25" style="91" customWidth="1"/>
    <col min="517" max="517" width="15.5" style="91" customWidth="1"/>
    <col min="518" max="518" width="15.75" style="91" customWidth="1"/>
    <col min="519" max="523" width="9" style="91"/>
    <col min="524" max="524" width="10.625" style="91" customWidth="1"/>
    <col min="525" max="768" width="9" style="91"/>
    <col min="769" max="771" width="5.375" style="91" customWidth="1"/>
    <col min="772" max="772" width="47.25" style="91" customWidth="1"/>
    <col min="773" max="773" width="15.5" style="91" customWidth="1"/>
    <col min="774" max="774" width="15.75" style="91" customWidth="1"/>
    <col min="775" max="779" width="9" style="91"/>
    <col min="780" max="780" width="10.625" style="91" customWidth="1"/>
    <col min="781" max="1024" width="9" style="91"/>
    <col min="1025" max="1027" width="5.375" style="91" customWidth="1"/>
    <col min="1028" max="1028" width="47.25" style="91" customWidth="1"/>
    <col min="1029" max="1029" width="15.5" style="91" customWidth="1"/>
    <col min="1030" max="1030" width="15.75" style="91" customWidth="1"/>
    <col min="1031" max="1035" width="9" style="91"/>
    <col min="1036" max="1036" width="10.625" style="91" customWidth="1"/>
    <col min="1037" max="1280" width="9" style="91"/>
    <col min="1281" max="1283" width="5.375" style="91" customWidth="1"/>
    <col min="1284" max="1284" width="47.25" style="91" customWidth="1"/>
    <col min="1285" max="1285" width="15.5" style="91" customWidth="1"/>
    <col min="1286" max="1286" width="15.75" style="91" customWidth="1"/>
    <col min="1287" max="1291" width="9" style="91"/>
    <col min="1292" max="1292" width="10.625" style="91" customWidth="1"/>
    <col min="1293" max="1536" width="9" style="91"/>
    <col min="1537" max="1539" width="5.375" style="91" customWidth="1"/>
    <col min="1540" max="1540" width="47.25" style="91" customWidth="1"/>
    <col min="1541" max="1541" width="15.5" style="91" customWidth="1"/>
    <col min="1542" max="1542" width="15.75" style="91" customWidth="1"/>
    <col min="1543" max="1547" width="9" style="91"/>
    <col min="1548" max="1548" width="10.625" style="91" customWidth="1"/>
    <col min="1549" max="1792" width="9" style="91"/>
    <col min="1793" max="1795" width="5.375" style="91" customWidth="1"/>
    <col min="1796" max="1796" width="47.25" style="91" customWidth="1"/>
    <col min="1797" max="1797" width="15.5" style="91" customWidth="1"/>
    <col min="1798" max="1798" width="15.75" style="91" customWidth="1"/>
    <col min="1799" max="1803" width="9" style="91"/>
    <col min="1804" max="1804" width="10.625" style="91" customWidth="1"/>
    <col min="1805" max="2048" width="9" style="91"/>
    <col min="2049" max="2051" width="5.375" style="91" customWidth="1"/>
    <col min="2052" max="2052" width="47.25" style="91" customWidth="1"/>
    <col min="2053" max="2053" width="15.5" style="91" customWidth="1"/>
    <col min="2054" max="2054" width="15.75" style="91" customWidth="1"/>
    <col min="2055" max="2059" width="9" style="91"/>
    <col min="2060" max="2060" width="10.625" style="91" customWidth="1"/>
    <col min="2061" max="2304" width="9" style="91"/>
    <col min="2305" max="2307" width="5.375" style="91" customWidth="1"/>
    <col min="2308" max="2308" width="47.25" style="91" customWidth="1"/>
    <col min="2309" max="2309" width="15.5" style="91" customWidth="1"/>
    <col min="2310" max="2310" width="15.75" style="91" customWidth="1"/>
    <col min="2311" max="2315" width="9" style="91"/>
    <col min="2316" max="2316" width="10.625" style="91" customWidth="1"/>
    <col min="2317" max="2560" width="9" style="91"/>
    <col min="2561" max="2563" width="5.375" style="91" customWidth="1"/>
    <col min="2564" max="2564" width="47.25" style="91" customWidth="1"/>
    <col min="2565" max="2565" width="15.5" style="91" customWidth="1"/>
    <col min="2566" max="2566" width="15.75" style="91" customWidth="1"/>
    <col min="2567" max="2571" width="9" style="91"/>
    <col min="2572" max="2572" width="10.625" style="91" customWidth="1"/>
    <col min="2573" max="2816" width="9" style="91"/>
    <col min="2817" max="2819" width="5.375" style="91" customWidth="1"/>
    <col min="2820" max="2820" width="47.25" style="91" customWidth="1"/>
    <col min="2821" max="2821" width="15.5" style="91" customWidth="1"/>
    <col min="2822" max="2822" width="15.75" style="91" customWidth="1"/>
    <col min="2823" max="2827" width="9" style="91"/>
    <col min="2828" max="2828" width="10.625" style="91" customWidth="1"/>
    <col min="2829" max="3072" width="9" style="91"/>
    <col min="3073" max="3075" width="5.375" style="91" customWidth="1"/>
    <col min="3076" max="3076" width="47.25" style="91" customWidth="1"/>
    <col min="3077" max="3077" width="15.5" style="91" customWidth="1"/>
    <col min="3078" max="3078" width="15.75" style="91" customWidth="1"/>
    <col min="3079" max="3083" width="9" style="91"/>
    <col min="3084" max="3084" width="10.625" style="91" customWidth="1"/>
    <col min="3085" max="3328" width="9" style="91"/>
    <col min="3329" max="3331" width="5.375" style="91" customWidth="1"/>
    <col min="3332" max="3332" width="47.25" style="91" customWidth="1"/>
    <col min="3333" max="3333" width="15.5" style="91" customWidth="1"/>
    <col min="3334" max="3334" width="15.75" style="91" customWidth="1"/>
    <col min="3335" max="3339" width="9" style="91"/>
    <col min="3340" max="3340" width="10.625" style="91" customWidth="1"/>
    <col min="3341" max="3584" width="9" style="91"/>
    <col min="3585" max="3587" width="5.375" style="91" customWidth="1"/>
    <col min="3588" max="3588" width="47.25" style="91" customWidth="1"/>
    <col min="3589" max="3589" width="15.5" style="91" customWidth="1"/>
    <col min="3590" max="3590" width="15.75" style="91" customWidth="1"/>
    <col min="3591" max="3595" width="9" style="91"/>
    <col min="3596" max="3596" width="10.625" style="91" customWidth="1"/>
    <col min="3597" max="3840" width="9" style="91"/>
    <col min="3841" max="3843" width="5.375" style="91" customWidth="1"/>
    <col min="3844" max="3844" width="47.25" style="91" customWidth="1"/>
    <col min="3845" max="3845" width="15.5" style="91" customWidth="1"/>
    <col min="3846" max="3846" width="15.75" style="91" customWidth="1"/>
    <col min="3847" max="3851" width="9" style="91"/>
    <col min="3852" max="3852" width="10.625" style="91" customWidth="1"/>
    <col min="3853" max="4096" width="9" style="91"/>
    <col min="4097" max="4099" width="5.375" style="91" customWidth="1"/>
    <col min="4100" max="4100" width="47.25" style="91" customWidth="1"/>
    <col min="4101" max="4101" width="15.5" style="91" customWidth="1"/>
    <col min="4102" max="4102" width="15.75" style="91" customWidth="1"/>
    <col min="4103" max="4107" width="9" style="91"/>
    <col min="4108" max="4108" width="10.625" style="91" customWidth="1"/>
    <col min="4109" max="4352" width="9" style="91"/>
    <col min="4353" max="4355" width="5.375" style="91" customWidth="1"/>
    <col min="4356" max="4356" width="47.25" style="91" customWidth="1"/>
    <col min="4357" max="4357" width="15.5" style="91" customWidth="1"/>
    <col min="4358" max="4358" width="15.75" style="91" customWidth="1"/>
    <col min="4359" max="4363" width="9" style="91"/>
    <col min="4364" max="4364" width="10.625" style="91" customWidth="1"/>
    <col min="4365" max="4608" width="9" style="91"/>
    <col min="4609" max="4611" width="5.375" style="91" customWidth="1"/>
    <col min="4612" max="4612" width="47.25" style="91" customWidth="1"/>
    <col min="4613" max="4613" width="15.5" style="91" customWidth="1"/>
    <col min="4614" max="4614" width="15.75" style="91" customWidth="1"/>
    <col min="4615" max="4619" width="9" style="91"/>
    <col min="4620" max="4620" width="10.625" style="91" customWidth="1"/>
    <col min="4621" max="4864" width="9" style="91"/>
    <col min="4865" max="4867" width="5.375" style="91" customWidth="1"/>
    <col min="4868" max="4868" width="47.25" style="91" customWidth="1"/>
    <col min="4869" max="4869" width="15.5" style="91" customWidth="1"/>
    <col min="4870" max="4870" width="15.75" style="91" customWidth="1"/>
    <col min="4871" max="4875" width="9" style="91"/>
    <col min="4876" max="4876" width="10.625" style="91" customWidth="1"/>
    <col min="4877" max="5120" width="9" style="91"/>
    <col min="5121" max="5123" width="5.375" style="91" customWidth="1"/>
    <col min="5124" max="5124" width="47.25" style="91" customWidth="1"/>
    <col min="5125" max="5125" width="15.5" style="91" customWidth="1"/>
    <col min="5126" max="5126" width="15.75" style="91" customWidth="1"/>
    <col min="5127" max="5131" width="9" style="91"/>
    <col min="5132" max="5132" width="10.625" style="91" customWidth="1"/>
    <col min="5133" max="5376" width="9" style="91"/>
    <col min="5377" max="5379" width="5.375" style="91" customWidth="1"/>
    <col min="5380" max="5380" width="47.25" style="91" customWidth="1"/>
    <col min="5381" max="5381" width="15.5" style="91" customWidth="1"/>
    <col min="5382" max="5382" width="15.75" style="91" customWidth="1"/>
    <col min="5383" max="5387" width="9" style="91"/>
    <col min="5388" max="5388" width="10.625" style="91" customWidth="1"/>
    <col min="5389" max="5632" width="9" style="91"/>
    <col min="5633" max="5635" width="5.375" style="91" customWidth="1"/>
    <col min="5636" max="5636" width="47.25" style="91" customWidth="1"/>
    <col min="5637" max="5637" width="15.5" style="91" customWidth="1"/>
    <col min="5638" max="5638" width="15.75" style="91" customWidth="1"/>
    <col min="5639" max="5643" width="9" style="91"/>
    <col min="5644" max="5644" width="10.625" style="91" customWidth="1"/>
    <col min="5645" max="5888" width="9" style="91"/>
    <col min="5889" max="5891" width="5.375" style="91" customWidth="1"/>
    <col min="5892" max="5892" width="47.25" style="91" customWidth="1"/>
    <col min="5893" max="5893" width="15.5" style="91" customWidth="1"/>
    <col min="5894" max="5894" width="15.75" style="91" customWidth="1"/>
    <col min="5895" max="5899" width="9" style="91"/>
    <col min="5900" max="5900" width="10.625" style="91" customWidth="1"/>
    <col min="5901" max="6144" width="9" style="91"/>
    <col min="6145" max="6147" width="5.375" style="91" customWidth="1"/>
    <col min="6148" max="6148" width="47.25" style="91" customWidth="1"/>
    <col min="6149" max="6149" width="15.5" style="91" customWidth="1"/>
    <col min="6150" max="6150" width="15.75" style="91" customWidth="1"/>
    <col min="6151" max="6155" width="9" style="91"/>
    <col min="6156" max="6156" width="10.625" style="91" customWidth="1"/>
    <col min="6157" max="6400" width="9" style="91"/>
    <col min="6401" max="6403" width="5.375" style="91" customWidth="1"/>
    <col min="6404" max="6404" width="47.25" style="91" customWidth="1"/>
    <col min="6405" max="6405" width="15.5" style="91" customWidth="1"/>
    <col min="6406" max="6406" width="15.75" style="91" customWidth="1"/>
    <col min="6407" max="6411" width="9" style="91"/>
    <col min="6412" max="6412" width="10.625" style="91" customWidth="1"/>
    <col min="6413" max="6656" width="9" style="91"/>
    <col min="6657" max="6659" width="5.375" style="91" customWidth="1"/>
    <col min="6660" max="6660" width="47.25" style="91" customWidth="1"/>
    <col min="6661" max="6661" width="15.5" style="91" customWidth="1"/>
    <col min="6662" max="6662" width="15.75" style="91" customWidth="1"/>
    <col min="6663" max="6667" width="9" style="91"/>
    <col min="6668" max="6668" width="10.625" style="91" customWidth="1"/>
    <col min="6669" max="6912" width="9" style="91"/>
    <col min="6913" max="6915" width="5.375" style="91" customWidth="1"/>
    <col min="6916" max="6916" width="47.25" style="91" customWidth="1"/>
    <col min="6917" max="6917" width="15.5" style="91" customWidth="1"/>
    <col min="6918" max="6918" width="15.75" style="91" customWidth="1"/>
    <col min="6919" max="6923" width="9" style="91"/>
    <col min="6924" max="6924" width="10.625" style="91" customWidth="1"/>
    <col min="6925" max="7168" width="9" style="91"/>
    <col min="7169" max="7171" width="5.375" style="91" customWidth="1"/>
    <col min="7172" max="7172" width="47.25" style="91" customWidth="1"/>
    <col min="7173" max="7173" width="15.5" style="91" customWidth="1"/>
    <col min="7174" max="7174" width="15.75" style="91" customWidth="1"/>
    <col min="7175" max="7179" width="9" style="91"/>
    <col min="7180" max="7180" width="10.625" style="91" customWidth="1"/>
    <col min="7181" max="7424" width="9" style="91"/>
    <col min="7425" max="7427" width="5.375" style="91" customWidth="1"/>
    <col min="7428" max="7428" width="47.25" style="91" customWidth="1"/>
    <col min="7429" max="7429" width="15.5" style="91" customWidth="1"/>
    <col min="7430" max="7430" width="15.75" style="91" customWidth="1"/>
    <col min="7431" max="7435" width="9" style="91"/>
    <col min="7436" max="7436" width="10.625" style="91" customWidth="1"/>
    <col min="7437" max="7680" width="9" style="91"/>
    <col min="7681" max="7683" width="5.375" style="91" customWidth="1"/>
    <col min="7684" max="7684" width="47.25" style="91" customWidth="1"/>
    <col min="7685" max="7685" width="15.5" style="91" customWidth="1"/>
    <col min="7686" max="7686" width="15.75" style="91" customWidth="1"/>
    <col min="7687" max="7691" width="9" style="91"/>
    <col min="7692" max="7692" width="10.625" style="91" customWidth="1"/>
    <col min="7693" max="7936" width="9" style="91"/>
    <col min="7937" max="7939" width="5.375" style="91" customWidth="1"/>
    <col min="7940" max="7940" width="47.25" style="91" customWidth="1"/>
    <col min="7941" max="7941" width="15.5" style="91" customWidth="1"/>
    <col min="7942" max="7942" width="15.75" style="91" customWidth="1"/>
    <col min="7943" max="7947" width="9" style="91"/>
    <col min="7948" max="7948" width="10.625" style="91" customWidth="1"/>
    <col min="7949" max="8192" width="9" style="91"/>
    <col min="8193" max="8195" width="5.375" style="91" customWidth="1"/>
    <col min="8196" max="8196" width="47.25" style="91" customWidth="1"/>
    <col min="8197" max="8197" width="15.5" style="91" customWidth="1"/>
    <col min="8198" max="8198" width="15.75" style="91" customWidth="1"/>
    <col min="8199" max="8203" width="9" style="91"/>
    <col min="8204" max="8204" width="10.625" style="91" customWidth="1"/>
    <col min="8205" max="8448" width="9" style="91"/>
    <col min="8449" max="8451" width="5.375" style="91" customWidth="1"/>
    <col min="8452" max="8452" width="47.25" style="91" customWidth="1"/>
    <col min="8453" max="8453" width="15.5" style="91" customWidth="1"/>
    <col min="8454" max="8454" width="15.75" style="91" customWidth="1"/>
    <col min="8455" max="8459" width="9" style="91"/>
    <col min="8460" max="8460" width="10.625" style="91" customWidth="1"/>
    <col min="8461" max="8704" width="9" style="91"/>
    <col min="8705" max="8707" width="5.375" style="91" customWidth="1"/>
    <col min="8708" max="8708" width="47.25" style="91" customWidth="1"/>
    <col min="8709" max="8709" width="15.5" style="91" customWidth="1"/>
    <col min="8710" max="8710" width="15.75" style="91" customWidth="1"/>
    <col min="8711" max="8715" width="9" style="91"/>
    <col min="8716" max="8716" width="10.625" style="91" customWidth="1"/>
    <col min="8717" max="8960" width="9" style="91"/>
    <col min="8961" max="8963" width="5.375" style="91" customWidth="1"/>
    <col min="8964" max="8964" width="47.25" style="91" customWidth="1"/>
    <col min="8965" max="8965" width="15.5" style="91" customWidth="1"/>
    <col min="8966" max="8966" width="15.75" style="91" customWidth="1"/>
    <col min="8967" max="8971" width="9" style="91"/>
    <col min="8972" max="8972" width="10.625" style="91" customWidth="1"/>
    <col min="8973" max="9216" width="9" style="91"/>
    <col min="9217" max="9219" width="5.375" style="91" customWidth="1"/>
    <col min="9220" max="9220" width="47.25" style="91" customWidth="1"/>
    <col min="9221" max="9221" width="15.5" style="91" customWidth="1"/>
    <col min="9222" max="9222" width="15.75" style="91" customWidth="1"/>
    <col min="9223" max="9227" width="9" style="91"/>
    <col min="9228" max="9228" width="10.625" style="91" customWidth="1"/>
    <col min="9229" max="9472" width="9" style="91"/>
    <col min="9473" max="9475" width="5.375" style="91" customWidth="1"/>
    <col min="9476" max="9476" width="47.25" style="91" customWidth="1"/>
    <col min="9477" max="9477" width="15.5" style="91" customWidth="1"/>
    <col min="9478" max="9478" width="15.75" style="91" customWidth="1"/>
    <col min="9479" max="9483" width="9" style="91"/>
    <col min="9484" max="9484" width="10.625" style="91" customWidth="1"/>
    <col min="9485" max="9728" width="9" style="91"/>
    <col min="9729" max="9731" width="5.375" style="91" customWidth="1"/>
    <col min="9732" max="9732" width="47.25" style="91" customWidth="1"/>
    <col min="9733" max="9733" width="15.5" style="91" customWidth="1"/>
    <col min="9734" max="9734" width="15.75" style="91" customWidth="1"/>
    <col min="9735" max="9739" width="9" style="91"/>
    <col min="9740" max="9740" width="10.625" style="91" customWidth="1"/>
    <col min="9741" max="9984" width="9" style="91"/>
    <col min="9985" max="9987" width="5.375" style="91" customWidth="1"/>
    <col min="9988" max="9988" width="47.25" style="91" customWidth="1"/>
    <col min="9989" max="9989" width="15.5" style="91" customWidth="1"/>
    <col min="9990" max="9990" width="15.75" style="91" customWidth="1"/>
    <col min="9991" max="9995" width="9" style="91"/>
    <col min="9996" max="9996" width="10.625" style="91" customWidth="1"/>
    <col min="9997" max="10240" width="9" style="91"/>
    <col min="10241" max="10243" width="5.375" style="91" customWidth="1"/>
    <col min="10244" max="10244" width="47.25" style="91" customWidth="1"/>
    <col min="10245" max="10245" width="15.5" style="91" customWidth="1"/>
    <col min="10246" max="10246" width="15.75" style="91" customWidth="1"/>
    <col min="10247" max="10251" width="9" style="91"/>
    <col min="10252" max="10252" width="10.625" style="91" customWidth="1"/>
    <col min="10253" max="10496" width="9" style="91"/>
    <col min="10497" max="10499" width="5.375" style="91" customWidth="1"/>
    <col min="10500" max="10500" width="47.25" style="91" customWidth="1"/>
    <col min="10501" max="10501" width="15.5" style="91" customWidth="1"/>
    <col min="10502" max="10502" width="15.75" style="91" customWidth="1"/>
    <col min="10503" max="10507" width="9" style="91"/>
    <col min="10508" max="10508" width="10.625" style="91" customWidth="1"/>
    <col min="10509" max="10752" width="9" style="91"/>
    <col min="10753" max="10755" width="5.375" style="91" customWidth="1"/>
    <col min="10756" max="10756" width="47.25" style="91" customWidth="1"/>
    <col min="10757" max="10757" width="15.5" style="91" customWidth="1"/>
    <col min="10758" max="10758" width="15.75" style="91" customWidth="1"/>
    <col min="10759" max="10763" width="9" style="91"/>
    <col min="10764" max="10764" width="10.625" style="91" customWidth="1"/>
    <col min="10765" max="11008" width="9" style="91"/>
    <col min="11009" max="11011" width="5.375" style="91" customWidth="1"/>
    <col min="11012" max="11012" width="47.25" style="91" customWidth="1"/>
    <col min="11013" max="11013" width="15.5" style="91" customWidth="1"/>
    <col min="11014" max="11014" width="15.75" style="91" customWidth="1"/>
    <col min="11015" max="11019" width="9" style="91"/>
    <col min="11020" max="11020" width="10.625" style="91" customWidth="1"/>
    <col min="11021" max="11264" width="9" style="91"/>
    <col min="11265" max="11267" width="5.375" style="91" customWidth="1"/>
    <col min="11268" max="11268" width="47.25" style="91" customWidth="1"/>
    <col min="11269" max="11269" width="15.5" style="91" customWidth="1"/>
    <col min="11270" max="11270" width="15.75" style="91" customWidth="1"/>
    <col min="11271" max="11275" width="9" style="91"/>
    <col min="11276" max="11276" width="10.625" style="91" customWidth="1"/>
    <col min="11277" max="11520" width="9" style="91"/>
    <col min="11521" max="11523" width="5.375" style="91" customWidth="1"/>
    <col min="11524" max="11524" width="47.25" style="91" customWidth="1"/>
    <col min="11525" max="11525" width="15.5" style="91" customWidth="1"/>
    <col min="11526" max="11526" width="15.75" style="91" customWidth="1"/>
    <col min="11527" max="11531" width="9" style="91"/>
    <col min="11532" max="11532" width="10.625" style="91" customWidth="1"/>
    <col min="11533" max="11776" width="9" style="91"/>
    <col min="11777" max="11779" width="5.375" style="91" customWidth="1"/>
    <col min="11780" max="11780" width="47.25" style="91" customWidth="1"/>
    <col min="11781" max="11781" width="15.5" style="91" customWidth="1"/>
    <col min="11782" max="11782" width="15.75" style="91" customWidth="1"/>
    <col min="11783" max="11787" width="9" style="91"/>
    <col min="11788" max="11788" width="10.625" style="91" customWidth="1"/>
    <col min="11789" max="12032" width="9" style="91"/>
    <col min="12033" max="12035" width="5.375" style="91" customWidth="1"/>
    <col min="12036" max="12036" width="47.25" style="91" customWidth="1"/>
    <col min="12037" max="12037" width="15.5" style="91" customWidth="1"/>
    <col min="12038" max="12038" width="15.75" style="91" customWidth="1"/>
    <col min="12039" max="12043" width="9" style="91"/>
    <col min="12044" max="12044" width="10.625" style="91" customWidth="1"/>
    <col min="12045" max="12288" width="9" style="91"/>
    <col min="12289" max="12291" width="5.375" style="91" customWidth="1"/>
    <col min="12292" max="12292" width="47.25" style="91" customWidth="1"/>
    <col min="12293" max="12293" width="15.5" style="91" customWidth="1"/>
    <col min="12294" max="12294" width="15.75" style="91" customWidth="1"/>
    <col min="12295" max="12299" width="9" style="91"/>
    <col min="12300" max="12300" width="10.625" style="91" customWidth="1"/>
    <col min="12301" max="12544" width="9" style="91"/>
    <col min="12545" max="12547" width="5.375" style="91" customWidth="1"/>
    <col min="12548" max="12548" width="47.25" style="91" customWidth="1"/>
    <col min="12549" max="12549" width="15.5" style="91" customWidth="1"/>
    <col min="12550" max="12550" width="15.75" style="91" customWidth="1"/>
    <col min="12551" max="12555" width="9" style="91"/>
    <col min="12556" max="12556" width="10.625" style="91" customWidth="1"/>
    <col min="12557" max="12800" width="9" style="91"/>
    <col min="12801" max="12803" width="5.375" style="91" customWidth="1"/>
    <col min="12804" max="12804" width="47.25" style="91" customWidth="1"/>
    <col min="12805" max="12805" width="15.5" style="91" customWidth="1"/>
    <col min="12806" max="12806" width="15.75" style="91" customWidth="1"/>
    <col min="12807" max="12811" width="9" style="91"/>
    <col min="12812" max="12812" width="10.625" style="91" customWidth="1"/>
    <col min="12813" max="13056" width="9" style="91"/>
    <col min="13057" max="13059" width="5.375" style="91" customWidth="1"/>
    <col min="13060" max="13060" width="47.25" style="91" customWidth="1"/>
    <col min="13061" max="13061" width="15.5" style="91" customWidth="1"/>
    <col min="13062" max="13062" width="15.75" style="91" customWidth="1"/>
    <col min="13063" max="13067" width="9" style="91"/>
    <col min="13068" max="13068" width="10.625" style="91" customWidth="1"/>
    <col min="13069" max="13312" width="9" style="91"/>
    <col min="13313" max="13315" width="5.375" style="91" customWidth="1"/>
    <col min="13316" max="13316" width="47.25" style="91" customWidth="1"/>
    <col min="13317" max="13317" width="15.5" style="91" customWidth="1"/>
    <col min="13318" max="13318" width="15.75" style="91" customWidth="1"/>
    <col min="13319" max="13323" width="9" style="91"/>
    <col min="13324" max="13324" width="10.625" style="91" customWidth="1"/>
    <col min="13325" max="13568" width="9" style="91"/>
    <col min="13569" max="13571" width="5.375" style="91" customWidth="1"/>
    <col min="13572" max="13572" width="47.25" style="91" customWidth="1"/>
    <col min="13573" max="13573" width="15.5" style="91" customWidth="1"/>
    <col min="13574" max="13574" width="15.75" style="91" customWidth="1"/>
    <col min="13575" max="13579" width="9" style="91"/>
    <col min="13580" max="13580" width="10.625" style="91" customWidth="1"/>
    <col min="13581" max="13824" width="9" style="91"/>
    <col min="13825" max="13827" width="5.375" style="91" customWidth="1"/>
    <col min="13828" max="13828" width="47.25" style="91" customWidth="1"/>
    <col min="13829" max="13829" width="15.5" style="91" customWidth="1"/>
    <col min="13830" max="13830" width="15.75" style="91" customWidth="1"/>
    <col min="13831" max="13835" width="9" style="91"/>
    <col min="13836" max="13836" width="10.625" style="91" customWidth="1"/>
    <col min="13837" max="14080" width="9" style="91"/>
    <col min="14081" max="14083" width="5.375" style="91" customWidth="1"/>
    <col min="14084" max="14084" width="47.25" style="91" customWidth="1"/>
    <col min="14085" max="14085" width="15.5" style="91" customWidth="1"/>
    <col min="14086" max="14086" width="15.75" style="91" customWidth="1"/>
    <col min="14087" max="14091" width="9" style="91"/>
    <col min="14092" max="14092" width="10.625" style="91" customWidth="1"/>
    <col min="14093" max="14336" width="9" style="91"/>
    <col min="14337" max="14339" width="5.375" style="91" customWidth="1"/>
    <col min="14340" max="14340" width="47.25" style="91" customWidth="1"/>
    <col min="14341" max="14341" width="15.5" style="91" customWidth="1"/>
    <col min="14342" max="14342" width="15.75" style="91" customWidth="1"/>
    <col min="14343" max="14347" width="9" style="91"/>
    <col min="14348" max="14348" width="10.625" style="91" customWidth="1"/>
    <col min="14349" max="14592" width="9" style="91"/>
    <col min="14593" max="14595" width="5.375" style="91" customWidth="1"/>
    <col min="14596" max="14596" width="47.25" style="91" customWidth="1"/>
    <col min="14597" max="14597" width="15.5" style="91" customWidth="1"/>
    <col min="14598" max="14598" width="15.75" style="91" customWidth="1"/>
    <col min="14599" max="14603" width="9" style="91"/>
    <col min="14604" max="14604" width="10.625" style="91" customWidth="1"/>
    <col min="14605" max="14848" width="9" style="91"/>
    <col min="14849" max="14851" width="5.375" style="91" customWidth="1"/>
    <col min="14852" max="14852" width="47.25" style="91" customWidth="1"/>
    <col min="14853" max="14853" width="15.5" style="91" customWidth="1"/>
    <col min="14854" max="14854" width="15.75" style="91" customWidth="1"/>
    <col min="14855" max="14859" width="9" style="91"/>
    <col min="14860" max="14860" width="10.625" style="91" customWidth="1"/>
    <col min="14861" max="15104" width="9" style="91"/>
    <col min="15105" max="15107" width="5.375" style="91" customWidth="1"/>
    <col min="15108" max="15108" width="47.25" style="91" customWidth="1"/>
    <col min="15109" max="15109" width="15.5" style="91" customWidth="1"/>
    <col min="15110" max="15110" width="15.75" style="91" customWidth="1"/>
    <col min="15111" max="15115" width="9" style="91"/>
    <col min="15116" max="15116" width="10.625" style="91" customWidth="1"/>
    <col min="15117" max="15360" width="9" style="91"/>
    <col min="15361" max="15363" width="5.375" style="91" customWidth="1"/>
    <col min="15364" max="15364" width="47.25" style="91" customWidth="1"/>
    <col min="15365" max="15365" width="15.5" style="91" customWidth="1"/>
    <col min="15366" max="15366" width="15.75" style="91" customWidth="1"/>
    <col min="15367" max="15371" width="9" style="91"/>
    <col min="15372" max="15372" width="10.625" style="91" customWidth="1"/>
    <col min="15373" max="15616" width="9" style="91"/>
    <col min="15617" max="15619" width="5.375" style="91" customWidth="1"/>
    <col min="15620" max="15620" width="47.25" style="91" customWidth="1"/>
    <col min="15621" max="15621" width="15.5" style="91" customWidth="1"/>
    <col min="15622" max="15622" width="15.75" style="91" customWidth="1"/>
    <col min="15623" max="15627" width="9" style="91"/>
    <col min="15628" max="15628" width="10.625" style="91" customWidth="1"/>
    <col min="15629" max="15872" width="9" style="91"/>
    <col min="15873" max="15875" width="5.375" style="91" customWidth="1"/>
    <col min="15876" max="15876" width="47.25" style="91" customWidth="1"/>
    <col min="15877" max="15877" width="15.5" style="91" customWidth="1"/>
    <col min="15878" max="15878" width="15.75" style="91" customWidth="1"/>
    <col min="15879" max="15883" width="9" style="91"/>
    <col min="15884" max="15884" width="10.625" style="91" customWidth="1"/>
    <col min="15885" max="16128" width="9" style="91"/>
    <col min="16129" max="16131" width="5.375" style="91" customWidth="1"/>
    <col min="16132" max="16132" width="47.25" style="91" customWidth="1"/>
    <col min="16133" max="16133" width="15.5" style="91" customWidth="1"/>
    <col min="16134" max="16134" width="15.75" style="91" customWidth="1"/>
    <col min="16135" max="16139" width="9" style="91"/>
    <col min="16140" max="16140" width="10.625" style="91" customWidth="1"/>
    <col min="16141" max="16384" width="9" style="91"/>
  </cols>
  <sheetData>
    <row r="1" spans="1:13" ht="17.25" x14ac:dyDescent="0.3">
      <c r="E1" s="89"/>
      <c r="F1" s="129" t="s">
        <v>54</v>
      </c>
    </row>
    <row r="2" spans="1:13" ht="17.25" customHeight="1" x14ac:dyDescent="0.3">
      <c r="F2" s="125" t="s">
        <v>119</v>
      </c>
    </row>
    <row r="3" spans="1:13" ht="17.25" customHeight="1" x14ac:dyDescent="0.3">
      <c r="F3" s="89" t="s">
        <v>41</v>
      </c>
    </row>
    <row r="4" spans="1:13" ht="9.75" customHeight="1" x14ac:dyDescent="0.3"/>
    <row r="5" spans="1:13" s="92" customFormat="1" ht="75" customHeight="1" x14ac:dyDescent="0.3">
      <c r="A5" s="159" t="s">
        <v>118</v>
      </c>
      <c r="B5" s="159"/>
      <c r="C5" s="159"/>
      <c r="D5" s="159"/>
      <c r="E5" s="159"/>
      <c r="F5" s="159"/>
    </row>
    <row r="6" spans="1:13" s="92" customFormat="1" ht="14.25" customHeight="1" x14ac:dyDescent="0.25">
      <c r="A6" s="95"/>
      <c r="B6" s="95"/>
      <c r="C6" s="95"/>
      <c r="D6" s="95"/>
      <c r="E6" s="95"/>
      <c r="F6" s="96" t="s">
        <v>78</v>
      </c>
      <c r="G6" s="97"/>
    </row>
    <row r="7" spans="1:13" s="92" customFormat="1" ht="78.75" customHeight="1" x14ac:dyDescent="0.25">
      <c r="A7" s="160" t="s">
        <v>79</v>
      </c>
      <c r="B7" s="160" t="s">
        <v>80</v>
      </c>
      <c r="C7" s="160" t="s">
        <v>81</v>
      </c>
      <c r="D7" s="162" t="s">
        <v>82</v>
      </c>
      <c r="E7" s="163" t="s">
        <v>138</v>
      </c>
      <c r="F7" s="164"/>
      <c r="G7" s="98"/>
    </row>
    <row r="8" spans="1:13" s="92" customFormat="1" ht="30" customHeight="1" x14ac:dyDescent="0.25">
      <c r="A8" s="161"/>
      <c r="B8" s="161"/>
      <c r="C8" s="161"/>
      <c r="D8" s="162"/>
      <c r="E8" s="99" t="s">
        <v>83</v>
      </c>
      <c r="F8" s="99" t="s">
        <v>84</v>
      </c>
    </row>
    <row r="9" spans="1:13" s="92" customFormat="1" ht="22.5" customHeight="1" x14ac:dyDescent="0.25">
      <c r="A9" s="99"/>
      <c r="B9" s="99"/>
      <c r="C9" s="99"/>
      <c r="D9" s="99" t="s">
        <v>85</v>
      </c>
      <c r="E9" s="115">
        <f>E11</f>
        <v>0</v>
      </c>
      <c r="F9" s="115">
        <f>F11</f>
        <v>0</v>
      </c>
      <c r="L9" s="100"/>
      <c r="M9" s="100"/>
    </row>
    <row r="10" spans="1:13" s="92" customFormat="1" ht="14.25" x14ac:dyDescent="0.25">
      <c r="A10" s="99"/>
      <c r="B10" s="99"/>
      <c r="C10" s="99"/>
      <c r="D10" s="101" t="s">
        <v>2</v>
      </c>
      <c r="E10" s="115"/>
      <c r="F10" s="115"/>
      <c r="L10" s="100"/>
      <c r="M10" s="100"/>
    </row>
    <row r="11" spans="1:13" s="92" customFormat="1" ht="23.25" customHeight="1" x14ac:dyDescent="0.25">
      <c r="A11" s="102" t="s">
        <v>86</v>
      </c>
      <c r="B11" s="102"/>
      <c r="C11" s="102"/>
      <c r="D11" s="99" t="s">
        <v>87</v>
      </c>
      <c r="E11" s="115">
        <f>+E13</f>
        <v>0</v>
      </c>
      <c r="F11" s="115">
        <f>+F13</f>
        <v>0</v>
      </c>
      <c r="L11" s="100"/>
      <c r="M11" s="100"/>
    </row>
    <row r="12" spans="1:13" s="92" customFormat="1" ht="14.25" x14ac:dyDescent="0.25">
      <c r="A12" s="103"/>
      <c r="B12" s="103"/>
      <c r="C12" s="103"/>
      <c r="D12" s="104" t="s">
        <v>2</v>
      </c>
      <c r="E12" s="116"/>
      <c r="F12" s="116"/>
    </row>
    <row r="13" spans="1:13" s="92" customFormat="1" ht="30.75" customHeight="1" x14ac:dyDescent="0.25">
      <c r="A13" s="103"/>
      <c r="B13" s="105" t="s">
        <v>88</v>
      </c>
      <c r="C13" s="103"/>
      <c r="D13" s="106" t="s">
        <v>89</v>
      </c>
      <c r="E13" s="115">
        <f t="shared" ref="E13:F15" si="0">E14</f>
        <v>0</v>
      </c>
      <c r="F13" s="115">
        <f t="shared" si="0"/>
        <v>0</v>
      </c>
    </row>
    <row r="14" spans="1:13" s="92" customFormat="1" ht="20.25" customHeight="1" x14ac:dyDescent="0.25">
      <c r="A14" s="103"/>
      <c r="B14" s="103"/>
      <c r="C14" s="103" t="s">
        <v>63</v>
      </c>
      <c r="D14" s="106" t="s">
        <v>90</v>
      </c>
      <c r="E14" s="115">
        <f t="shared" si="0"/>
        <v>0</v>
      </c>
      <c r="F14" s="115">
        <f t="shared" si="0"/>
        <v>0</v>
      </c>
    </row>
    <row r="15" spans="1:13" s="109" customFormat="1" ht="70.5" customHeight="1" x14ac:dyDescent="0.25">
      <c r="A15" s="107"/>
      <c r="B15" s="107"/>
      <c r="C15" s="108"/>
      <c r="D15" s="112" t="s">
        <v>91</v>
      </c>
      <c r="E15" s="115">
        <f t="shared" si="0"/>
        <v>0</v>
      </c>
      <c r="F15" s="115">
        <f t="shared" si="0"/>
        <v>0</v>
      </c>
    </row>
    <row r="16" spans="1:13" s="92" customFormat="1" ht="21.75" customHeight="1" x14ac:dyDescent="0.25">
      <c r="A16" s="105"/>
      <c r="B16" s="105"/>
      <c r="C16" s="105"/>
      <c r="D16" s="110" t="s">
        <v>50</v>
      </c>
      <c r="E16" s="115">
        <f>E17+E18</f>
        <v>0</v>
      </c>
      <c r="F16" s="115">
        <f>F17+F18</f>
        <v>0</v>
      </c>
    </row>
    <row r="17" spans="1:6" s="92" customFormat="1" ht="48" customHeight="1" x14ac:dyDescent="0.25">
      <c r="A17" s="103"/>
      <c r="B17" s="103"/>
      <c r="C17" s="105"/>
      <c r="D17" s="111" t="s">
        <v>92</v>
      </c>
      <c r="E17" s="113">
        <v>-974724</v>
      </c>
      <c r="F17" s="113">
        <v>249624</v>
      </c>
    </row>
    <row r="18" spans="1:6" s="92" customFormat="1" ht="54" customHeight="1" x14ac:dyDescent="0.25">
      <c r="A18" s="103"/>
      <c r="B18" s="103"/>
      <c r="C18" s="105"/>
      <c r="D18" s="111" t="s">
        <v>93</v>
      </c>
      <c r="E18" s="114">
        <v>974724</v>
      </c>
      <c r="F18" s="113">
        <v>-249624</v>
      </c>
    </row>
  </sheetData>
  <mergeCells count="6">
    <mergeCell ref="A5:F5"/>
    <mergeCell ref="A7:A8"/>
    <mergeCell ref="B7:B8"/>
    <mergeCell ref="C7:C8"/>
    <mergeCell ref="D7:D8"/>
    <mergeCell ref="E7:F7"/>
  </mergeCells>
  <pageMargins left="0.44" right="0.26" top="0.52" bottom="0.51" header="0.17" footer="0.24"/>
  <pageSetup paperSize="9" scale="95" firstPageNumber="5" orientation="portrait" useFirstPageNumber="1" horizontalDpi="4294967294" verticalDpi="4294967294" r:id="rId1"/>
  <headerFooter alignWithMargins="0"/>
  <ignoredErrors>
    <ignoredError sqref="A11 B13 C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R16"/>
  <sheetViews>
    <sheetView view="pageBreakPreview" topLeftCell="A4" zoomScale="60" zoomScaleNormal="80" workbookViewId="0">
      <selection activeCell="H23" sqref="H23"/>
    </sheetView>
  </sheetViews>
  <sheetFormatPr defaultRowHeight="16.5" x14ac:dyDescent="0.3"/>
  <cols>
    <col min="1" max="1" width="2.5" style="91" customWidth="1"/>
    <col min="2" max="4" width="4.625" style="91" customWidth="1"/>
    <col min="5" max="5" width="5.375" style="91" customWidth="1"/>
    <col min="6" max="6" width="41.75" style="91" customWidth="1"/>
    <col min="7" max="7" width="15.75" style="91" customWidth="1"/>
    <col min="8" max="8" width="15" style="91" customWidth="1"/>
    <col min="9" max="9" width="14.875" style="91" customWidth="1"/>
    <col min="10" max="11" width="15.75" style="91" customWidth="1"/>
    <col min="12" max="16" width="9" style="91"/>
    <col min="17" max="17" width="10.625" style="91" customWidth="1"/>
    <col min="18" max="261" width="9" style="91"/>
    <col min="262" max="264" width="5.375" style="91" customWidth="1"/>
    <col min="265" max="265" width="47.25" style="91" customWidth="1"/>
    <col min="266" max="266" width="15.5" style="91" customWidth="1"/>
    <col min="267" max="267" width="15.75" style="91" customWidth="1"/>
    <col min="268" max="272" width="9" style="91"/>
    <col min="273" max="273" width="10.625" style="91" customWidth="1"/>
    <col min="274" max="517" width="9" style="91"/>
    <col min="518" max="520" width="5.375" style="91" customWidth="1"/>
    <col min="521" max="521" width="47.25" style="91" customWidth="1"/>
    <col min="522" max="522" width="15.5" style="91" customWidth="1"/>
    <col min="523" max="523" width="15.75" style="91" customWidth="1"/>
    <col min="524" max="528" width="9" style="91"/>
    <col min="529" max="529" width="10.625" style="91" customWidth="1"/>
    <col min="530" max="773" width="9" style="91"/>
    <col min="774" max="776" width="5.375" style="91" customWidth="1"/>
    <col min="777" max="777" width="47.25" style="91" customWidth="1"/>
    <col min="778" max="778" width="15.5" style="91" customWidth="1"/>
    <col min="779" max="779" width="15.75" style="91" customWidth="1"/>
    <col min="780" max="784" width="9" style="91"/>
    <col min="785" max="785" width="10.625" style="91" customWidth="1"/>
    <col min="786" max="1029" width="9" style="91"/>
    <col min="1030" max="1032" width="5.375" style="91" customWidth="1"/>
    <col min="1033" max="1033" width="47.25" style="91" customWidth="1"/>
    <col min="1034" max="1034" width="15.5" style="91" customWidth="1"/>
    <col min="1035" max="1035" width="15.75" style="91" customWidth="1"/>
    <col min="1036" max="1040" width="9" style="91"/>
    <col min="1041" max="1041" width="10.625" style="91" customWidth="1"/>
    <col min="1042" max="1285" width="9" style="91"/>
    <col min="1286" max="1288" width="5.375" style="91" customWidth="1"/>
    <col min="1289" max="1289" width="47.25" style="91" customWidth="1"/>
    <col min="1290" max="1290" width="15.5" style="91" customWidth="1"/>
    <col min="1291" max="1291" width="15.75" style="91" customWidth="1"/>
    <col min="1292" max="1296" width="9" style="91"/>
    <col min="1297" max="1297" width="10.625" style="91" customWidth="1"/>
    <col min="1298" max="1541" width="9" style="91"/>
    <col min="1542" max="1544" width="5.375" style="91" customWidth="1"/>
    <col min="1545" max="1545" width="47.25" style="91" customWidth="1"/>
    <col min="1546" max="1546" width="15.5" style="91" customWidth="1"/>
    <col min="1547" max="1547" width="15.75" style="91" customWidth="1"/>
    <col min="1548" max="1552" width="9" style="91"/>
    <col min="1553" max="1553" width="10.625" style="91" customWidth="1"/>
    <col min="1554" max="1797" width="9" style="91"/>
    <col min="1798" max="1800" width="5.375" style="91" customWidth="1"/>
    <col min="1801" max="1801" width="47.25" style="91" customWidth="1"/>
    <col min="1802" max="1802" width="15.5" style="91" customWidth="1"/>
    <col min="1803" max="1803" width="15.75" style="91" customWidth="1"/>
    <col min="1804" max="1808" width="9" style="91"/>
    <col min="1809" max="1809" width="10.625" style="91" customWidth="1"/>
    <col min="1810" max="2053" width="9" style="91"/>
    <col min="2054" max="2056" width="5.375" style="91" customWidth="1"/>
    <col min="2057" max="2057" width="47.25" style="91" customWidth="1"/>
    <col min="2058" max="2058" width="15.5" style="91" customWidth="1"/>
    <col min="2059" max="2059" width="15.75" style="91" customWidth="1"/>
    <col min="2060" max="2064" width="9" style="91"/>
    <col min="2065" max="2065" width="10.625" style="91" customWidth="1"/>
    <col min="2066" max="2309" width="9" style="91"/>
    <col min="2310" max="2312" width="5.375" style="91" customWidth="1"/>
    <col min="2313" max="2313" width="47.25" style="91" customWidth="1"/>
    <col min="2314" max="2314" width="15.5" style="91" customWidth="1"/>
    <col min="2315" max="2315" width="15.75" style="91" customWidth="1"/>
    <col min="2316" max="2320" width="9" style="91"/>
    <col min="2321" max="2321" width="10.625" style="91" customWidth="1"/>
    <col min="2322" max="2565" width="9" style="91"/>
    <col min="2566" max="2568" width="5.375" style="91" customWidth="1"/>
    <col min="2569" max="2569" width="47.25" style="91" customWidth="1"/>
    <col min="2570" max="2570" width="15.5" style="91" customWidth="1"/>
    <col min="2571" max="2571" width="15.75" style="91" customWidth="1"/>
    <col min="2572" max="2576" width="9" style="91"/>
    <col min="2577" max="2577" width="10.625" style="91" customWidth="1"/>
    <col min="2578" max="2821" width="9" style="91"/>
    <col min="2822" max="2824" width="5.375" style="91" customWidth="1"/>
    <col min="2825" max="2825" width="47.25" style="91" customWidth="1"/>
    <col min="2826" max="2826" width="15.5" style="91" customWidth="1"/>
    <col min="2827" max="2827" width="15.75" style="91" customWidth="1"/>
    <col min="2828" max="2832" width="9" style="91"/>
    <col min="2833" max="2833" width="10.625" style="91" customWidth="1"/>
    <col min="2834" max="3077" width="9" style="91"/>
    <col min="3078" max="3080" width="5.375" style="91" customWidth="1"/>
    <col min="3081" max="3081" width="47.25" style="91" customWidth="1"/>
    <col min="3082" max="3082" width="15.5" style="91" customWidth="1"/>
    <col min="3083" max="3083" width="15.75" style="91" customWidth="1"/>
    <col min="3084" max="3088" width="9" style="91"/>
    <col min="3089" max="3089" width="10.625" style="91" customWidth="1"/>
    <col min="3090" max="3333" width="9" style="91"/>
    <col min="3334" max="3336" width="5.375" style="91" customWidth="1"/>
    <col min="3337" max="3337" width="47.25" style="91" customWidth="1"/>
    <col min="3338" max="3338" width="15.5" style="91" customWidth="1"/>
    <col min="3339" max="3339" width="15.75" style="91" customWidth="1"/>
    <col min="3340" max="3344" width="9" style="91"/>
    <col min="3345" max="3345" width="10.625" style="91" customWidth="1"/>
    <col min="3346" max="3589" width="9" style="91"/>
    <col min="3590" max="3592" width="5.375" style="91" customWidth="1"/>
    <col min="3593" max="3593" width="47.25" style="91" customWidth="1"/>
    <col min="3594" max="3594" width="15.5" style="91" customWidth="1"/>
    <col min="3595" max="3595" width="15.75" style="91" customWidth="1"/>
    <col min="3596" max="3600" width="9" style="91"/>
    <col min="3601" max="3601" width="10.625" style="91" customWidth="1"/>
    <col min="3602" max="3845" width="9" style="91"/>
    <col min="3846" max="3848" width="5.375" style="91" customWidth="1"/>
    <col min="3849" max="3849" width="47.25" style="91" customWidth="1"/>
    <col min="3850" max="3850" width="15.5" style="91" customWidth="1"/>
    <col min="3851" max="3851" width="15.75" style="91" customWidth="1"/>
    <col min="3852" max="3856" width="9" style="91"/>
    <col min="3857" max="3857" width="10.625" style="91" customWidth="1"/>
    <col min="3858" max="4101" width="9" style="91"/>
    <col min="4102" max="4104" width="5.375" style="91" customWidth="1"/>
    <col min="4105" max="4105" width="47.25" style="91" customWidth="1"/>
    <col min="4106" max="4106" width="15.5" style="91" customWidth="1"/>
    <col min="4107" max="4107" width="15.75" style="91" customWidth="1"/>
    <col min="4108" max="4112" width="9" style="91"/>
    <col min="4113" max="4113" width="10.625" style="91" customWidth="1"/>
    <col min="4114" max="4357" width="9" style="91"/>
    <col min="4358" max="4360" width="5.375" style="91" customWidth="1"/>
    <col min="4361" max="4361" width="47.25" style="91" customWidth="1"/>
    <col min="4362" max="4362" width="15.5" style="91" customWidth="1"/>
    <col min="4363" max="4363" width="15.75" style="91" customWidth="1"/>
    <col min="4364" max="4368" width="9" style="91"/>
    <col min="4369" max="4369" width="10.625" style="91" customWidth="1"/>
    <col min="4370" max="4613" width="9" style="91"/>
    <col min="4614" max="4616" width="5.375" style="91" customWidth="1"/>
    <col min="4617" max="4617" width="47.25" style="91" customWidth="1"/>
    <col min="4618" max="4618" width="15.5" style="91" customWidth="1"/>
    <col min="4619" max="4619" width="15.75" style="91" customWidth="1"/>
    <col min="4620" max="4624" width="9" style="91"/>
    <col min="4625" max="4625" width="10.625" style="91" customWidth="1"/>
    <col min="4626" max="4869" width="9" style="91"/>
    <col min="4870" max="4872" width="5.375" style="91" customWidth="1"/>
    <col min="4873" max="4873" width="47.25" style="91" customWidth="1"/>
    <col min="4874" max="4874" width="15.5" style="91" customWidth="1"/>
    <col min="4875" max="4875" width="15.75" style="91" customWidth="1"/>
    <col min="4876" max="4880" width="9" style="91"/>
    <col min="4881" max="4881" width="10.625" style="91" customWidth="1"/>
    <col min="4882" max="5125" width="9" style="91"/>
    <col min="5126" max="5128" width="5.375" style="91" customWidth="1"/>
    <col min="5129" max="5129" width="47.25" style="91" customWidth="1"/>
    <col min="5130" max="5130" width="15.5" style="91" customWidth="1"/>
    <col min="5131" max="5131" width="15.75" style="91" customWidth="1"/>
    <col min="5132" max="5136" width="9" style="91"/>
    <col min="5137" max="5137" width="10.625" style="91" customWidth="1"/>
    <col min="5138" max="5381" width="9" style="91"/>
    <col min="5382" max="5384" width="5.375" style="91" customWidth="1"/>
    <col min="5385" max="5385" width="47.25" style="91" customWidth="1"/>
    <col min="5386" max="5386" width="15.5" style="91" customWidth="1"/>
    <col min="5387" max="5387" width="15.75" style="91" customWidth="1"/>
    <col min="5388" max="5392" width="9" style="91"/>
    <col min="5393" max="5393" width="10.625" style="91" customWidth="1"/>
    <col min="5394" max="5637" width="9" style="91"/>
    <col min="5638" max="5640" width="5.375" style="91" customWidth="1"/>
    <col min="5641" max="5641" width="47.25" style="91" customWidth="1"/>
    <col min="5642" max="5642" width="15.5" style="91" customWidth="1"/>
    <col min="5643" max="5643" width="15.75" style="91" customWidth="1"/>
    <col min="5644" max="5648" width="9" style="91"/>
    <col min="5649" max="5649" width="10.625" style="91" customWidth="1"/>
    <col min="5650" max="5893" width="9" style="91"/>
    <col min="5894" max="5896" width="5.375" style="91" customWidth="1"/>
    <col min="5897" max="5897" width="47.25" style="91" customWidth="1"/>
    <col min="5898" max="5898" width="15.5" style="91" customWidth="1"/>
    <col min="5899" max="5899" width="15.75" style="91" customWidth="1"/>
    <col min="5900" max="5904" width="9" style="91"/>
    <col min="5905" max="5905" width="10.625" style="91" customWidth="1"/>
    <col min="5906" max="6149" width="9" style="91"/>
    <col min="6150" max="6152" width="5.375" style="91" customWidth="1"/>
    <col min="6153" max="6153" width="47.25" style="91" customWidth="1"/>
    <col min="6154" max="6154" width="15.5" style="91" customWidth="1"/>
    <col min="6155" max="6155" width="15.75" style="91" customWidth="1"/>
    <col min="6156" max="6160" width="9" style="91"/>
    <col min="6161" max="6161" width="10.625" style="91" customWidth="1"/>
    <col min="6162" max="6405" width="9" style="91"/>
    <col min="6406" max="6408" width="5.375" style="91" customWidth="1"/>
    <col min="6409" max="6409" width="47.25" style="91" customWidth="1"/>
    <col min="6410" max="6410" width="15.5" style="91" customWidth="1"/>
    <col min="6411" max="6411" width="15.75" style="91" customWidth="1"/>
    <col min="6412" max="6416" width="9" style="91"/>
    <col min="6417" max="6417" width="10.625" style="91" customWidth="1"/>
    <col min="6418" max="6661" width="9" style="91"/>
    <col min="6662" max="6664" width="5.375" style="91" customWidth="1"/>
    <col min="6665" max="6665" width="47.25" style="91" customWidth="1"/>
    <col min="6666" max="6666" width="15.5" style="91" customWidth="1"/>
    <col min="6667" max="6667" width="15.75" style="91" customWidth="1"/>
    <col min="6668" max="6672" width="9" style="91"/>
    <col min="6673" max="6673" width="10.625" style="91" customWidth="1"/>
    <col min="6674" max="6917" width="9" style="91"/>
    <col min="6918" max="6920" width="5.375" style="91" customWidth="1"/>
    <col min="6921" max="6921" width="47.25" style="91" customWidth="1"/>
    <col min="6922" max="6922" width="15.5" style="91" customWidth="1"/>
    <col min="6923" max="6923" width="15.75" style="91" customWidth="1"/>
    <col min="6924" max="6928" width="9" style="91"/>
    <col min="6929" max="6929" width="10.625" style="91" customWidth="1"/>
    <col min="6930" max="7173" width="9" style="91"/>
    <col min="7174" max="7176" width="5.375" style="91" customWidth="1"/>
    <col min="7177" max="7177" width="47.25" style="91" customWidth="1"/>
    <col min="7178" max="7178" width="15.5" style="91" customWidth="1"/>
    <col min="7179" max="7179" width="15.75" style="91" customWidth="1"/>
    <col min="7180" max="7184" width="9" style="91"/>
    <col min="7185" max="7185" width="10.625" style="91" customWidth="1"/>
    <col min="7186" max="7429" width="9" style="91"/>
    <col min="7430" max="7432" width="5.375" style="91" customWidth="1"/>
    <col min="7433" max="7433" width="47.25" style="91" customWidth="1"/>
    <col min="7434" max="7434" width="15.5" style="91" customWidth="1"/>
    <col min="7435" max="7435" width="15.75" style="91" customWidth="1"/>
    <col min="7436" max="7440" width="9" style="91"/>
    <col min="7441" max="7441" width="10.625" style="91" customWidth="1"/>
    <col min="7442" max="7685" width="9" style="91"/>
    <col min="7686" max="7688" width="5.375" style="91" customWidth="1"/>
    <col min="7689" max="7689" width="47.25" style="91" customWidth="1"/>
    <col min="7690" max="7690" width="15.5" style="91" customWidth="1"/>
    <col min="7691" max="7691" width="15.75" style="91" customWidth="1"/>
    <col min="7692" max="7696" width="9" style="91"/>
    <col min="7697" max="7697" width="10.625" style="91" customWidth="1"/>
    <col min="7698" max="7941" width="9" style="91"/>
    <col min="7942" max="7944" width="5.375" style="91" customWidth="1"/>
    <col min="7945" max="7945" width="47.25" style="91" customWidth="1"/>
    <col min="7946" max="7946" width="15.5" style="91" customWidth="1"/>
    <col min="7947" max="7947" width="15.75" style="91" customWidth="1"/>
    <col min="7948" max="7952" width="9" style="91"/>
    <col min="7953" max="7953" width="10.625" style="91" customWidth="1"/>
    <col min="7954" max="8197" width="9" style="91"/>
    <col min="8198" max="8200" width="5.375" style="91" customWidth="1"/>
    <col min="8201" max="8201" width="47.25" style="91" customWidth="1"/>
    <col min="8202" max="8202" width="15.5" style="91" customWidth="1"/>
    <col min="8203" max="8203" width="15.75" style="91" customWidth="1"/>
    <col min="8204" max="8208" width="9" style="91"/>
    <col min="8209" max="8209" width="10.625" style="91" customWidth="1"/>
    <col min="8210" max="8453" width="9" style="91"/>
    <col min="8454" max="8456" width="5.375" style="91" customWidth="1"/>
    <col min="8457" max="8457" width="47.25" style="91" customWidth="1"/>
    <col min="8458" max="8458" width="15.5" style="91" customWidth="1"/>
    <col min="8459" max="8459" width="15.75" style="91" customWidth="1"/>
    <col min="8460" max="8464" width="9" style="91"/>
    <col min="8465" max="8465" width="10.625" style="91" customWidth="1"/>
    <col min="8466" max="8709" width="9" style="91"/>
    <col min="8710" max="8712" width="5.375" style="91" customWidth="1"/>
    <col min="8713" max="8713" width="47.25" style="91" customWidth="1"/>
    <col min="8714" max="8714" width="15.5" style="91" customWidth="1"/>
    <col min="8715" max="8715" width="15.75" style="91" customWidth="1"/>
    <col min="8716" max="8720" width="9" style="91"/>
    <col min="8721" max="8721" width="10.625" style="91" customWidth="1"/>
    <col min="8722" max="8965" width="9" style="91"/>
    <col min="8966" max="8968" width="5.375" style="91" customWidth="1"/>
    <col min="8969" max="8969" width="47.25" style="91" customWidth="1"/>
    <col min="8970" max="8970" width="15.5" style="91" customWidth="1"/>
    <col min="8971" max="8971" width="15.75" style="91" customWidth="1"/>
    <col min="8972" max="8976" width="9" style="91"/>
    <col min="8977" max="8977" width="10.625" style="91" customWidth="1"/>
    <col min="8978" max="9221" width="9" style="91"/>
    <col min="9222" max="9224" width="5.375" style="91" customWidth="1"/>
    <col min="9225" max="9225" width="47.25" style="91" customWidth="1"/>
    <col min="9226" max="9226" width="15.5" style="91" customWidth="1"/>
    <col min="9227" max="9227" width="15.75" style="91" customWidth="1"/>
    <col min="9228" max="9232" width="9" style="91"/>
    <col min="9233" max="9233" width="10.625" style="91" customWidth="1"/>
    <col min="9234" max="9477" width="9" style="91"/>
    <col min="9478" max="9480" width="5.375" style="91" customWidth="1"/>
    <col min="9481" max="9481" width="47.25" style="91" customWidth="1"/>
    <col min="9482" max="9482" width="15.5" style="91" customWidth="1"/>
    <col min="9483" max="9483" width="15.75" style="91" customWidth="1"/>
    <col min="9484" max="9488" width="9" style="91"/>
    <col min="9489" max="9489" width="10.625" style="91" customWidth="1"/>
    <col min="9490" max="9733" width="9" style="91"/>
    <col min="9734" max="9736" width="5.375" style="91" customWidth="1"/>
    <col min="9737" max="9737" width="47.25" style="91" customWidth="1"/>
    <col min="9738" max="9738" width="15.5" style="91" customWidth="1"/>
    <col min="9739" max="9739" width="15.75" style="91" customWidth="1"/>
    <col min="9740" max="9744" width="9" style="91"/>
    <col min="9745" max="9745" width="10.625" style="91" customWidth="1"/>
    <col min="9746" max="9989" width="9" style="91"/>
    <col min="9990" max="9992" width="5.375" style="91" customWidth="1"/>
    <col min="9993" max="9993" width="47.25" style="91" customWidth="1"/>
    <col min="9994" max="9994" width="15.5" style="91" customWidth="1"/>
    <col min="9995" max="9995" width="15.75" style="91" customWidth="1"/>
    <col min="9996" max="10000" width="9" style="91"/>
    <col min="10001" max="10001" width="10.625" style="91" customWidth="1"/>
    <col min="10002" max="10245" width="9" style="91"/>
    <col min="10246" max="10248" width="5.375" style="91" customWidth="1"/>
    <col min="10249" max="10249" width="47.25" style="91" customWidth="1"/>
    <col min="10250" max="10250" width="15.5" style="91" customWidth="1"/>
    <col min="10251" max="10251" width="15.75" style="91" customWidth="1"/>
    <col min="10252" max="10256" width="9" style="91"/>
    <col min="10257" max="10257" width="10.625" style="91" customWidth="1"/>
    <col min="10258" max="10501" width="9" style="91"/>
    <col min="10502" max="10504" width="5.375" style="91" customWidth="1"/>
    <col min="10505" max="10505" width="47.25" style="91" customWidth="1"/>
    <col min="10506" max="10506" width="15.5" style="91" customWidth="1"/>
    <col min="10507" max="10507" width="15.75" style="91" customWidth="1"/>
    <col min="10508" max="10512" width="9" style="91"/>
    <col min="10513" max="10513" width="10.625" style="91" customWidth="1"/>
    <col min="10514" max="10757" width="9" style="91"/>
    <col min="10758" max="10760" width="5.375" style="91" customWidth="1"/>
    <col min="10761" max="10761" width="47.25" style="91" customWidth="1"/>
    <col min="10762" max="10762" width="15.5" style="91" customWidth="1"/>
    <col min="10763" max="10763" width="15.75" style="91" customWidth="1"/>
    <col min="10764" max="10768" width="9" style="91"/>
    <col min="10769" max="10769" width="10.625" style="91" customWidth="1"/>
    <col min="10770" max="11013" width="9" style="91"/>
    <col min="11014" max="11016" width="5.375" style="91" customWidth="1"/>
    <col min="11017" max="11017" width="47.25" style="91" customWidth="1"/>
    <col min="11018" max="11018" width="15.5" style="91" customWidth="1"/>
    <col min="11019" max="11019" width="15.75" style="91" customWidth="1"/>
    <col min="11020" max="11024" width="9" style="91"/>
    <col min="11025" max="11025" width="10.625" style="91" customWidth="1"/>
    <col min="11026" max="11269" width="9" style="91"/>
    <col min="11270" max="11272" width="5.375" style="91" customWidth="1"/>
    <col min="11273" max="11273" width="47.25" style="91" customWidth="1"/>
    <col min="11274" max="11274" width="15.5" style="91" customWidth="1"/>
    <col min="11275" max="11275" width="15.75" style="91" customWidth="1"/>
    <col min="11276" max="11280" width="9" style="91"/>
    <col min="11281" max="11281" width="10.625" style="91" customWidth="1"/>
    <col min="11282" max="11525" width="9" style="91"/>
    <col min="11526" max="11528" width="5.375" style="91" customWidth="1"/>
    <col min="11529" max="11529" width="47.25" style="91" customWidth="1"/>
    <col min="11530" max="11530" width="15.5" style="91" customWidth="1"/>
    <col min="11531" max="11531" width="15.75" style="91" customWidth="1"/>
    <col min="11532" max="11536" width="9" style="91"/>
    <col min="11537" max="11537" width="10.625" style="91" customWidth="1"/>
    <col min="11538" max="11781" width="9" style="91"/>
    <col min="11782" max="11784" width="5.375" style="91" customWidth="1"/>
    <col min="11785" max="11785" width="47.25" style="91" customWidth="1"/>
    <col min="11786" max="11786" width="15.5" style="91" customWidth="1"/>
    <col min="11787" max="11787" width="15.75" style="91" customWidth="1"/>
    <col min="11788" max="11792" width="9" style="91"/>
    <col min="11793" max="11793" width="10.625" style="91" customWidth="1"/>
    <col min="11794" max="12037" width="9" style="91"/>
    <col min="12038" max="12040" width="5.375" style="91" customWidth="1"/>
    <col min="12041" max="12041" width="47.25" style="91" customWidth="1"/>
    <col min="12042" max="12042" width="15.5" style="91" customWidth="1"/>
    <col min="12043" max="12043" width="15.75" style="91" customWidth="1"/>
    <col min="12044" max="12048" width="9" style="91"/>
    <col min="12049" max="12049" width="10.625" style="91" customWidth="1"/>
    <col min="12050" max="12293" width="9" style="91"/>
    <col min="12294" max="12296" width="5.375" style="91" customWidth="1"/>
    <col min="12297" max="12297" width="47.25" style="91" customWidth="1"/>
    <col min="12298" max="12298" width="15.5" style="91" customWidth="1"/>
    <col min="12299" max="12299" width="15.75" style="91" customWidth="1"/>
    <col min="12300" max="12304" width="9" style="91"/>
    <col min="12305" max="12305" width="10.625" style="91" customWidth="1"/>
    <col min="12306" max="12549" width="9" style="91"/>
    <col min="12550" max="12552" width="5.375" style="91" customWidth="1"/>
    <col min="12553" max="12553" width="47.25" style="91" customWidth="1"/>
    <col min="12554" max="12554" width="15.5" style="91" customWidth="1"/>
    <col min="12555" max="12555" width="15.75" style="91" customWidth="1"/>
    <col min="12556" max="12560" width="9" style="91"/>
    <col min="12561" max="12561" width="10.625" style="91" customWidth="1"/>
    <col min="12562" max="12805" width="9" style="91"/>
    <col min="12806" max="12808" width="5.375" style="91" customWidth="1"/>
    <col min="12809" max="12809" width="47.25" style="91" customWidth="1"/>
    <col min="12810" max="12810" width="15.5" style="91" customWidth="1"/>
    <col min="12811" max="12811" width="15.75" style="91" customWidth="1"/>
    <col min="12812" max="12816" width="9" style="91"/>
    <col min="12817" max="12817" width="10.625" style="91" customWidth="1"/>
    <col min="12818" max="13061" width="9" style="91"/>
    <col min="13062" max="13064" width="5.375" style="91" customWidth="1"/>
    <col min="13065" max="13065" width="47.25" style="91" customWidth="1"/>
    <col min="13066" max="13066" width="15.5" style="91" customWidth="1"/>
    <col min="13067" max="13067" width="15.75" style="91" customWidth="1"/>
    <col min="13068" max="13072" width="9" style="91"/>
    <col min="13073" max="13073" width="10.625" style="91" customWidth="1"/>
    <col min="13074" max="13317" width="9" style="91"/>
    <col min="13318" max="13320" width="5.375" style="91" customWidth="1"/>
    <col min="13321" max="13321" width="47.25" style="91" customWidth="1"/>
    <col min="13322" max="13322" width="15.5" style="91" customWidth="1"/>
    <col min="13323" max="13323" width="15.75" style="91" customWidth="1"/>
    <col min="13324" max="13328" width="9" style="91"/>
    <col min="13329" max="13329" width="10.625" style="91" customWidth="1"/>
    <col min="13330" max="13573" width="9" style="91"/>
    <col min="13574" max="13576" width="5.375" style="91" customWidth="1"/>
    <col min="13577" max="13577" width="47.25" style="91" customWidth="1"/>
    <col min="13578" max="13578" width="15.5" style="91" customWidth="1"/>
    <col min="13579" max="13579" width="15.75" style="91" customWidth="1"/>
    <col min="13580" max="13584" width="9" style="91"/>
    <col min="13585" max="13585" width="10.625" style="91" customWidth="1"/>
    <col min="13586" max="13829" width="9" style="91"/>
    <col min="13830" max="13832" width="5.375" style="91" customWidth="1"/>
    <col min="13833" max="13833" width="47.25" style="91" customWidth="1"/>
    <col min="13834" max="13834" width="15.5" style="91" customWidth="1"/>
    <col min="13835" max="13835" width="15.75" style="91" customWidth="1"/>
    <col min="13836" max="13840" width="9" style="91"/>
    <col min="13841" max="13841" width="10.625" style="91" customWidth="1"/>
    <col min="13842" max="14085" width="9" style="91"/>
    <col min="14086" max="14088" width="5.375" style="91" customWidth="1"/>
    <col min="14089" max="14089" width="47.25" style="91" customWidth="1"/>
    <col min="14090" max="14090" width="15.5" style="91" customWidth="1"/>
    <col min="14091" max="14091" width="15.75" style="91" customWidth="1"/>
    <col min="14092" max="14096" width="9" style="91"/>
    <col min="14097" max="14097" width="10.625" style="91" customWidth="1"/>
    <col min="14098" max="14341" width="9" style="91"/>
    <col min="14342" max="14344" width="5.375" style="91" customWidth="1"/>
    <col min="14345" max="14345" width="47.25" style="91" customWidth="1"/>
    <col min="14346" max="14346" width="15.5" style="91" customWidth="1"/>
    <col min="14347" max="14347" width="15.75" style="91" customWidth="1"/>
    <col min="14348" max="14352" width="9" style="91"/>
    <col min="14353" max="14353" width="10.625" style="91" customWidth="1"/>
    <col min="14354" max="14597" width="9" style="91"/>
    <col min="14598" max="14600" width="5.375" style="91" customWidth="1"/>
    <col min="14601" max="14601" width="47.25" style="91" customWidth="1"/>
    <col min="14602" max="14602" width="15.5" style="91" customWidth="1"/>
    <col min="14603" max="14603" width="15.75" style="91" customWidth="1"/>
    <col min="14604" max="14608" width="9" style="91"/>
    <col min="14609" max="14609" width="10.625" style="91" customWidth="1"/>
    <col min="14610" max="14853" width="9" style="91"/>
    <col min="14854" max="14856" width="5.375" style="91" customWidth="1"/>
    <col min="14857" max="14857" width="47.25" style="91" customWidth="1"/>
    <col min="14858" max="14858" width="15.5" style="91" customWidth="1"/>
    <col min="14859" max="14859" width="15.75" style="91" customWidth="1"/>
    <col min="14860" max="14864" width="9" style="91"/>
    <col min="14865" max="14865" width="10.625" style="91" customWidth="1"/>
    <col min="14866" max="15109" width="9" style="91"/>
    <col min="15110" max="15112" width="5.375" style="91" customWidth="1"/>
    <col min="15113" max="15113" width="47.25" style="91" customWidth="1"/>
    <col min="15114" max="15114" width="15.5" style="91" customWidth="1"/>
    <col min="15115" max="15115" width="15.75" style="91" customWidth="1"/>
    <col min="15116" max="15120" width="9" style="91"/>
    <col min="15121" max="15121" width="10.625" style="91" customWidth="1"/>
    <col min="15122" max="15365" width="9" style="91"/>
    <col min="15366" max="15368" width="5.375" style="91" customWidth="1"/>
    <col min="15369" max="15369" width="47.25" style="91" customWidth="1"/>
    <col min="15370" max="15370" width="15.5" style="91" customWidth="1"/>
    <col min="15371" max="15371" width="15.75" style="91" customWidth="1"/>
    <col min="15372" max="15376" width="9" style="91"/>
    <col min="15377" max="15377" width="10.625" style="91" customWidth="1"/>
    <col min="15378" max="15621" width="9" style="91"/>
    <col min="15622" max="15624" width="5.375" style="91" customWidth="1"/>
    <col min="15625" max="15625" width="47.25" style="91" customWidth="1"/>
    <col min="15626" max="15626" width="15.5" style="91" customWidth="1"/>
    <col min="15627" max="15627" width="15.75" style="91" customWidth="1"/>
    <col min="15628" max="15632" width="9" style="91"/>
    <col min="15633" max="15633" width="10.625" style="91" customWidth="1"/>
    <col min="15634" max="15877" width="9" style="91"/>
    <col min="15878" max="15880" width="5.375" style="91" customWidth="1"/>
    <col min="15881" max="15881" width="47.25" style="91" customWidth="1"/>
    <col min="15882" max="15882" width="15.5" style="91" customWidth="1"/>
    <col min="15883" max="15883" width="15.75" style="91" customWidth="1"/>
    <col min="15884" max="15888" width="9" style="91"/>
    <col min="15889" max="15889" width="10.625" style="91" customWidth="1"/>
    <col min="15890" max="16133" width="9" style="91"/>
    <col min="16134" max="16136" width="5.375" style="91" customWidth="1"/>
    <col min="16137" max="16137" width="47.25" style="91" customWidth="1"/>
    <col min="16138" max="16138" width="15.5" style="91" customWidth="1"/>
    <col min="16139" max="16139" width="15.75" style="91" customWidth="1"/>
    <col min="16140" max="16144" width="9" style="91"/>
    <col min="16145" max="16145" width="10.625" style="91" customWidth="1"/>
    <col min="16146" max="16384" width="9" style="91"/>
  </cols>
  <sheetData>
    <row r="1" spans="2:18" ht="17.25" x14ac:dyDescent="0.3">
      <c r="G1" s="119"/>
      <c r="H1" s="119"/>
      <c r="I1" s="119"/>
      <c r="J1" s="171" t="s">
        <v>55</v>
      </c>
      <c r="K1" s="171"/>
    </row>
    <row r="2" spans="2:18" ht="17.25" customHeight="1" x14ac:dyDescent="0.3">
      <c r="J2" s="172" t="s">
        <v>119</v>
      </c>
      <c r="K2" s="172"/>
    </row>
    <row r="3" spans="2:18" ht="17.25" customHeight="1" x14ac:dyDescent="0.3">
      <c r="J3" s="172" t="s">
        <v>41</v>
      </c>
      <c r="K3" s="172"/>
    </row>
    <row r="6" spans="2:18" s="92" customFormat="1" ht="51" customHeight="1" x14ac:dyDescent="0.25">
      <c r="B6" s="173" t="s">
        <v>121</v>
      </c>
      <c r="C6" s="173"/>
      <c r="D6" s="173"/>
      <c r="E6" s="173"/>
      <c r="F6" s="173"/>
      <c r="G6" s="173"/>
      <c r="H6" s="173"/>
      <c r="I6" s="173"/>
      <c r="J6" s="173"/>
      <c r="K6" s="173"/>
    </row>
    <row r="7" spans="2:18" s="92" customFormat="1" ht="14.25" x14ac:dyDescent="0.25">
      <c r="B7" s="93"/>
      <c r="C7" s="93"/>
      <c r="D7" s="93"/>
      <c r="E7" s="93"/>
      <c r="F7" s="94"/>
      <c r="G7" s="94"/>
      <c r="H7" s="94"/>
      <c r="I7" s="94"/>
      <c r="J7" s="94"/>
      <c r="K7" s="93"/>
    </row>
    <row r="8" spans="2:18" s="92" customFormat="1" ht="21.75" customHeight="1" x14ac:dyDescent="0.25">
      <c r="B8" s="95"/>
      <c r="C8" s="95"/>
      <c r="D8" s="95"/>
      <c r="E8" s="95"/>
      <c r="F8" s="95"/>
      <c r="G8" s="95"/>
      <c r="H8" s="95"/>
      <c r="I8" s="95"/>
      <c r="J8" s="95"/>
      <c r="K8" s="96" t="s">
        <v>78</v>
      </c>
      <c r="L8" s="97"/>
    </row>
    <row r="9" spans="2:18" s="92" customFormat="1" ht="49.5" customHeight="1" x14ac:dyDescent="0.25">
      <c r="B9" s="165" t="s">
        <v>94</v>
      </c>
      <c r="C9" s="166"/>
      <c r="D9" s="167"/>
      <c r="E9" s="160" t="s">
        <v>95</v>
      </c>
      <c r="F9" s="162" t="s">
        <v>99</v>
      </c>
      <c r="G9" s="175" t="s">
        <v>139</v>
      </c>
      <c r="H9" s="176"/>
      <c r="I9" s="176"/>
      <c r="J9" s="176"/>
      <c r="K9" s="164"/>
      <c r="L9" s="98"/>
    </row>
    <row r="10" spans="2:18" s="92" customFormat="1" ht="15.75" customHeight="1" x14ac:dyDescent="0.25">
      <c r="B10" s="168"/>
      <c r="C10" s="169"/>
      <c r="D10" s="170"/>
      <c r="E10" s="177"/>
      <c r="F10" s="174"/>
      <c r="G10" s="178" t="s">
        <v>100</v>
      </c>
      <c r="H10" s="176" t="s">
        <v>2</v>
      </c>
      <c r="I10" s="176"/>
      <c r="J10" s="176"/>
      <c r="K10" s="164"/>
      <c r="L10" s="98"/>
    </row>
    <row r="11" spans="2:18" s="92" customFormat="1" ht="79.5" customHeight="1" x14ac:dyDescent="0.25">
      <c r="B11" s="117" t="s">
        <v>96</v>
      </c>
      <c r="C11" s="117" t="s">
        <v>97</v>
      </c>
      <c r="D11" s="117" t="s">
        <v>98</v>
      </c>
      <c r="E11" s="161"/>
      <c r="F11" s="174"/>
      <c r="G11" s="179"/>
      <c r="H11" s="120" t="s">
        <v>101</v>
      </c>
      <c r="I11" s="118" t="s">
        <v>102</v>
      </c>
      <c r="J11" s="118" t="s">
        <v>104</v>
      </c>
      <c r="K11" s="118" t="s">
        <v>103</v>
      </c>
    </row>
    <row r="12" spans="2:18" s="92" customFormat="1" ht="22.5" customHeight="1" x14ac:dyDescent="0.25">
      <c r="B12" s="118"/>
      <c r="C12" s="118"/>
      <c r="D12" s="118"/>
      <c r="E12" s="118"/>
      <c r="F12" s="118" t="s">
        <v>105</v>
      </c>
      <c r="G12" s="127">
        <f>G16</f>
        <v>-249624</v>
      </c>
      <c r="H12" s="115">
        <f>H16</f>
        <v>0</v>
      </c>
      <c r="I12" s="115">
        <f>I16</f>
        <v>0</v>
      </c>
      <c r="J12" s="115">
        <f>J16</f>
        <v>0</v>
      </c>
      <c r="K12" s="127">
        <f>K16</f>
        <v>-249624</v>
      </c>
      <c r="Q12" s="100"/>
      <c r="R12" s="100"/>
    </row>
    <row r="13" spans="2:18" s="92" customFormat="1" ht="14.25" x14ac:dyDescent="0.25">
      <c r="B13" s="118"/>
      <c r="C13" s="118"/>
      <c r="D13" s="118"/>
      <c r="E13" s="118"/>
      <c r="F13" s="101" t="s">
        <v>2</v>
      </c>
      <c r="G13" s="115"/>
      <c r="H13" s="115"/>
      <c r="I13" s="115"/>
      <c r="J13" s="115"/>
      <c r="K13" s="115"/>
      <c r="Q13" s="100"/>
      <c r="R13" s="100"/>
    </row>
    <row r="14" spans="2:18" s="92" customFormat="1" ht="24.75" customHeight="1" x14ac:dyDescent="0.25">
      <c r="B14" s="105"/>
      <c r="C14" s="105"/>
      <c r="D14" s="105"/>
      <c r="E14" s="105"/>
      <c r="F14" s="121" t="s">
        <v>106</v>
      </c>
      <c r="G14" s="127">
        <f>SUM(G16)</f>
        <v>-249624</v>
      </c>
      <c r="H14" s="115">
        <f>SUM(H16)</f>
        <v>0</v>
      </c>
      <c r="I14" s="115">
        <f>SUM(I16)</f>
        <v>0</v>
      </c>
      <c r="J14" s="115">
        <f>SUM(J16)</f>
        <v>0</v>
      </c>
      <c r="K14" s="127">
        <f>SUM(K16)</f>
        <v>-249624</v>
      </c>
    </row>
    <row r="15" spans="2:18" s="92" customFormat="1" ht="14.25" x14ac:dyDescent="0.25">
      <c r="B15" s="118"/>
      <c r="C15" s="118"/>
      <c r="D15" s="118"/>
      <c r="E15" s="118"/>
      <c r="F15" s="101" t="s">
        <v>2</v>
      </c>
      <c r="G15" s="115"/>
      <c r="H15" s="115"/>
      <c r="I15" s="115"/>
      <c r="J15" s="115"/>
      <c r="K15" s="115"/>
      <c r="Q15" s="100"/>
      <c r="R15" s="100"/>
    </row>
    <row r="16" spans="2:18" s="92" customFormat="1" ht="73.5" customHeight="1" x14ac:dyDescent="0.25">
      <c r="B16" s="102" t="s">
        <v>86</v>
      </c>
      <c r="C16" s="105" t="s">
        <v>88</v>
      </c>
      <c r="D16" s="105" t="s">
        <v>63</v>
      </c>
      <c r="E16" s="122" t="s">
        <v>63</v>
      </c>
      <c r="F16" s="123" t="s">
        <v>107</v>
      </c>
      <c r="G16" s="127">
        <v>-249624</v>
      </c>
      <c r="H16" s="115"/>
      <c r="I16" s="115"/>
      <c r="J16" s="115"/>
      <c r="K16" s="127">
        <v>-249624</v>
      </c>
      <c r="Q16" s="100"/>
      <c r="R16" s="100"/>
    </row>
  </sheetData>
  <mergeCells count="10">
    <mergeCell ref="B9:D10"/>
    <mergeCell ref="J1:K1"/>
    <mergeCell ref="J2:K2"/>
    <mergeCell ref="J3:K3"/>
    <mergeCell ref="B6:K6"/>
    <mergeCell ref="F9:F11"/>
    <mergeCell ref="G9:K9"/>
    <mergeCell ref="E9:E11"/>
    <mergeCell ref="G10:G11"/>
    <mergeCell ref="H10:K10"/>
  </mergeCells>
  <pageMargins left="0.2" right="0.19" top="0.52" bottom="0.51" header="0.17" footer="0.24"/>
  <pageSetup paperSize="9" scale="95" firstPageNumber="5" orientation="landscape" useFirstPageNumber="1" r:id="rId1"/>
  <headerFooter alignWithMargins="0"/>
  <ignoredErrors>
    <ignoredError sqref="B16:E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P14"/>
  <sheetViews>
    <sheetView view="pageBreakPreview" zoomScale="60" zoomScaleNormal="100" workbookViewId="0">
      <selection activeCell="F8" sqref="F8:I8"/>
    </sheetView>
  </sheetViews>
  <sheetFormatPr defaultRowHeight="16.5" x14ac:dyDescent="0.3"/>
  <cols>
    <col min="1" max="3" width="4.625" style="91" customWidth="1"/>
    <col min="4" max="4" width="5.375" style="91" customWidth="1"/>
    <col min="5" max="5" width="43.25" style="91" customWidth="1"/>
    <col min="6" max="6" width="15.75" style="91" hidden="1" customWidth="1"/>
    <col min="7" max="7" width="15" style="91" hidden="1" customWidth="1"/>
    <col min="8" max="8" width="14.875" style="91" hidden="1" customWidth="1"/>
    <col min="9" max="9" width="31.5" style="91" customWidth="1"/>
    <col min="10" max="14" width="9" style="91"/>
    <col min="15" max="15" width="10.625" style="91" customWidth="1"/>
    <col min="16" max="259" width="9" style="91"/>
    <col min="260" max="262" width="5.375" style="91" customWidth="1"/>
    <col min="263" max="263" width="47.25" style="91" customWidth="1"/>
    <col min="264" max="264" width="15.5" style="91" customWidth="1"/>
    <col min="265" max="265" width="15.75" style="91" customWidth="1"/>
    <col min="266" max="270" width="9" style="91"/>
    <col min="271" max="271" width="10.625" style="91" customWidth="1"/>
    <col min="272" max="515" width="9" style="91"/>
    <col min="516" max="518" width="5.375" style="91" customWidth="1"/>
    <col min="519" max="519" width="47.25" style="91" customWidth="1"/>
    <col min="520" max="520" width="15.5" style="91" customWidth="1"/>
    <col min="521" max="521" width="15.75" style="91" customWidth="1"/>
    <col min="522" max="526" width="9" style="91"/>
    <col min="527" max="527" width="10.625" style="91" customWidth="1"/>
    <col min="528" max="771" width="9" style="91"/>
    <col min="772" max="774" width="5.375" style="91" customWidth="1"/>
    <col min="775" max="775" width="47.25" style="91" customWidth="1"/>
    <col min="776" max="776" width="15.5" style="91" customWidth="1"/>
    <col min="777" max="777" width="15.75" style="91" customWidth="1"/>
    <col min="778" max="782" width="9" style="91"/>
    <col min="783" max="783" width="10.625" style="91" customWidth="1"/>
    <col min="784" max="1027" width="9" style="91"/>
    <col min="1028" max="1030" width="5.375" style="91" customWidth="1"/>
    <col min="1031" max="1031" width="47.25" style="91" customWidth="1"/>
    <col min="1032" max="1032" width="15.5" style="91" customWidth="1"/>
    <col min="1033" max="1033" width="15.75" style="91" customWidth="1"/>
    <col min="1034" max="1038" width="9" style="91"/>
    <col min="1039" max="1039" width="10.625" style="91" customWidth="1"/>
    <col min="1040" max="1283" width="9" style="91"/>
    <col min="1284" max="1286" width="5.375" style="91" customWidth="1"/>
    <col min="1287" max="1287" width="47.25" style="91" customWidth="1"/>
    <col min="1288" max="1288" width="15.5" style="91" customWidth="1"/>
    <col min="1289" max="1289" width="15.75" style="91" customWidth="1"/>
    <col min="1290" max="1294" width="9" style="91"/>
    <col min="1295" max="1295" width="10.625" style="91" customWidth="1"/>
    <col min="1296" max="1539" width="9" style="91"/>
    <col min="1540" max="1542" width="5.375" style="91" customWidth="1"/>
    <col min="1543" max="1543" width="47.25" style="91" customWidth="1"/>
    <col min="1544" max="1544" width="15.5" style="91" customWidth="1"/>
    <col min="1545" max="1545" width="15.75" style="91" customWidth="1"/>
    <col min="1546" max="1550" width="9" style="91"/>
    <col min="1551" max="1551" width="10.625" style="91" customWidth="1"/>
    <col min="1552" max="1795" width="9" style="91"/>
    <col min="1796" max="1798" width="5.375" style="91" customWidth="1"/>
    <col min="1799" max="1799" width="47.25" style="91" customWidth="1"/>
    <col min="1800" max="1800" width="15.5" style="91" customWidth="1"/>
    <col min="1801" max="1801" width="15.75" style="91" customWidth="1"/>
    <col min="1802" max="1806" width="9" style="91"/>
    <col min="1807" max="1807" width="10.625" style="91" customWidth="1"/>
    <col min="1808" max="2051" width="9" style="91"/>
    <col min="2052" max="2054" width="5.375" style="91" customWidth="1"/>
    <col min="2055" max="2055" width="47.25" style="91" customWidth="1"/>
    <col min="2056" max="2056" width="15.5" style="91" customWidth="1"/>
    <col min="2057" max="2057" width="15.75" style="91" customWidth="1"/>
    <col min="2058" max="2062" width="9" style="91"/>
    <col min="2063" max="2063" width="10.625" style="91" customWidth="1"/>
    <col min="2064" max="2307" width="9" style="91"/>
    <col min="2308" max="2310" width="5.375" style="91" customWidth="1"/>
    <col min="2311" max="2311" width="47.25" style="91" customWidth="1"/>
    <col min="2312" max="2312" width="15.5" style="91" customWidth="1"/>
    <col min="2313" max="2313" width="15.75" style="91" customWidth="1"/>
    <col min="2314" max="2318" width="9" style="91"/>
    <col min="2319" max="2319" width="10.625" style="91" customWidth="1"/>
    <col min="2320" max="2563" width="9" style="91"/>
    <col min="2564" max="2566" width="5.375" style="91" customWidth="1"/>
    <col min="2567" max="2567" width="47.25" style="91" customWidth="1"/>
    <col min="2568" max="2568" width="15.5" style="91" customWidth="1"/>
    <col min="2569" max="2569" width="15.75" style="91" customWidth="1"/>
    <col min="2570" max="2574" width="9" style="91"/>
    <col min="2575" max="2575" width="10.625" style="91" customWidth="1"/>
    <col min="2576" max="2819" width="9" style="91"/>
    <col min="2820" max="2822" width="5.375" style="91" customWidth="1"/>
    <col min="2823" max="2823" width="47.25" style="91" customWidth="1"/>
    <col min="2824" max="2824" width="15.5" style="91" customWidth="1"/>
    <col min="2825" max="2825" width="15.75" style="91" customWidth="1"/>
    <col min="2826" max="2830" width="9" style="91"/>
    <col min="2831" max="2831" width="10.625" style="91" customWidth="1"/>
    <col min="2832" max="3075" width="9" style="91"/>
    <col min="3076" max="3078" width="5.375" style="91" customWidth="1"/>
    <col min="3079" max="3079" width="47.25" style="91" customWidth="1"/>
    <col min="3080" max="3080" width="15.5" style="91" customWidth="1"/>
    <col min="3081" max="3081" width="15.75" style="91" customWidth="1"/>
    <col min="3082" max="3086" width="9" style="91"/>
    <col min="3087" max="3087" width="10.625" style="91" customWidth="1"/>
    <col min="3088" max="3331" width="9" style="91"/>
    <col min="3332" max="3334" width="5.375" style="91" customWidth="1"/>
    <col min="3335" max="3335" width="47.25" style="91" customWidth="1"/>
    <col min="3336" max="3336" width="15.5" style="91" customWidth="1"/>
    <col min="3337" max="3337" width="15.75" style="91" customWidth="1"/>
    <col min="3338" max="3342" width="9" style="91"/>
    <col min="3343" max="3343" width="10.625" style="91" customWidth="1"/>
    <col min="3344" max="3587" width="9" style="91"/>
    <col min="3588" max="3590" width="5.375" style="91" customWidth="1"/>
    <col min="3591" max="3591" width="47.25" style="91" customWidth="1"/>
    <col min="3592" max="3592" width="15.5" style="91" customWidth="1"/>
    <col min="3593" max="3593" width="15.75" style="91" customWidth="1"/>
    <col min="3594" max="3598" width="9" style="91"/>
    <col min="3599" max="3599" width="10.625" style="91" customWidth="1"/>
    <col min="3600" max="3843" width="9" style="91"/>
    <col min="3844" max="3846" width="5.375" style="91" customWidth="1"/>
    <col min="3847" max="3847" width="47.25" style="91" customWidth="1"/>
    <col min="3848" max="3848" width="15.5" style="91" customWidth="1"/>
    <col min="3849" max="3849" width="15.75" style="91" customWidth="1"/>
    <col min="3850" max="3854" width="9" style="91"/>
    <col min="3855" max="3855" width="10.625" style="91" customWidth="1"/>
    <col min="3856" max="4099" width="9" style="91"/>
    <col min="4100" max="4102" width="5.375" style="91" customWidth="1"/>
    <col min="4103" max="4103" width="47.25" style="91" customWidth="1"/>
    <col min="4104" max="4104" width="15.5" style="91" customWidth="1"/>
    <col min="4105" max="4105" width="15.75" style="91" customWidth="1"/>
    <col min="4106" max="4110" width="9" style="91"/>
    <col min="4111" max="4111" width="10.625" style="91" customWidth="1"/>
    <col min="4112" max="4355" width="9" style="91"/>
    <col min="4356" max="4358" width="5.375" style="91" customWidth="1"/>
    <col min="4359" max="4359" width="47.25" style="91" customWidth="1"/>
    <col min="4360" max="4360" width="15.5" style="91" customWidth="1"/>
    <col min="4361" max="4361" width="15.75" style="91" customWidth="1"/>
    <col min="4362" max="4366" width="9" style="91"/>
    <col min="4367" max="4367" width="10.625" style="91" customWidth="1"/>
    <col min="4368" max="4611" width="9" style="91"/>
    <col min="4612" max="4614" width="5.375" style="91" customWidth="1"/>
    <col min="4615" max="4615" width="47.25" style="91" customWidth="1"/>
    <col min="4616" max="4616" width="15.5" style="91" customWidth="1"/>
    <col min="4617" max="4617" width="15.75" style="91" customWidth="1"/>
    <col min="4618" max="4622" width="9" style="91"/>
    <col min="4623" max="4623" width="10.625" style="91" customWidth="1"/>
    <col min="4624" max="4867" width="9" style="91"/>
    <col min="4868" max="4870" width="5.375" style="91" customWidth="1"/>
    <col min="4871" max="4871" width="47.25" style="91" customWidth="1"/>
    <col min="4872" max="4872" width="15.5" style="91" customWidth="1"/>
    <col min="4873" max="4873" width="15.75" style="91" customWidth="1"/>
    <col min="4874" max="4878" width="9" style="91"/>
    <col min="4879" max="4879" width="10.625" style="91" customWidth="1"/>
    <col min="4880" max="5123" width="9" style="91"/>
    <col min="5124" max="5126" width="5.375" style="91" customWidth="1"/>
    <col min="5127" max="5127" width="47.25" style="91" customWidth="1"/>
    <col min="5128" max="5128" width="15.5" style="91" customWidth="1"/>
    <col min="5129" max="5129" width="15.75" style="91" customWidth="1"/>
    <col min="5130" max="5134" width="9" style="91"/>
    <col min="5135" max="5135" width="10.625" style="91" customWidth="1"/>
    <col min="5136" max="5379" width="9" style="91"/>
    <col min="5380" max="5382" width="5.375" style="91" customWidth="1"/>
    <col min="5383" max="5383" width="47.25" style="91" customWidth="1"/>
    <col min="5384" max="5384" width="15.5" style="91" customWidth="1"/>
    <col min="5385" max="5385" width="15.75" style="91" customWidth="1"/>
    <col min="5386" max="5390" width="9" style="91"/>
    <col min="5391" max="5391" width="10.625" style="91" customWidth="1"/>
    <col min="5392" max="5635" width="9" style="91"/>
    <col min="5636" max="5638" width="5.375" style="91" customWidth="1"/>
    <col min="5639" max="5639" width="47.25" style="91" customWidth="1"/>
    <col min="5640" max="5640" width="15.5" style="91" customWidth="1"/>
    <col min="5641" max="5641" width="15.75" style="91" customWidth="1"/>
    <col min="5642" max="5646" width="9" style="91"/>
    <col min="5647" max="5647" width="10.625" style="91" customWidth="1"/>
    <col min="5648" max="5891" width="9" style="91"/>
    <col min="5892" max="5894" width="5.375" style="91" customWidth="1"/>
    <col min="5895" max="5895" width="47.25" style="91" customWidth="1"/>
    <col min="5896" max="5896" width="15.5" style="91" customWidth="1"/>
    <col min="5897" max="5897" width="15.75" style="91" customWidth="1"/>
    <col min="5898" max="5902" width="9" style="91"/>
    <col min="5903" max="5903" width="10.625" style="91" customWidth="1"/>
    <col min="5904" max="6147" width="9" style="91"/>
    <col min="6148" max="6150" width="5.375" style="91" customWidth="1"/>
    <col min="6151" max="6151" width="47.25" style="91" customWidth="1"/>
    <col min="6152" max="6152" width="15.5" style="91" customWidth="1"/>
    <col min="6153" max="6153" width="15.75" style="91" customWidth="1"/>
    <col min="6154" max="6158" width="9" style="91"/>
    <col min="6159" max="6159" width="10.625" style="91" customWidth="1"/>
    <col min="6160" max="6403" width="9" style="91"/>
    <col min="6404" max="6406" width="5.375" style="91" customWidth="1"/>
    <col min="6407" max="6407" width="47.25" style="91" customWidth="1"/>
    <col min="6408" max="6408" width="15.5" style="91" customWidth="1"/>
    <col min="6409" max="6409" width="15.75" style="91" customWidth="1"/>
    <col min="6410" max="6414" width="9" style="91"/>
    <col min="6415" max="6415" width="10.625" style="91" customWidth="1"/>
    <col min="6416" max="6659" width="9" style="91"/>
    <col min="6660" max="6662" width="5.375" style="91" customWidth="1"/>
    <col min="6663" max="6663" width="47.25" style="91" customWidth="1"/>
    <col min="6664" max="6664" width="15.5" style="91" customWidth="1"/>
    <col min="6665" max="6665" width="15.75" style="91" customWidth="1"/>
    <col min="6666" max="6670" width="9" style="91"/>
    <col min="6671" max="6671" width="10.625" style="91" customWidth="1"/>
    <col min="6672" max="6915" width="9" style="91"/>
    <col min="6916" max="6918" width="5.375" style="91" customWidth="1"/>
    <col min="6919" max="6919" width="47.25" style="91" customWidth="1"/>
    <col min="6920" max="6920" width="15.5" style="91" customWidth="1"/>
    <col min="6921" max="6921" width="15.75" style="91" customWidth="1"/>
    <col min="6922" max="6926" width="9" style="91"/>
    <col min="6927" max="6927" width="10.625" style="91" customWidth="1"/>
    <col min="6928" max="7171" width="9" style="91"/>
    <col min="7172" max="7174" width="5.375" style="91" customWidth="1"/>
    <col min="7175" max="7175" width="47.25" style="91" customWidth="1"/>
    <col min="7176" max="7176" width="15.5" style="91" customWidth="1"/>
    <col min="7177" max="7177" width="15.75" style="91" customWidth="1"/>
    <col min="7178" max="7182" width="9" style="91"/>
    <col min="7183" max="7183" width="10.625" style="91" customWidth="1"/>
    <col min="7184" max="7427" width="9" style="91"/>
    <col min="7428" max="7430" width="5.375" style="91" customWidth="1"/>
    <col min="7431" max="7431" width="47.25" style="91" customWidth="1"/>
    <col min="7432" max="7432" width="15.5" style="91" customWidth="1"/>
    <col min="7433" max="7433" width="15.75" style="91" customWidth="1"/>
    <col min="7434" max="7438" width="9" style="91"/>
    <col min="7439" max="7439" width="10.625" style="91" customWidth="1"/>
    <col min="7440" max="7683" width="9" style="91"/>
    <col min="7684" max="7686" width="5.375" style="91" customWidth="1"/>
    <col min="7687" max="7687" width="47.25" style="91" customWidth="1"/>
    <col min="7688" max="7688" width="15.5" style="91" customWidth="1"/>
    <col min="7689" max="7689" width="15.75" style="91" customWidth="1"/>
    <col min="7690" max="7694" width="9" style="91"/>
    <col min="7695" max="7695" width="10.625" style="91" customWidth="1"/>
    <col min="7696" max="7939" width="9" style="91"/>
    <col min="7940" max="7942" width="5.375" style="91" customWidth="1"/>
    <col min="7943" max="7943" width="47.25" style="91" customWidth="1"/>
    <col min="7944" max="7944" width="15.5" style="91" customWidth="1"/>
    <col min="7945" max="7945" width="15.75" style="91" customWidth="1"/>
    <col min="7946" max="7950" width="9" style="91"/>
    <col min="7951" max="7951" width="10.625" style="91" customWidth="1"/>
    <col min="7952" max="8195" width="9" style="91"/>
    <col min="8196" max="8198" width="5.375" style="91" customWidth="1"/>
    <col min="8199" max="8199" width="47.25" style="91" customWidth="1"/>
    <col min="8200" max="8200" width="15.5" style="91" customWidth="1"/>
    <col min="8201" max="8201" width="15.75" style="91" customWidth="1"/>
    <col min="8202" max="8206" width="9" style="91"/>
    <col min="8207" max="8207" width="10.625" style="91" customWidth="1"/>
    <col min="8208" max="8451" width="9" style="91"/>
    <col min="8452" max="8454" width="5.375" style="91" customWidth="1"/>
    <col min="8455" max="8455" width="47.25" style="91" customWidth="1"/>
    <col min="8456" max="8456" width="15.5" style="91" customWidth="1"/>
    <col min="8457" max="8457" width="15.75" style="91" customWidth="1"/>
    <col min="8458" max="8462" width="9" style="91"/>
    <col min="8463" max="8463" width="10.625" style="91" customWidth="1"/>
    <col min="8464" max="8707" width="9" style="91"/>
    <col min="8708" max="8710" width="5.375" style="91" customWidth="1"/>
    <col min="8711" max="8711" width="47.25" style="91" customWidth="1"/>
    <col min="8712" max="8712" width="15.5" style="91" customWidth="1"/>
    <col min="8713" max="8713" width="15.75" style="91" customWidth="1"/>
    <col min="8714" max="8718" width="9" style="91"/>
    <col min="8719" max="8719" width="10.625" style="91" customWidth="1"/>
    <col min="8720" max="8963" width="9" style="91"/>
    <col min="8964" max="8966" width="5.375" style="91" customWidth="1"/>
    <col min="8967" max="8967" width="47.25" style="91" customWidth="1"/>
    <col min="8968" max="8968" width="15.5" style="91" customWidth="1"/>
    <col min="8969" max="8969" width="15.75" style="91" customWidth="1"/>
    <col min="8970" max="8974" width="9" style="91"/>
    <col min="8975" max="8975" width="10.625" style="91" customWidth="1"/>
    <col min="8976" max="9219" width="9" style="91"/>
    <col min="9220" max="9222" width="5.375" style="91" customWidth="1"/>
    <col min="9223" max="9223" width="47.25" style="91" customWidth="1"/>
    <col min="9224" max="9224" width="15.5" style="91" customWidth="1"/>
    <col min="9225" max="9225" width="15.75" style="91" customWidth="1"/>
    <col min="9226" max="9230" width="9" style="91"/>
    <col min="9231" max="9231" width="10.625" style="91" customWidth="1"/>
    <col min="9232" max="9475" width="9" style="91"/>
    <col min="9476" max="9478" width="5.375" style="91" customWidth="1"/>
    <col min="9479" max="9479" width="47.25" style="91" customWidth="1"/>
    <col min="9480" max="9480" width="15.5" style="91" customWidth="1"/>
    <col min="9481" max="9481" width="15.75" style="91" customWidth="1"/>
    <col min="9482" max="9486" width="9" style="91"/>
    <col min="9487" max="9487" width="10.625" style="91" customWidth="1"/>
    <col min="9488" max="9731" width="9" style="91"/>
    <col min="9732" max="9734" width="5.375" style="91" customWidth="1"/>
    <col min="9735" max="9735" width="47.25" style="91" customWidth="1"/>
    <col min="9736" max="9736" width="15.5" style="91" customWidth="1"/>
    <col min="9737" max="9737" width="15.75" style="91" customWidth="1"/>
    <col min="9738" max="9742" width="9" style="91"/>
    <col min="9743" max="9743" width="10.625" style="91" customWidth="1"/>
    <col min="9744" max="9987" width="9" style="91"/>
    <col min="9988" max="9990" width="5.375" style="91" customWidth="1"/>
    <col min="9991" max="9991" width="47.25" style="91" customWidth="1"/>
    <col min="9992" max="9992" width="15.5" style="91" customWidth="1"/>
    <col min="9993" max="9993" width="15.75" style="91" customWidth="1"/>
    <col min="9994" max="9998" width="9" style="91"/>
    <col min="9999" max="9999" width="10.625" style="91" customWidth="1"/>
    <col min="10000" max="10243" width="9" style="91"/>
    <col min="10244" max="10246" width="5.375" style="91" customWidth="1"/>
    <col min="10247" max="10247" width="47.25" style="91" customWidth="1"/>
    <col min="10248" max="10248" width="15.5" style="91" customWidth="1"/>
    <col min="10249" max="10249" width="15.75" style="91" customWidth="1"/>
    <col min="10250" max="10254" width="9" style="91"/>
    <col min="10255" max="10255" width="10.625" style="91" customWidth="1"/>
    <col min="10256" max="10499" width="9" style="91"/>
    <col min="10500" max="10502" width="5.375" style="91" customWidth="1"/>
    <col min="10503" max="10503" width="47.25" style="91" customWidth="1"/>
    <col min="10504" max="10504" width="15.5" style="91" customWidth="1"/>
    <col min="10505" max="10505" width="15.75" style="91" customWidth="1"/>
    <col min="10506" max="10510" width="9" style="91"/>
    <col min="10511" max="10511" width="10.625" style="91" customWidth="1"/>
    <col min="10512" max="10755" width="9" style="91"/>
    <col min="10756" max="10758" width="5.375" style="91" customWidth="1"/>
    <col min="10759" max="10759" width="47.25" style="91" customWidth="1"/>
    <col min="10760" max="10760" width="15.5" style="91" customWidth="1"/>
    <col min="10761" max="10761" width="15.75" style="91" customWidth="1"/>
    <col min="10762" max="10766" width="9" style="91"/>
    <col min="10767" max="10767" width="10.625" style="91" customWidth="1"/>
    <col min="10768" max="11011" width="9" style="91"/>
    <col min="11012" max="11014" width="5.375" style="91" customWidth="1"/>
    <col min="11015" max="11015" width="47.25" style="91" customWidth="1"/>
    <col min="11016" max="11016" width="15.5" style="91" customWidth="1"/>
    <col min="11017" max="11017" width="15.75" style="91" customWidth="1"/>
    <col min="11018" max="11022" width="9" style="91"/>
    <col min="11023" max="11023" width="10.625" style="91" customWidth="1"/>
    <col min="11024" max="11267" width="9" style="91"/>
    <col min="11268" max="11270" width="5.375" style="91" customWidth="1"/>
    <col min="11271" max="11271" width="47.25" style="91" customWidth="1"/>
    <col min="11272" max="11272" width="15.5" style="91" customWidth="1"/>
    <col min="11273" max="11273" width="15.75" style="91" customWidth="1"/>
    <col min="11274" max="11278" width="9" style="91"/>
    <col min="11279" max="11279" width="10.625" style="91" customWidth="1"/>
    <col min="11280" max="11523" width="9" style="91"/>
    <col min="11524" max="11526" width="5.375" style="91" customWidth="1"/>
    <col min="11527" max="11527" width="47.25" style="91" customWidth="1"/>
    <col min="11528" max="11528" width="15.5" style="91" customWidth="1"/>
    <col min="11529" max="11529" width="15.75" style="91" customWidth="1"/>
    <col min="11530" max="11534" width="9" style="91"/>
    <col min="11535" max="11535" width="10.625" style="91" customWidth="1"/>
    <col min="11536" max="11779" width="9" style="91"/>
    <col min="11780" max="11782" width="5.375" style="91" customWidth="1"/>
    <col min="11783" max="11783" width="47.25" style="91" customWidth="1"/>
    <col min="11784" max="11784" width="15.5" style="91" customWidth="1"/>
    <col min="11785" max="11785" width="15.75" style="91" customWidth="1"/>
    <col min="11786" max="11790" width="9" style="91"/>
    <col min="11791" max="11791" width="10.625" style="91" customWidth="1"/>
    <col min="11792" max="12035" width="9" style="91"/>
    <col min="12036" max="12038" width="5.375" style="91" customWidth="1"/>
    <col min="12039" max="12039" width="47.25" style="91" customWidth="1"/>
    <col min="12040" max="12040" width="15.5" style="91" customWidth="1"/>
    <col min="12041" max="12041" width="15.75" style="91" customWidth="1"/>
    <col min="12042" max="12046" width="9" style="91"/>
    <col min="12047" max="12047" width="10.625" style="91" customWidth="1"/>
    <col min="12048" max="12291" width="9" style="91"/>
    <col min="12292" max="12294" width="5.375" style="91" customWidth="1"/>
    <col min="12295" max="12295" width="47.25" style="91" customWidth="1"/>
    <col min="12296" max="12296" width="15.5" style="91" customWidth="1"/>
    <col min="12297" max="12297" width="15.75" style="91" customWidth="1"/>
    <col min="12298" max="12302" width="9" style="91"/>
    <col min="12303" max="12303" width="10.625" style="91" customWidth="1"/>
    <col min="12304" max="12547" width="9" style="91"/>
    <col min="12548" max="12550" width="5.375" style="91" customWidth="1"/>
    <col min="12551" max="12551" width="47.25" style="91" customWidth="1"/>
    <col min="12552" max="12552" width="15.5" style="91" customWidth="1"/>
    <col min="12553" max="12553" width="15.75" style="91" customWidth="1"/>
    <col min="12554" max="12558" width="9" style="91"/>
    <col min="12559" max="12559" width="10.625" style="91" customWidth="1"/>
    <col min="12560" max="12803" width="9" style="91"/>
    <col min="12804" max="12806" width="5.375" style="91" customWidth="1"/>
    <col min="12807" max="12807" width="47.25" style="91" customWidth="1"/>
    <col min="12808" max="12808" width="15.5" style="91" customWidth="1"/>
    <col min="12809" max="12809" width="15.75" style="91" customWidth="1"/>
    <col min="12810" max="12814" width="9" style="91"/>
    <col min="12815" max="12815" width="10.625" style="91" customWidth="1"/>
    <col min="12816" max="13059" width="9" style="91"/>
    <col min="13060" max="13062" width="5.375" style="91" customWidth="1"/>
    <col min="13063" max="13063" width="47.25" style="91" customWidth="1"/>
    <col min="13064" max="13064" width="15.5" style="91" customWidth="1"/>
    <col min="13065" max="13065" width="15.75" style="91" customWidth="1"/>
    <col min="13066" max="13070" width="9" style="91"/>
    <col min="13071" max="13071" width="10.625" style="91" customWidth="1"/>
    <col min="13072" max="13315" width="9" style="91"/>
    <col min="13316" max="13318" width="5.375" style="91" customWidth="1"/>
    <col min="13319" max="13319" width="47.25" style="91" customWidth="1"/>
    <col min="13320" max="13320" width="15.5" style="91" customWidth="1"/>
    <col min="13321" max="13321" width="15.75" style="91" customWidth="1"/>
    <col min="13322" max="13326" width="9" style="91"/>
    <col min="13327" max="13327" width="10.625" style="91" customWidth="1"/>
    <col min="13328" max="13571" width="9" style="91"/>
    <col min="13572" max="13574" width="5.375" style="91" customWidth="1"/>
    <col min="13575" max="13575" width="47.25" style="91" customWidth="1"/>
    <col min="13576" max="13576" width="15.5" style="91" customWidth="1"/>
    <col min="13577" max="13577" width="15.75" style="91" customWidth="1"/>
    <col min="13578" max="13582" width="9" style="91"/>
    <col min="13583" max="13583" width="10.625" style="91" customWidth="1"/>
    <col min="13584" max="13827" width="9" style="91"/>
    <col min="13828" max="13830" width="5.375" style="91" customWidth="1"/>
    <col min="13831" max="13831" width="47.25" style="91" customWidth="1"/>
    <col min="13832" max="13832" width="15.5" style="91" customWidth="1"/>
    <col min="13833" max="13833" width="15.75" style="91" customWidth="1"/>
    <col min="13834" max="13838" width="9" style="91"/>
    <col min="13839" max="13839" width="10.625" style="91" customWidth="1"/>
    <col min="13840" max="14083" width="9" style="91"/>
    <col min="14084" max="14086" width="5.375" style="91" customWidth="1"/>
    <col min="14087" max="14087" width="47.25" style="91" customWidth="1"/>
    <col min="14088" max="14088" width="15.5" style="91" customWidth="1"/>
    <col min="14089" max="14089" width="15.75" style="91" customWidth="1"/>
    <col min="14090" max="14094" width="9" style="91"/>
    <col min="14095" max="14095" width="10.625" style="91" customWidth="1"/>
    <col min="14096" max="14339" width="9" style="91"/>
    <col min="14340" max="14342" width="5.375" style="91" customWidth="1"/>
    <col min="14343" max="14343" width="47.25" style="91" customWidth="1"/>
    <col min="14344" max="14344" width="15.5" style="91" customWidth="1"/>
    <col min="14345" max="14345" width="15.75" style="91" customWidth="1"/>
    <col min="14346" max="14350" width="9" style="91"/>
    <col min="14351" max="14351" width="10.625" style="91" customWidth="1"/>
    <col min="14352" max="14595" width="9" style="91"/>
    <col min="14596" max="14598" width="5.375" style="91" customWidth="1"/>
    <col min="14599" max="14599" width="47.25" style="91" customWidth="1"/>
    <col min="14600" max="14600" width="15.5" style="91" customWidth="1"/>
    <col min="14601" max="14601" width="15.75" style="91" customWidth="1"/>
    <col min="14602" max="14606" width="9" style="91"/>
    <col min="14607" max="14607" width="10.625" style="91" customWidth="1"/>
    <col min="14608" max="14851" width="9" style="91"/>
    <col min="14852" max="14854" width="5.375" style="91" customWidth="1"/>
    <col min="14855" max="14855" width="47.25" style="91" customWidth="1"/>
    <col min="14856" max="14856" width="15.5" style="91" customWidth="1"/>
    <col min="14857" max="14857" width="15.75" style="91" customWidth="1"/>
    <col min="14858" max="14862" width="9" style="91"/>
    <col min="14863" max="14863" width="10.625" style="91" customWidth="1"/>
    <col min="14864" max="15107" width="9" style="91"/>
    <col min="15108" max="15110" width="5.375" style="91" customWidth="1"/>
    <col min="15111" max="15111" width="47.25" style="91" customWidth="1"/>
    <col min="15112" max="15112" width="15.5" style="91" customWidth="1"/>
    <col min="15113" max="15113" width="15.75" style="91" customWidth="1"/>
    <col min="15114" max="15118" width="9" style="91"/>
    <col min="15119" max="15119" width="10.625" style="91" customWidth="1"/>
    <col min="15120" max="15363" width="9" style="91"/>
    <col min="15364" max="15366" width="5.375" style="91" customWidth="1"/>
    <col min="15367" max="15367" width="47.25" style="91" customWidth="1"/>
    <col min="15368" max="15368" width="15.5" style="91" customWidth="1"/>
    <col min="15369" max="15369" width="15.75" style="91" customWidth="1"/>
    <col min="15370" max="15374" width="9" style="91"/>
    <col min="15375" max="15375" width="10.625" style="91" customWidth="1"/>
    <col min="15376" max="15619" width="9" style="91"/>
    <col min="15620" max="15622" width="5.375" style="91" customWidth="1"/>
    <col min="15623" max="15623" width="47.25" style="91" customWidth="1"/>
    <col min="15624" max="15624" width="15.5" style="91" customWidth="1"/>
    <col min="15625" max="15625" width="15.75" style="91" customWidth="1"/>
    <col min="15626" max="15630" width="9" style="91"/>
    <col min="15631" max="15631" width="10.625" style="91" customWidth="1"/>
    <col min="15632" max="15875" width="9" style="91"/>
    <col min="15876" max="15878" width="5.375" style="91" customWidth="1"/>
    <col min="15879" max="15879" width="47.25" style="91" customWidth="1"/>
    <col min="15880" max="15880" width="15.5" style="91" customWidth="1"/>
    <col min="15881" max="15881" width="15.75" style="91" customWidth="1"/>
    <col min="15882" max="15886" width="9" style="91"/>
    <col min="15887" max="15887" width="10.625" style="91" customWidth="1"/>
    <col min="15888" max="16131" width="9" style="91"/>
    <col min="16132" max="16134" width="5.375" style="91" customWidth="1"/>
    <col min="16135" max="16135" width="47.25" style="91" customWidth="1"/>
    <col min="16136" max="16136" width="15.5" style="91" customWidth="1"/>
    <col min="16137" max="16137" width="15.75" style="91" customWidth="1"/>
    <col min="16138" max="16142" width="9" style="91"/>
    <col min="16143" max="16143" width="10.625" style="91" customWidth="1"/>
    <col min="16144" max="16384" width="9" style="91"/>
  </cols>
  <sheetData>
    <row r="1" spans="1:16" ht="17.25" x14ac:dyDescent="0.3">
      <c r="F1" s="119"/>
      <c r="G1" s="119"/>
      <c r="H1" s="119"/>
      <c r="I1" s="130" t="s">
        <v>108</v>
      </c>
    </row>
    <row r="2" spans="1:16" ht="19.5" customHeight="1" x14ac:dyDescent="0.3">
      <c r="I2" s="128" t="s">
        <v>119</v>
      </c>
    </row>
    <row r="3" spans="1:16" ht="18" customHeight="1" x14ac:dyDescent="0.3">
      <c r="I3" s="85" t="s">
        <v>41</v>
      </c>
    </row>
    <row r="6" spans="1:16" s="92" customFormat="1" ht="51" customHeight="1" x14ac:dyDescent="0.25">
      <c r="A6" s="173" t="s">
        <v>120</v>
      </c>
      <c r="B6" s="173"/>
      <c r="C6" s="173"/>
      <c r="D6" s="173"/>
      <c r="E6" s="173"/>
      <c r="F6" s="173"/>
      <c r="G6" s="173"/>
      <c r="H6" s="173"/>
      <c r="I6" s="173"/>
    </row>
    <row r="7" spans="1:16" s="92" customFormat="1" ht="21.75" customHeight="1" x14ac:dyDescent="0.25">
      <c r="A7" s="95"/>
      <c r="B7" s="95"/>
      <c r="C7" s="95"/>
      <c r="D7" s="95"/>
      <c r="E7" s="95"/>
      <c r="F7" s="95"/>
      <c r="G7" s="95"/>
      <c r="H7" s="95"/>
      <c r="I7" s="96" t="s">
        <v>78</v>
      </c>
      <c r="J7" s="97"/>
    </row>
    <row r="8" spans="1:16" s="92" customFormat="1" ht="66.75" customHeight="1" x14ac:dyDescent="0.25">
      <c r="A8" s="165" t="s">
        <v>94</v>
      </c>
      <c r="B8" s="166"/>
      <c r="C8" s="167"/>
      <c r="D8" s="160" t="s">
        <v>95</v>
      </c>
      <c r="E8" s="162" t="s">
        <v>99</v>
      </c>
      <c r="F8" s="163" t="s">
        <v>139</v>
      </c>
      <c r="G8" s="176"/>
      <c r="H8" s="176"/>
      <c r="I8" s="164"/>
      <c r="J8" s="98"/>
    </row>
    <row r="9" spans="1:16" s="92" customFormat="1" ht="79.5" customHeight="1" x14ac:dyDescent="0.25">
      <c r="A9" s="117" t="s">
        <v>96</v>
      </c>
      <c r="B9" s="117" t="s">
        <v>97</v>
      </c>
      <c r="C9" s="117" t="s">
        <v>98</v>
      </c>
      <c r="D9" s="161"/>
      <c r="E9" s="174"/>
      <c r="F9" s="118" t="s">
        <v>109</v>
      </c>
      <c r="G9" s="120" t="s">
        <v>110</v>
      </c>
      <c r="H9" s="118" t="s">
        <v>83</v>
      </c>
      <c r="I9" s="118" t="s">
        <v>84</v>
      </c>
    </row>
    <row r="10" spans="1:16" s="92" customFormat="1" ht="22.5" customHeight="1" x14ac:dyDescent="0.25">
      <c r="A10" s="118"/>
      <c r="B10" s="118"/>
      <c r="C10" s="118"/>
      <c r="D10" s="118"/>
      <c r="E10" s="118" t="s">
        <v>105</v>
      </c>
      <c r="F10" s="124">
        <f>F14</f>
        <v>0</v>
      </c>
      <c r="G10" s="115">
        <f>G14</f>
        <v>0</v>
      </c>
      <c r="H10" s="115">
        <f>H14</f>
        <v>0</v>
      </c>
      <c r="I10" s="127">
        <f>I14</f>
        <v>-249624</v>
      </c>
      <c r="O10" s="100"/>
      <c r="P10" s="100"/>
    </row>
    <row r="11" spans="1:16" s="92" customFormat="1" ht="14.25" x14ac:dyDescent="0.25">
      <c r="A11" s="118"/>
      <c r="B11" s="118"/>
      <c r="C11" s="118"/>
      <c r="D11" s="118"/>
      <c r="E11" s="101" t="s">
        <v>2</v>
      </c>
      <c r="F11" s="115"/>
      <c r="G11" s="115"/>
      <c r="H11" s="115"/>
      <c r="I11" s="115"/>
      <c r="O11" s="100"/>
      <c r="P11" s="100"/>
    </row>
    <row r="12" spans="1:16" s="92" customFormat="1" ht="24.75" customHeight="1" x14ac:dyDescent="0.25">
      <c r="A12" s="105"/>
      <c r="B12" s="105"/>
      <c r="C12" s="105"/>
      <c r="D12" s="105"/>
      <c r="E12" s="121" t="s">
        <v>106</v>
      </c>
      <c r="F12" s="115">
        <f>SUM(F14)</f>
        <v>0</v>
      </c>
      <c r="G12" s="115">
        <f>SUM(G14)</f>
        <v>0</v>
      </c>
      <c r="H12" s="115">
        <f>SUM(H14)</f>
        <v>0</v>
      </c>
      <c r="I12" s="127">
        <f>SUM(I14)</f>
        <v>-249624</v>
      </c>
    </row>
    <row r="13" spans="1:16" s="92" customFormat="1" ht="14.25" x14ac:dyDescent="0.25">
      <c r="A13" s="118"/>
      <c r="B13" s="118"/>
      <c r="C13" s="118"/>
      <c r="D13" s="118"/>
      <c r="E13" s="101" t="s">
        <v>2</v>
      </c>
      <c r="F13" s="115"/>
      <c r="G13" s="115"/>
      <c r="H13" s="115"/>
      <c r="I13" s="115"/>
      <c r="O13" s="100"/>
      <c r="P13" s="100"/>
    </row>
    <row r="14" spans="1:16" s="92" customFormat="1" ht="73.5" customHeight="1" x14ac:dyDescent="0.25">
      <c r="A14" s="102" t="s">
        <v>86</v>
      </c>
      <c r="B14" s="105" t="s">
        <v>88</v>
      </c>
      <c r="C14" s="105" t="s">
        <v>63</v>
      </c>
      <c r="D14" s="102" t="s">
        <v>63</v>
      </c>
      <c r="E14" s="123" t="s">
        <v>107</v>
      </c>
      <c r="F14" s="115"/>
      <c r="G14" s="115"/>
      <c r="H14" s="115"/>
      <c r="I14" s="127">
        <v>-249624</v>
      </c>
      <c r="O14" s="100"/>
      <c r="P14" s="100"/>
    </row>
  </sheetData>
  <mergeCells count="5">
    <mergeCell ref="A6:I6"/>
    <mergeCell ref="A8:C8"/>
    <mergeCell ref="D8:D9"/>
    <mergeCell ref="E8:E9"/>
    <mergeCell ref="F8:I8"/>
  </mergeCells>
  <pageMargins left="0.23" right="0.19" top="0.52" bottom="0.51" header="0.17" footer="0.24"/>
  <pageSetup paperSize="9" scale="95" firstPageNumber="5" orientation="portrait" useFirstPageNumber="1" r:id="rId1"/>
  <headerFooter alignWithMargins="0"/>
  <ignoredErrors>
    <ignoredError sqref="A14:D1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C33"/>
  <sheetViews>
    <sheetView showZeros="0" tabSelected="1" view="pageBreakPreview" zoomScale="60" zoomScaleNormal="100" workbookViewId="0">
      <selection activeCell="I11" sqref="I11"/>
    </sheetView>
  </sheetViews>
  <sheetFormatPr defaultColWidth="8" defaultRowHeight="15" outlineLevelCol="1" x14ac:dyDescent="0.25"/>
  <cols>
    <col min="1" max="1" width="12.875" style="2" customWidth="1" outlineLevel="1"/>
    <col min="2" max="2" width="23.5" style="2" customWidth="1" outlineLevel="1"/>
    <col min="3" max="3" width="9.375" style="4" customWidth="1"/>
    <col min="4" max="4" width="11.125" style="4" customWidth="1"/>
    <col min="5" max="5" width="14.375" style="2" customWidth="1"/>
    <col min="6" max="6" width="12.25" style="2" customWidth="1"/>
    <col min="7" max="7" width="15.875" style="2" customWidth="1"/>
    <col min="8" max="8" width="8" style="2"/>
    <col min="9" max="9" width="11.25" style="2" bestFit="1" customWidth="1"/>
    <col min="10" max="16384" width="8" style="2"/>
  </cols>
  <sheetData>
    <row r="1" spans="1:211" ht="17.25" x14ac:dyDescent="0.25">
      <c r="A1" s="85"/>
      <c r="B1" s="85"/>
      <c r="C1" s="85"/>
      <c r="D1" s="87"/>
      <c r="E1" s="87"/>
      <c r="F1" s="86"/>
      <c r="G1" s="129" t="s">
        <v>137</v>
      </c>
    </row>
    <row r="2" spans="1:211" ht="17.25" x14ac:dyDescent="0.25">
      <c r="A2" s="85"/>
      <c r="B2" s="85"/>
      <c r="C2" s="85"/>
      <c r="D2" s="87"/>
      <c r="E2" s="87"/>
      <c r="F2" s="180" t="s">
        <v>119</v>
      </c>
      <c r="G2" s="180"/>
    </row>
    <row r="3" spans="1:211" ht="17.25" x14ac:dyDescent="0.25">
      <c r="A3" s="85"/>
      <c r="B3" s="85"/>
      <c r="C3" s="85"/>
      <c r="D3" s="87"/>
      <c r="E3" s="87"/>
      <c r="F3" s="180" t="s">
        <v>41</v>
      </c>
      <c r="G3" s="180"/>
    </row>
    <row r="4" spans="1:211" ht="17.25" x14ac:dyDescent="0.25">
      <c r="A4" s="85"/>
      <c r="B4" s="85"/>
      <c r="C4" s="85"/>
      <c r="D4" s="87"/>
      <c r="E4" s="87"/>
      <c r="F4" s="88"/>
      <c r="G4" s="88"/>
    </row>
    <row r="5" spans="1:211" ht="48.75" customHeight="1" x14ac:dyDescent="0.25">
      <c r="A5" s="181" t="s">
        <v>122</v>
      </c>
      <c r="B5" s="181"/>
      <c r="C5" s="181"/>
      <c r="D5" s="181"/>
      <c r="E5" s="181"/>
      <c r="F5" s="181"/>
      <c r="G5" s="181"/>
    </row>
    <row r="6" spans="1:211" x14ac:dyDescent="0.25">
      <c r="G6" s="5"/>
    </row>
    <row r="7" spans="1:211" s="6" customFormat="1" ht="45" customHeight="1" x14ac:dyDescent="0.25">
      <c r="A7" s="134" t="s">
        <v>49</v>
      </c>
      <c r="B7" s="134" t="s">
        <v>45</v>
      </c>
      <c r="C7" s="134" t="s">
        <v>53</v>
      </c>
      <c r="D7" s="134" t="s">
        <v>15</v>
      </c>
      <c r="E7" s="134" t="s">
        <v>140</v>
      </c>
      <c r="F7" s="134"/>
      <c r="G7" s="134"/>
    </row>
    <row r="8" spans="1:211" s="6" customFormat="1" ht="28.5" customHeight="1" x14ac:dyDescent="0.25">
      <c r="A8" s="134"/>
      <c r="B8" s="134"/>
      <c r="C8" s="134"/>
      <c r="D8" s="134"/>
      <c r="E8" s="84" t="s">
        <v>71</v>
      </c>
      <c r="F8" s="83" t="s">
        <v>26</v>
      </c>
      <c r="G8" s="83" t="s">
        <v>48</v>
      </c>
    </row>
    <row r="9" spans="1:211" s="20" customFormat="1" ht="16.5" x14ac:dyDescent="0.25">
      <c r="A9" s="59"/>
      <c r="B9" s="183" t="s">
        <v>50</v>
      </c>
      <c r="C9" s="184"/>
      <c r="D9" s="184"/>
      <c r="E9" s="184"/>
      <c r="F9" s="185"/>
      <c r="G9" s="82">
        <f>+G10</f>
        <v>-249624</v>
      </c>
    </row>
    <row r="10" spans="1:211" s="28" customFormat="1" ht="16.5" x14ac:dyDescent="0.25">
      <c r="A10" s="59"/>
      <c r="B10" s="183" t="s">
        <v>76</v>
      </c>
      <c r="C10" s="184"/>
      <c r="D10" s="184"/>
      <c r="E10" s="184"/>
      <c r="F10" s="185"/>
      <c r="G10" s="82">
        <f>+G11</f>
        <v>-249624</v>
      </c>
    </row>
    <row r="11" spans="1:211" s="6" customFormat="1" ht="52.5" customHeight="1" x14ac:dyDescent="0.25">
      <c r="A11" s="60"/>
      <c r="B11" s="183" t="s">
        <v>77</v>
      </c>
      <c r="C11" s="184"/>
      <c r="D11" s="184"/>
      <c r="E11" s="184"/>
      <c r="F11" s="185"/>
      <c r="G11" s="82">
        <f>SUM(G12:G31)</f>
        <v>-249624</v>
      </c>
      <c r="I11" s="126"/>
    </row>
    <row r="12" spans="1:211" s="67" customFormat="1" ht="16.5" x14ac:dyDescent="0.25">
      <c r="A12" s="77" t="s">
        <v>111</v>
      </c>
      <c r="B12" s="78" t="s">
        <v>73</v>
      </c>
      <c r="C12" s="79" t="s">
        <v>74</v>
      </c>
      <c r="D12" s="64" t="s">
        <v>75</v>
      </c>
      <c r="E12" s="90">
        <v>-1631000</v>
      </c>
      <c r="F12" s="81"/>
      <c r="G12" s="81">
        <f>-1631000/1000</f>
        <v>-1631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</row>
    <row r="13" spans="1:211" s="67" customFormat="1" ht="16.5" x14ac:dyDescent="0.25">
      <c r="A13" s="77" t="s">
        <v>112</v>
      </c>
      <c r="B13" s="78" t="s">
        <v>73</v>
      </c>
      <c r="C13" s="79" t="s">
        <v>74</v>
      </c>
      <c r="D13" s="64" t="s">
        <v>75</v>
      </c>
      <c r="E13" s="90">
        <v>-1631000</v>
      </c>
      <c r="F13" s="81"/>
      <c r="G13" s="81">
        <f t="shared" ref="G13:G17" si="0">-1631000/1000</f>
        <v>-1631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</row>
    <row r="14" spans="1:211" s="67" customFormat="1" ht="16.5" x14ac:dyDescent="0.25">
      <c r="A14" s="77" t="s">
        <v>113</v>
      </c>
      <c r="B14" s="78" t="s">
        <v>73</v>
      </c>
      <c r="C14" s="79" t="s">
        <v>74</v>
      </c>
      <c r="D14" s="64" t="s">
        <v>75</v>
      </c>
      <c r="E14" s="90">
        <v>-1631000</v>
      </c>
      <c r="F14" s="81"/>
      <c r="G14" s="81">
        <f t="shared" si="0"/>
        <v>-1631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</row>
    <row r="15" spans="1:211" s="67" customFormat="1" ht="16.5" x14ac:dyDescent="0.25">
      <c r="A15" s="77" t="s">
        <v>114</v>
      </c>
      <c r="B15" s="78" t="s">
        <v>73</v>
      </c>
      <c r="C15" s="79" t="s">
        <v>74</v>
      </c>
      <c r="D15" s="64" t="s">
        <v>75</v>
      </c>
      <c r="E15" s="90">
        <v>-1631000</v>
      </c>
      <c r="F15" s="81"/>
      <c r="G15" s="81">
        <f t="shared" si="0"/>
        <v>-1631</v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</row>
    <row r="16" spans="1:211" s="67" customFormat="1" ht="16.5" x14ac:dyDescent="0.25">
      <c r="A16" s="77" t="s">
        <v>115</v>
      </c>
      <c r="B16" s="78" t="s">
        <v>73</v>
      </c>
      <c r="C16" s="79" t="s">
        <v>74</v>
      </c>
      <c r="D16" s="64" t="s">
        <v>75</v>
      </c>
      <c r="E16" s="90">
        <v>-1631000</v>
      </c>
      <c r="F16" s="81"/>
      <c r="G16" s="81">
        <f t="shared" si="0"/>
        <v>-1631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</row>
    <row r="17" spans="1:211" s="67" customFormat="1" ht="16.5" x14ac:dyDescent="0.25">
      <c r="A17" s="77" t="s">
        <v>116</v>
      </c>
      <c r="B17" s="78" t="s">
        <v>73</v>
      </c>
      <c r="C17" s="79" t="s">
        <v>74</v>
      </c>
      <c r="D17" s="64" t="s">
        <v>75</v>
      </c>
      <c r="E17" s="90">
        <v>-1631000</v>
      </c>
      <c r="F17" s="81"/>
      <c r="G17" s="81">
        <f t="shared" si="0"/>
        <v>-1631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</row>
    <row r="18" spans="1:211" s="67" customFormat="1" ht="16.5" x14ac:dyDescent="0.25">
      <c r="A18" s="77" t="s">
        <v>117</v>
      </c>
      <c r="B18" s="78" t="s">
        <v>73</v>
      </c>
      <c r="C18" s="79" t="s">
        <v>74</v>
      </c>
      <c r="D18" s="64" t="s">
        <v>75</v>
      </c>
      <c r="E18" s="90">
        <v>-776000</v>
      </c>
      <c r="F18" s="81"/>
      <c r="G18" s="81">
        <f>-776000/1000</f>
        <v>-776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</row>
    <row r="19" spans="1:211" s="67" customFormat="1" ht="16.5" x14ac:dyDescent="0.25">
      <c r="A19" s="77" t="s">
        <v>124</v>
      </c>
      <c r="B19" s="78" t="s">
        <v>73</v>
      </c>
      <c r="C19" s="79" t="s">
        <v>123</v>
      </c>
      <c r="D19" s="64" t="s">
        <v>75</v>
      </c>
      <c r="E19" s="90">
        <v>-17362000</v>
      </c>
      <c r="F19" s="81">
        <v>-1</v>
      </c>
      <c r="G19" s="81">
        <f>-E19*F19/1000</f>
        <v>-17362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</row>
    <row r="20" spans="1:211" s="67" customFormat="1" ht="16.5" x14ac:dyDescent="0.25">
      <c r="A20" s="77" t="s">
        <v>125</v>
      </c>
      <c r="B20" s="78" t="s">
        <v>73</v>
      </c>
      <c r="C20" s="79" t="s">
        <v>123</v>
      </c>
      <c r="D20" s="64" t="s">
        <v>75</v>
      </c>
      <c r="E20" s="90">
        <v>-17362000</v>
      </c>
      <c r="F20" s="81">
        <v>-1</v>
      </c>
      <c r="G20" s="81">
        <f t="shared" ref="G20:G28" si="1">-E20*F20/1000</f>
        <v>-17362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</row>
    <row r="21" spans="1:211" s="67" customFormat="1" ht="16.5" x14ac:dyDescent="0.25">
      <c r="A21" s="77" t="s">
        <v>126</v>
      </c>
      <c r="B21" s="78" t="s">
        <v>73</v>
      </c>
      <c r="C21" s="79" t="s">
        <v>123</v>
      </c>
      <c r="D21" s="64" t="s">
        <v>75</v>
      </c>
      <c r="E21" s="90">
        <v>-17362000</v>
      </c>
      <c r="F21" s="81">
        <v>-1</v>
      </c>
      <c r="G21" s="81">
        <f t="shared" si="1"/>
        <v>-17362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</row>
    <row r="22" spans="1:211" s="67" customFormat="1" ht="16.5" x14ac:dyDescent="0.25">
      <c r="A22" s="77" t="s">
        <v>127</v>
      </c>
      <c r="B22" s="78" t="s">
        <v>73</v>
      </c>
      <c r="C22" s="79" t="s">
        <v>123</v>
      </c>
      <c r="D22" s="64" t="s">
        <v>75</v>
      </c>
      <c r="E22" s="90">
        <v>-17362000</v>
      </c>
      <c r="F22" s="81">
        <v>-1</v>
      </c>
      <c r="G22" s="81">
        <f t="shared" si="1"/>
        <v>-17362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</row>
    <row r="23" spans="1:211" s="67" customFormat="1" ht="16.5" x14ac:dyDescent="0.25">
      <c r="A23" s="77" t="s">
        <v>128</v>
      </c>
      <c r="B23" s="78" t="s">
        <v>73</v>
      </c>
      <c r="C23" s="79" t="s">
        <v>123</v>
      </c>
      <c r="D23" s="64" t="s">
        <v>75</v>
      </c>
      <c r="E23" s="90">
        <v>-17362000</v>
      </c>
      <c r="F23" s="81">
        <v>-1</v>
      </c>
      <c r="G23" s="81">
        <f t="shared" si="1"/>
        <v>-17362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</row>
    <row r="24" spans="1:211" s="67" customFormat="1" ht="16.5" x14ac:dyDescent="0.25">
      <c r="A24" s="77" t="s">
        <v>129</v>
      </c>
      <c r="B24" s="78" t="s">
        <v>73</v>
      </c>
      <c r="C24" s="79" t="s">
        <v>123</v>
      </c>
      <c r="D24" s="64" t="s">
        <v>75</v>
      </c>
      <c r="E24" s="90">
        <v>-17362000</v>
      </c>
      <c r="F24" s="81">
        <v>-1</v>
      </c>
      <c r="G24" s="81">
        <f t="shared" si="1"/>
        <v>-17362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</row>
    <row r="25" spans="1:211" s="67" customFormat="1" ht="16.5" x14ac:dyDescent="0.25">
      <c r="A25" s="77" t="s">
        <v>130</v>
      </c>
      <c r="B25" s="78" t="s">
        <v>73</v>
      </c>
      <c r="C25" s="79" t="s">
        <v>123</v>
      </c>
      <c r="D25" s="64" t="s">
        <v>75</v>
      </c>
      <c r="E25" s="90">
        <v>-17362000</v>
      </c>
      <c r="F25" s="81">
        <v>-1</v>
      </c>
      <c r="G25" s="81">
        <f t="shared" si="1"/>
        <v>-17362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</row>
    <row r="26" spans="1:211" s="67" customFormat="1" ht="16.5" x14ac:dyDescent="0.25">
      <c r="A26" s="77" t="s">
        <v>131</v>
      </c>
      <c r="B26" s="78" t="s">
        <v>73</v>
      </c>
      <c r="C26" s="79" t="s">
        <v>123</v>
      </c>
      <c r="D26" s="64" t="s">
        <v>75</v>
      </c>
      <c r="E26" s="90">
        <v>-17362000</v>
      </c>
      <c r="F26" s="81">
        <v>-1</v>
      </c>
      <c r="G26" s="81">
        <f t="shared" si="1"/>
        <v>-17362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</row>
    <row r="27" spans="1:211" s="67" customFormat="1" ht="16.5" x14ac:dyDescent="0.25">
      <c r="A27" s="77" t="s">
        <v>132</v>
      </c>
      <c r="B27" s="78" t="s">
        <v>73</v>
      </c>
      <c r="C27" s="79" t="s">
        <v>123</v>
      </c>
      <c r="D27" s="64" t="s">
        <v>75</v>
      </c>
      <c r="E27" s="90">
        <v>-17362000</v>
      </c>
      <c r="F27" s="81">
        <v>-1</v>
      </c>
      <c r="G27" s="81">
        <f t="shared" si="1"/>
        <v>-17362</v>
      </c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</row>
    <row r="28" spans="1:211" s="67" customFormat="1" ht="16.5" x14ac:dyDescent="0.25">
      <c r="A28" s="77" t="s">
        <v>133</v>
      </c>
      <c r="B28" s="78" t="s">
        <v>73</v>
      </c>
      <c r="C28" s="79" t="s">
        <v>123</v>
      </c>
      <c r="D28" s="64" t="s">
        <v>75</v>
      </c>
      <c r="E28" s="90">
        <v>-17362000</v>
      </c>
      <c r="F28" s="81">
        <v>-1</v>
      </c>
      <c r="G28" s="81">
        <f t="shared" si="1"/>
        <v>-17362</v>
      </c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</row>
    <row r="29" spans="1:211" s="67" customFormat="1" ht="16.5" x14ac:dyDescent="0.25">
      <c r="A29" s="77" t="s">
        <v>134</v>
      </c>
      <c r="B29" s="78" t="s">
        <v>73</v>
      </c>
      <c r="C29" s="79" t="s">
        <v>123</v>
      </c>
      <c r="D29" s="64" t="s">
        <v>75</v>
      </c>
      <c r="E29" s="90">
        <v>-21814000</v>
      </c>
      <c r="F29" s="81">
        <v>-1</v>
      </c>
      <c r="G29" s="81">
        <f>-E29*F29/1000</f>
        <v>-21814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</row>
    <row r="30" spans="1:211" s="67" customFormat="1" ht="16.5" x14ac:dyDescent="0.25">
      <c r="A30" s="77" t="s">
        <v>135</v>
      </c>
      <c r="B30" s="78" t="s">
        <v>73</v>
      </c>
      <c r="C30" s="79" t="s">
        <v>123</v>
      </c>
      <c r="D30" s="64" t="s">
        <v>75</v>
      </c>
      <c r="E30" s="90">
        <v>-21814000</v>
      </c>
      <c r="F30" s="81">
        <v>-1</v>
      </c>
      <c r="G30" s="81">
        <f t="shared" ref="G30:G31" si="2">-E30*F30/1000</f>
        <v>-21814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</row>
    <row r="31" spans="1:211" s="67" customFormat="1" ht="18" customHeight="1" x14ac:dyDescent="0.25">
      <c r="A31" s="77" t="s">
        <v>136</v>
      </c>
      <c r="B31" s="78" t="s">
        <v>73</v>
      </c>
      <c r="C31" s="79" t="s">
        <v>123</v>
      </c>
      <c r="D31" s="64" t="s">
        <v>75</v>
      </c>
      <c r="E31" s="90">
        <v>-21814000</v>
      </c>
      <c r="F31" s="81">
        <v>-1</v>
      </c>
      <c r="G31" s="81">
        <f t="shared" si="2"/>
        <v>-21814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</row>
    <row r="33" spans="1:7" ht="102" hidden="1" customHeight="1" x14ac:dyDescent="0.25">
      <c r="A33" s="182" t="s">
        <v>72</v>
      </c>
      <c r="B33" s="182"/>
      <c r="C33" s="182"/>
      <c r="D33" s="182"/>
      <c r="E33" s="182"/>
      <c r="F33" s="182"/>
      <c r="G33" s="182"/>
    </row>
  </sheetData>
  <mergeCells count="12">
    <mergeCell ref="F2:G2"/>
    <mergeCell ref="F3:G3"/>
    <mergeCell ref="A5:G5"/>
    <mergeCell ref="A33:G33"/>
    <mergeCell ref="B11:F11"/>
    <mergeCell ref="B10:F10"/>
    <mergeCell ref="B7:B8"/>
    <mergeCell ref="A7:A8"/>
    <mergeCell ref="D7:D8"/>
    <mergeCell ref="C7:C8"/>
    <mergeCell ref="B9:F9"/>
    <mergeCell ref="E7:G7"/>
  </mergeCells>
  <phoneticPr fontId="33" type="noConversion"/>
  <pageMargins left="0.42" right="0.16" top="0.39" bottom="0.35" header="0.3" footer="0.16"/>
  <pageSetup paperSize="9" scale="90" firstPageNumber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J12" sqref="J12:J17"/>
    </sheetView>
  </sheetViews>
  <sheetFormatPr defaultRowHeight="15.7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Plan aLL</vt:lpstr>
      <vt:lpstr>Plan GAXTNI</vt:lpstr>
      <vt:lpstr>5 (2)</vt:lpstr>
      <vt:lpstr>12</vt:lpstr>
      <vt:lpstr>5</vt:lpstr>
      <vt:lpstr>5 (1)</vt:lpstr>
      <vt:lpstr>5 (4)</vt:lpstr>
      <vt:lpstr>12.1</vt:lpstr>
      <vt:lpstr>Sheet2</vt:lpstr>
      <vt:lpstr>Sheet3</vt:lpstr>
      <vt:lpstr>'12'!Print_Titles</vt:lpstr>
      <vt:lpstr>'12.1'!Print_Titles</vt:lpstr>
      <vt:lpstr>'Plan aLL'!Print_Titles</vt:lpstr>
      <vt:lpstr>'Plan GAXTNI'!Print_Titles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https://mul.gov.am/tasks/docs/attachment.php?id=484796&amp;fn=havelvats.xlsx&amp;out=1&amp;token=cc361d033241636c09f7</cp:keywords>
</cp:coreProperties>
</file>