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4965" windowWidth="14805" windowHeight="3150" tabRatio="911" activeTab="8"/>
  </bookViews>
  <sheets>
    <sheet name="օրենք" sheetId="82" r:id="rId1"/>
    <sheet name="Կապիտալ" sheetId="68" r:id="rId2"/>
    <sheet name="Եռամսյակային" sheetId="81" r:id="rId3"/>
    <sheet name="Արարատ ծր" sheetId="93" r:id="rId4"/>
    <sheet name="Գեղարքունիք ծր" sheetId="103" r:id="rId5"/>
    <sheet name="Լոռի ծր" sheetId="97" r:id="rId6"/>
    <sheet name="Շիրակ ծր" sheetId="99" r:id="rId7"/>
    <sheet name="doc. 12" sheetId="94" r:id="rId8"/>
    <sheet name="Գնում" sheetId="95" r:id="rId9"/>
    <sheet name="Արարատ" sheetId="48" r:id="rId10"/>
    <sheet name="Գեղարքունիք" sheetId="104" r:id="rId11"/>
    <sheet name="Լոռի" sheetId="83" r:id="rId12"/>
    <sheet name="Շիրակ" sheetId="73" r:id="rId13"/>
  </sheets>
  <externalReferences>
    <externalReference r:id="rId14"/>
  </externalReferences>
  <calcPr calcId="125725"/>
</workbook>
</file>

<file path=xl/calcChain.xml><?xml version="1.0" encoding="utf-8"?>
<calcChain xmlns="http://schemas.openxmlformats.org/spreadsheetml/2006/main">
  <c r="F38" i="95"/>
  <c r="F37"/>
  <c r="F36" s="1"/>
  <c r="G15" i="103" l="1"/>
  <c r="C9" i="73" l="1"/>
  <c r="D9" i="104" l="1"/>
  <c r="E114" i="94"/>
  <c r="E108" s="1"/>
  <c r="F15" i="103"/>
  <c r="F35" i="95" l="1"/>
  <c r="H18" i="68"/>
  <c r="D7" i="48" l="1"/>
  <c r="F27" i="95" l="1"/>
  <c r="F26" s="1"/>
  <c r="F25" s="1"/>
  <c r="C7" i="48"/>
  <c r="F41" i="68" l="1"/>
  <c r="F39" i="81" s="1"/>
  <c r="F42" i="68"/>
  <c r="F40" i="81" s="1"/>
  <c r="F43" i="68"/>
  <c r="F41" i="81" s="1"/>
  <c r="F36" i="68"/>
  <c r="F34" i="81" s="1"/>
  <c r="F37" i="68"/>
  <c r="F35" i="81" s="1"/>
  <c r="F38" i="68"/>
  <c r="F36" i="81" s="1"/>
  <c r="F39" i="68"/>
  <c r="F37" i="81" s="1"/>
  <c r="F40" i="68"/>
  <c r="F38" i="81" s="1"/>
  <c r="F16" i="99" l="1"/>
  <c r="G16" s="1"/>
  <c r="G37" i="97"/>
  <c r="E169" i="94" s="1"/>
  <c r="E163" s="1"/>
  <c r="F37" i="97"/>
  <c r="C38" l="1"/>
  <c r="F46" i="95"/>
  <c r="F45" s="1"/>
  <c r="F44" s="1"/>
  <c r="D7" i="83" l="1"/>
  <c r="C7"/>
  <c r="H51" i="68" l="1"/>
  <c r="I51"/>
  <c r="J51"/>
  <c r="G51"/>
  <c r="I53"/>
  <c r="E24" i="82" s="1"/>
  <c r="H53" i="68"/>
  <c r="E23" i="82" s="1"/>
  <c r="F55" i="68"/>
  <c r="F57"/>
  <c r="F56"/>
  <c r="J53"/>
  <c r="G53"/>
  <c r="F55" i="81" l="1"/>
  <c r="G55" s="1"/>
  <c r="F53"/>
  <c r="F54"/>
  <c r="G54" s="1"/>
  <c r="E21" i="82"/>
  <c r="F51" i="68"/>
  <c r="F53"/>
  <c r="F51" i="81" l="1"/>
  <c r="F49" s="1"/>
  <c r="F47"/>
  <c r="F45" s="1"/>
  <c r="G53"/>
  <c r="I34" i="68"/>
  <c r="H34"/>
  <c r="H29"/>
  <c r="I18"/>
  <c r="F46"/>
  <c r="J44"/>
  <c r="I44"/>
  <c r="H44"/>
  <c r="G44"/>
  <c r="G41" i="81"/>
  <c r="G40"/>
  <c r="G39"/>
  <c r="G38"/>
  <c r="G37"/>
  <c r="G36"/>
  <c r="G35"/>
  <c r="G34"/>
  <c r="J34" i="68"/>
  <c r="J12" s="1"/>
  <c r="G34"/>
  <c r="F33"/>
  <c r="F32"/>
  <c r="F31"/>
  <c r="J29"/>
  <c r="J16" s="1"/>
  <c r="I29"/>
  <c r="G29"/>
  <c r="G16" s="1"/>
  <c r="F28"/>
  <c r="F27"/>
  <c r="F26"/>
  <c r="F25"/>
  <c r="F24"/>
  <c r="F23"/>
  <c r="F22"/>
  <c r="F21"/>
  <c r="F20"/>
  <c r="F19" i="81" l="1"/>
  <c r="G19" s="1"/>
  <c r="F23"/>
  <c r="G23" s="1"/>
  <c r="F30"/>
  <c r="G30" s="1"/>
  <c r="F44"/>
  <c r="G44" s="1"/>
  <c r="G42" s="1"/>
  <c r="F42" s="1"/>
  <c r="F20"/>
  <c r="G20" s="1"/>
  <c r="F24"/>
  <c r="G24" s="1"/>
  <c r="G51"/>
  <c r="G47"/>
  <c r="G45" s="1"/>
  <c r="F25"/>
  <c r="G25" s="1"/>
  <c r="F18" i="93"/>
  <c r="F31" i="81"/>
  <c r="G31" s="1"/>
  <c r="F29"/>
  <c r="G29" s="1"/>
  <c r="F26"/>
  <c r="G26" s="1"/>
  <c r="F22"/>
  <c r="G22" s="1"/>
  <c r="F21"/>
  <c r="G21" s="1"/>
  <c r="F18"/>
  <c r="G32"/>
  <c r="F32" s="1"/>
  <c r="F18" i="68"/>
  <c r="F24" i="95"/>
  <c r="F23" s="1"/>
  <c r="F22" s="1"/>
  <c r="E54" i="82"/>
  <c r="G18" i="93"/>
  <c r="E93" i="94" s="1"/>
  <c r="E87" s="1"/>
  <c r="E42" i="82"/>
  <c r="F19" i="95"/>
  <c r="F18" s="1"/>
  <c r="E43" i="82"/>
  <c r="F21" i="95"/>
  <c r="F20" s="1"/>
  <c r="F44" i="68"/>
  <c r="G12"/>
  <c r="F34"/>
  <c r="I16"/>
  <c r="I14" s="1"/>
  <c r="H16"/>
  <c r="H14" s="1"/>
  <c r="F52" i="93" s="1"/>
  <c r="F29" i="68"/>
  <c r="G27" i="81" l="1"/>
  <c r="F27" s="1"/>
  <c r="F16"/>
  <c r="G18"/>
  <c r="G16" s="1"/>
  <c r="F17" i="95"/>
  <c r="F16" s="1"/>
  <c r="I12" i="68"/>
  <c r="F15" i="95"/>
  <c r="F14" s="1"/>
  <c r="E20" i="82"/>
  <c r="E52"/>
  <c r="E40"/>
  <c r="H12" i="68"/>
  <c r="F13" i="95"/>
  <c r="F12" s="1"/>
  <c r="G52" i="93"/>
  <c r="E81" i="94" s="1"/>
  <c r="E75" s="1"/>
  <c r="E19" i="82"/>
  <c r="F16" i="68"/>
  <c r="F14" s="1"/>
  <c r="F39" i="93" l="1"/>
  <c r="G39"/>
  <c r="E69" i="94" s="1"/>
  <c r="E63" s="1"/>
  <c r="G14" i="81"/>
  <c r="F12" i="68"/>
  <c r="E17" i="82"/>
  <c r="F11" i="95"/>
  <c r="F9" s="1"/>
  <c r="F14" i="81" l="1"/>
  <c r="F12" s="1"/>
  <c r="F10" s="1"/>
  <c r="G12"/>
  <c r="G10" s="1"/>
  <c r="F10" i="95"/>
  <c r="C7" i="73"/>
  <c r="F73" i="68"/>
  <c r="F71" i="81" s="1"/>
  <c r="H49" i="68" l="1"/>
  <c r="C9" i="104"/>
  <c r="C7" s="1"/>
  <c r="H47" i="68" l="1"/>
  <c r="F32" i="95"/>
  <c r="F31" s="1"/>
  <c r="F36" i="103" l="1"/>
  <c r="D7" i="104"/>
  <c r="G49" i="68"/>
  <c r="G47" s="1"/>
  <c r="I49"/>
  <c r="J49"/>
  <c r="J47" s="1"/>
  <c r="I47" l="1"/>
  <c r="F49" i="103"/>
  <c r="G49" s="1"/>
  <c r="F49" i="68"/>
  <c r="F34" i="95" l="1"/>
  <c r="F33" s="1"/>
  <c r="F30" s="1"/>
  <c r="F28" s="1"/>
  <c r="C50" i="103"/>
  <c r="E136" i="94"/>
  <c r="E130" s="1"/>
  <c r="G36" i="103"/>
  <c r="E124" i="94" s="1"/>
  <c r="F29" i="95" l="1"/>
  <c r="C37" i="103"/>
  <c r="E214" i="94" l="1"/>
  <c r="E208" s="1"/>
  <c r="I60" i="68" l="1"/>
  <c r="I58" s="1"/>
  <c r="J60"/>
  <c r="J58" s="1"/>
  <c r="H60"/>
  <c r="H58" l="1"/>
  <c r="F15" i="97"/>
  <c r="G15" s="1"/>
  <c r="E155" i="94" s="1"/>
  <c r="E46" i="82"/>
  <c r="I82" i="68" l="1"/>
  <c r="F85"/>
  <c r="F83" i="81" s="1"/>
  <c r="F86" i="68"/>
  <c r="F84" i="81" s="1"/>
  <c r="F87" i="68"/>
  <c r="F85" i="81" s="1"/>
  <c r="F88" i="68"/>
  <c r="F86" i="81" s="1"/>
  <c r="G82" i="68"/>
  <c r="E57" i="82" s="1"/>
  <c r="H77" i="68"/>
  <c r="I77"/>
  <c r="J77"/>
  <c r="G77"/>
  <c r="F79"/>
  <c r="F77" i="81" s="1"/>
  <c r="F80" i="68"/>
  <c r="F78" i="81" s="1"/>
  <c r="F81" i="68"/>
  <c r="F79" i="81" s="1"/>
  <c r="F75" l="1"/>
  <c r="E49" i="82"/>
  <c r="F34" i="99"/>
  <c r="G34" s="1"/>
  <c r="E200" i="94" s="1"/>
  <c r="E194" s="1"/>
  <c r="G85" i="81"/>
  <c r="G79"/>
  <c r="G86"/>
  <c r="G77"/>
  <c r="G83"/>
  <c r="G78"/>
  <c r="G84"/>
  <c r="F55" i="95"/>
  <c r="F54" s="1"/>
  <c r="F53" s="1"/>
  <c r="F58"/>
  <c r="F57" s="1"/>
  <c r="F56" s="1"/>
  <c r="F77" i="68"/>
  <c r="G75" i="81" l="1"/>
  <c r="F52" i="95"/>
  <c r="E18" i="94" l="1"/>
  <c r="E28" i="82" l="1"/>
  <c r="F43" i="95" l="1"/>
  <c r="F42" s="1"/>
  <c r="F41" s="1"/>
  <c r="E149" i="94"/>
  <c r="F39" i="95" l="1"/>
  <c r="F40"/>
  <c r="F84" i="68"/>
  <c r="F82" i="81" s="1"/>
  <c r="F80" s="1"/>
  <c r="J82" i="68"/>
  <c r="H82"/>
  <c r="F76"/>
  <c r="F74" i="81" s="1"/>
  <c r="F72" s="1"/>
  <c r="J74" i="68"/>
  <c r="I74"/>
  <c r="H74"/>
  <c r="G74"/>
  <c r="F72"/>
  <c r="F70" i="81" s="1"/>
  <c r="F71" i="68"/>
  <c r="F69" i="81" s="1"/>
  <c r="F67" s="1"/>
  <c r="F65" s="1"/>
  <c r="F63" s="1"/>
  <c r="F61" s="1"/>
  <c r="J69" i="68"/>
  <c r="I69"/>
  <c r="G69"/>
  <c r="F62"/>
  <c r="F60" i="81" s="1"/>
  <c r="F58" s="1"/>
  <c r="F56" s="1"/>
  <c r="G60" i="68"/>
  <c r="G58" s="1"/>
  <c r="F8" i="81" l="1"/>
  <c r="G60"/>
  <c r="G58" s="1"/>
  <c r="G56" s="1"/>
  <c r="G49" s="1"/>
  <c r="G74"/>
  <c r="G72" s="1"/>
  <c r="G69"/>
  <c r="G70"/>
  <c r="G71"/>
  <c r="G82"/>
  <c r="G80" s="1"/>
  <c r="F60" i="68"/>
  <c r="E47" i="94"/>
  <c r="E41" s="1"/>
  <c r="E47" i="82"/>
  <c r="E55"/>
  <c r="E50" s="1"/>
  <c r="E44"/>
  <c r="I67" i="68"/>
  <c r="I65" s="1"/>
  <c r="F74"/>
  <c r="F82"/>
  <c r="J67"/>
  <c r="J65" s="1"/>
  <c r="J63" s="1"/>
  <c r="J10" s="1"/>
  <c r="G67"/>
  <c r="E38" i="82" l="1"/>
  <c r="G67" i="81"/>
  <c r="G65" s="1"/>
  <c r="G63" s="1"/>
  <c r="G61" s="1"/>
  <c r="G8" s="1"/>
  <c r="E118" i="94"/>
  <c r="I63" i="68"/>
  <c r="I10" s="1"/>
  <c r="F47"/>
  <c r="G65"/>
  <c r="E36" i="82" l="1"/>
  <c r="E34" s="1"/>
  <c r="E32" s="1"/>
  <c r="G63" i="68"/>
  <c r="G10" s="1"/>
  <c r="F58" l="1"/>
  <c r="C40" i="93" l="1"/>
  <c r="E23" i="94"/>
  <c r="E12" s="1"/>
  <c r="H69" i="68" l="1"/>
  <c r="H67" s="1"/>
  <c r="F51" i="95" l="1"/>
  <c r="F50" s="1"/>
  <c r="F67" i="68"/>
  <c r="H65"/>
  <c r="F69"/>
  <c r="E27" i="82" l="1"/>
  <c r="F57" i="99"/>
  <c r="G57" s="1"/>
  <c r="F49" i="95"/>
  <c r="F48" s="1"/>
  <c r="F47" s="1"/>
  <c r="H63" i="68"/>
  <c r="H10" s="1"/>
  <c r="F65"/>
  <c r="E25" i="82" l="1"/>
  <c r="E15" s="1"/>
  <c r="F10" i="68"/>
  <c r="C58" i="99"/>
  <c r="E188" i="94"/>
  <c r="E182" s="1"/>
  <c r="F63" i="68"/>
  <c r="E13" i="82" l="1"/>
  <c r="E11" s="1"/>
  <c r="E9" l="1"/>
  <c r="E75" l="1"/>
  <c r="E74" s="1"/>
  <c r="E73" s="1"/>
  <c r="E71" s="1"/>
  <c r="E35" i="94"/>
  <c r="E29" s="1"/>
  <c r="C53" i="93"/>
  <c r="E69" i="82" l="1"/>
  <c r="E7" s="1"/>
</calcChain>
</file>

<file path=xl/sharedStrings.xml><?xml version="1.0" encoding="utf-8"?>
<sst xmlns="http://schemas.openxmlformats.org/spreadsheetml/2006/main" count="1044" uniqueCount="317">
  <si>
    <t>ԸՆԴԱՄԵՆԸ</t>
  </si>
  <si>
    <t>Հ/Հ</t>
  </si>
  <si>
    <t>-ի  N       -Ն որոշման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</si>
  <si>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</si>
  <si>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</si>
  <si>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</si>
  <si>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</si>
  <si>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</si>
  <si>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</si>
  <si>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Շենքերի և շինությունների շինարարություն</t>
  </si>
  <si>
    <t>Ինն ամիս</t>
  </si>
  <si>
    <t>Անվանումը</t>
  </si>
  <si>
    <t>Գնման ձևը</t>
  </si>
  <si>
    <t>Չափի միավորը</t>
  </si>
  <si>
    <t>քանակը</t>
  </si>
  <si>
    <t>ՀՀ Արարատի մարզպետարան</t>
  </si>
  <si>
    <t>ԲԸԱՀ</t>
  </si>
  <si>
    <t>դրամ</t>
  </si>
  <si>
    <t>ՀՀ Տավուշի մարզպետարան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</si>
  <si>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</si>
  <si>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</si>
  <si>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</si>
  <si>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</si>
  <si>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</si>
  <si>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</si>
  <si>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</si>
  <si>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</si>
  <si>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</si>
  <si>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</si>
  <si>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</si>
  <si>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</si>
  <si>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</si>
  <si>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</si>
  <si>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</si>
  <si>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</si>
  <si>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</si>
  <si>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1.6.1. Հանրության կողմից օգտագործվող ոչ ֆինանսական ակտիվներ</t>
  </si>
  <si>
    <t>Նկարագրությունը</t>
  </si>
  <si>
    <t>Քանակական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</si>
  <si>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</si>
  <si>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</si>
  <si>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</si>
  <si>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</si>
  <si>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 xml:space="preserve"> Նախագծային աշխատանքներ 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</si>
  <si>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</si>
  <si>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</si>
  <si>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</si>
  <si>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</si>
  <si>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</si>
  <si>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</si>
  <si>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</si>
  <si>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</si>
  <si>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</si>
  <si>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</si>
  <si>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</si>
  <si>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</si>
  <si>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</si>
  <si>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</si>
  <si>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</si>
  <si>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>Աղյուսակ N 4</t>
  </si>
  <si>
    <t>Աղյուսակ N 5</t>
  </si>
  <si>
    <t>2</t>
  </si>
  <si>
    <t>Համայնքի սոցիալական խնդիրների կարգավորման անհրաժեշտությունը</t>
  </si>
  <si>
    <t xml:space="preserve"> Հիմնանորոգվող ավտոճանապարհների մակերեսը, հազ ք/մ,</t>
  </si>
  <si>
    <t>1</t>
  </si>
  <si>
    <t xml:space="preserve">Հավելված N 1 </t>
  </si>
  <si>
    <t>ԵԿ15</t>
  </si>
  <si>
    <t>ԱՁ07</t>
  </si>
  <si>
    <t>1146 Հանրակրթության ծրագիր</t>
  </si>
  <si>
    <t>Հանրակարթական մակարդակում սովորողների ընդգրկվածության, գրագիտության և համակողմանի զարգացման բարձր մակարդակի ապահովում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</si>
  <si>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</si>
  <si>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</si>
  <si>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 xml:space="preserve">ՀՀ կառավարության 2014 թվականի
-ի  N       -Ն որոշման 
</t>
  </si>
  <si>
    <t>Բաժինը</t>
  </si>
  <si>
    <t>Խումբը</t>
  </si>
  <si>
    <t>Դասը</t>
  </si>
  <si>
    <t>տարի</t>
  </si>
  <si>
    <t>Տրանսպորտ</t>
  </si>
  <si>
    <t xml:space="preserve">Հավելված N 2 </t>
  </si>
  <si>
    <t>45233142-1</t>
  </si>
  <si>
    <t>71242000-1</t>
  </si>
  <si>
    <t xml:space="preserve">Հավելված N 3 </t>
  </si>
  <si>
    <t>գումարը</t>
  </si>
  <si>
    <t>Ծրագրի N</t>
  </si>
  <si>
    <t>բաժին</t>
  </si>
  <si>
    <t>խումբ</t>
  </si>
  <si>
    <t>դաս</t>
  </si>
  <si>
    <t>նախագծահետազոտական, գեոդեզիա-քարտեզագրական աշխատանքներ</t>
  </si>
  <si>
    <t>Պետական նշանակության ավտոճանապարհների հիմնանորոգում</t>
  </si>
  <si>
    <t>Կրթական օբյեկտների հիմնանորոգում</t>
  </si>
  <si>
    <t>Բյուջետային ծախսերի գործառական դասակարգման</t>
  </si>
  <si>
    <t>Ծրագրերի և կատարողների անվանումները</t>
  </si>
  <si>
    <t>Ցուցանիշների փոփոխությունը (ավելացումները նշված են դրական նշանով, իսկ նվազեցումները՝ փակագծերում)</t>
  </si>
  <si>
    <t>այդ թվում՝</t>
  </si>
  <si>
    <t>շենքերի և շինությունների շինարարություն</t>
  </si>
  <si>
    <t>շենքերի և շինությունների կապիտալ վերանորոգում</t>
  </si>
  <si>
    <t>ոչ ֆինանսական ակտիվների գծով այլ ծախսեր</t>
  </si>
  <si>
    <t> այդ թվում՝</t>
  </si>
  <si>
    <t>1. Ճանապարհների հիմնանորոգում</t>
  </si>
  <si>
    <t> որից՝</t>
  </si>
  <si>
    <t>«ՀԱՅԱՍՏԱՆԻ ՀԱՆՐԱՊԵՏՈՒԹՅԱՆ 2014 ԹՎԱԿԱՆԻ ՊԵՏԱԿԱՆ ԲՅՈՒՋԵԻ ՄԱՍԻՆ» ՀԱՅԱՍՏԱՆԻ ՀԱՆՐԱՊԵՏՈՒԹՅԱՆ ՕՐԵՆՔԻ N 1 ՀԱՎԵԼՎԱԾԻ N 13 ԱՂՅՈՒՍԱԿՈՒՄ ԿԱՏԱՐՎՈՂ ՎԵՐԱԲԱՇԽՈՒՄԸ</t>
  </si>
  <si>
    <t>Ընդամենը` ոչ ֆինանսական ակտիվների գծով ծախսեր</t>
  </si>
  <si>
    <t>1.1 Համայնքային նշանակության ա/ճանապարհներ</t>
  </si>
  <si>
    <t>02</t>
  </si>
  <si>
    <t>01</t>
  </si>
  <si>
    <t>04</t>
  </si>
  <si>
    <t>3</t>
  </si>
  <si>
    <t>4</t>
  </si>
  <si>
    <t>05</t>
  </si>
  <si>
    <t>1.2 Մարզային նշանակության ա/ճանապարհներ</t>
  </si>
  <si>
    <t>09</t>
  </si>
  <si>
    <t>06</t>
  </si>
  <si>
    <t>Կրթական օբյեկտների շինարարություն</t>
  </si>
  <si>
    <t>Կոդը</t>
  </si>
  <si>
    <t>Բաժին N 04, Խումբ 05, Դաս 01  Ճանապարհային տրանսպորտ</t>
  </si>
  <si>
    <t>ճանապարհների վերանորոգման աշխատանքներ</t>
  </si>
  <si>
    <t>Բաժին N 09, Խումբ 06, Դաս 01  Կրթությանը տրամադրվող օժանդակ ծառայություններ</t>
  </si>
  <si>
    <t>45453000-1</t>
  </si>
  <si>
    <t>նախագծերի պատրաստում, ծախսերի գնահատում</t>
  </si>
  <si>
    <t>ՀՀ կառավարության 2014 թվականի</t>
  </si>
  <si>
    <r>
      <t>այդ</t>
    </r>
    <r>
      <rPr>
        <sz val="12"/>
        <color indexed="8"/>
        <rFont val="GHEA Grapalat"/>
        <family val="3"/>
      </rPr>
      <t xml:space="preserve"> թվում՝</t>
    </r>
  </si>
  <si>
    <r>
      <t>Նախագծահետազոտական</t>
    </r>
    <r>
      <rPr>
        <sz val="12"/>
        <color indexed="8"/>
        <rFont val="GHEA Grapalat"/>
        <family val="3"/>
      </rPr>
      <t> ծախսեր</t>
    </r>
  </si>
  <si>
    <r>
      <t>Բյուջետային</t>
    </r>
    <r>
      <rPr>
        <sz val="12"/>
        <color indexed="8"/>
        <rFont val="GHEA Grapalat"/>
        <family val="3"/>
      </rPr>
      <t> ծախսերի գործառական դասակարգման բաժինների, խմբերի և դասերի, տնտեսագիտական դասակարգման հոդվածների, ֆինանսավորվող ծրագրերի և դրանք իրականացնող մարմինների անվանումները</t>
    </r>
  </si>
  <si>
    <t>ԿՐԹՈՒԹՅՈՒՆ</t>
  </si>
  <si>
    <t>Կրթությանը տրամադրվող օժանդակ ծառայություններ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</si>
  <si>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</si>
  <si>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</si>
  <si>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</si>
  <si>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r>
      <t>02.</t>
    </r>
    <r>
      <rPr>
        <i/>
        <u/>
        <sz val="12"/>
        <color indexed="8"/>
        <rFont val="GHEA Grapalat"/>
        <family val="3"/>
      </rPr>
      <t>ՀՀ կառավարության պահուստային ֆոնդ</t>
    </r>
  </si>
  <si>
    <t>ՀՀ կառավարություն</t>
  </si>
  <si>
    <r>
      <t> </t>
    </r>
    <r>
      <rPr>
        <b/>
        <sz val="12"/>
        <color indexed="8"/>
        <rFont val="GHEA Grapalat"/>
        <family val="3"/>
      </rPr>
      <t>1.6. Հանրության կողմից օգտագործվող ոչ ֆինանսական ակտիվներ</t>
    </r>
  </si>
  <si>
    <r>
      <t> </t>
    </r>
    <r>
      <rPr>
        <b/>
        <sz val="12"/>
        <color indexed="8"/>
        <rFont val="GHEA Grapalat"/>
        <family val="3"/>
      </rPr>
      <t>1.6.1. Հանրության կողմից օգտագործվող ոչ ֆինանսական ակտիվներ</t>
    </r>
  </si>
  <si>
    <t>Կապիտալ սուբվենցիաներ համայնքներին</t>
  </si>
  <si>
    <t>ԱՁ12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</si>
  <si>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</si>
  <si>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</si>
  <si>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</si>
  <si>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Ծրագրի նկարագրությունը</t>
  </si>
  <si>
    <t>Տարրական, հիմնական և միջնակարգ (լրիվ) ընդհանուր կրթության ծառայությունների մատուցում</t>
  </si>
  <si>
    <t xml:space="preserve">Հանրակրթական մակարդակում սովորողների ընդգրկվածության, գրագիտության և համակողմանի զարգացման բարձր մակարդակի ապահովում </t>
  </si>
  <si>
    <t>Պետական կազմակերպություններում ներդրումներ</t>
  </si>
  <si>
    <t>Ներդրման նկարագրությունը</t>
  </si>
  <si>
    <t>Կազմակերպության անվանումը, որտեղ կատարվում է ներդրումը</t>
  </si>
  <si>
    <t>Տվյալ ներդրման հետ կապված ծրագիրը (ծրագրերը)</t>
  </si>
  <si>
    <t>1049. Ճանապարհային ցանցի բարելավման և անվտանգ երթևկության ապահովման ծառայություններ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</si>
  <si>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</si>
  <si>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 xml:space="preserve"> Հավելված N 8</t>
  </si>
  <si>
    <t>Հանրակրթության ծրագիր</t>
  </si>
  <si>
    <t>Բաժին N 11, Խումբ 01, Դաս 01 ՀՀ կառավարության պահուստային ֆոնդ</t>
  </si>
  <si>
    <t>ՀԱՅԱՍՏԱՆԻ ՀԱՆՐԱՊԵՏՈՒԹՅԱՆ ԿԱՌԱՎԱՐՈՒԹՅԱՆ 2013 ԹՎԱԿԱՆԻ ԴԵԿՏԵՄԲԵՐԻ 19-Ի N 1414-Ն ՈՐՈՇՄԱՆ N 11 ՀԱՎԵԼՎԱԾԻ N 12 ԱՂՅՈՒՍԱԿՈՒՄ ԿԱՏԱՐՎՈՂ ՓՈՓՈԽՈՒԹՅՈՒՆՆԵՐԸ ԵՎ ԼՐԱՑՈՒՄՆԵՐԸ</t>
  </si>
  <si>
    <t>Ճանապարհային ցանցի բարելավման և անվտանգ երթևկության ապահովման ծառայություններ</t>
  </si>
  <si>
    <t>Ավտոճանապարհների և հարակից կառույցների ընթացիկ և ձմեռային պահպանություն</t>
  </si>
  <si>
    <t>Ոչ ֆինանսական ակտիվների գծով միջոցառումներ</t>
  </si>
  <si>
    <t>Ակտիվի նկարագրությունը</t>
  </si>
  <si>
    <t xml:space="preserve"> Միջպետական և տեղական նշանակության ավտոճանապարհների քայքայված ծածկի նորոգում, մաշված ծածկի փոխարինում</t>
  </si>
  <si>
    <t>Ծրագիրը (ծրագրերը), որին (որոնց) առնչվում է ակտիվը</t>
  </si>
  <si>
    <t>Պետական նշանակության ավտոճանապարհների հիմնանորոգում (ՀՀ Արարատի մարզպետարան)</t>
  </si>
  <si>
    <t>Հիմնական վերանորոգման և վերականգնողական աշխատանքներ</t>
  </si>
  <si>
    <t>ՀՀ Արարատի մարզպետի ենթակայության հանրակրթական դպրոցներ</t>
  </si>
  <si>
    <r>
      <t>այդ</t>
    </r>
    <r>
      <rPr>
        <b/>
        <sz val="12"/>
        <color indexed="8"/>
        <rFont val="GHEA Grapalat"/>
        <family val="3"/>
      </rPr>
      <t xml:space="preserve"> թվում՝</t>
    </r>
  </si>
  <si>
    <r>
      <t>02.</t>
    </r>
    <r>
      <rPr>
        <b/>
        <i/>
        <u/>
        <sz val="12"/>
        <color indexed="8"/>
        <rFont val="GHEA Grapalat"/>
        <family val="3"/>
      </rPr>
      <t>Կրթական օբյեկտների հիմնանորոգում</t>
    </r>
  </si>
  <si>
    <r>
      <t>05.</t>
    </r>
    <r>
      <rPr>
        <b/>
        <i/>
        <u/>
        <sz val="12"/>
        <color indexed="8"/>
        <rFont val="GHEA Grapalat"/>
        <family val="3"/>
      </rPr>
      <t>Կրթական օբյեկտների շինարարություն</t>
    </r>
  </si>
  <si>
    <r>
      <t>ՏՆՏԵՍԱԿԱՆ</t>
    </r>
    <r>
      <rPr>
        <b/>
        <sz val="12"/>
        <color indexed="8"/>
        <rFont val="GHEA Grapalat"/>
        <family val="3"/>
      </rPr>
      <t> ՀԱՐԱԲԵՐՈՒԹՅՈՒՆՆԵՐ</t>
    </r>
  </si>
  <si>
    <r>
      <t>Ճանապարհային</t>
    </r>
    <r>
      <rPr>
        <b/>
        <sz val="12"/>
        <color indexed="8"/>
        <rFont val="GHEA Grapalat"/>
        <family val="3"/>
      </rPr>
      <t> տրանսպորտ</t>
    </r>
  </si>
  <si>
    <r>
      <t>01.</t>
    </r>
    <r>
      <rPr>
        <b/>
        <i/>
        <u/>
        <sz val="12"/>
        <color indexed="8"/>
        <rFont val="GHEA Grapalat"/>
        <family val="3"/>
      </rPr>
      <t>Պետական նշանակության ավտոճանապարհների հիմնանորոգում</t>
    </r>
  </si>
  <si>
    <t xml:space="preserve">Քաղաքականության միջոցառումներ. Տրանսֆերտներ </t>
  </si>
  <si>
    <t>Ֆինանսավորման ծախսի նկարագրությունը</t>
  </si>
  <si>
    <t>Աջակցություն համայնքային, միջհամայնքային, ոչ կառավարական, մասնավոր և այլ կազմակերպություններին և անհատներին</t>
  </si>
  <si>
    <t>Աջակցություն համայնքներին համայնքային օբյեկտների շենքային պայմանների բարելավման համար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</si>
  <si>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</si>
  <si>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Նախագծային աշխատանքներ (ՀՀ Արարատի մարզպետարան)</t>
  </si>
  <si>
    <t xml:space="preserve"> ՀՀ Արարատի մարզպետի ենթակայության հանրակրթական դպրոցների  շենքերի (մասնաշենքերի) հիմնանորոգում (համաշինարարական աշխատանքներ,ջեռուցման համակարգի իրականացում, ներքին հարդարում,տարածքի բարեկարգում) </t>
  </si>
  <si>
    <t>Ընդհանուր շինարարական աշխատանքներ</t>
  </si>
  <si>
    <t>45223200-1</t>
  </si>
  <si>
    <t xml:space="preserve">Պետական անհատույց աջակցություն համայնքներին` ցրտահարությունից և փոթորկից տուժված համայնքներին հողի և ջրի վարձավճարների փոխհատուցման նպատակով
 </t>
  </si>
  <si>
    <t>ԾՏ46</t>
  </si>
  <si>
    <t>Աջակցություն ՀՀ Արարատի մարզի համայնքներին (ՀՀ Արարատի մարզպետարան)</t>
  </si>
  <si>
    <t>1.6. Հանրության կողմից օգտագործվող ոչ ֆինանսական ակտիվներ</t>
  </si>
  <si>
    <t>ՀՀ Գեղարքունիքի մարզպետարան</t>
  </si>
  <si>
    <t>ՀՀ Լոռու մարզպետարան</t>
  </si>
  <si>
    <t>ՀՀ Շիրակի մարզպետարան</t>
  </si>
  <si>
    <t>ՀԱՅԱՍՏԱՆԻ ՀԱՆՐԱՊԵՏՈՒԹՅԱՆ ԿԱՌԱՎԱՐՈՒԹՅԱՆ 2013 ԹՎԱԿԱՆԻ ԴԵԿՏԵՄԲԵՐԻ 19-Ի N 1414-Ն ՈՐՈՇՄԱՆ N 12 ՀԱՎԵԼՎԱԾՈՒՄ ԿԱՏԱՐՎՈՂ ԼՐԱՑՈՒՄՆԵՐԸ  ԵՎ  ՓՈՓՈԽՈՒԹՅՈՒՆՆԵՐԸ</t>
  </si>
  <si>
    <t>(հազ. դրամ)</t>
  </si>
  <si>
    <t>1. Պետական նշանակության ավտոճանապարհների հիմնանորոգում</t>
  </si>
  <si>
    <t>ԱՇԽԱՏԱՆՔՆԵՐ</t>
  </si>
  <si>
    <t>1. Կրթական օբյեկտների հիմնանորոգում</t>
  </si>
  <si>
    <t>ԾԱՌԱՅՈՒԹՅՈՒՆՆԵՐ</t>
  </si>
  <si>
    <t>2. Կրթական օբյեկտների շինարարություն</t>
  </si>
  <si>
    <t>ՀՀ ՇԻՐԱԿԻ ՄԱՐԶՊԵՏԱՐԱՆ</t>
  </si>
  <si>
    <t>ԱՁ17</t>
  </si>
  <si>
    <t>Նախագծահետազոտական ծախսեր</t>
  </si>
  <si>
    <t>ՀՀ ԼՈՌՈՒ ՄԱՐԶՊԵՏԱՐԱՆ</t>
  </si>
  <si>
    <t>Արևաշող համայնքի դպրոցի վերանորոգում</t>
  </si>
  <si>
    <t>Ախուրյան համայնքի Վազգեն Ա փողոցի մասնակի վերանորոգում</t>
  </si>
  <si>
    <t>Մարալիկ համայնքի Թումանյան  փողոցի մասնակի վերանորոգում</t>
  </si>
  <si>
    <t>Ձորակապ համայնքի 1-ին փողոցի մասնակի վերանորոգում</t>
  </si>
  <si>
    <t>Մ-1 Սարագյուղ ճանապարհի մասնակի վերանորոգում  (ավազակոպիճային ծածկույթ)</t>
  </si>
  <si>
    <t xml:space="preserve">Քարաբերդ համայնքի դպրոցի ջեռուցման համակարգի կառուցում                                                                                      </t>
  </si>
  <si>
    <t>Մեծ Սեպասար համայնքի դպրոցի ջեռուցման համակարգի կառուցում</t>
  </si>
  <si>
    <t>Աջակցություն ՀՀ Շիրակի մարզի համայնքներին</t>
  </si>
  <si>
    <t>ԵԿ05</t>
  </si>
  <si>
    <t>ԱՁ16</t>
  </si>
  <si>
    <t>ԵԿ18</t>
  </si>
  <si>
    <t>ՀԱՅԱՍՏԱՆԻ ՀԱՆՐԱՊԵՏՈՒԹՅԱՆ ԿԱՌԱՎԱՐՈՒԹՅԱՆ 2013 ԹՎԱԿԱՆԻ ԴԵԿՏԵՄԲԵՐԻ 19-Ի N 1414-Ն ՈՐՈՇՄԱՆ N 5 ՀԱՎԵԼՎԱԾԻ N 12 ԱՂՅՈՒՍԱԿՈՒՄ ԿԱՏԱՐՎՈՂ ՓՈՓՈԽՈՒԹՅՈՒՆՆԵՐԸ ԵՎ ԼՐԱՑՈՒՄՆԵՐԸ</t>
  </si>
  <si>
    <t>Ցուցանիշների փոփոխությունը (ավելացումները նշված են դրական նշանով, իսկ նվազեցումները` փակագծերում)</t>
  </si>
  <si>
    <t>Նահապետավան համայնքի դպրոցի շենքի մասնակի վերանորոգում</t>
  </si>
  <si>
    <t>Կառնուտ համայնքի դպրոցի վերանորոգում</t>
  </si>
  <si>
    <t>ԱՁ11</t>
  </si>
  <si>
    <t>Աջակցություն ՀՀ Շիրակի մարզի համայնքներին (ՀՀ Շիրակի մարզպետարան)</t>
  </si>
  <si>
    <t>Փոքր Մանթաշ համայնքի դպրոցի տանիքի վերանորոգում</t>
  </si>
  <si>
    <t>ԱՁ14</t>
  </si>
  <si>
    <t xml:space="preserve"> Ներդրումներ ՀՀ Լոռու մարզպետի կառավարման լիազորությունների տակ գտնվող հանրակրթական դպրոցների շենքերի կապիտալ վերանորոգման նպատակով</t>
  </si>
  <si>
    <t xml:space="preserve"> Ներդրումներ ՀՀ  Շիրակի մարզպետի կառավարման լիազորությունների տակ գտնվող հանրակրթական դպրոցների շենքերի կապիտալ վերանորոգման նպատակով</t>
  </si>
  <si>
    <t>Հարթաշեն համայնքի դպրոցի արտաքին կոյուղագծի կառուցում</t>
  </si>
  <si>
    <t xml:space="preserve"> Հայրենյաց համայնքի դպրոցի վերանորոգում և ջեռուցման համակարգի կառուցում</t>
  </si>
  <si>
    <t>Ջաջուռ համայնքի դպրոցի  ջեռուցման համակարգի կառուցում</t>
  </si>
  <si>
    <r>
      <t>«</t>
    </r>
    <r>
      <rPr>
        <sz val="10.5"/>
        <color indexed="8"/>
        <rFont val="GHEA Grapalat"/>
        <family val="3"/>
      </rPr>
      <t>ՀԱՅԱՍՏԱՆԻ ՀԱՆՐԱՊԵՏՈՒԹՅԱՆ 2014 ԹՎԱԿԱՆԻ ՊԵՏԱԿԱՆ ԲՅՈՒՋԵԻ ՄԱՍԻՆ» ՀԱՅԱՍՏԱՆԻ ՀԱՆՐԱՊԵՏՈՒԹՅԱՆ ՕՐԵՆՔԻ N 1 ՀԱՎԵԼՎԱԾՈՒՄ ԿԱՏԱՐՎՈՂ ՎԵՐԱԲԱՇԽՈՒՄԸ ԵՎ ՀԱՅԱՍՏԱՆԻ ՀԱՆՐԱՊԵՏՈՒԹՅԱՆ ԿԱՌԱՎԱՐՈՒԹՅԱՆ 2013 ԹՎԱԿԱՆԻ ԴԵԿՏԵՄԲԵՐԻ 19-Ի N 1414-Ն ՈՐՈՇՄԱՆ N 5 ՀԱՎԵԼՎԱԾՈՒՄ ԿԱՏԱՐՎՈՂ ՓՈՓՈԽՈՒԹՅՈՒՆՆԵՐԸ</t>
    </r>
  </si>
  <si>
    <t>Ներդրումներ կրթական ոլորտի օբյեկտներում (ՀՀ Արարատի մարզպետարան)</t>
  </si>
  <si>
    <t>Պետական նշանակության ավտոճանապարհների հիմնանորոգում (ՀՀ Գեղարքունիքի մարզ)</t>
  </si>
  <si>
    <t>Ներդրումներ կրթական ոլորտի օբյեկտներում (ՀՀ Լոռու մարզ)</t>
  </si>
  <si>
    <t xml:space="preserve"> ՀՀ Լոռու մարզպետի ենթակայության հանրակրթական դպրոցների  շենքերի (մասնաշենքերի) հիմնանորոգում (համաշինարարական աշխատանքներ,ջեռուցման համակարգի իրականացում, ներքին հարդարում,տարածքի բարեկարգում) </t>
  </si>
  <si>
    <t>ՀՀ Լոռու մարզպետի ենթակայության հանրակրթական դպրոցներ</t>
  </si>
  <si>
    <t>ՀՀ Շիրակի մարզպետի ենթակայության հանրակրթական դպրոցներ</t>
  </si>
  <si>
    <t xml:space="preserve"> ՀՀ Շիրակի մարզպետի ենթակայության հանրակրթական դպրոցների  շենքերի (մասնաշենքերի) հիմնանորոգում (համաշինարարական աշխատանքներ,ջեռուցման համակարգի իրականացում, ներքին հարդարում,տարածքի բարեկարգում) </t>
  </si>
  <si>
    <t>Ներդրումներ կրթական ոլորտի օբյեկտներում (ՀՀ Շիրակի մարզ)</t>
  </si>
  <si>
    <t>Պետական նշանակության ավտոճանապարհների հիմնանորոգում (ՀՀ Շիրակի մարզ)</t>
  </si>
  <si>
    <t>01.ՀՀ կառավարության պահուստային ֆոնդ</t>
  </si>
  <si>
    <t>Հավելված  N 5</t>
  </si>
  <si>
    <t>ՀԱՅԱՍՏԱՆԻ ՀԱՆՐԱՊԵՏՈՒԹՅԱՆ ԿԱՌԱՎԱՐՈՒԹՅԱՆ 2013 ԹՎԱԿԱՆԻ ԴԵԿՏԵՄԲԵՐԻ 19-Ի N 1414-Ն ՈՐՈՇՄԱՆ N 11 ՀԱՎԵԼՎԱԾԻ N 11.56  ԱՂՅՈՒՍԱԿՈՒՄ  ԿԱՏԱՐՎՈՂ ՓՈՓՈԽՈՒԹՅՈՒՆՆԵՐԸ ԵՎ ԼՐԱՑՈՒՄՆԵՐԸ</t>
  </si>
  <si>
    <t>ՀԱՅԱՍՏԱՆԻ ՀԱՆՐԱՊԵՏՈՒԹՅԱՆ ԿԱՌԱՎԱՐՈՒԹՅԱՆ 2014 ԹՎԱԿԱՆԻ ՄԱՐՏԻ 19-Ի N 363-Ն ՈՐՈՇՄԱՆ N 13 ՀԱՎԵԼՎԱԾՈՒՄ ԿԱՏԱՐՎՈՂ ԼՐԱՑՈՒՄՆԵՐԸ</t>
  </si>
  <si>
    <t>ՀՀ ԳԵՂԱՐՔՈՒՆԻՔԻ ՄԱՐԶՊԵՏԱՐԱՆ</t>
  </si>
  <si>
    <t>Աղյուսակ N 2</t>
  </si>
  <si>
    <t>ՀԱՅԱՍՏԱՆԻ ՀԱՆՐԱՊԵՏՈՒԹՅԱՆ ԿԱՌԱՎԱՐՈՒԹՅԱՆ 2013 ԹՎԱԿԱՆԻ ԴԵԿՏԵՄԲԵՐԻ 19-Ի N 1414-Ն ՈՐՈՇՄԱՆ N 11 ՀԱՎԵԼՎԱԾԻ N 11.53  ԱՂՅՈՒՍԱԿՈՒՄ  ԿԱՏԱՐՎՈՂ ՓՈՓՈԽՈՒԹՅՈՒՆՆԵՐԸ ԵՎ ԼՐԱՑՈՒՄԸ</t>
  </si>
  <si>
    <t xml:space="preserve"> Հավելված N 9</t>
  </si>
  <si>
    <t>ՀԱՅԱՍՏԱՆԻ ՀԱՆՐԱՊԵՏՈՒԹՅԱՆ ԿԱՌԱՎԱՐՈՒԹՅԱՆ 2014 ԹՎԱԿԱՆԻ ՄԱՐՏԻ 19-Ի N 363-Ն ՈՐՈՇՄԱՆ N 10 ՀԱՎԵԼՎԱԾՈՒՄ ԿԱՏԱՐՎՈՂ ԼՐԱՑՈՒՄԸ</t>
  </si>
  <si>
    <t>ՀՀ ԱՐԱՐԱՏԻ ՄԱՐԶՊԵՏԱՐԱՆ</t>
  </si>
  <si>
    <t>Արմաշ համայնքի Մ. Նիկողոսյան փողոցի ասֆալտապատում</t>
  </si>
  <si>
    <t>Արարատ քաղաքային համայնքի Պուշկինի  փողոցի  ասֆալտապատում</t>
  </si>
  <si>
    <t xml:space="preserve">Արարատ քաղաքային համայնքի Աբովյան 1 նրբանցքի ասֆալտապատում </t>
  </si>
  <si>
    <t xml:space="preserve">Ավշար համայնքի տրանսպորտային հանգույցի ճանապարհների վերանորոգում </t>
  </si>
  <si>
    <t xml:space="preserve">Ոսկետափ համայնքի դպրոցի ճանապարհի /փ, Մաշտոց/ ասֆալտապատում </t>
  </si>
  <si>
    <t>Արտաշատ  քաղաքի  Մարքսի 6  շենքի  բակի ասֆալտապատում</t>
  </si>
  <si>
    <t>Ավշար  համայնքային  կենտրոնի  և  դպրոց  տանող  ճանապարհի  ասֆալտապատում</t>
  </si>
  <si>
    <t>Մասիս գյուղական համայնքի  դպրոց  տանող  ճանապարհի  ասֆալտապատում</t>
  </si>
  <si>
    <t>Մխչյան համայնքի մանկապարտեզ տանող  փողոցի  ասֆալտապատում</t>
  </si>
  <si>
    <t>Նոյակերտ  մարզային ավտոճանապարհի վերանորոգում</t>
  </si>
  <si>
    <t xml:space="preserve">Վեդի-Գոռավան-Արարատ ավտոճանապարհի վերանորոգում </t>
  </si>
  <si>
    <t>Այգավան-Եղեգնավան  ճանապարհի  ասֆալտապատում</t>
  </si>
  <si>
    <t xml:space="preserve">  Արտաշատ քաղաքային համայնքի N 4 դպրոցի տանիքի վերանորոգում </t>
  </si>
  <si>
    <t xml:space="preserve">Արարատ քաղաքային համայնքի N5 դպրոցի (ՈԿՖ բանավան) վերանորոգում </t>
  </si>
  <si>
    <t xml:space="preserve">Այգեզարդ համայնքի դպրոցի պատուհանների փոխարինում </t>
  </si>
  <si>
    <t xml:space="preserve">Պ, Սևակ համայնքի  դպրոցի վերանորոգում </t>
  </si>
  <si>
    <t>Երասխ համայնքի դպրոցի  վերանորոգում</t>
  </si>
  <si>
    <t xml:space="preserve">Զորակ համայնքի դպրոցի գազաֆիկացում, պատուհանների փոխարինում և ջեռուցման համակարգի կառուցում </t>
  </si>
  <si>
    <t xml:space="preserve">Երանոս համայնքի կենտրոնական փողոցի ասֆալտապատում        </t>
  </si>
  <si>
    <t xml:space="preserve">Սևան քաղաքի Նաիրյան փողոցի ասֆալտապատում                                                   </t>
  </si>
  <si>
    <t>Վ.Գետաշեն համայնքի գերեզմանոց տանող ճանապարհի ասֆալտապատում</t>
  </si>
  <si>
    <t>Ցուցանիշների փոփոխությունը (նվազեցումները նշված են փակագծերում)</t>
  </si>
  <si>
    <t>1,27</t>
  </si>
  <si>
    <t>1,28</t>
  </si>
  <si>
    <t>1,29</t>
  </si>
  <si>
    <t>1,30</t>
  </si>
  <si>
    <t>Խմելու ջրագծի կառուցման նպատակով համայնքային ներդրումն ապահովելու համար Կապս համայնքին աջակցության ցուցաբերում</t>
  </si>
  <si>
    <t>Նոր վերանորոգված մանկապարտեզի համար խոհանոցային գույքի ձեռք բերման նպատակով Հայկավան համայնքին աջակցության ցուցաբերում</t>
  </si>
  <si>
    <t>Գյուղում կառուցվող կաթի վերամշակման կետի ենթակառուցվածքների կառուցման համար Արեգնագեմ համայնքին աջակցույթան ցուցաբերում</t>
  </si>
  <si>
    <t>ՀԱՅԱՍՏԱՆԻ ՀԱՆՐԱՊԵՏՈՒԹՅԱՆ ԿԱՌԱՎԱՐՈՒԹՅԱՆ 2013 ԹՎԱԿԱՆԻ ԴԵԿՏԵՄԲԵՐԻ 19-Ի N 1414-Ն ՈՐՈՇՄԱՆ N 11 ՀԱՎԵԼՎԱԾԻ N 11.54  ԱՂՅՈՒՍԱԿՈՒՄ  ԿԱՏԱՐՎՈՂ ՓՈՓՈԽՈՒԹՅՈՒՆՆԵՐԸ</t>
  </si>
  <si>
    <t>ՀՀ Լոռու մարզպետի ենթակայության թվով 1 հանրակրթական դպրոց</t>
  </si>
  <si>
    <t>Նոր Կյանք - Փանիկ տեղական նշանակության ճանապարհի Նոր Կյանք հատվածի ասֆալտապատման (փոսալցման եղանակով) աշխատանքների իրականացման համար Նոր Կյանք համայնքին աջակցության ցուցաբերում</t>
  </si>
  <si>
    <t xml:space="preserve">Պետական անհատույց աջակցություն Կապս, Հայկավան, Արեգնադեմ և Նոր Կյանք համայնքներին
 </t>
  </si>
  <si>
    <t>ԾՏ25</t>
  </si>
  <si>
    <t>ՀՀ Շիրակի մարզպետի ենթակայության թվով հանրակրթական դպրոցներ</t>
  </si>
  <si>
    <t xml:space="preserve"> Հավելված N 7</t>
  </si>
  <si>
    <t>Աղյուսակ N 1</t>
  </si>
  <si>
    <t>Աղյուսակ N 3</t>
  </si>
  <si>
    <t>Գործառական դասիչը</t>
  </si>
  <si>
    <t>Ծրագիր/Քաղաքականության միջոցառում</t>
  </si>
  <si>
    <t>2014 Բյուջե</t>
  </si>
  <si>
    <t>Ծրագիրը</t>
  </si>
  <si>
    <t>Միջոցառումը</t>
  </si>
  <si>
    <t>(Բաժին/Խումբ/Դաս)</t>
  </si>
  <si>
    <t>(հազար դրամ)</t>
  </si>
  <si>
    <t>Նախագծային աշխատանքներ (ՀՀ Գեղարքունիքի մարզպետարան)</t>
  </si>
  <si>
    <t>Նախագծային աշխատանքներ (ՀՀ Լոռու մարզպետարան)</t>
  </si>
  <si>
    <t>Պետական անհատույց աջակցություն Կապս, Հայկավան, Արեգնադեմ և Նոր Կյանք համայնքներին</t>
  </si>
  <si>
    <t>Բերդիկ համայնքի միջնակարգ  դպրոցի սան. հանգույցի վերանորոգում</t>
  </si>
  <si>
    <t>Ջրահովիտ համայնքի միջնակարգ  դպրոցի սան հանգույցի վերանորոգում</t>
  </si>
  <si>
    <t>ՀԱՅԱՍՏԱՆԻ ՀԱՆՐԱՊԵՏՈՒԹՅԱՆ ԿԱՌԱՎԱՐՈՒԹՅԱՆ 2014 ԹՎԱԿԱՆԻ ՄԱՐՏԻ 19-Ի N 363-Ն ՈՐՈՇՄԱՆ N 8 ՀԱՎԵԼՎԱԾՈՒՄ ԿԱՏԱՐՎՈՂ ՓՈՓՈԽՈՒԹՅՈՒՆՆԵՐԸ</t>
  </si>
  <si>
    <t xml:space="preserve"> Հավելված N 6</t>
  </si>
  <si>
    <t xml:space="preserve">Հավելված N 4 </t>
  </si>
  <si>
    <t>ՀՀ Արարատի մարզպետի ենթակայության թվով 3 հանրակրթական դպրոց</t>
  </si>
  <si>
    <t>ՀԱՅԱՍՏԱՆԻ ՀԱՆՐԱՊԵՏՈՒԹՅԱՆ ԿԱՌԱՎԱՐՈՒԹՅԱՆ 2013 ԹՎԱԿԱՆԻ ԴԵԿՏԵՄԲԵՐԻ 19-Ի N 1414-Ն ՈՐՈՇՄԱՆ N 11 ՀԱՎԵԼՎԱԾԻ N 11.51  ԱՂՅՈՒՍԱԿՈՒՄ  ԿԱՏԱՐՎՈՂ ՓՈՓՈԽՈՒԹՅՈՒՆՆԵՐԸ ԵՎ ԼՐԱՑՈՒՄՆԵՐԸ</t>
  </si>
  <si>
    <t>ՀԱՅԱՍՏԱՆԻ ՀԱՆՐԱՊԵՏՈՒԹՅԱՆ ԿԱՌԱՎԱՐՈՒԹՅԱՆ 2014 ԹՎԱԿԱՆԻ ՄԱՐՏԻ 19-Ի N 363-Ն ՈՐՈՇՄԱՆ N 11 ՀԱՎԵԼՎԱԾՈՒՄ ԿԱՏԱՐՎՈՂ ՓՈՓՈԽՈՒԹՅՈՒՆԸ</t>
  </si>
  <si>
    <t>Հատուկ նպատակային այլ նյութեր</t>
  </si>
  <si>
    <t>Վարդենիսի համայնքում քամու հետևանքով վնասված բնակելի տների բնակիչներին աջակցելու նպատակով գույքի ձեռք բերում</t>
  </si>
  <si>
    <t>Վահան համայնքում կարկուտի հետևանքով վնասված բնակելի տների բնակիչներին աջակցելու նպատակով գույքի ձեռքբերում</t>
  </si>
  <si>
    <t>ԾՏ21</t>
  </si>
  <si>
    <t>1098 Բնակության վայր չունեցող անօթևան անձանց բնակարանային ապահովման աջակցություն</t>
  </si>
  <si>
    <t>Բնակչության կենսամակարդակի բարձրացում</t>
  </si>
  <si>
    <t xml:space="preserve">Աջակցություն ՀՀ Գեղարքունիքի մարզի Վարդենիս և Վահան համայնքների բնակիչներին </t>
  </si>
  <si>
    <t>Պետական անհատույց աջակցություն ՀՀ Գեղարքունիքի մարզի Վարդենիս համայնքում քամու և Վահան համայնքում կարկուտի հետևանքով վնասված բնակելի տների բնակիչներին</t>
  </si>
  <si>
    <t>ԱՊՐԱՆՔՆԵՐ</t>
  </si>
  <si>
    <t>44118000-1</t>
  </si>
  <si>
    <t>քմ</t>
  </si>
  <si>
    <t>Բնակարանային ապահովում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</si>
  <si>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</si>
  <si>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վայր չունեցող անօթևան անձանց բնակարանային ապահովմանը</t>
  </si>
  <si>
    <t>թիթեղ` ցինկապատ, մետաղական, պողպատյա</t>
  </si>
  <si>
    <t>Սիս համայնքի միջնակարգ դպրոցի մասնակի վերանորոգում</t>
  </si>
  <si>
    <t>Աջակցություն ՀՀ Գեղարքունիքի մարզի Վարդենիս  և Վահան համայնքների բնակիչներին (ՀՀ Գեղարքունիքի մարզպետարան)</t>
  </si>
  <si>
    <t xml:space="preserve"> Պետական անհատույց աջակցություն ՀՀ Գեղարքունիքի մարզի Վարդենիս համայնքում քամու և Վահան համայնքում կարկուտի հետևանքով վնասված բնակելի տների բնակիչներին</t>
  </si>
  <si>
    <t>Բագրավան համայնքում հակակարկտային կայանի ձեռք բերման և տեղադրման նպատակով Բագրավան համայնքին աջակցության ցուցաբերում</t>
  </si>
  <si>
    <t>Աղին համայնքում հակակարկտային կայանի ձեռք բերման և տեղադրման նպատակով Աղին համայնքին աջակցության ցուցաբերում</t>
  </si>
  <si>
    <t>Շիրակավան համայնքում հակակարկտային կայանի ձեռք բերման և տեղադրման նպատակով Շիրակավան համայնքին աջակցության ցուցաբերում</t>
  </si>
  <si>
    <t>1.10</t>
  </si>
  <si>
    <t>1.12</t>
  </si>
  <si>
    <t>1.13</t>
  </si>
  <si>
    <t>Ցուցանիշների փոփոխությունը (ավելացումները նշված են դրական նշանով, իսկ նվազեցումները` փակագծերում)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</si>
</sst>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#,##0.0;[Red]#,##0.0"/>
  </numFmts>
  <fonts count="58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GHEA Mariam"/>
      <family val="3"/>
    </font>
    <font>
      <sz val="11"/>
      <color indexed="8"/>
      <name val="Times Armenian"/>
      <family val="2"/>
    </font>
    <font>
      <sz val="10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color indexed="8"/>
      <name val="GHEA Grapalat"/>
      <family val="3"/>
    </font>
    <font>
      <i/>
      <u/>
      <sz val="12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b/>
      <sz val="11"/>
      <color indexed="8"/>
      <name val="GHEA Grapalat"/>
      <family val="3"/>
    </font>
    <font>
      <sz val="12"/>
      <color indexed="8"/>
      <name val="Calibri"/>
      <family val="2"/>
    </font>
    <font>
      <b/>
      <i/>
      <u/>
      <sz val="12"/>
      <color indexed="8"/>
      <name val="GHEA Grapalat"/>
      <family val="3"/>
    </font>
    <font>
      <b/>
      <sz val="11"/>
      <color indexed="8"/>
      <name val="Calibri"/>
      <family val="2"/>
    </font>
    <font>
      <i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sz val="11"/>
      <name val="Calibri"/>
      <family val="2"/>
    </font>
    <font>
      <b/>
      <u/>
      <sz val="12"/>
      <name val="GHEA Grapalat"/>
      <family val="3"/>
    </font>
    <font>
      <sz val="10.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sz val="12"/>
      <color theme="1"/>
      <name val="GHEA Grapalat"/>
      <family val="3"/>
    </font>
    <font>
      <sz val="12"/>
      <color theme="1"/>
      <name val="GHEA Mariam"/>
      <family val="3"/>
    </font>
    <font>
      <b/>
      <u/>
      <sz val="12"/>
      <color rgb="FF000000"/>
      <name val="GHEA Grapalat"/>
      <family val="3"/>
    </font>
    <font>
      <sz val="10.5"/>
      <color rgb="FF000000"/>
      <name val="Times New Roman"/>
      <family val="1"/>
      <charset val="204"/>
    </font>
    <font>
      <i/>
      <u/>
      <sz val="12"/>
      <color rgb="FF000000"/>
      <name val="GHEA Grapalat"/>
      <family val="3"/>
    </font>
    <font>
      <b/>
      <i/>
      <u/>
      <sz val="12"/>
      <color rgb="FF000000"/>
      <name val="GHEA Grapalat"/>
      <family val="3"/>
    </font>
    <font>
      <i/>
      <sz val="12"/>
      <color rgb="FF000000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Calibri"/>
      <family val="2"/>
      <scheme val="minor"/>
    </font>
    <font>
      <b/>
      <sz val="11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GHEA Grapalat"/>
      <family val="3"/>
    </font>
    <font>
      <sz val="10.5"/>
      <color rgb="FF000000"/>
      <name val="GHEA Grapalat"/>
      <family val="3"/>
    </font>
    <font>
      <sz val="10.5"/>
      <color indexed="8"/>
      <name val="GHEA Grapalat"/>
      <family val="3"/>
    </font>
    <font>
      <b/>
      <sz val="12"/>
      <color theme="1"/>
      <name val="GHEA Mariam"/>
      <family val="3"/>
    </font>
    <font>
      <b/>
      <i/>
      <sz val="12"/>
      <color theme="1"/>
      <name val="GHEA Grapalat"/>
      <family val="3"/>
    </font>
    <font>
      <i/>
      <u/>
      <sz val="12"/>
      <color theme="1"/>
      <name val="GHEA Grapalat"/>
      <family val="3"/>
    </font>
    <font>
      <i/>
      <sz val="12"/>
      <color theme="1"/>
      <name val="GHEA Grapalat"/>
      <family val="3"/>
    </font>
    <font>
      <u/>
      <sz val="12"/>
      <color theme="1"/>
      <name val="GHEA Grapalat"/>
      <family val="3"/>
    </font>
    <font>
      <b/>
      <i/>
      <sz val="12"/>
      <color rgb="FF000000"/>
      <name val="GHEA Grapalat"/>
      <family val="3"/>
    </font>
    <font>
      <sz val="11"/>
      <color rgb="FF000000"/>
      <name val="GHEA Mariam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0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0" fontId="29" fillId="0" borderId="0"/>
    <xf numFmtId="0" fontId="7" fillId="0" borderId="0"/>
    <xf numFmtId="0" fontId="4" fillId="0" borderId="0"/>
    <xf numFmtId="0" fontId="30" fillId="0" borderId="0"/>
    <xf numFmtId="0" fontId="8" fillId="0" borderId="0"/>
    <xf numFmtId="0" fontId="4" fillId="0" borderId="0"/>
    <xf numFmtId="0" fontId="29" fillId="0" borderId="0"/>
    <xf numFmtId="0" fontId="4" fillId="0" borderId="0"/>
    <xf numFmtId="0" fontId="7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</cellStyleXfs>
  <cellXfs count="709">
    <xf numFmtId="0" fontId="0" fillId="0" borderId="0" xfId="0"/>
    <xf numFmtId="0" fontId="0" fillId="0" borderId="0" xfId="0" applyFill="1"/>
    <xf numFmtId="165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66" fontId="12" fillId="0" borderId="0" xfId="7" applyNumberFormat="1" applyFont="1" applyFill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7" fontId="6" fillId="2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wrapText="1"/>
    </xf>
    <xf numFmtId="0" fontId="12" fillId="2" borderId="0" xfId="0" applyFont="1" applyFill="1"/>
    <xf numFmtId="165" fontId="32" fillId="0" borderId="63" xfId="0" applyNumberFormat="1" applyFont="1" applyFill="1" applyBorder="1" applyAlignment="1">
      <alignment horizontal="center" vertical="center" wrapText="1"/>
    </xf>
    <xf numFmtId="165" fontId="32" fillId="0" borderId="6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165" fontId="32" fillId="2" borderId="6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2" fontId="0" fillId="2" borderId="0" xfId="0" applyNumberFormat="1" applyFill="1"/>
    <xf numFmtId="165" fontId="32" fillId="2" borderId="61" xfId="0" applyNumberFormat="1" applyFont="1" applyFill="1" applyBorder="1" applyAlignment="1">
      <alignment horizontal="center" vertical="center" wrapText="1"/>
    </xf>
    <xf numFmtId="2" fontId="32" fillId="2" borderId="63" xfId="0" applyNumberFormat="1" applyFont="1" applyFill="1" applyBorder="1" applyAlignment="1">
      <alignment vertical="center" wrapText="1"/>
    </xf>
    <xf numFmtId="2" fontId="32" fillId="2" borderId="63" xfId="0" applyNumberFormat="1" applyFont="1" applyFill="1" applyBorder="1" applyAlignment="1">
      <alignment horizontal="center" vertical="center" wrapText="1"/>
    </xf>
    <xf numFmtId="2" fontId="23" fillId="2" borderId="0" xfId="0" applyNumberFormat="1" applyFont="1" applyFill="1"/>
    <xf numFmtId="0" fontId="11" fillId="0" borderId="23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49" fontId="32" fillId="0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 applyAlignment="1">
      <alignment horizontal="center"/>
    </xf>
    <xf numFmtId="166" fontId="12" fillId="2" borderId="0" xfId="7" applyNumberFormat="1" applyFont="1" applyFill="1" applyAlignment="1">
      <alignment vertical="center" wrapText="1"/>
    </xf>
    <xf numFmtId="166" fontId="14" fillId="2" borderId="0" xfId="7" applyNumberFormat="1" applyFont="1" applyFill="1" applyAlignment="1">
      <alignment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top" wrapText="1"/>
    </xf>
    <xf numFmtId="165" fontId="5" fillId="0" borderId="1" xfId="11" applyNumberFormat="1" applyFont="1" applyFill="1" applyBorder="1" applyAlignment="1">
      <alignment horizontal="center" vertical="center" wrapText="1"/>
    </xf>
    <xf numFmtId="165" fontId="5" fillId="0" borderId="20" xfId="11" applyNumberFormat="1" applyFont="1" applyFill="1" applyBorder="1" applyAlignment="1">
      <alignment horizontal="center" vertical="center" wrapText="1"/>
    </xf>
    <xf numFmtId="165" fontId="6" fillId="0" borderId="12" xfId="8" applyNumberFormat="1" applyFont="1" applyFill="1" applyBorder="1" applyAlignment="1">
      <alignment horizontal="center" vertical="center" wrapText="1"/>
    </xf>
    <xf numFmtId="165" fontId="43" fillId="0" borderId="76" xfId="8" applyNumberFormat="1" applyFont="1" applyFill="1" applyBorder="1" applyAlignment="1">
      <alignment horizontal="center" vertical="center" wrapText="1"/>
    </xf>
    <xf numFmtId="165" fontId="16" fillId="0" borderId="76" xfId="8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top" wrapText="1"/>
    </xf>
    <xf numFmtId="0" fontId="21" fillId="2" borderId="0" xfId="0" applyFont="1" applyFill="1"/>
    <xf numFmtId="167" fontId="21" fillId="2" borderId="0" xfId="0" applyNumberFormat="1" applyFont="1" applyFill="1"/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6" fillId="2" borderId="20" xfId="0" applyNumberFormat="1" applyFont="1" applyFill="1" applyBorder="1" applyAlignment="1">
      <alignment horizontal="center" vertical="center" wrapText="1"/>
    </xf>
    <xf numFmtId="49" fontId="6" fillId="2" borderId="21" xfId="5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5" fontId="6" fillId="2" borderId="1" xfId="6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6" fillId="2" borderId="1" xfId="12" applyNumberFormat="1" applyFont="1" applyFill="1" applyBorder="1" applyAlignment="1">
      <alignment horizontal="center" vertical="center" wrapText="1"/>
    </xf>
    <xf numFmtId="2" fontId="14" fillId="2" borderId="0" xfId="0" applyNumberFormat="1" applyFont="1" applyFill="1"/>
    <xf numFmtId="165" fontId="14" fillId="2" borderId="0" xfId="0" applyNumberFormat="1" applyFont="1" applyFill="1" applyAlignment="1">
      <alignment horizontal="center"/>
    </xf>
    <xf numFmtId="165" fontId="6" fillId="2" borderId="1" xfId="5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/>
    <xf numFmtId="169" fontId="2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165" fontId="0" fillId="2" borderId="0" xfId="0" applyNumberFormat="1" applyFill="1" applyAlignment="1">
      <alignment horizontal="center" vertical="center"/>
    </xf>
    <xf numFmtId="166" fontId="12" fillId="2" borderId="14" xfId="7" applyNumberFormat="1" applyFont="1" applyFill="1" applyBorder="1" applyAlignment="1">
      <alignment horizontal="center" vertical="center" wrapText="1"/>
    </xf>
    <xf numFmtId="166" fontId="20" fillId="2" borderId="0" xfId="7" applyNumberFormat="1" applyFont="1" applyFill="1" applyAlignment="1">
      <alignment vertical="center" wrapText="1"/>
    </xf>
    <xf numFmtId="166" fontId="12" fillId="2" borderId="2" xfId="7" applyNumberFormat="1" applyFont="1" applyFill="1" applyBorder="1" applyAlignment="1">
      <alignment horizontal="center" vertical="center" wrapText="1"/>
    </xf>
    <xf numFmtId="166" fontId="12" fillId="2" borderId="8" xfId="7" applyNumberFormat="1" applyFont="1" applyFill="1" applyBorder="1" applyAlignment="1">
      <alignment horizontal="center" vertical="center" wrapText="1"/>
    </xf>
    <xf numFmtId="165" fontId="5" fillId="2" borderId="17" xfId="0" applyNumberFormat="1" applyFont="1" applyFill="1" applyBorder="1" applyAlignment="1">
      <alignment horizontal="center" vertical="center" wrapText="1"/>
    </xf>
    <xf numFmtId="166" fontId="12" fillId="2" borderId="15" xfId="7" applyNumberFormat="1" applyFont="1" applyFill="1" applyBorder="1" applyAlignment="1">
      <alignment horizontal="center" vertical="center" wrapText="1"/>
    </xf>
    <xf numFmtId="166" fontId="12" fillId="2" borderId="6" xfId="7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65" fontId="6" fillId="0" borderId="63" xfId="0" applyNumberFormat="1" applyFont="1" applyFill="1" applyBorder="1" applyAlignment="1">
      <alignment horizontal="center" vertical="center"/>
    </xf>
    <xf numFmtId="165" fontId="6" fillId="0" borderId="63" xfId="0" applyNumberFormat="1" applyFont="1" applyFill="1" applyBorder="1" applyAlignment="1">
      <alignment horizontal="center" vertical="center" wrapText="1"/>
    </xf>
    <xf numFmtId="2" fontId="31" fillId="0" borderId="63" xfId="0" applyNumberFormat="1" applyFont="1" applyFill="1" applyBorder="1" applyAlignment="1">
      <alignment vertical="center" wrapText="1"/>
    </xf>
    <xf numFmtId="165" fontId="31" fillId="0" borderId="63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1" xfId="0" applyNumberFormat="1" applyFill="1" applyBorder="1"/>
    <xf numFmtId="165" fontId="3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3" fillId="0" borderId="0" xfId="0" applyFont="1" applyFill="1"/>
    <xf numFmtId="2" fontId="0" fillId="2" borderId="0" xfId="0" applyNumberFormat="1" applyFill="1" applyBorder="1"/>
    <xf numFmtId="2" fontId="32" fillId="0" borderId="63" xfId="0" applyNumberFormat="1" applyFont="1" applyFill="1" applyBorder="1" applyAlignment="1">
      <alignment vertical="center" wrapText="1"/>
    </xf>
    <xf numFmtId="2" fontId="23" fillId="0" borderId="0" xfId="0" applyNumberFormat="1" applyFont="1" applyFill="1"/>
    <xf numFmtId="2" fontId="39" fillId="0" borderId="63" xfId="0" applyNumberFormat="1" applyFont="1" applyFill="1" applyBorder="1" applyAlignment="1">
      <alignment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165" fontId="6" fillId="2" borderId="1" xfId="0" quotePrefix="1" applyNumberFormat="1" applyFont="1" applyFill="1" applyBorder="1" applyAlignment="1">
      <alignment horizontal="center" vertical="center" wrapText="1"/>
    </xf>
    <xf numFmtId="165" fontId="33" fillId="2" borderId="0" xfId="14" applyNumberFormat="1" applyFont="1" applyFill="1"/>
    <xf numFmtId="165" fontId="34" fillId="2" borderId="0" xfId="14" applyNumberFormat="1" applyFont="1" applyFill="1"/>
    <xf numFmtId="165" fontId="5" fillId="2" borderId="21" xfId="14" applyNumberFormat="1" applyFont="1" applyFill="1" applyBorder="1" applyAlignment="1">
      <alignment horizontal="center" vertical="center" wrapText="1"/>
    </xf>
    <xf numFmtId="165" fontId="0" fillId="2" borderId="0" xfId="0" applyNumberFormat="1" applyFill="1" applyAlignment="1">
      <alignment vertical="center"/>
    </xf>
    <xf numFmtId="165" fontId="26" fillId="0" borderId="0" xfId="0" applyNumberFormat="1" applyFont="1" applyFill="1"/>
    <xf numFmtId="165" fontId="5" fillId="0" borderId="61" xfId="0" applyNumberFormat="1" applyFont="1" applyFill="1" applyBorder="1" applyAlignment="1">
      <alignment horizontal="center" vertical="center" wrapText="1"/>
    </xf>
    <xf numFmtId="165" fontId="5" fillId="0" borderId="63" xfId="0" applyNumberFormat="1" applyFont="1" applyFill="1" applyBorder="1" applyAlignment="1">
      <alignment horizontal="center" vertical="center" wrapText="1"/>
    </xf>
    <xf numFmtId="165" fontId="5" fillId="0" borderId="63" xfId="0" applyNumberFormat="1" applyFont="1" applyFill="1" applyBorder="1" applyAlignment="1">
      <alignment vertical="center"/>
    </xf>
    <xf numFmtId="165" fontId="5" fillId="0" borderId="63" xfId="0" applyNumberFormat="1" applyFont="1" applyFill="1" applyBorder="1" applyAlignment="1">
      <alignment vertical="center" wrapText="1"/>
    </xf>
    <xf numFmtId="165" fontId="27" fillId="0" borderId="63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28" fillId="0" borderId="63" xfId="0" applyNumberFormat="1" applyFont="1" applyFill="1" applyBorder="1" applyAlignment="1">
      <alignment horizontal="center" vertical="center" wrapText="1"/>
    </xf>
    <xf numFmtId="165" fontId="28" fillId="0" borderId="61" xfId="0" applyNumberFormat="1" applyFont="1" applyFill="1" applyBorder="1" applyAlignment="1">
      <alignment horizontal="center" vertical="center" wrapText="1"/>
    </xf>
    <xf numFmtId="165" fontId="28" fillId="0" borderId="63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65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5" fontId="5" fillId="0" borderId="62" xfId="0" applyNumberFormat="1" applyFont="1" applyFill="1" applyBorder="1" applyAlignment="1">
      <alignment horizontal="center" vertical="center" wrapText="1"/>
    </xf>
    <xf numFmtId="165" fontId="27" fillId="0" borderId="62" xfId="0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165" fontId="28" fillId="0" borderId="63" xfId="11" applyNumberFormat="1" applyFont="1" applyFill="1" applyBorder="1" applyAlignment="1">
      <alignment vertical="center" wrapText="1"/>
    </xf>
    <xf numFmtId="165" fontId="5" fillId="0" borderId="1" xfId="14" applyNumberFormat="1" applyFont="1" applyFill="1" applyBorder="1" applyAlignment="1">
      <alignment horizontal="center" vertical="center" wrapText="1"/>
    </xf>
    <xf numFmtId="165" fontId="5" fillId="0" borderId="29" xfId="11" applyNumberFormat="1" applyFont="1" applyFill="1" applyBorder="1" applyAlignment="1">
      <alignment horizontal="center" vertical="center" wrapText="1"/>
    </xf>
    <xf numFmtId="165" fontId="26" fillId="0" borderId="1" xfId="11" applyNumberFormat="1" applyFont="1" applyFill="1" applyBorder="1"/>
    <xf numFmtId="165" fontId="28" fillId="0" borderId="67" xfId="11" applyNumberFormat="1" applyFont="1" applyFill="1" applyBorder="1" applyAlignment="1">
      <alignment vertical="center" wrapText="1"/>
    </xf>
    <xf numFmtId="165" fontId="6" fillId="0" borderId="62" xfId="0" applyNumberFormat="1" applyFont="1" applyFill="1" applyBorder="1" applyAlignment="1">
      <alignment horizontal="center" vertical="center" wrapText="1"/>
    </xf>
    <xf numFmtId="165" fontId="5" fillId="0" borderId="20" xfId="14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/>
    <xf numFmtId="165" fontId="31" fillId="0" borderId="63" xfId="0" applyNumberFormat="1" applyFont="1" applyFill="1" applyBorder="1" applyAlignment="1">
      <alignment vertical="center" wrapText="1"/>
    </xf>
    <xf numFmtId="165" fontId="35" fillId="0" borderId="63" xfId="0" applyNumberFormat="1" applyFont="1" applyFill="1" applyBorder="1" applyAlignment="1">
      <alignment horizontal="center" vertical="center" wrapText="1"/>
    </xf>
    <xf numFmtId="165" fontId="36" fillId="0" borderId="63" xfId="0" applyNumberFormat="1" applyFont="1" applyFill="1" applyBorder="1" applyAlignment="1">
      <alignment horizontal="center" vertical="center" wrapText="1"/>
    </xf>
    <xf numFmtId="165" fontId="36" fillId="0" borderId="6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Fill="1" applyBorder="1" applyAlignment="1">
      <alignment horizontal="center" vertical="center" wrapText="1"/>
    </xf>
    <xf numFmtId="165" fontId="36" fillId="0" borderId="63" xfId="0" applyNumberFormat="1" applyFont="1" applyFill="1" applyBorder="1" applyAlignment="1">
      <alignment vertical="center" wrapText="1"/>
    </xf>
    <xf numFmtId="165" fontId="36" fillId="0" borderId="1" xfId="0" applyNumberFormat="1" applyFont="1" applyFill="1" applyBorder="1" applyAlignment="1">
      <alignment vertical="center" wrapText="1"/>
    </xf>
    <xf numFmtId="165" fontId="31" fillId="0" borderId="65" xfId="0" applyNumberFormat="1" applyFont="1" applyFill="1" applyBorder="1" applyAlignment="1">
      <alignment vertical="center" wrapText="1"/>
    </xf>
    <xf numFmtId="165" fontId="31" fillId="0" borderId="1" xfId="0" applyNumberFormat="1" applyFont="1" applyFill="1" applyBorder="1" applyAlignment="1">
      <alignment vertical="center" wrapText="1"/>
    </xf>
    <xf numFmtId="165" fontId="36" fillId="0" borderId="65" xfId="0" applyNumberFormat="1" applyFont="1" applyFill="1" applyBorder="1" applyAlignment="1">
      <alignment vertical="center" wrapText="1"/>
    </xf>
    <xf numFmtId="165" fontId="32" fillId="0" borderId="20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/>
    <xf numFmtId="165" fontId="36" fillId="0" borderId="67" xfId="0" applyNumberFormat="1" applyFont="1" applyFill="1" applyBorder="1" applyAlignment="1">
      <alignment vertical="center" wrapText="1"/>
    </xf>
    <xf numFmtId="165" fontId="31" fillId="0" borderId="1" xfId="11" applyNumberFormat="1" applyFont="1" applyFill="1" applyBorder="1" applyAlignment="1">
      <alignment horizontal="center" vertical="center" wrapText="1"/>
    </xf>
    <xf numFmtId="165" fontId="36" fillId="0" borderId="61" xfId="0" applyNumberFormat="1" applyFont="1" applyFill="1" applyBorder="1" applyAlignment="1">
      <alignment vertical="center" wrapText="1"/>
    </xf>
    <xf numFmtId="165" fontId="36" fillId="0" borderId="64" xfId="0" applyNumberFormat="1" applyFont="1" applyFill="1" applyBorder="1" applyAlignment="1">
      <alignment vertical="center" wrapText="1"/>
    </xf>
    <xf numFmtId="165" fontId="12" fillId="0" borderId="0" xfId="0" applyNumberFormat="1" applyFont="1" applyFill="1" applyAlignment="1">
      <alignment horizontal="center"/>
    </xf>
    <xf numFmtId="165" fontId="5" fillId="2" borderId="1" xfId="11" applyNumberFormat="1" applyFont="1" applyFill="1" applyBorder="1" applyAlignment="1">
      <alignment horizontal="center" vertical="center" wrapText="1"/>
    </xf>
    <xf numFmtId="165" fontId="26" fillId="2" borderId="0" xfId="0" applyNumberFormat="1" applyFont="1" applyFill="1"/>
    <xf numFmtId="165" fontId="31" fillId="0" borderId="20" xfId="0" applyNumberFormat="1" applyFont="1" applyFill="1" applyBorder="1" applyAlignment="1">
      <alignment horizontal="center" vertical="center" wrapText="1"/>
    </xf>
    <xf numFmtId="165" fontId="5" fillId="2" borderId="63" xfId="0" applyNumberFormat="1" applyFont="1" applyFill="1" applyBorder="1" applyAlignment="1">
      <alignment horizontal="center" vertical="center" wrapText="1"/>
    </xf>
    <xf numFmtId="165" fontId="6" fillId="2" borderId="63" xfId="0" applyNumberFormat="1" applyFont="1" applyFill="1" applyBorder="1" applyAlignment="1">
      <alignment horizontal="center" vertical="center" wrapText="1"/>
    </xf>
    <xf numFmtId="165" fontId="4" fillId="0" borderId="0" xfId="13" applyNumberFormat="1" applyFill="1"/>
    <xf numFmtId="165" fontId="0" fillId="0" borderId="0" xfId="0" applyNumberFormat="1" applyFill="1"/>
    <xf numFmtId="165" fontId="0" fillId="0" borderId="0" xfId="0" applyNumberFormat="1"/>
    <xf numFmtId="165" fontId="46" fillId="3" borderId="0" xfId="0" applyNumberFormat="1" applyFont="1" applyFill="1" applyAlignment="1">
      <alignment vertical="center"/>
    </xf>
    <xf numFmtId="165" fontId="46" fillId="3" borderId="0" xfId="0" applyNumberFormat="1" applyFont="1" applyFill="1" applyAlignment="1">
      <alignment vertical="center" wrapText="1"/>
    </xf>
    <xf numFmtId="165" fontId="46" fillId="3" borderId="0" xfId="0" applyNumberFormat="1" applyFont="1" applyFill="1" applyAlignment="1">
      <alignment horizontal="center"/>
    </xf>
    <xf numFmtId="165" fontId="47" fillId="3" borderId="0" xfId="0" applyNumberFormat="1" applyFont="1" applyFill="1" applyAlignment="1">
      <alignment vertical="center"/>
    </xf>
    <xf numFmtId="165" fontId="41" fillId="0" borderId="0" xfId="0" applyNumberFormat="1" applyFont="1"/>
    <xf numFmtId="165" fontId="41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5" fillId="0" borderId="76" xfId="9" applyNumberFormat="1" applyFont="1" applyFill="1" applyBorder="1" applyAlignment="1">
      <alignment horizontal="center" vertical="center" wrapText="1"/>
    </xf>
    <xf numFmtId="165" fontId="33" fillId="0" borderId="0" xfId="0" applyNumberFormat="1" applyFont="1"/>
    <xf numFmtId="165" fontId="42" fillId="0" borderId="0" xfId="0" applyNumberFormat="1" applyFont="1"/>
    <xf numFmtId="165" fontId="33" fillId="0" borderId="0" xfId="0" applyNumberFormat="1" applyFont="1" applyAlignment="1">
      <alignment vertical="center"/>
    </xf>
    <xf numFmtId="165" fontId="42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 wrapText="1"/>
    </xf>
    <xf numFmtId="165" fontId="1" fillId="0" borderId="0" xfId="0" applyNumberFormat="1" applyFont="1" applyAlignment="1">
      <alignment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165" fontId="40" fillId="0" borderId="10" xfId="0" applyNumberFormat="1" applyFont="1" applyFill="1" applyBorder="1" applyAlignment="1">
      <alignment horizontal="center" vertical="center" wrapText="1"/>
    </xf>
    <xf numFmtId="165" fontId="44" fillId="0" borderId="50" xfId="0" applyNumberFormat="1" applyFont="1" applyFill="1" applyBorder="1" applyAlignment="1">
      <alignment vertical="center"/>
    </xf>
    <xf numFmtId="165" fontId="44" fillId="0" borderId="1" xfId="0" applyNumberFormat="1" applyFont="1" applyFill="1" applyBorder="1" applyAlignment="1">
      <alignment vertical="center" wrapText="1"/>
    </xf>
    <xf numFmtId="165" fontId="45" fillId="0" borderId="50" xfId="0" applyNumberFormat="1" applyFont="1" applyFill="1" applyBorder="1" applyAlignment="1">
      <alignment vertical="center"/>
    </xf>
    <xf numFmtId="165" fontId="44" fillId="0" borderId="1" xfId="0" applyNumberFormat="1" applyFont="1" applyFill="1" applyBorder="1" applyAlignment="1">
      <alignment horizontal="center"/>
    </xf>
    <xf numFmtId="165" fontId="45" fillId="0" borderId="1" xfId="0" applyNumberFormat="1" applyFont="1" applyFill="1" applyBorder="1" applyAlignment="1">
      <alignment horizontal="center"/>
    </xf>
    <xf numFmtId="165" fontId="41" fillId="0" borderId="76" xfId="0" applyNumberFormat="1" applyFont="1" applyFill="1" applyBorder="1" applyAlignment="1">
      <alignment horizontal="center" vertical="center" wrapText="1"/>
    </xf>
    <xf numFmtId="165" fontId="40" fillId="0" borderId="12" xfId="0" applyNumberFormat="1" applyFont="1" applyFill="1" applyBorder="1" applyAlignment="1">
      <alignment horizontal="center" vertical="center" wrapText="1"/>
    </xf>
    <xf numFmtId="166" fontId="12" fillId="2" borderId="0" xfId="7" applyNumberFormat="1" applyFont="1" applyFill="1" applyAlignment="1">
      <alignment horizontal="right" vertical="center" wrapText="1"/>
    </xf>
    <xf numFmtId="166" fontId="13" fillId="2" borderId="0" xfId="7" applyNumberFormat="1" applyFont="1" applyFill="1" applyAlignment="1">
      <alignment horizontal="center" vertical="center" wrapText="1"/>
    </xf>
    <xf numFmtId="166" fontId="13" fillId="2" borderId="0" xfId="7" applyNumberFormat="1" applyFont="1" applyFill="1" applyAlignment="1">
      <alignment vertical="center" wrapText="1"/>
    </xf>
    <xf numFmtId="166" fontId="40" fillId="0" borderId="0" xfId="7" applyNumberFormat="1" applyFont="1" applyFill="1" applyAlignment="1">
      <alignment vertical="center" wrapText="1"/>
    </xf>
    <xf numFmtId="2" fontId="6" fillId="0" borderId="1" xfId="11" applyNumberFormat="1" applyFont="1" applyFill="1" applyBorder="1" applyAlignment="1">
      <alignment horizontal="center" vertical="top" wrapText="1"/>
    </xf>
    <xf numFmtId="2" fontId="32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  <xf numFmtId="2" fontId="38" fillId="0" borderId="63" xfId="0" applyNumberFormat="1" applyFont="1" applyFill="1" applyBorder="1" applyAlignment="1">
      <alignment vertical="center" wrapText="1"/>
    </xf>
    <xf numFmtId="2" fontId="5" fillId="0" borderId="1" xfId="11" applyNumberFormat="1" applyFont="1" applyFill="1" applyBorder="1" applyAlignment="1">
      <alignment horizontal="center" vertical="top" wrapText="1"/>
    </xf>
    <xf numFmtId="166" fontId="12" fillId="2" borderId="22" xfId="7" applyNumberFormat="1" applyFont="1" applyFill="1" applyBorder="1" applyAlignment="1">
      <alignment vertical="center" wrapText="1"/>
    </xf>
    <xf numFmtId="166" fontId="12" fillId="2" borderId="15" xfId="7" applyNumberFormat="1" applyFont="1" applyFill="1" applyBorder="1" applyAlignment="1">
      <alignment vertical="center" wrapText="1"/>
    </xf>
    <xf numFmtId="166" fontId="13" fillId="2" borderId="0" xfId="7" applyNumberFormat="1" applyFont="1" applyFill="1" applyAlignment="1">
      <alignment vertical="center" wrapText="1"/>
    </xf>
    <xf numFmtId="166" fontId="40" fillId="2" borderId="0" xfId="7" applyNumberFormat="1" applyFont="1" applyFill="1" applyAlignment="1">
      <alignment vertical="center" wrapText="1"/>
    </xf>
    <xf numFmtId="37" fontId="5" fillId="0" borderId="63" xfId="0" applyNumberFormat="1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>
      <alignment horizontal="center" vertical="center" wrapText="1"/>
    </xf>
    <xf numFmtId="168" fontId="12" fillId="2" borderId="14" xfId="7" applyNumberFormat="1" applyFont="1" applyFill="1" applyBorder="1" applyAlignment="1">
      <alignment horizontal="center" vertical="center" wrapText="1"/>
    </xf>
    <xf numFmtId="168" fontId="12" fillId="2" borderId="15" xfId="7" applyNumberFormat="1" applyFont="1" applyFill="1" applyBorder="1" applyAlignment="1">
      <alignment horizontal="center" vertical="center" wrapText="1"/>
    </xf>
    <xf numFmtId="165" fontId="12" fillId="2" borderId="6" xfId="1" applyNumberFormat="1" applyFont="1" applyFill="1" applyBorder="1" applyAlignment="1">
      <alignment horizontal="center" vertical="center" wrapText="1"/>
    </xf>
    <xf numFmtId="166" fontId="53" fillId="0" borderId="4" xfId="7" applyNumberFormat="1" applyFont="1" applyFill="1" applyBorder="1" applyAlignment="1">
      <alignment vertical="center" wrapText="1"/>
    </xf>
    <xf numFmtId="166" fontId="53" fillId="0" borderId="0" xfId="7" applyNumberFormat="1" applyFont="1" applyFill="1" applyBorder="1" applyAlignment="1">
      <alignment vertical="center" wrapText="1"/>
    </xf>
    <xf numFmtId="166" fontId="33" fillId="0" borderId="0" xfId="7" applyNumberFormat="1" applyFont="1" applyFill="1" applyBorder="1" applyAlignment="1">
      <alignment vertical="center" wrapText="1"/>
    </xf>
    <xf numFmtId="166" fontId="33" fillId="0" borderId="10" xfId="7" applyNumberFormat="1" applyFont="1" applyFill="1" applyBorder="1" applyAlignment="1">
      <alignment vertical="center" wrapText="1"/>
    </xf>
    <xf numFmtId="166" fontId="33" fillId="0" borderId="4" xfId="7" applyNumberFormat="1" applyFont="1" applyFill="1" applyBorder="1" applyAlignment="1">
      <alignment vertical="center" wrapText="1"/>
    </xf>
    <xf numFmtId="166" fontId="33" fillId="0" borderId="20" xfId="7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6" fontId="55" fillId="0" borderId="5" xfId="7" applyNumberFormat="1" applyFont="1" applyFill="1" applyBorder="1" applyAlignment="1">
      <alignment horizontal="center" vertical="center" wrapText="1"/>
    </xf>
    <xf numFmtId="166" fontId="55" fillId="0" borderId="11" xfId="7" applyNumberFormat="1" applyFont="1" applyFill="1" applyBorder="1" applyAlignment="1">
      <alignment horizontal="center" vertical="center" wrapText="1"/>
    </xf>
    <xf numFmtId="166" fontId="33" fillId="0" borderId="7" xfId="7" applyNumberFormat="1" applyFont="1" applyFill="1" applyBorder="1" applyAlignment="1">
      <alignment vertical="center" wrapText="1"/>
    </xf>
    <xf numFmtId="1" fontId="33" fillId="0" borderId="7" xfId="7" applyNumberFormat="1" applyFont="1" applyFill="1" applyBorder="1" applyAlignment="1">
      <alignment horizontal="center" vertical="center" wrapText="1"/>
    </xf>
    <xf numFmtId="166" fontId="33" fillId="0" borderId="12" xfId="7" applyNumberFormat="1" applyFont="1" applyFill="1" applyBorder="1" applyAlignment="1">
      <alignment horizontal="center" vertical="center" wrapText="1"/>
    </xf>
    <xf numFmtId="166" fontId="33" fillId="0" borderId="2" xfId="7" applyNumberFormat="1" applyFont="1" applyFill="1" applyBorder="1" applyAlignment="1">
      <alignment vertical="center" wrapText="1"/>
    </xf>
    <xf numFmtId="166" fontId="33" fillId="0" borderId="2" xfId="7" applyNumberFormat="1" applyFont="1" applyFill="1" applyBorder="1" applyAlignment="1">
      <alignment horizontal="center" vertical="center" wrapText="1"/>
    </xf>
    <xf numFmtId="166" fontId="33" fillId="0" borderId="8" xfId="7" applyNumberFormat="1" applyFont="1" applyFill="1" applyBorder="1" applyAlignment="1">
      <alignment horizontal="center" vertical="center" wrapText="1"/>
    </xf>
    <xf numFmtId="166" fontId="33" fillId="2" borderId="14" xfId="7" applyNumberFormat="1" applyFont="1" applyFill="1" applyBorder="1" applyAlignment="1">
      <alignment horizontal="center" vertical="center" wrapText="1"/>
    </xf>
    <xf numFmtId="166" fontId="33" fillId="0" borderId="14" xfId="7" applyNumberFormat="1" applyFont="1" applyFill="1" applyBorder="1" applyAlignment="1">
      <alignment horizontal="center" vertical="center" wrapText="1"/>
    </xf>
    <xf numFmtId="166" fontId="33" fillId="0" borderId="6" xfId="7" applyNumberFormat="1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wrapText="1"/>
    </xf>
    <xf numFmtId="0" fontId="31" fillId="2" borderId="19" xfId="0" applyFont="1" applyFill="1" applyBorder="1" applyAlignment="1">
      <alignment wrapText="1"/>
    </xf>
    <xf numFmtId="165" fontId="31" fillId="2" borderId="19" xfId="0" applyNumberFormat="1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0" fontId="31" fillId="0" borderId="18" xfId="0" applyFont="1" applyFill="1" applyBorder="1" applyAlignment="1">
      <alignment horizontal="center" wrapText="1"/>
    </xf>
    <xf numFmtId="0" fontId="31" fillId="0" borderId="19" xfId="0" applyFont="1" applyFill="1" applyBorder="1" applyAlignment="1">
      <alignment horizontal="center" wrapText="1"/>
    </xf>
    <xf numFmtId="0" fontId="32" fillId="2" borderId="0" xfId="0" applyFont="1" applyFill="1" applyBorder="1" applyAlignment="1">
      <alignment vertical="center" wrapText="1"/>
    </xf>
    <xf numFmtId="0" fontId="31" fillId="2" borderId="19" xfId="0" applyFont="1" applyFill="1" applyBorder="1" applyAlignment="1">
      <alignment horizontal="center" vertical="center" wrapText="1"/>
    </xf>
    <xf numFmtId="166" fontId="33" fillId="2" borderId="7" xfId="7" applyNumberFormat="1" applyFont="1" applyFill="1" applyBorder="1" applyAlignment="1">
      <alignment vertical="center" wrapText="1"/>
    </xf>
    <xf numFmtId="1" fontId="33" fillId="2" borderId="7" xfId="7" applyNumberFormat="1" applyFont="1" applyFill="1" applyBorder="1" applyAlignment="1">
      <alignment horizontal="center" vertical="center" wrapText="1"/>
    </xf>
    <xf numFmtId="166" fontId="33" fillId="2" borderId="16" xfId="7" applyNumberFormat="1" applyFont="1" applyFill="1" applyBorder="1" applyAlignment="1">
      <alignment horizontal="center" vertical="center" wrapText="1"/>
    </xf>
    <xf numFmtId="166" fontId="33" fillId="2" borderId="12" xfId="7" applyNumberFormat="1" applyFont="1" applyFill="1" applyBorder="1" applyAlignment="1">
      <alignment horizontal="center" vertical="center" wrapText="1"/>
    </xf>
    <xf numFmtId="166" fontId="33" fillId="2" borderId="2" xfId="7" applyNumberFormat="1" applyFont="1" applyFill="1" applyBorder="1" applyAlignment="1">
      <alignment vertical="center" wrapText="1"/>
    </xf>
    <xf numFmtId="166" fontId="33" fillId="2" borderId="2" xfId="7" applyNumberFormat="1" applyFont="1" applyFill="1" applyBorder="1" applyAlignment="1">
      <alignment horizontal="center" vertical="center" wrapText="1"/>
    </xf>
    <xf numFmtId="166" fontId="33" fillId="2" borderId="13" xfId="7" applyNumberFormat="1" applyFont="1" applyFill="1" applyBorder="1" applyAlignment="1">
      <alignment horizontal="center" vertical="center" wrapText="1"/>
    </xf>
    <xf numFmtId="166" fontId="33" fillId="2" borderId="8" xfId="7" applyNumberFormat="1" applyFont="1" applyFill="1" applyBorder="1" applyAlignment="1">
      <alignment horizontal="center" vertical="center" wrapText="1"/>
    </xf>
    <xf numFmtId="166" fontId="33" fillId="2" borderId="15" xfId="7" applyNumberFormat="1" applyFont="1" applyFill="1" applyBorder="1" applyAlignment="1">
      <alignment horizontal="center" vertical="center" wrapText="1"/>
    </xf>
    <xf numFmtId="166" fontId="33" fillId="2" borderId="6" xfId="7" applyNumberFormat="1" applyFont="1" applyFill="1" applyBorder="1" applyAlignment="1">
      <alignment horizontal="center" vertical="center" wrapText="1"/>
    </xf>
    <xf numFmtId="166" fontId="53" fillId="2" borderId="4" xfId="7" applyNumberFormat="1" applyFont="1" applyFill="1" applyBorder="1" applyAlignment="1">
      <alignment vertical="center" wrapText="1"/>
    </xf>
    <xf numFmtId="166" fontId="53" fillId="2" borderId="0" xfId="7" applyNumberFormat="1" applyFont="1" applyFill="1" applyBorder="1" applyAlignment="1">
      <alignment vertical="center" wrapText="1"/>
    </xf>
    <xf numFmtId="166" fontId="33" fillId="2" borderId="0" xfId="7" applyNumberFormat="1" applyFont="1" applyFill="1" applyBorder="1" applyAlignment="1">
      <alignment vertical="center" wrapText="1"/>
    </xf>
    <xf numFmtId="166" fontId="33" fillId="2" borderId="10" xfId="7" applyNumberFormat="1" applyFont="1" applyFill="1" applyBorder="1" applyAlignment="1">
      <alignment vertical="center" wrapText="1"/>
    </xf>
    <xf numFmtId="166" fontId="33" fillId="2" borderId="4" xfId="7" applyNumberFormat="1" applyFont="1" applyFill="1" applyBorder="1" applyAlignment="1">
      <alignment vertical="center" wrapText="1"/>
    </xf>
    <xf numFmtId="166" fontId="33" fillId="2" borderId="20" xfId="7" applyNumberFormat="1" applyFont="1" applyFill="1" applyBorder="1" applyAlignment="1">
      <alignment horizontal="center" vertical="center" wrapText="1"/>
    </xf>
    <xf numFmtId="166" fontId="55" fillId="2" borderId="5" xfId="7" applyNumberFormat="1" applyFont="1" applyFill="1" applyBorder="1" applyAlignment="1">
      <alignment horizontal="center" vertical="center" wrapText="1"/>
    </xf>
    <xf numFmtId="166" fontId="55" fillId="2" borderId="11" xfId="7" applyNumberFormat="1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wrapText="1"/>
    </xf>
    <xf numFmtId="166" fontId="33" fillId="2" borderId="0" xfId="7" applyNumberFormat="1" applyFont="1" applyFill="1" applyAlignment="1">
      <alignment horizontal="right" vertical="center" wrapText="1"/>
    </xf>
    <xf numFmtId="166" fontId="13" fillId="2" borderId="0" xfId="7" applyNumberFormat="1" applyFont="1" applyFill="1" applyAlignment="1">
      <alignment vertical="center" wrapText="1"/>
    </xf>
    <xf numFmtId="166" fontId="12" fillId="0" borderId="0" xfId="7" applyNumberFormat="1" applyFont="1" applyFill="1" applyAlignment="1">
      <alignment horizontal="right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49" fontId="5" fillId="0" borderId="63" xfId="0" applyNumberFormat="1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6" fillId="0" borderId="0" xfId="0" applyFont="1" applyFill="1"/>
    <xf numFmtId="49" fontId="6" fillId="0" borderId="63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horizontal="center" vertical="center" wrapText="1"/>
    </xf>
    <xf numFmtId="49" fontId="31" fillId="0" borderId="63" xfId="0" applyNumberFormat="1" applyFont="1" applyFill="1" applyBorder="1" applyAlignment="1">
      <alignment horizontal="center" vertical="center" wrapText="1"/>
    </xf>
    <xf numFmtId="0" fontId="35" fillId="0" borderId="63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49" fontId="32" fillId="0" borderId="63" xfId="0" applyNumberFormat="1" applyFont="1" applyFill="1" applyBorder="1" applyAlignment="1">
      <alignment horizontal="center" vertical="center" wrapText="1"/>
    </xf>
    <xf numFmtId="0" fontId="31" fillId="0" borderId="61" xfId="0" applyFont="1" applyFill="1" applyBorder="1" applyAlignment="1">
      <alignment vertical="center" wrapText="1"/>
    </xf>
    <xf numFmtId="0" fontId="31" fillId="0" borderId="64" xfId="0" applyFont="1" applyFill="1" applyBorder="1" applyAlignment="1">
      <alignment vertical="center" wrapText="1"/>
    </xf>
    <xf numFmtId="0" fontId="31" fillId="0" borderId="20" xfId="0" applyFont="1" applyFill="1" applyBorder="1" applyAlignment="1">
      <alignment vertical="center" wrapText="1"/>
    </xf>
    <xf numFmtId="0" fontId="31" fillId="0" borderId="5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165" fontId="36" fillId="0" borderId="68" xfId="0" applyNumberFormat="1" applyFont="1" applyFill="1" applyBorder="1" applyAlignment="1">
      <alignment horizontal="center" vertical="center" wrapText="1"/>
    </xf>
    <xf numFmtId="37" fontId="31" fillId="0" borderId="6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3" borderId="1" xfId="0" applyFont="1" applyFill="1" applyBorder="1" applyAlignment="1">
      <alignment vertical="center" wrapText="1"/>
    </xf>
    <xf numFmtId="0" fontId="41" fillId="0" borderId="0" xfId="0" applyFont="1"/>
    <xf numFmtId="0" fontId="45" fillId="3" borderId="50" xfId="0" applyFont="1" applyFill="1" applyBorder="1" applyAlignment="1">
      <alignment vertical="center"/>
    </xf>
    <xf numFmtId="0" fontId="45" fillId="3" borderId="1" xfId="0" applyFont="1" applyFill="1" applyBorder="1" applyAlignment="1">
      <alignment horizontal="center"/>
    </xf>
    <xf numFmtId="165" fontId="41" fillId="3" borderId="76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wrapText="1"/>
    </xf>
    <xf numFmtId="165" fontId="6" fillId="2" borderId="20" xfId="0" applyNumberFormat="1" applyFont="1" applyFill="1" applyBorder="1" applyAlignment="1">
      <alignment horizontal="center" vertical="center" wrapText="1"/>
    </xf>
    <xf numFmtId="37" fontId="6" fillId="2" borderId="1" xfId="0" quotePrefix="1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Alignment="1">
      <alignment horizontal="center" vertical="center"/>
    </xf>
    <xf numFmtId="0" fontId="44" fillId="3" borderId="50" xfId="0" applyFont="1" applyFill="1" applyBorder="1" applyAlignment="1">
      <alignment vertical="center"/>
    </xf>
    <xf numFmtId="166" fontId="13" fillId="2" borderId="0" xfId="7" applyNumberFormat="1" applyFont="1" applyFill="1" applyAlignment="1">
      <alignment vertical="center" wrapText="1"/>
    </xf>
    <xf numFmtId="166" fontId="12" fillId="2" borderId="0" xfId="7" applyNumberFormat="1" applyFont="1" applyFill="1" applyAlignment="1">
      <alignment horizontal="right" vertical="center" wrapText="1"/>
    </xf>
    <xf numFmtId="166" fontId="40" fillId="2" borderId="0" xfId="7" applyNumberFormat="1" applyFont="1" applyFill="1" applyAlignment="1">
      <alignment vertical="center" wrapText="1"/>
    </xf>
    <xf numFmtId="166" fontId="33" fillId="2" borderId="14" xfId="7" applyNumberFormat="1" applyFont="1" applyFill="1" applyBorder="1" applyAlignment="1">
      <alignment vertical="center" wrapText="1"/>
    </xf>
    <xf numFmtId="0" fontId="31" fillId="2" borderId="19" xfId="0" applyFont="1" applyFill="1" applyBorder="1" applyAlignment="1">
      <alignment wrapText="1"/>
    </xf>
    <xf numFmtId="0" fontId="31" fillId="2" borderId="19" xfId="0" applyFont="1" applyFill="1" applyBorder="1" applyAlignment="1">
      <alignment horizontal="center" vertical="center" wrapText="1"/>
    </xf>
    <xf numFmtId="166" fontId="33" fillId="2" borderId="20" xfId="7" applyNumberFormat="1" applyFont="1" applyFill="1" applyBorder="1" applyAlignment="1">
      <alignment horizontal="center" vertical="center" wrapText="1"/>
    </xf>
    <xf numFmtId="166" fontId="33" fillId="2" borderId="5" xfId="7" applyNumberFormat="1" applyFont="1" applyFill="1" applyBorder="1" applyAlignment="1">
      <alignment vertical="center" wrapText="1"/>
    </xf>
    <xf numFmtId="166" fontId="12" fillId="2" borderId="2" xfId="7" applyNumberFormat="1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42" fillId="0" borderId="0" xfId="0" applyFont="1"/>
    <xf numFmtId="167" fontId="43" fillId="0" borderId="76" xfId="8" applyNumberFormat="1" applyFont="1" applyFill="1" applyBorder="1" applyAlignment="1">
      <alignment horizontal="center" vertical="center" wrapText="1"/>
    </xf>
    <xf numFmtId="167" fontId="16" fillId="0" borderId="76" xfId="8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0" fontId="41" fillId="0" borderId="0" xfId="0" applyFont="1" applyFill="1"/>
    <xf numFmtId="0" fontId="45" fillId="3" borderId="1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49" fontId="5" fillId="0" borderId="65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2" fontId="31" fillId="0" borderId="61" xfId="0" applyNumberFormat="1" applyFont="1" applyFill="1" applyBorder="1" applyAlignment="1">
      <alignment vertical="center" wrapText="1"/>
    </xf>
    <xf numFmtId="0" fontId="44" fillId="3" borderId="50" xfId="0" applyFont="1" applyFill="1" applyBorder="1" applyAlignment="1">
      <alignment vertical="center"/>
    </xf>
    <xf numFmtId="166" fontId="33" fillId="2" borderId="5" xfId="7" applyNumberFormat="1" applyFont="1" applyFill="1" applyBorder="1" applyAlignment="1">
      <alignment vertical="center" wrapText="1"/>
    </xf>
    <xf numFmtId="166" fontId="33" fillId="2" borderId="14" xfId="7" applyNumberFormat="1" applyFont="1" applyFill="1" applyBorder="1" applyAlignment="1">
      <alignment vertical="center" wrapText="1"/>
    </xf>
    <xf numFmtId="166" fontId="33" fillId="0" borderId="5" xfId="7" applyNumberFormat="1" applyFont="1" applyFill="1" applyBorder="1" applyAlignment="1">
      <alignment vertical="center" wrapText="1"/>
    </xf>
    <xf numFmtId="166" fontId="12" fillId="2" borderId="2" xfId="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67" fontId="6" fillId="0" borderId="77" xfId="8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/>
    </xf>
    <xf numFmtId="167" fontId="41" fillId="3" borderId="7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5" fillId="3" borderId="60" xfId="0" applyFont="1" applyFill="1" applyBorder="1" applyAlignment="1">
      <alignment vertical="center"/>
    </xf>
    <xf numFmtId="0" fontId="44" fillId="3" borderId="2" xfId="0" applyFont="1" applyFill="1" applyBorder="1" applyAlignment="1">
      <alignment vertical="center" wrapText="1"/>
    </xf>
    <xf numFmtId="0" fontId="44" fillId="3" borderId="2" xfId="0" applyFont="1" applyFill="1" applyBorder="1" applyAlignment="1">
      <alignment horizontal="center"/>
    </xf>
    <xf numFmtId="37" fontId="45" fillId="0" borderId="1" xfId="0" applyNumberFormat="1" applyFont="1" applyFill="1" applyBorder="1" applyAlignment="1">
      <alignment horizontal="center"/>
    </xf>
    <xf numFmtId="165" fontId="41" fillId="3" borderId="8" xfId="0" applyNumberFormat="1" applyFont="1" applyFill="1" applyBorder="1" applyAlignment="1">
      <alignment horizontal="center" vertical="center" wrapText="1"/>
    </xf>
    <xf numFmtId="166" fontId="9" fillId="0" borderId="0" xfId="7" applyNumberFormat="1" applyFont="1" applyFill="1" applyAlignment="1">
      <alignment vertical="center" wrapText="1"/>
    </xf>
    <xf numFmtId="165" fontId="5" fillId="0" borderId="61" xfId="0" applyNumberFormat="1" applyFont="1" applyFill="1" applyBorder="1" applyAlignment="1">
      <alignment horizontal="center" vertical="center" wrapText="1"/>
    </xf>
    <xf numFmtId="165" fontId="31" fillId="0" borderId="61" xfId="0" applyNumberFormat="1" applyFont="1" applyFill="1" applyBorder="1" applyAlignment="1">
      <alignment horizontal="center" vertical="center" wrapText="1"/>
    </xf>
    <xf numFmtId="165" fontId="31" fillId="0" borderId="62" xfId="0" applyNumberFormat="1" applyFont="1" applyFill="1" applyBorder="1" applyAlignment="1">
      <alignment horizontal="center" vertical="center" wrapText="1"/>
    </xf>
    <xf numFmtId="168" fontId="33" fillId="0" borderId="7" xfId="7" applyNumberFormat="1" applyFont="1" applyFill="1" applyBorder="1" applyAlignment="1">
      <alignment horizontal="center" vertical="center" wrapText="1"/>
    </xf>
    <xf numFmtId="165" fontId="33" fillId="2" borderId="14" xfId="7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0" borderId="1" xfId="0" applyFont="1" applyFill="1" applyBorder="1" applyAlignment="1">
      <alignment wrapText="1"/>
    </xf>
    <xf numFmtId="2" fontId="23" fillId="0" borderId="0" xfId="0" applyNumberFormat="1" applyFont="1" applyFill="1" applyAlignment="1"/>
    <xf numFmtId="2" fontId="0" fillId="0" borderId="0" xfId="0" applyNumberFormat="1" applyFont="1" applyFill="1"/>
    <xf numFmtId="2" fontId="31" fillId="0" borderId="63" xfId="0" applyNumberFormat="1" applyFont="1" applyFill="1" applyBorder="1" applyAlignment="1">
      <alignment horizontal="center" vertical="center" wrapText="1"/>
    </xf>
    <xf numFmtId="2" fontId="32" fillId="0" borderId="63" xfId="0" applyNumberFormat="1" applyFont="1" applyFill="1" applyBorder="1" applyAlignment="1">
      <alignment horizontal="center" vertical="center" wrapText="1"/>
    </xf>
    <xf numFmtId="2" fontId="31" fillId="0" borderId="63" xfId="0" quotePrefix="1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/>
    <xf numFmtId="1" fontId="31" fillId="0" borderId="63" xfId="0" applyNumberFormat="1" applyFont="1" applyFill="1" applyBorder="1" applyAlignment="1">
      <alignment horizontal="center" vertical="center" wrapText="1"/>
    </xf>
    <xf numFmtId="2" fontId="37" fillId="0" borderId="63" xfId="0" applyNumberFormat="1" applyFont="1" applyFill="1" applyBorder="1" applyAlignment="1">
      <alignment vertical="center" wrapText="1"/>
    </xf>
    <xf numFmtId="2" fontId="31" fillId="0" borderId="1" xfId="0" applyNumberFormat="1" applyFont="1" applyFill="1" applyBorder="1" applyAlignment="1">
      <alignment vertical="center" wrapText="1"/>
    </xf>
    <xf numFmtId="165" fontId="0" fillId="0" borderId="0" xfId="0" applyNumberFormat="1" applyFill="1" applyAlignment="1">
      <alignment horizontal="center"/>
    </xf>
    <xf numFmtId="2" fontId="0" fillId="0" borderId="0" xfId="0" applyNumberForma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5" fillId="0" borderId="1" xfId="11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1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5" fillId="0" borderId="61" xfId="0" applyNumberFormat="1" applyFont="1" applyFill="1" applyBorder="1" applyAlignment="1">
      <alignment horizontal="center" vertical="center" wrapText="1"/>
    </xf>
    <xf numFmtId="0" fontId="28" fillId="0" borderId="20" xfId="11" applyFont="1" applyFill="1" applyBorder="1" applyAlignment="1">
      <alignment vertical="center" wrapText="1"/>
    </xf>
    <xf numFmtId="0" fontId="28" fillId="0" borderId="21" xfId="11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0" fontId="28" fillId="0" borderId="63" xfId="11" applyFont="1" applyFill="1" applyBorder="1" applyAlignment="1">
      <alignment vertical="center" wrapText="1"/>
    </xf>
    <xf numFmtId="0" fontId="28" fillId="0" borderId="65" xfId="11" applyFont="1" applyFill="1" applyBorder="1" applyAlignment="1">
      <alignment vertical="center" wrapText="1"/>
    </xf>
    <xf numFmtId="0" fontId="28" fillId="0" borderId="62" xfId="11" applyFont="1" applyFill="1" applyBorder="1" applyAlignment="1">
      <alignment vertical="center" wrapText="1"/>
    </xf>
    <xf numFmtId="0" fontId="28" fillId="0" borderId="66" xfId="11" applyFont="1" applyFill="1" applyBorder="1" applyAlignment="1">
      <alignment vertical="center" wrapText="1"/>
    </xf>
    <xf numFmtId="0" fontId="28" fillId="0" borderId="63" xfId="0" applyFont="1" applyFill="1" applyBorder="1" applyAlignment="1">
      <alignment horizontal="center" vertical="center" wrapText="1"/>
    </xf>
    <xf numFmtId="165" fontId="31" fillId="2" borderId="62" xfId="0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1" fillId="0" borderId="61" xfId="0" applyNumberFormat="1" applyFont="1" applyFill="1" applyBorder="1" applyAlignment="1">
      <alignment horizontal="center" vertical="center" wrapText="1"/>
    </xf>
    <xf numFmtId="165" fontId="31" fillId="0" borderId="62" xfId="0" applyNumberFormat="1" applyFont="1" applyFill="1" applyBorder="1" applyAlignment="1">
      <alignment horizontal="center" vertical="center" wrapText="1"/>
    </xf>
    <xf numFmtId="166" fontId="12" fillId="2" borderId="22" xfId="7" applyNumberFormat="1" applyFont="1" applyFill="1" applyBorder="1" applyAlignment="1">
      <alignment vertical="center" wrapText="1"/>
    </xf>
    <xf numFmtId="166" fontId="12" fillId="2" borderId="2" xfId="7" applyNumberFormat="1" applyFont="1" applyFill="1" applyBorder="1" applyAlignment="1">
      <alignment horizontal="center" vertical="center" wrapText="1"/>
    </xf>
    <xf numFmtId="166" fontId="9" fillId="2" borderId="0" xfId="7" applyNumberFormat="1" applyFont="1" applyFill="1" applyAlignment="1">
      <alignment vertical="center" wrapText="1"/>
    </xf>
    <xf numFmtId="1" fontId="12" fillId="2" borderId="14" xfId="7" applyNumberFormat="1" applyFont="1" applyFill="1" applyBorder="1" applyAlignment="1">
      <alignment horizontal="center" vertical="center" wrapText="1"/>
    </xf>
    <xf numFmtId="1" fontId="12" fillId="2" borderId="15" xfId="7" applyNumberFormat="1" applyFont="1" applyFill="1" applyBorder="1" applyAlignment="1">
      <alignment horizontal="center" vertical="center" wrapText="1"/>
    </xf>
    <xf numFmtId="167" fontId="12" fillId="2" borderId="6" xfId="1" applyNumberFormat="1" applyFont="1" applyFill="1" applyBorder="1" applyAlignment="1">
      <alignment horizontal="center" vertical="center" wrapText="1"/>
    </xf>
    <xf numFmtId="0" fontId="45" fillId="3" borderId="50" xfId="0" applyFont="1" applyFill="1" applyBorder="1" applyAlignment="1">
      <alignment horizontal="left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57" fillId="2" borderId="0" xfId="0" applyFont="1" applyFill="1" applyBorder="1" applyAlignment="1">
      <alignment wrapText="1"/>
    </xf>
    <xf numFmtId="165" fontId="32" fillId="2" borderId="1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right" vertical="center" wrapText="1"/>
    </xf>
    <xf numFmtId="2" fontId="49" fillId="2" borderId="0" xfId="0" applyNumberFormat="1" applyFont="1" applyFill="1" applyAlignment="1">
      <alignment horizontal="center" vertical="center" wrapText="1"/>
    </xf>
    <xf numFmtId="2" fontId="31" fillId="2" borderId="61" xfId="0" applyNumberFormat="1" applyFont="1" applyFill="1" applyBorder="1" applyAlignment="1">
      <alignment horizontal="center" vertical="center" wrapText="1"/>
    </xf>
    <xf numFmtId="2" fontId="31" fillId="2" borderId="62" xfId="0" applyNumberFormat="1" applyFont="1" applyFill="1" applyBorder="1" applyAlignment="1">
      <alignment horizontal="center" vertical="center" wrapText="1"/>
    </xf>
    <xf numFmtId="2" fontId="31" fillId="2" borderId="6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5" fillId="0" borderId="0" xfId="0" applyNumberFormat="1" applyFont="1" applyFill="1" applyAlignment="1">
      <alignment horizontal="center" wrapText="1"/>
    </xf>
    <xf numFmtId="165" fontId="5" fillId="0" borderId="64" xfId="0" applyNumberFormat="1" applyFont="1" applyFill="1" applyBorder="1" applyAlignment="1">
      <alignment horizontal="center" vertical="center" wrapText="1"/>
    </xf>
    <xf numFmtId="165" fontId="5" fillId="0" borderId="70" xfId="0" applyNumberFormat="1" applyFont="1" applyFill="1" applyBorder="1" applyAlignment="1">
      <alignment horizontal="center" vertical="center" wrapText="1"/>
    </xf>
    <xf numFmtId="165" fontId="5" fillId="0" borderId="68" xfId="0" applyNumberFormat="1" applyFont="1" applyFill="1" applyBorder="1" applyAlignment="1">
      <alignment horizontal="center" vertical="center" wrapText="1"/>
    </xf>
    <xf numFmtId="165" fontId="5" fillId="0" borderId="66" xfId="0" applyNumberFormat="1" applyFont="1" applyFill="1" applyBorder="1" applyAlignment="1">
      <alignment horizontal="center" vertical="center" wrapText="1"/>
    </xf>
    <xf numFmtId="165" fontId="5" fillId="0" borderId="72" xfId="0" applyNumberFormat="1" applyFont="1" applyFill="1" applyBorder="1" applyAlignment="1">
      <alignment horizontal="center" vertical="center" wrapText="1"/>
    </xf>
    <xf numFmtId="165" fontId="5" fillId="0" borderId="73" xfId="0" applyNumberFormat="1" applyFont="1" applyFill="1" applyBorder="1" applyAlignment="1">
      <alignment horizontal="center" vertical="center" wrapText="1"/>
    </xf>
    <xf numFmtId="165" fontId="5" fillId="0" borderId="61" xfId="0" applyNumberFormat="1" applyFont="1" applyFill="1" applyBorder="1" applyAlignment="1">
      <alignment horizontal="center" vertical="center" textRotation="90" wrapText="1"/>
    </xf>
    <xf numFmtId="165" fontId="5" fillId="0" borderId="71" xfId="0" applyNumberFormat="1" applyFont="1" applyFill="1" applyBorder="1" applyAlignment="1">
      <alignment horizontal="center" vertical="center" textRotation="90" wrapText="1"/>
    </xf>
    <xf numFmtId="165" fontId="5" fillId="0" borderId="62" xfId="0" applyNumberFormat="1" applyFont="1" applyFill="1" applyBorder="1" applyAlignment="1">
      <alignment horizontal="center" vertical="center" textRotation="90" wrapText="1"/>
    </xf>
    <xf numFmtId="165" fontId="5" fillId="0" borderId="61" xfId="0" applyNumberFormat="1" applyFont="1" applyFill="1" applyBorder="1" applyAlignment="1">
      <alignment horizontal="center" vertical="center" wrapText="1"/>
    </xf>
    <xf numFmtId="165" fontId="5" fillId="0" borderId="71" xfId="0" applyNumberFormat="1" applyFont="1" applyFill="1" applyBorder="1" applyAlignment="1">
      <alignment horizontal="center" vertical="center" wrapText="1"/>
    </xf>
    <xf numFmtId="165" fontId="5" fillId="0" borderId="65" xfId="0" applyNumberFormat="1" applyFont="1" applyFill="1" applyBorder="1" applyAlignment="1">
      <alignment horizontal="center" vertical="center" wrapText="1"/>
    </xf>
    <xf numFmtId="165" fontId="5" fillId="0" borderId="69" xfId="0" applyNumberFormat="1" applyFont="1" applyFill="1" applyBorder="1" applyAlignment="1">
      <alignment horizontal="center" vertical="center" wrapText="1"/>
    </xf>
    <xf numFmtId="165" fontId="5" fillId="0" borderId="67" xfId="0" applyNumberFormat="1" applyFont="1" applyFill="1" applyBorder="1" applyAlignment="1">
      <alignment horizontal="center" vertical="center" wrapText="1"/>
    </xf>
    <xf numFmtId="165" fontId="31" fillId="0" borderId="0" xfId="0" applyNumberFormat="1" applyFont="1" applyFill="1" applyAlignment="1">
      <alignment horizontal="center" wrapText="1"/>
    </xf>
    <xf numFmtId="165" fontId="31" fillId="0" borderId="61" xfId="0" applyNumberFormat="1" applyFont="1" applyFill="1" applyBorder="1" applyAlignment="1">
      <alignment horizontal="center" vertical="center" textRotation="90" wrapText="1"/>
    </xf>
    <xf numFmtId="165" fontId="31" fillId="0" borderId="62" xfId="0" applyNumberFormat="1" applyFont="1" applyFill="1" applyBorder="1" applyAlignment="1">
      <alignment horizontal="center" vertical="center" textRotation="90" wrapText="1"/>
    </xf>
    <xf numFmtId="165" fontId="31" fillId="0" borderId="64" xfId="0" applyNumberFormat="1" applyFont="1" applyFill="1" applyBorder="1" applyAlignment="1">
      <alignment horizontal="center" vertical="center" wrapText="1"/>
    </xf>
    <xf numFmtId="165" fontId="31" fillId="0" borderId="62" xfId="0" applyNumberFormat="1" applyFont="1" applyFill="1" applyBorder="1" applyAlignment="1">
      <alignment horizontal="center" vertical="center" wrapText="1"/>
    </xf>
    <xf numFmtId="165" fontId="31" fillId="0" borderId="21" xfId="0" applyNumberFormat="1" applyFont="1" applyFill="1" applyBorder="1" applyAlignment="1">
      <alignment horizontal="center" vertical="center" wrapText="1"/>
    </xf>
    <xf numFmtId="165" fontId="31" fillId="0" borderId="29" xfId="0" applyNumberFormat="1" applyFont="1" applyFill="1" applyBorder="1" applyAlignment="1">
      <alignment horizontal="center" vertical="center" wrapText="1"/>
    </xf>
    <xf numFmtId="166" fontId="54" fillId="2" borderId="32" xfId="7" applyNumberFormat="1" applyFont="1" applyFill="1" applyBorder="1" applyAlignment="1">
      <alignment vertical="center" wrapText="1"/>
    </xf>
    <xf numFmtId="166" fontId="54" fillId="2" borderId="22" xfId="7" applyNumberFormat="1" applyFont="1" applyFill="1" applyBorder="1" applyAlignment="1">
      <alignment vertical="center" wrapText="1"/>
    </xf>
    <xf numFmtId="166" fontId="33" fillId="2" borderId="40" xfId="7" applyNumberFormat="1" applyFont="1" applyFill="1" applyBorder="1" applyAlignment="1">
      <alignment vertical="center" wrapText="1"/>
    </xf>
    <xf numFmtId="166" fontId="33" fillId="2" borderId="3" xfId="7" applyNumberFormat="1" applyFont="1" applyFill="1" applyBorder="1" applyAlignment="1">
      <alignment vertical="center" wrapText="1"/>
    </xf>
    <xf numFmtId="166" fontId="33" fillId="2" borderId="41" xfId="7" applyNumberFormat="1" applyFont="1" applyFill="1" applyBorder="1" applyAlignment="1">
      <alignment vertical="center" wrapText="1"/>
    </xf>
    <xf numFmtId="166" fontId="33" fillId="2" borderId="9" xfId="7" applyNumberFormat="1" applyFont="1" applyFill="1" applyBorder="1" applyAlignment="1">
      <alignment vertical="center" wrapText="1"/>
    </xf>
    <xf numFmtId="166" fontId="54" fillId="2" borderId="36" xfId="7" applyNumberFormat="1" applyFont="1" applyFill="1" applyBorder="1" applyAlignment="1">
      <alignment vertical="center" wrapText="1"/>
    </xf>
    <xf numFmtId="166" fontId="54" fillId="2" borderId="37" xfId="7" applyNumberFormat="1" applyFont="1" applyFill="1" applyBorder="1" applyAlignment="1">
      <alignment vertical="center" wrapText="1"/>
    </xf>
    <xf numFmtId="166" fontId="54" fillId="2" borderId="38" xfId="7" applyNumberFormat="1" applyFont="1" applyFill="1" applyBorder="1" applyAlignment="1">
      <alignment vertical="center" wrapText="1"/>
    </xf>
    <xf numFmtId="166" fontId="54" fillId="2" borderId="39" xfId="7" applyNumberFormat="1" applyFont="1" applyFill="1" applyBorder="1" applyAlignment="1">
      <alignment vertical="center" wrapText="1"/>
    </xf>
    <xf numFmtId="166" fontId="12" fillId="2" borderId="0" xfId="7" applyNumberFormat="1" applyFont="1" applyFill="1" applyAlignment="1">
      <alignment horizontal="right" vertical="center" wrapText="1"/>
    </xf>
    <xf numFmtId="166" fontId="13" fillId="2" borderId="0" xfId="7" applyNumberFormat="1" applyFont="1" applyFill="1" applyAlignment="1">
      <alignment horizontal="center" vertical="center" wrapText="1"/>
    </xf>
    <xf numFmtId="166" fontId="13" fillId="2" borderId="0" xfId="7" applyNumberFormat="1" applyFont="1" applyFill="1" applyAlignment="1">
      <alignment vertical="center" wrapText="1"/>
    </xf>
    <xf numFmtId="166" fontId="53" fillId="2" borderId="38" xfId="7" applyNumberFormat="1" applyFont="1" applyFill="1" applyBorder="1" applyAlignment="1">
      <alignment horizontal="left" vertical="center" wrapText="1"/>
    </xf>
    <xf numFmtId="166" fontId="53" fillId="2" borderId="27" xfId="7" applyNumberFormat="1" applyFont="1" applyFill="1" applyBorder="1" applyAlignment="1">
      <alignment horizontal="left" vertical="center" wrapText="1"/>
    </xf>
    <xf numFmtId="166" fontId="53" fillId="2" borderId="34" xfId="7" applyNumberFormat="1" applyFont="1" applyFill="1" applyBorder="1" applyAlignment="1">
      <alignment horizontal="left" vertical="center" wrapText="1"/>
    </xf>
    <xf numFmtId="166" fontId="54" fillId="2" borderId="33" xfId="7" applyNumberFormat="1" applyFont="1" applyFill="1" applyBorder="1" applyAlignment="1">
      <alignment vertical="center" wrapText="1"/>
    </xf>
    <xf numFmtId="166" fontId="54" fillId="2" borderId="27" xfId="7" applyNumberFormat="1" applyFont="1" applyFill="1" applyBorder="1" applyAlignment="1">
      <alignment vertical="center" wrapText="1"/>
    </xf>
    <xf numFmtId="166" fontId="54" fillId="2" borderId="0" xfId="7" applyNumberFormat="1" applyFont="1" applyFill="1" applyBorder="1" applyAlignment="1">
      <alignment vertical="center" wrapText="1"/>
    </xf>
    <xf numFmtId="166" fontId="54" fillId="2" borderId="10" xfId="7" applyNumberFormat="1" applyFont="1" applyFill="1" applyBorder="1" applyAlignment="1">
      <alignment vertical="center" wrapText="1"/>
    </xf>
    <xf numFmtId="166" fontId="52" fillId="2" borderId="49" xfId="7" applyNumberFormat="1" applyFont="1" applyFill="1" applyBorder="1" applyAlignment="1">
      <alignment horizontal="center" vertical="center" wrapText="1"/>
    </xf>
    <xf numFmtId="166" fontId="52" fillId="2" borderId="28" xfId="7" applyNumberFormat="1" applyFont="1" applyFill="1" applyBorder="1" applyAlignment="1">
      <alignment horizontal="center" vertical="center" wrapText="1"/>
    </xf>
    <xf numFmtId="166" fontId="52" fillId="2" borderId="50" xfId="7" applyNumberFormat="1" applyFont="1" applyFill="1" applyBorder="1" applyAlignment="1">
      <alignment horizontal="center" vertical="center" wrapText="1"/>
    </xf>
    <xf numFmtId="166" fontId="52" fillId="2" borderId="1" xfId="7" applyNumberFormat="1" applyFont="1" applyFill="1" applyBorder="1" applyAlignment="1">
      <alignment horizontal="center" vertical="center" wrapText="1"/>
    </xf>
    <xf numFmtId="166" fontId="33" fillId="2" borderId="31" xfId="7" applyNumberFormat="1" applyFont="1" applyFill="1" applyBorder="1" applyAlignment="1">
      <alignment vertical="center" wrapText="1"/>
    </xf>
    <xf numFmtId="166" fontId="33" fillId="2" borderId="35" xfId="7" applyNumberFormat="1" applyFont="1" applyFill="1" applyBorder="1" applyAlignment="1">
      <alignment vertical="center" wrapText="1"/>
    </xf>
    <xf numFmtId="166" fontId="33" fillId="2" borderId="19" xfId="7" applyNumberFormat="1" applyFont="1" applyFill="1" applyBorder="1" applyAlignment="1">
      <alignment vertical="center" wrapText="1"/>
    </xf>
    <xf numFmtId="166" fontId="55" fillId="2" borderId="32" xfId="7" applyNumberFormat="1" applyFont="1" applyFill="1" applyBorder="1" applyAlignment="1">
      <alignment vertical="center" wrapText="1"/>
    </xf>
    <xf numFmtId="166" fontId="55" fillId="2" borderId="5" xfId="7" applyNumberFormat="1" applyFont="1" applyFill="1" applyBorder="1" applyAlignment="1">
      <alignment vertical="center" wrapText="1"/>
    </xf>
    <xf numFmtId="166" fontId="55" fillId="2" borderId="11" xfId="7" applyNumberFormat="1" applyFont="1" applyFill="1" applyBorder="1" applyAlignment="1">
      <alignment vertical="center" wrapText="1"/>
    </xf>
    <xf numFmtId="166" fontId="33" fillId="2" borderId="55" xfId="7" applyNumberFormat="1" applyFont="1" applyFill="1" applyBorder="1" applyAlignment="1">
      <alignment horizontal="center" vertical="center" wrapText="1"/>
    </xf>
    <xf numFmtId="166" fontId="33" fillId="2" borderId="20" xfId="7" applyNumberFormat="1" applyFont="1" applyFill="1" applyBorder="1" applyAlignment="1">
      <alignment horizontal="center" vertical="center" wrapText="1"/>
    </xf>
    <xf numFmtId="166" fontId="54" fillId="2" borderId="43" xfId="7" applyNumberFormat="1" applyFont="1" applyFill="1" applyBorder="1" applyAlignment="1">
      <alignment vertical="center" wrapText="1"/>
    </xf>
    <xf numFmtId="166" fontId="54" fillId="2" borderId="14" xfId="7" applyNumberFormat="1" applyFont="1" applyFill="1" applyBorder="1" applyAlignment="1">
      <alignment vertical="center" wrapText="1"/>
    </xf>
    <xf numFmtId="166" fontId="33" fillId="2" borderId="15" xfId="7" applyNumberFormat="1" applyFont="1" applyFill="1" applyBorder="1" applyAlignment="1">
      <alignment vertical="center" wrapText="1"/>
    </xf>
    <xf numFmtId="166" fontId="33" fillId="2" borderId="5" xfId="7" applyNumberFormat="1" applyFont="1" applyFill="1" applyBorder="1" applyAlignment="1">
      <alignment vertical="center" wrapText="1"/>
    </xf>
    <xf numFmtId="166" fontId="33" fillId="2" borderId="11" xfId="7" applyNumberFormat="1" applyFont="1" applyFill="1" applyBorder="1" applyAlignment="1">
      <alignment vertical="center" wrapText="1"/>
    </xf>
    <xf numFmtId="0" fontId="31" fillId="2" borderId="33" xfId="0" applyFont="1" applyFill="1" applyBorder="1" applyAlignment="1">
      <alignment wrapText="1"/>
    </xf>
    <xf numFmtId="0" fontId="31" fillId="2" borderId="27" xfId="0" applyFont="1" applyFill="1" applyBorder="1" applyAlignment="1">
      <alignment wrapText="1"/>
    </xf>
    <xf numFmtId="0" fontId="31" fillId="2" borderId="34" xfId="0" applyFont="1" applyFill="1" applyBorder="1" applyAlignment="1">
      <alignment wrapText="1"/>
    </xf>
    <xf numFmtId="0" fontId="31" fillId="2" borderId="31" xfId="0" applyFont="1" applyFill="1" applyBorder="1" applyAlignment="1">
      <alignment wrapText="1"/>
    </xf>
    <xf numFmtId="0" fontId="31" fillId="2" borderId="35" xfId="0" applyFont="1" applyFill="1" applyBorder="1" applyAlignment="1">
      <alignment wrapText="1"/>
    </xf>
    <xf numFmtId="0" fontId="31" fillId="2" borderId="0" xfId="0" applyFont="1" applyFill="1" applyBorder="1" applyAlignment="1">
      <alignment wrapText="1"/>
    </xf>
    <xf numFmtId="0" fontId="31" fillId="2" borderId="10" xfId="0" applyFont="1" applyFill="1" applyBorder="1" applyAlignment="1">
      <alignment wrapText="1"/>
    </xf>
    <xf numFmtId="166" fontId="40" fillId="2" borderId="0" xfId="7" applyNumberFormat="1" applyFont="1" applyFill="1" applyAlignment="1">
      <alignment vertical="center" wrapText="1"/>
    </xf>
    <xf numFmtId="166" fontId="33" fillId="2" borderId="33" xfId="7" applyNumberFormat="1" applyFont="1" applyFill="1" applyBorder="1" applyAlignment="1">
      <alignment horizontal="center" vertical="center" wrapText="1"/>
    </xf>
    <xf numFmtId="166" fontId="33" fillId="2" borderId="27" xfId="7" applyNumberFormat="1" applyFont="1" applyFill="1" applyBorder="1" applyAlignment="1">
      <alignment horizontal="center" vertical="center" wrapText="1"/>
    </xf>
    <xf numFmtId="166" fontId="33" fillId="2" borderId="46" xfId="7" applyNumberFormat="1" applyFont="1" applyFill="1" applyBorder="1" applyAlignment="1">
      <alignment horizontal="center" vertical="center" wrapText="1"/>
    </xf>
    <xf numFmtId="166" fontId="33" fillId="2" borderId="25" xfId="7" applyNumberFormat="1" applyFont="1" applyFill="1" applyBorder="1" applyAlignment="1">
      <alignment horizontal="center" vertical="center" wrapText="1"/>
    </xf>
    <xf numFmtId="166" fontId="33" fillId="2" borderId="0" xfId="7" applyNumberFormat="1" applyFont="1" applyFill="1" applyBorder="1" applyAlignment="1">
      <alignment horizontal="center" vertical="center" wrapText="1"/>
    </xf>
    <xf numFmtId="166" fontId="33" fillId="2" borderId="47" xfId="7" applyNumberFormat="1" applyFont="1" applyFill="1" applyBorder="1" applyAlignment="1">
      <alignment horizontal="center" vertical="center" wrapText="1"/>
    </xf>
    <xf numFmtId="166" fontId="33" fillId="2" borderId="31" xfId="7" applyNumberFormat="1" applyFont="1" applyFill="1" applyBorder="1" applyAlignment="1">
      <alignment horizontal="center" vertical="center" wrapText="1"/>
    </xf>
    <xf numFmtId="166" fontId="33" fillId="2" borderId="35" xfId="7" applyNumberFormat="1" applyFont="1" applyFill="1" applyBorder="1" applyAlignment="1">
      <alignment horizontal="center" vertical="center" wrapText="1"/>
    </xf>
    <xf numFmtId="166" fontId="33" fillId="2" borderId="48" xfId="7" applyNumberFormat="1" applyFont="1" applyFill="1" applyBorder="1" applyAlignment="1">
      <alignment horizontal="center" vertical="center" wrapText="1"/>
    </xf>
    <xf numFmtId="166" fontId="12" fillId="2" borderId="21" xfId="0" applyNumberFormat="1" applyFont="1" applyFill="1" applyBorder="1" applyAlignment="1">
      <alignment horizontal="center" vertical="center" wrapText="1"/>
    </xf>
    <xf numFmtId="166" fontId="12" fillId="2" borderId="30" xfId="0" applyNumberFormat="1" applyFont="1" applyFill="1" applyBorder="1" applyAlignment="1">
      <alignment horizontal="center" vertical="center" wrapText="1"/>
    </xf>
    <xf numFmtId="166" fontId="12" fillId="2" borderId="29" xfId="0" applyNumberFormat="1" applyFont="1" applyFill="1" applyBorder="1" applyAlignment="1">
      <alignment horizontal="center" vertical="center" wrapText="1"/>
    </xf>
    <xf numFmtId="166" fontId="12" fillId="2" borderId="1" xfId="7" applyNumberFormat="1" applyFont="1" applyFill="1" applyBorder="1" applyAlignment="1">
      <alignment horizontal="center" vertical="center" wrapText="1"/>
    </xf>
    <xf numFmtId="166" fontId="12" fillId="2" borderId="21" xfId="7" applyNumberFormat="1" applyFont="1" applyFill="1" applyBorder="1" applyAlignment="1">
      <alignment horizontal="center" vertical="center" wrapText="1"/>
    </xf>
    <xf numFmtId="166" fontId="12" fillId="2" borderId="29" xfId="7" applyNumberFormat="1" applyFont="1" applyFill="1" applyBorder="1" applyAlignment="1">
      <alignment horizontal="center" vertical="center" wrapText="1"/>
    </xf>
    <xf numFmtId="166" fontId="33" fillId="2" borderId="4" xfId="7" applyNumberFormat="1" applyFont="1" applyFill="1" applyBorder="1" applyAlignment="1">
      <alignment horizontal="left" vertical="center" wrapText="1"/>
    </xf>
    <xf numFmtId="166" fontId="33" fillId="2" borderId="0" xfId="7" applyNumberFormat="1" applyFont="1" applyFill="1" applyBorder="1" applyAlignment="1">
      <alignment horizontal="left" vertical="center" wrapText="1"/>
    </xf>
    <xf numFmtId="166" fontId="33" fillId="2" borderId="10" xfId="7" applyNumberFormat="1" applyFont="1" applyFill="1" applyBorder="1" applyAlignment="1">
      <alignment horizontal="left" vertical="center" wrapText="1"/>
    </xf>
    <xf numFmtId="1" fontId="12" fillId="2" borderId="1" xfId="7" applyNumberFormat="1" applyFont="1" applyFill="1" applyBorder="1" applyAlignment="1">
      <alignment horizontal="center" vertical="center" wrapText="1"/>
    </xf>
    <xf numFmtId="166" fontId="33" fillId="2" borderId="1" xfId="7" applyNumberFormat="1" applyFont="1" applyFill="1" applyBorder="1" applyAlignment="1">
      <alignment horizontal="center" vertical="center" wrapText="1"/>
    </xf>
    <xf numFmtId="166" fontId="33" fillId="2" borderId="44" xfId="7" applyNumberFormat="1" applyFont="1" applyFill="1" applyBorder="1" applyAlignment="1">
      <alignment horizontal="left" vertical="center" wrapText="1"/>
    </xf>
    <xf numFmtId="166" fontId="33" fillId="2" borderId="24" xfId="7" applyNumberFormat="1" applyFont="1" applyFill="1" applyBorder="1" applyAlignment="1">
      <alignment horizontal="left" vertical="center" wrapText="1"/>
    </xf>
    <xf numFmtId="166" fontId="33" fillId="2" borderId="45" xfId="7" applyNumberFormat="1" applyFont="1" applyFill="1" applyBorder="1" applyAlignment="1">
      <alignment horizontal="left" vertical="center" wrapText="1"/>
    </xf>
    <xf numFmtId="166" fontId="12" fillId="2" borderId="38" xfId="7" applyNumberFormat="1" applyFont="1" applyFill="1" applyBorder="1" applyAlignment="1">
      <alignment horizontal="center" vertical="center" wrapText="1"/>
    </xf>
    <xf numFmtId="166" fontId="12" fillId="2" borderId="27" xfId="7" applyNumberFormat="1" applyFont="1" applyFill="1" applyBorder="1" applyAlignment="1">
      <alignment horizontal="center" vertical="center" wrapText="1"/>
    </xf>
    <xf numFmtId="166" fontId="12" fillId="2" borderId="46" xfId="7" applyNumberFormat="1" applyFont="1" applyFill="1" applyBorder="1" applyAlignment="1">
      <alignment horizontal="center" vertical="center" wrapText="1"/>
    </xf>
    <xf numFmtId="166" fontId="12" fillId="2" borderId="4" xfId="7" applyNumberFormat="1" applyFont="1" applyFill="1" applyBorder="1" applyAlignment="1">
      <alignment horizontal="center" vertical="center" wrapText="1"/>
    </xf>
    <xf numFmtId="166" fontId="12" fillId="2" borderId="0" xfId="7" applyNumberFormat="1" applyFont="1" applyFill="1" applyBorder="1" applyAlignment="1">
      <alignment horizontal="center" vertical="center" wrapText="1"/>
    </xf>
    <xf numFmtId="166" fontId="12" fillId="2" borderId="47" xfId="7" applyNumberFormat="1" applyFont="1" applyFill="1" applyBorder="1" applyAlignment="1">
      <alignment horizontal="center" vertical="center" wrapText="1"/>
    </xf>
    <xf numFmtId="166" fontId="12" fillId="2" borderId="44" xfId="7" applyNumberFormat="1" applyFont="1" applyFill="1" applyBorder="1" applyAlignment="1">
      <alignment horizontal="center" vertical="center" wrapText="1"/>
    </xf>
    <xf numFmtId="166" fontId="12" fillId="2" borderId="24" xfId="7" applyNumberFormat="1" applyFont="1" applyFill="1" applyBorder="1" applyAlignment="1">
      <alignment horizontal="center" vertical="center" wrapText="1"/>
    </xf>
    <xf numFmtId="166" fontId="12" fillId="2" borderId="52" xfId="7" applyNumberFormat="1" applyFont="1" applyFill="1" applyBorder="1" applyAlignment="1">
      <alignment horizontal="center" vertical="center" wrapText="1"/>
    </xf>
    <xf numFmtId="166" fontId="33" fillId="2" borderId="41" xfId="7" applyNumberFormat="1" applyFont="1" applyFill="1" applyBorder="1" applyAlignment="1">
      <alignment horizontal="left" vertical="center" wrapText="1"/>
    </xf>
    <xf numFmtId="166" fontId="33" fillId="2" borderId="35" xfId="7" applyNumberFormat="1" applyFont="1" applyFill="1" applyBorder="1" applyAlignment="1">
      <alignment horizontal="left" vertical="center" wrapText="1"/>
    </xf>
    <xf numFmtId="166" fontId="33" fillId="2" borderId="19" xfId="7" applyNumberFormat="1" applyFont="1" applyFill="1" applyBorder="1" applyAlignment="1">
      <alignment horizontal="left" vertical="center" wrapText="1"/>
    </xf>
    <xf numFmtId="0" fontId="39" fillId="2" borderId="33" xfId="0" applyFont="1" applyFill="1" applyBorder="1" applyAlignment="1">
      <alignment wrapText="1"/>
    </xf>
    <xf numFmtId="0" fontId="39" fillId="2" borderId="27" xfId="0" applyFont="1" applyFill="1" applyBorder="1" applyAlignment="1">
      <alignment wrapText="1"/>
    </xf>
    <xf numFmtId="0" fontId="39" fillId="2" borderId="34" xfId="0" applyFont="1" applyFill="1" applyBorder="1" applyAlignment="1">
      <alignment wrapText="1"/>
    </xf>
    <xf numFmtId="0" fontId="31" fillId="2" borderId="19" xfId="0" applyFont="1" applyFill="1" applyBorder="1" applyAlignment="1">
      <alignment wrapText="1"/>
    </xf>
    <xf numFmtId="0" fontId="31" fillId="2" borderId="32" xfId="0" applyFont="1" applyFill="1" applyBorder="1" applyAlignment="1">
      <alignment wrapText="1"/>
    </xf>
    <xf numFmtId="0" fontId="31" fillId="2" borderId="11" xfId="0" applyFont="1" applyFill="1" applyBorder="1" applyAlignment="1">
      <alignment wrapText="1"/>
    </xf>
    <xf numFmtId="0" fontId="31" fillId="2" borderId="5" xfId="0" applyFont="1" applyFill="1" applyBorder="1" applyAlignment="1">
      <alignment wrapText="1"/>
    </xf>
    <xf numFmtId="166" fontId="33" fillId="2" borderId="51" xfId="7" applyNumberFormat="1" applyFont="1" applyFill="1" applyBorder="1" applyAlignment="1">
      <alignment vertical="center" wrapText="1"/>
    </xf>
    <xf numFmtId="166" fontId="33" fillId="2" borderId="52" xfId="7" applyNumberFormat="1" applyFont="1" applyFill="1" applyBorder="1" applyAlignment="1">
      <alignment vertical="center" wrapText="1"/>
    </xf>
    <xf numFmtId="166" fontId="33" fillId="2" borderId="53" xfId="7" applyNumberFormat="1" applyFont="1" applyFill="1" applyBorder="1" applyAlignment="1">
      <alignment vertical="center" wrapText="1"/>
    </xf>
    <xf numFmtId="166" fontId="33" fillId="2" borderId="54" xfId="7" applyNumberFormat="1" applyFont="1" applyFill="1" applyBorder="1" applyAlignment="1">
      <alignment vertical="center" wrapText="1"/>
    </xf>
    <xf numFmtId="166" fontId="33" fillId="2" borderId="43" xfId="7" applyNumberFormat="1" applyFont="1" applyFill="1" applyBorder="1" applyAlignment="1">
      <alignment vertical="center" wrapText="1"/>
    </xf>
    <xf numFmtId="166" fontId="33" fillId="2" borderId="14" xfId="7" applyNumberFormat="1" applyFont="1" applyFill="1" applyBorder="1" applyAlignment="1">
      <alignment vertical="center" wrapText="1"/>
    </xf>
    <xf numFmtId="166" fontId="33" fillId="2" borderId="32" xfId="7" applyNumberFormat="1" applyFont="1" applyFill="1" applyBorder="1" applyAlignment="1">
      <alignment vertical="center" wrapText="1"/>
    </xf>
    <xf numFmtId="166" fontId="33" fillId="2" borderId="22" xfId="7" applyNumberFormat="1" applyFont="1" applyFill="1" applyBorder="1" applyAlignment="1">
      <alignment vertical="center" wrapText="1"/>
    </xf>
    <xf numFmtId="0" fontId="56" fillId="2" borderId="33" xfId="0" applyFont="1" applyFill="1" applyBorder="1" applyAlignment="1">
      <alignment horizontal="center" wrapText="1"/>
    </xf>
    <xf numFmtId="0" fontId="56" fillId="2" borderId="34" xfId="0" applyFont="1" applyFill="1" applyBorder="1" applyAlignment="1">
      <alignment horizontal="center" wrapText="1"/>
    </xf>
    <xf numFmtId="0" fontId="56" fillId="2" borderId="25" xfId="0" applyFont="1" applyFill="1" applyBorder="1" applyAlignment="1">
      <alignment horizontal="center" wrapText="1"/>
    </xf>
    <xf numFmtId="0" fontId="56" fillId="2" borderId="10" xfId="0" applyFont="1" applyFill="1" applyBorder="1" applyAlignment="1">
      <alignment horizontal="center" wrapText="1"/>
    </xf>
    <xf numFmtId="0" fontId="56" fillId="2" borderId="31" xfId="0" applyFont="1" applyFill="1" applyBorder="1" applyAlignment="1">
      <alignment horizontal="center" wrapText="1"/>
    </xf>
    <xf numFmtId="0" fontId="56" fillId="2" borderId="19" xfId="0" applyFont="1" applyFill="1" applyBorder="1" applyAlignment="1">
      <alignment horizontal="center" wrapText="1"/>
    </xf>
    <xf numFmtId="0" fontId="37" fillId="2" borderId="33" xfId="0" applyFont="1" applyFill="1" applyBorder="1" applyAlignment="1">
      <alignment wrapText="1"/>
    </xf>
    <xf numFmtId="0" fontId="37" fillId="2" borderId="27" xfId="0" applyFont="1" applyFill="1" applyBorder="1" applyAlignment="1">
      <alignment wrapText="1"/>
    </xf>
    <xf numFmtId="0" fontId="37" fillId="2" borderId="34" xfId="0" applyFont="1" applyFill="1" applyBorder="1" applyAlignment="1">
      <alignment wrapText="1"/>
    </xf>
    <xf numFmtId="0" fontId="31" fillId="2" borderId="25" xfId="0" applyFont="1" applyFill="1" applyBorder="1" applyAlignment="1">
      <alignment wrapText="1"/>
    </xf>
    <xf numFmtId="0" fontId="31" fillId="2" borderId="0" xfId="0" applyFont="1" applyFill="1" applyAlignment="1">
      <alignment wrapText="1"/>
    </xf>
    <xf numFmtId="0" fontId="37" fillId="2" borderId="25" xfId="0" applyFont="1" applyFill="1" applyBorder="1" applyAlignment="1">
      <alignment wrapText="1"/>
    </xf>
    <xf numFmtId="0" fontId="37" fillId="2" borderId="0" xfId="0" applyFont="1" applyFill="1" applyBorder="1" applyAlignment="1">
      <alignment wrapText="1"/>
    </xf>
    <xf numFmtId="0" fontId="37" fillId="2" borderId="0" xfId="0" applyFont="1" applyFill="1" applyAlignment="1">
      <alignment wrapText="1"/>
    </xf>
    <xf numFmtId="0" fontId="37" fillId="2" borderId="10" xfId="0" applyFont="1" applyFill="1" applyBorder="1" applyAlignment="1">
      <alignment wrapText="1"/>
    </xf>
    <xf numFmtId="166" fontId="53" fillId="2" borderId="4" xfId="7" applyNumberFormat="1" applyFont="1" applyFill="1" applyBorder="1" applyAlignment="1">
      <alignment horizontal="left" vertical="center" wrapText="1"/>
    </xf>
    <xf numFmtId="1" fontId="33" fillId="2" borderId="1" xfId="7" applyNumberFormat="1" applyFont="1" applyFill="1" applyBorder="1" applyAlignment="1">
      <alignment horizontal="center" vertical="center" wrapText="1"/>
    </xf>
    <xf numFmtId="166" fontId="53" fillId="2" borderId="0" xfId="7" applyNumberFormat="1" applyFont="1" applyFill="1" applyBorder="1" applyAlignment="1">
      <alignment horizontal="left" vertical="center" wrapText="1"/>
    </xf>
    <xf numFmtId="166" fontId="53" fillId="2" borderId="10" xfId="7" applyNumberFormat="1" applyFont="1" applyFill="1" applyBorder="1" applyAlignment="1">
      <alignment horizontal="left" vertical="center" wrapText="1"/>
    </xf>
    <xf numFmtId="166" fontId="24" fillId="2" borderId="36" xfId="7" applyNumberFormat="1" applyFont="1" applyFill="1" applyBorder="1" applyAlignment="1">
      <alignment vertical="center" wrapText="1"/>
    </xf>
    <xf numFmtId="166" fontId="24" fillId="2" borderId="37" xfId="7" applyNumberFormat="1" applyFont="1" applyFill="1" applyBorder="1" applyAlignment="1">
      <alignment vertical="center" wrapText="1"/>
    </xf>
    <xf numFmtId="166" fontId="24" fillId="2" borderId="38" xfId="7" applyNumberFormat="1" applyFont="1" applyFill="1" applyBorder="1" applyAlignment="1">
      <alignment vertical="center" wrapText="1"/>
    </xf>
    <xf numFmtId="166" fontId="24" fillId="2" borderId="39" xfId="7" applyNumberFormat="1" applyFont="1" applyFill="1" applyBorder="1" applyAlignment="1">
      <alignment vertical="center" wrapText="1"/>
    </xf>
    <xf numFmtId="166" fontId="24" fillId="2" borderId="20" xfId="7" applyNumberFormat="1" applyFont="1" applyFill="1" applyBorder="1" applyAlignment="1">
      <alignment vertical="center" wrapText="1"/>
    </xf>
    <xf numFmtId="166" fontId="24" fillId="2" borderId="56" xfId="7" applyNumberFormat="1" applyFont="1" applyFill="1" applyBorder="1" applyAlignment="1">
      <alignment vertical="center" wrapText="1"/>
    </xf>
    <xf numFmtId="166" fontId="12" fillId="2" borderId="31" xfId="7" applyNumberFormat="1" applyFont="1" applyFill="1" applyBorder="1" applyAlignment="1">
      <alignment vertical="center" wrapText="1"/>
    </xf>
    <xf numFmtId="166" fontId="12" fillId="2" borderId="48" xfId="7" applyNumberFormat="1" applyFont="1" applyFill="1" applyBorder="1" applyAlignment="1">
      <alignment vertical="center" wrapText="1"/>
    </xf>
    <xf numFmtId="166" fontId="12" fillId="2" borderId="32" xfId="7" applyNumberFormat="1" applyFont="1" applyFill="1" applyBorder="1" applyAlignment="1">
      <alignment vertical="center" wrapText="1"/>
    </xf>
    <xf numFmtId="166" fontId="12" fillId="2" borderId="22" xfId="7" applyNumberFormat="1" applyFont="1" applyFill="1" applyBorder="1" applyAlignment="1">
      <alignment vertical="center" wrapText="1"/>
    </xf>
    <xf numFmtId="166" fontId="12" fillId="2" borderId="5" xfId="7" applyNumberFormat="1" applyFont="1" applyFill="1" applyBorder="1" applyAlignment="1">
      <alignment vertical="center" wrapText="1"/>
    </xf>
    <xf numFmtId="166" fontId="12" fillId="2" borderId="33" xfId="7" applyNumberFormat="1" applyFont="1" applyFill="1" applyBorder="1" applyAlignment="1">
      <alignment vertical="center" wrapText="1"/>
    </xf>
    <xf numFmtId="166" fontId="12" fillId="2" borderId="27" xfId="7" applyNumberFormat="1" applyFont="1" applyFill="1" applyBorder="1" applyAlignment="1">
      <alignment vertical="center" wrapText="1"/>
    </xf>
    <xf numFmtId="166" fontId="12" fillId="2" borderId="34" xfId="7" applyNumberFormat="1" applyFont="1" applyFill="1" applyBorder="1" applyAlignment="1">
      <alignment vertical="center" wrapText="1"/>
    </xf>
    <xf numFmtId="166" fontId="12" fillId="2" borderId="35" xfId="7" applyNumberFormat="1" applyFont="1" applyFill="1" applyBorder="1" applyAlignment="1">
      <alignment vertical="center" wrapText="1"/>
    </xf>
    <xf numFmtId="166" fontId="12" fillId="2" borderId="19" xfId="7" applyNumberFormat="1" applyFont="1" applyFill="1" applyBorder="1" applyAlignment="1">
      <alignment vertical="center" wrapText="1"/>
    </xf>
    <xf numFmtId="166" fontId="25" fillId="2" borderId="1" xfId="7" applyNumberFormat="1" applyFont="1" applyFill="1" applyBorder="1" applyAlignment="1">
      <alignment horizontal="center" vertical="center" wrapText="1"/>
    </xf>
    <xf numFmtId="166" fontId="15" fillId="2" borderId="38" xfId="7" applyNumberFormat="1" applyFont="1" applyFill="1" applyBorder="1" applyAlignment="1">
      <alignment horizontal="left" vertical="center" wrapText="1"/>
    </xf>
    <xf numFmtId="166" fontId="15" fillId="2" borderId="27" xfId="7" applyNumberFormat="1" applyFont="1" applyFill="1" applyBorder="1" applyAlignment="1">
      <alignment horizontal="left" vertical="center" wrapText="1"/>
    </xf>
    <xf numFmtId="166" fontId="15" fillId="2" borderId="34" xfId="7" applyNumberFormat="1" applyFont="1" applyFill="1" applyBorder="1" applyAlignment="1">
      <alignment horizontal="left" vertical="center" wrapText="1"/>
    </xf>
    <xf numFmtId="166" fontId="12" fillId="2" borderId="4" xfId="7" applyNumberFormat="1" applyFont="1" applyFill="1" applyBorder="1" applyAlignment="1">
      <alignment horizontal="left" vertical="center" wrapText="1"/>
    </xf>
    <xf numFmtId="166" fontId="12" fillId="2" borderId="0" xfId="7" applyNumberFormat="1" applyFont="1" applyFill="1" applyBorder="1" applyAlignment="1">
      <alignment horizontal="left" vertical="center" wrapText="1"/>
    </xf>
    <xf numFmtId="166" fontId="12" fillId="2" borderId="10" xfId="7" applyNumberFormat="1" applyFont="1" applyFill="1" applyBorder="1" applyAlignment="1">
      <alignment horizontal="left" vertical="center" wrapText="1"/>
    </xf>
    <xf numFmtId="166" fontId="15" fillId="2" borderId="4" xfId="7" applyNumberFormat="1" applyFont="1" applyFill="1" applyBorder="1" applyAlignment="1">
      <alignment horizontal="left" vertical="center" wrapText="1"/>
    </xf>
    <xf numFmtId="166" fontId="15" fillId="2" borderId="0" xfId="7" applyNumberFormat="1" applyFont="1" applyFill="1" applyBorder="1" applyAlignment="1">
      <alignment horizontal="left" vertical="center" wrapText="1"/>
    </xf>
    <xf numFmtId="166" fontId="15" fillId="2" borderId="10" xfId="7" applyNumberFormat="1" applyFont="1" applyFill="1" applyBorder="1" applyAlignment="1">
      <alignment horizontal="left" vertical="center" wrapText="1"/>
    </xf>
    <xf numFmtId="166" fontId="12" fillId="2" borderId="41" xfId="7" applyNumberFormat="1" applyFont="1" applyFill="1" applyBorder="1" applyAlignment="1">
      <alignment horizontal="left" vertical="center" wrapText="1"/>
    </xf>
    <xf numFmtId="166" fontId="12" fillId="2" borderId="35" xfId="7" applyNumberFormat="1" applyFont="1" applyFill="1" applyBorder="1" applyAlignment="1">
      <alignment horizontal="left" vertical="center" wrapText="1"/>
    </xf>
    <xf numFmtId="166" fontId="12" fillId="2" borderId="19" xfId="7" applyNumberFormat="1" applyFont="1" applyFill="1" applyBorder="1" applyAlignment="1">
      <alignment horizontal="left" vertical="center" wrapText="1"/>
    </xf>
    <xf numFmtId="166" fontId="13" fillId="2" borderId="24" xfId="7" applyNumberFormat="1" applyFont="1" applyFill="1" applyBorder="1" applyAlignment="1">
      <alignment vertical="center" wrapText="1"/>
    </xf>
    <xf numFmtId="166" fontId="12" fillId="2" borderId="56" xfId="7" applyNumberFormat="1" applyFont="1" applyFill="1" applyBorder="1" applyAlignment="1">
      <alignment horizontal="center" vertical="center" wrapText="1"/>
    </xf>
    <xf numFmtId="166" fontId="12" fillId="2" borderId="23" xfId="7" applyNumberFormat="1" applyFont="1" applyFill="1" applyBorder="1" applyAlignment="1">
      <alignment horizontal="center" vertical="center" wrapText="1"/>
    </xf>
    <xf numFmtId="166" fontId="12" fillId="2" borderId="57" xfId="7" applyNumberFormat="1" applyFont="1" applyFill="1" applyBorder="1" applyAlignment="1">
      <alignment horizontal="center" vertical="center" wrapText="1"/>
    </xf>
    <xf numFmtId="166" fontId="12" fillId="2" borderId="41" xfId="7" applyNumberFormat="1" applyFont="1" applyFill="1" applyBorder="1" applyAlignment="1">
      <alignment horizontal="center" vertical="center" wrapText="1"/>
    </xf>
    <xf numFmtId="166" fontId="12" fillId="2" borderId="35" xfId="7" applyNumberFormat="1" applyFont="1" applyFill="1" applyBorder="1" applyAlignment="1">
      <alignment horizontal="center" vertical="center" wrapText="1"/>
    </xf>
    <xf numFmtId="166" fontId="12" fillId="2" borderId="48" xfId="7" applyNumberFormat="1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wrapText="1"/>
    </xf>
    <xf numFmtId="0" fontId="31" fillId="0" borderId="35" xfId="0" applyFont="1" applyFill="1" applyBorder="1" applyAlignment="1">
      <alignment wrapText="1"/>
    </xf>
    <xf numFmtId="0" fontId="31" fillId="0" borderId="19" xfId="0" applyFont="1" applyFill="1" applyBorder="1" applyAlignment="1">
      <alignment wrapText="1"/>
    </xf>
    <xf numFmtId="166" fontId="54" fillId="0" borderId="33" xfId="7" applyNumberFormat="1" applyFont="1" applyFill="1" applyBorder="1" applyAlignment="1">
      <alignment vertical="center" wrapText="1"/>
    </xf>
    <xf numFmtId="166" fontId="54" fillId="0" borderId="27" xfId="7" applyNumberFormat="1" applyFont="1" applyFill="1" applyBorder="1" applyAlignment="1">
      <alignment vertical="center" wrapText="1"/>
    </xf>
    <xf numFmtId="166" fontId="54" fillId="0" borderId="34" xfId="7" applyNumberFormat="1" applyFont="1" applyFill="1" applyBorder="1" applyAlignment="1">
      <alignment vertical="center" wrapText="1"/>
    </xf>
    <xf numFmtId="166" fontId="33" fillId="0" borderId="53" xfId="7" applyNumberFormat="1" applyFont="1" applyFill="1" applyBorder="1" applyAlignment="1">
      <alignment vertical="center" wrapText="1"/>
    </xf>
    <xf numFmtId="166" fontId="33" fillId="0" borderId="54" xfId="7" applyNumberFormat="1" applyFont="1" applyFill="1" applyBorder="1" applyAlignment="1">
      <alignment vertical="center" wrapText="1"/>
    </xf>
    <xf numFmtId="166" fontId="33" fillId="0" borderId="32" xfId="7" applyNumberFormat="1" applyFont="1" applyFill="1" applyBorder="1" applyAlignment="1">
      <alignment vertical="center" wrapText="1"/>
    </xf>
    <xf numFmtId="166" fontId="33" fillId="0" borderId="22" xfId="7" applyNumberFormat="1" applyFont="1" applyFill="1" applyBorder="1" applyAlignment="1">
      <alignment vertical="center" wrapText="1"/>
    </xf>
    <xf numFmtId="1" fontId="33" fillId="0" borderId="50" xfId="7" applyNumberFormat="1" applyFont="1" applyFill="1" applyBorder="1" applyAlignment="1">
      <alignment horizontal="center" vertical="center" wrapText="1"/>
    </xf>
    <xf numFmtId="166" fontId="33" fillId="0" borderId="57" xfId="7" applyNumberFormat="1" applyFont="1" applyFill="1" applyBorder="1" applyAlignment="1">
      <alignment horizontal="center" vertical="center" wrapText="1"/>
    </xf>
    <xf numFmtId="166" fontId="33" fillId="0" borderId="48" xfId="7" applyNumberFormat="1" applyFont="1" applyFill="1" applyBorder="1" applyAlignment="1">
      <alignment horizontal="center" vertical="center" wrapText="1"/>
    </xf>
    <xf numFmtId="166" fontId="53" fillId="0" borderId="4" xfId="7" applyNumberFormat="1" applyFont="1" applyFill="1" applyBorder="1" applyAlignment="1">
      <alignment horizontal="left" vertical="center" wrapText="1"/>
    </xf>
    <xf numFmtId="166" fontId="53" fillId="0" borderId="0" xfId="7" applyNumberFormat="1" applyFont="1" applyFill="1" applyBorder="1" applyAlignment="1">
      <alignment horizontal="left" vertical="center" wrapText="1"/>
    </xf>
    <xf numFmtId="166" fontId="53" fillId="0" borderId="10" xfId="7" applyNumberFormat="1" applyFont="1" applyFill="1" applyBorder="1" applyAlignment="1">
      <alignment horizontal="left" vertical="center" wrapText="1"/>
    </xf>
    <xf numFmtId="166" fontId="33" fillId="0" borderId="41" xfId="7" applyNumberFormat="1" applyFont="1" applyFill="1" applyBorder="1" applyAlignment="1">
      <alignment horizontal="left" vertical="center" wrapText="1"/>
    </xf>
    <xf numFmtId="166" fontId="33" fillId="0" borderId="35" xfId="7" applyNumberFormat="1" applyFont="1" applyFill="1" applyBorder="1" applyAlignment="1">
      <alignment horizontal="left" vertical="center" wrapText="1"/>
    </xf>
    <xf numFmtId="166" fontId="33" fillId="0" borderId="19" xfId="7" applyNumberFormat="1" applyFont="1" applyFill="1" applyBorder="1" applyAlignment="1">
      <alignment horizontal="left" vertical="center" wrapText="1"/>
    </xf>
    <xf numFmtId="166" fontId="33" fillId="0" borderId="51" xfId="7" applyNumberFormat="1" applyFont="1" applyFill="1" applyBorder="1" applyAlignment="1">
      <alignment vertical="center" wrapText="1"/>
    </xf>
    <xf numFmtId="166" fontId="33" fillId="0" borderId="42" xfId="7" applyNumberFormat="1" applyFont="1" applyFill="1" applyBorder="1" applyAlignment="1">
      <alignment vertical="center" wrapText="1"/>
    </xf>
    <xf numFmtId="166" fontId="13" fillId="0" borderId="0" xfId="7" applyNumberFormat="1" applyFont="1" applyFill="1" applyAlignment="1">
      <alignment vertical="center" wrapText="1"/>
    </xf>
    <xf numFmtId="166" fontId="12" fillId="0" borderId="0" xfId="7" applyNumberFormat="1" applyFont="1" applyFill="1" applyAlignment="1">
      <alignment horizontal="right" vertical="center" wrapText="1"/>
    </xf>
    <xf numFmtId="166" fontId="13" fillId="0" borderId="0" xfId="7" applyNumberFormat="1" applyFont="1" applyFill="1" applyAlignment="1">
      <alignment horizontal="center" vertical="center" wrapText="1"/>
    </xf>
    <xf numFmtId="166" fontId="52" fillId="0" borderId="33" xfId="7" applyNumberFormat="1" applyFont="1" applyFill="1" applyBorder="1" applyAlignment="1">
      <alignment horizontal="center" vertical="center" wrapText="1"/>
    </xf>
    <xf numFmtId="166" fontId="52" fillId="0" borderId="46" xfId="7" applyNumberFormat="1" applyFont="1" applyFill="1" applyBorder="1" applyAlignment="1">
      <alignment horizontal="center" vertical="center" wrapText="1"/>
    </xf>
    <xf numFmtId="166" fontId="52" fillId="0" borderId="51" xfId="7" applyNumberFormat="1" applyFont="1" applyFill="1" applyBorder="1" applyAlignment="1">
      <alignment horizontal="center" vertical="center" wrapText="1"/>
    </xf>
    <xf numFmtId="166" fontId="52" fillId="0" borderId="52" xfId="7" applyNumberFormat="1" applyFont="1" applyFill="1" applyBorder="1" applyAlignment="1">
      <alignment horizontal="center" vertical="center" wrapText="1"/>
    </xf>
    <xf numFmtId="166" fontId="53" fillId="0" borderId="38" xfId="7" applyNumberFormat="1" applyFont="1" applyFill="1" applyBorder="1" applyAlignment="1">
      <alignment horizontal="left" vertical="center" wrapText="1"/>
    </xf>
    <xf numFmtId="166" fontId="53" fillId="0" borderId="27" xfId="7" applyNumberFormat="1" applyFont="1" applyFill="1" applyBorder="1" applyAlignment="1">
      <alignment horizontal="left" vertical="center" wrapText="1"/>
    </xf>
    <xf numFmtId="166" fontId="53" fillId="0" borderId="34" xfId="7" applyNumberFormat="1" applyFont="1" applyFill="1" applyBorder="1" applyAlignment="1">
      <alignment horizontal="left" vertical="center" wrapText="1"/>
    </xf>
    <xf numFmtId="166" fontId="33" fillId="0" borderId="4" xfId="7" applyNumberFormat="1" applyFont="1" applyFill="1" applyBorder="1" applyAlignment="1">
      <alignment horizontal="left" vertical="center" wrapText="1"/>
    </xf>
    <xf numFmtId="166" fontId="33" fillId="0" borderId="0" xfId="7" applyNumberFormat="1" applyFont="1" applyFill="1" applyBorder="1" applyAlignment="1">
      <alignment horizontal="left" vertical="center" wrapText="1"/>
    </xf>
    <xf numFmtId="166" fontId="33" fillId="0" borderId="10" xfId="7" applyNumberFormat="1" applyFont="1" applyFill="1" applyBorder="1" applyAlignment="1">
      <alignment horizontal="left" vertical="center" wrapText="1"/>
    </xf>
    <xf numFmtId="166" fontId="12" fillId="0" borderId="59" xfId="7" applyNumberFormat="1" applyFont="1" applyFill="1" applyBorder="1" applyAlignment="1">
      <alignment horizontal="center" vertical="center" wrapText="1"/>
    </xf>
    <xf numFmtId="166" fontId="12" fillId="0" borderId="7" xfId="7" applyNumberFormat="1" applyFont="1" applyFill="1" applyBorder="1" applyAlignment="1">
      <alignment horizontal="center" vertical="center" wrapText="1"/>
    </xf>
    <xf numFmtId="166" fontId="12" fillId="0" borderId="50" xfId="7" applyNumberFormat="1" applyFont="1" applyFill="1" applyBorder="1" applyAlignment="1">
      <alignment horizontal="center" vertical="center" wrapText="1"/>
    </xf>
    <xf numFmtId="166" fontId="12" fillId="0" borderId="1" xfId="7" applyNumberFormat="1" applyFont="1" applyFill="1" applyBorder="1" applyAlignment="1">
      <alignment horizontal="center" vertical="center" wrapText="1"/>
    </xf>
    <xf numFmtId="166" fontId="12" fillId="0" borderId="60" xfId="7" applyNumberFormat="1" applyFont="1" applyFill="1" applyBorder="1" applyAlignment="1">
      <alignment horizontal="center" vertical="center" wrapText="1"/>
    </xf>
    <xf numFmtId="166" fontId="12" fillId="0" borderId="2" xfId="7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2" fillId="2" borderId="78" xfId="7" applyNumberFormat="1" applyFont="1" applyFill="1" applyBorder="1" applyAlignment="1">
      <alignment horizontal="center" vertical="center" wrapText="1"/>
    </xf>
    <xf numFmtId="1" fontId="12" fillId="2" borderId="50" xfId="7" applyNumberFormat="1" applyFont="1" applyFill="1" applyBorder="1" applyAlignment="1">
      <alignment horizontal="center" vertical="center" wrapText="1"/>
    </xf>
    <xf numFmtId="166" fontId="33" fillId="2" borderId="42" xfId="7" applyNumberFormat="1" applyFont="1" applyFill="1" applyBorder="1" applyAlignment="1">
      <alignment vertical="center" wrapText="1"/>
    </xf>
    <xf numFmtId="0" fontId="31" fillId="2" borderId="0" xfId="0" applyFont="1" applyFill="1" applyBorder="1" applyAlignment="1">
      <alignment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0" fontId="31" fillId="2" borderId="6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66" fontId="12" fillId="2" borderId="7" xfId="0" applyNumberFormat="1" applyFont="1" applyFill="1" applyBorder="1" applyAlignment="1">
      <alignment horizontal="center" vertical="center" wrapText="1"/>
    </xf>
    <xf numFmtId="166" fontId="12" fillId="2" borderId="12" xfId="0" applyNumberFormat="1" applyFont="1" applyFill="1" applyBorder="1" applyAlignment="1">
      <alignment horizontal="center" vertical="center" wrapText="1"/>
    </xf>
    <xf numFmtId="166" fontId="33" fillId="0" borderId="55" xfId="7" applyNumberFormat="1" applyFont="1" applyFill="1" applyBorder="1" applyAlignment="1">
      <alignment horizontal="center" vertical="center" wrapText="1"/>
    </xf>
    <xf numFmtId="166" fontId="33" fillId="0" borderId="20" xfId="7" applyNumberFormat="1" applyFont="1" applyFill="1" applyBorder="1" applyAlignment="1">
      <alignment horizontal="center" vertical="center" wrapText="1"/>
    </xf>
    <xf numFmtId="166" fontId="54" fillId="0" borderId="0" xfId="7" applyNumberFormat="1" applyFont="1" applyFill="1" applyBorder="1" applyAlignment="1">
      <alignment vertical="center" wrapText="1"/>
    </xf>
    <xf numFmtId="166" fontId="54" fillId="0" borderId="10" xfId="7" applyNumberFormat="1" applyFont="1" applyFill="1" applyBorder="1" applyAlignment="1">
      <alignment vertical="center" wrapText="1"/>
    </xf>
    <xf numFmtId="166" fontId="33" fillId="0" borderId="31" xfId="7" applyNumberFormat="1" applyFont="1" applyFill="1" applyBorder="1" applyAlignment="1">
      <alignment vertical="center" wrapText="1"/>
    </xf>
    <xf numFmtId="166" fontId="33" fillId="0" borderId="35" xfId="7" applyNumberFormat="1" applyFont="1" applyFill="1" applyBorder="1" applyAlignment="1">
      <alignment vertical="center" wrapText="1"/>
    </xf>
    <xf numFmtId="166" fontId="33" fillId="0" borderId="19" xfId="7" applyNumberFormat="1" applyFont="1" applyFill="1" applyBorder="1" applyAlignment="1">
      <alignment vertical="center" wrapText="1"/>
    </xf>
    <xf numFmtId="166" fontId="55" fillId="0" borderId="32" xfId="7" applyNumberFormat="1" applyFont="1" applyFill="1" applyBorder="1" applyAlignment="1">
      <alignment vertical="center" wrapText="1"/>
    </xf>
    <xf numFmtId="166" fontId="55" fillId="0" borderId="5" xfId="7" applyNumberFormat="1" applyFont="1" applyFill="1" applyBorder="1" applyAlignment="1">
      <alignment vertical="center" wrapText="1"/>
    </xf>
    <xf numFmtId="166" fontId="55" fillId="0" borderId="11" xfId="7" applyNumberFormat="1" applyFont="1" applyFill="1" applyBorder="1" applyAlignment="1">
      <alignment vertical="center" wrapText="1"/>
    </xf>
    <xf numFmtId="166" fontId="54" fillId="0" borderId="43" xfId="7" applyNumberFormat="1" applyFont="1" applyFill="1" applyBorder="1" applyAlignment="1">
      <alignment vertical="center" wrapText="1"/>
    </xf>
    <xf numFmtId="166" fontId="54" fillId="0" borderId="14" xfId="7" applyNumberFormat="1" applyFont="1" applyFill="1" applyBorder="1" applyAlignment="1">
      <alignment vertical="center" wrapText="1"/>
    </xf>
    <xf numFmtId="166" fontId="33" fillId="0" borderId="15" xfId="7" applyNumberFormat="1" applyFont="1" applyFill="1" applyBorder="1" applyAlignment="1">
      <alignment vertical="center" wrapText="1"/>
    </xf>
    <xf numFmtId="166" fontId="33" fillId="0" borderId="5" xfId="7" applyNumberFormat="1" applyFont="1" applyFill="1" applyBorder="1" applyAlignment="1">
      <alignment vertical="center" wrapText="1"/>
    </xf>
    <xf numFmtId="166" fontId="33" fillId="0" borderId="11" xfId="7" applyNumberFormat="1" applyFont="1" applyFill="1" applyBorder="1" applyAlignment="1">
      <alignment vertical="center" wrapText="1"/>
    </xf>
    <xf numFmtId="166" fontId="54" fillId="0" borderId="32" xfId="7" applyNumberFormat="1" applyFont="1" applyFill="1" applyBorder="1" applyAlignment="1">
      <alignment vertical="center" wrapText="1"/>
    </xf>
    <xf numFmtId="166" fontId="54" fillId="0" borderId="22" xfId="7" applyNumberFormat="1" applyFont="1" applyFill="1" applyBorder="1" applyAlignment="1">
      <alignment vertical="center" wrapText="1"/>
    </xf>
    <xf numFmtId="166" fontId="54" fillId="0" borderId="36" xfId="7" applyNumberFormat="1" applyFont="1" applyFill="1" applyBorder="1" applyAlignment="1">
      <alignment vertical="center" wrapText="1"/>
    </xf>
    <xf numFmtId="166" fontId="54" fillId="0" borderId="37" xfId="7" applyNumberFormat="1" applyFont="1" applyFill="1" applyBorder="1" applyAlignment="1">
      <alignment vertical="center" wrapText="1"/>
    </xf>
    <xf numFmtId="166" fontId="54" fillId="0" borderId="38" xfId="7" applyNumberFormat="1" applyFont="1" applyFill="1" applyBorder="1" applyAlignment="1">
      <alignment vertical="center" wrapText="1"/>
    </xf>
    <xf numFmtId="166" fontId="54" fillId="0" borderId="39" xfId="7" applyNumberFormat="1" applyFont="1" applyFill="1" applyBorder="1" applyAlignment="1">
      <alignment vertical="center" wrapText="1"/>
    </xf>
    <xf numFmtId="166" fontId="33" fillId="0" borderId="40" xfId="7" applyNumberFormat="1" applyFont="1" applyFill="1" applyBorder="1" applyAlignment="1">
      <alignment vertical="center" wrapText="1"/>
    </xf>
    <xf numFmtId="166" fontId="33" fillId="0" borderId="3" xfId="7" applyNumberFormat="1" applyFont="1" applyFill="1" applyBorder="1" applyAlignment="1">
      <alignment vertical="center" wrapText="1"/>
    </xf>
    <xf numFmtId="166" fontId="33" fillId="0" borderId="41" xfId="7" applyNumberFormat="1" applyFont="1" applyFill="1" applyBorder="1" applyAlignment="1">
      <alignment vertical="center" wrapText="1"/>
    </xf>
    <xf numFmtId="166" fontId="33" fillId="0" borderId="9" xfId="7" applyNumberFormat="1" applyFont="1" applyFill="1" applyBorder="1" applyAlignment="1">
      <alignment vertical="center" wrapText="1"/>
    </xf>
    <xf numFmtId="166" fontId="52" fillId="0" borderId="49" xfId="7" applyNumberFormat="1" applyFont="1" applyFill="1" applyBorder="1" applyAlignment="1">
      <alignment horizontal="center" vertical="center" wrapText="1"/>
    </xf>
    <xf numFmtId="166" fontId="52" fillId="0" borderId="28" xfId="7" applyNumberFormat="1" applyFont="1" applyFill="1" applyBorder="1" applyAlignment="1">
      <alignment horizontal="center" vertical="center" wrapText="1"/>
    </xf>
    <xf numFmtId="166" fontId="52" fillId="0" borderId="50" xfId="7" applyNumberFormat="1" applyFont="1" applyFill="1" applyBorder="1" applyAlignment="1">
      <alignment horizontal="center" vertical="center" wrapText="1"/>
    </xf>
    <xf numFmtId="166" fontId="52" fillId="0" borderId="1" xfId="7" applyNumberFormat="1" applyFont="1" applyFill="1" applyBorder="1" applyAlignment="1">
      <alignment horizontal="center" vertical="center" wrapText="1"/>
    </xf>
    <xf numFmtId="166" fontId="33" fillId="0" borderId="44" xfId="7" applyNumberFormat="1" applyFont="1" applyFill="1" applyBorder="1" applyAlignment="1">
      <alignment horizontal="left" vertical="center" wrapText="1"/>
    </xf>
    <xf numFmtId="166" fontId="33" fillId="0" borderId="24" xfId="7" applyNumberFormat="1" applyFont="1" applyFill="1" applyBorder="1" applyAlignment="1">
      <alignment horizontal="left" vertical="center" wrapText="1"/>
    </xf>
    <xf numFmtId="166" fontId="33" fillId="0" borderId="45" xfId="7" applyNumberFormat="1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166" fontId="40" fillId="0" borderId="0" xfId="7" applyNumberFormat="1" applyFont="1" applyFill="1" applyAlignment="1">
      <alignment vertical="center" wrapText="1"/>
    </xf>
    <xf numFmtId="166" fontId="33" fillId="0" borderId="33" xfId="7" applyNumberFormat="1" applyFont="1" applyFill="1" applyBorder="1" applyAlignment="1">
      <alignment horizontal="center" vertical="center" wrapText="1"/>
    </xf>
    <xf numFmtId="166" fontId="33" fillId="0" borderId="27" xfId="7" applyNumberFormat="1" applyFont="1" applyFill="1" applyBorder="1" applyAlignment="1">
      <alignment horizontal="center" vertical="center" wrapText="1"/>
    </xf>
    <xf numFmtId="166" fontId="33" fillId="0" borderId="46" xfId="7" applyNumberFormat="1" applyFont="1" applyFill="1" applyBorder="1" applyAlignment="1">
      <alignment horizontal="center" vertical="center" wrapText="1"/>
    </xf>
    <xf numFmtId="166" fontId="33" fillId="0" borderId="25" xfId="7" applyNumberFormat="1" applyFont="1" applyFill="1" applyBorder="1" applyAlignment="1">
      <alignment horizontal="center" vertical="center" wrapText="1"/>
    </xf>
    <xf numFmtId="166" fontId="33" fillId="0" borderId="0" xfId="7" applyNumberFormat="1" applyFont="1" applyFill="1" applyBorder="1" applyAlignment="1">
      <alignment horizontal="center" vertical="center" wrapText="1"/>
    </xf>
    <xf numFmtId="166" fontId="33" fillId="0" borderId="47" xfId="7" applyNumberFormat="1" applyFont="1" applyFill="1" applyBorder="1" applyAlignment="1">
      <alignment horizontal="center" vertical="center" wrapText="1"/>
    </xf>
    <xf numFmtId="166" fontId="33" fillId="0" borderId="31" xfId="7" applyNumberFormat="1" applyFont="1" applyFill="1" applyBorder="1" applyAlignment="1">
      <alignment horizontal="center" vertical="center" wrapText="1"/>
    </xf>
    <xf numFmtId="166" fontId="33" fillId="0" borderId="35" xfId="7" applyNumberFormat="1" applyFont="1" applyFill="1" applyBorder="1" applyAlignment="1">
      <alignment horizontal="center" vertical="center" wrapText="1"/>
    </xf>
    <xf numFmtId="166" fontId="25" fillId="2" borderId="33" xfId="7" applyNumberFormat="1" applyFont="1" applyFill="1" applyBorder="1" applyAlignment="1">
      <alignment horizontal="center" vertical="center" wrapText="1"/>
    </xf>
    <xf numFmtId="166" fontId="25" fillId="2" borderId="46" xfId="7" applyNumberFormat="1" applyFont="1" applyFill="1" applyBorder="1" applyAlignment="1">
      <alignment horizontal="center" vertical="center" wrapText="1"/>
    </xf>
    <xf numFmtId="166" fontId="25" fillId="2" borderId="51" xfId="7" applyNumberFormat="1" applyFont="1" applyFill="1" applyBorder="1" applyAlignment="1">
      <alignment horizontal="center" vertical="center" wrapText="1"/>
    </xf>
    <xf numFmtId="166" fontId="25" fillId="2" borderId="52" xfId="7" applyNumberFormat="1" applyFont="1" applyFill="1" applyBorder="1" applyAlignment="1">
      <alignment horizontal="center" vertical="center" wrapText="1"/>
    </xf>
    <xf numFmtId="166" fontId="33" fillId="2" borderId="0" xfId="7" applyNumberFormat="1" applyFont="1" applyFill="1" applyAlignment="1">
      <alignment horizontal="right" vertical="center" wrapText="1"/>
    </xf>
    <xf numFmtId="166" fontId="12" fillId="2" borderId="33" xfId="7" applyNumberFormat="1" applyFont="1" applyFill="1" applyBorder="1" applyAlignment="1">
      <alignment horizontal="center" vertical="center" wrapText="1"/>
    </xf>
    <xf numFmtId="166" fontId="12" fillId="2" borderId="25" xfId="7" applyNumberFormat="1" applyFont="1" applyFill="1" applyBorder="1" applyAlignment="1">
      <alignment horizontal="center" vertical="center" wrapText="1"/>
    </xf>
    <xf numFmtId="166" fontId="12" fillId="2" borderId="31" xfId="7" applyNumberFormat="1" applyFont="1" applyFill="1" applyBorder="1" applyAlignment="1">
      <alignment horizontal="center" vertical="center" wrapText="1"/>
    </xf>
    <xf numFmtId="166" fontId="24" fillId="2" borderId="33" xfId="7" applyNumberFormat="1" applyFont="1" applyFill="1" applyBorder="1" applyAlignment="1">
      <alignment vertical="center" wrapText="1"/>
    </xf>
    <xf numFmtId="166" fontId="24" fillId="2" borderId="27" xfId="7" applyNumberFormat="1" applyFont="1" applyFill="1" applyBorder="1" applyAlignment="1">
      <alignment vertical="center" wrapText="1"/>
    </xf>
    <xf numFmtId="166" fontId="24" fillId="2" borderId="34" xfId="7" applyNumberFormat="1" applyFont="1" applyFill="1" applyBorder="1" applyAlignment="1">
      <alignment vertical="center" wrapText="1"/>
    </xf>
    <xf numFmtId="1" fontId="12" fillId="2" borderId="58" xfId="7" applyNumberFormat="1" applyFont="1" applyFill="1" applyBorder="1" applyAlignment="1">
      <alignment horizontal="center" vertical="center" wrapText="1"/>
    </xf>
    <xf numFmtId="166" fontId="12" fillId="2" borderId="59" xfId="7" applyNumberFormat="1" applyFont="1" applyFill="1" applyBorder="1" applyAlignment="1">
      <alignment horizontal="center" vertical="center" wrapText="1"/>
    </xf>
    <xf numFmtId="166" fontId="12" fillId="2" borderId="7" xfId="7" applyNumberFormat="1" applyFont="1" applyFill="1" applyBorder="1" applyAlignment="1">
      <alignment horizontal="center" vertical="center" wrapText="1"/>
    </xf>
    <xf numFmtId="166" fontId="12" fillId="2" borderId="50" xfId="7" applyNumberFormat="1" applyFont="1" applyFill="1" applyBorder="1" applyAlignment="1">
      <alignment horizontal="center" vertical="center" wrapText="1"/>
    </xf>
    <xf numFmtId="166" fontId="12" fillId="2" borderId="60" xfId="7" applyNumberFormat="1" applyFont="1" applyFill="1" applyBorder="1" applyAlignment="1">
      <alignment horizontal="center" vertical="center" wrapText="1"/>
    </xf>
    <xf numFmtId="166" fontId="12" fillId="2" borderId="2" xfId="7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28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28" xfId="0" applyFont="1" applyFill="1" applyBorder="1" applyAlignment="1">
      <alignment horizontal="left" vertical="top" wrapText="1"/>
    </xf>
    <xf numFmtId="0" fontId="18" fillId="0" borderId="2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3" borderId="50" xfId="0" applyFont="1" applyFill="1" applyBorder="1" applyAlignment="1">
      <alignment vertical="center"/>
    </xf>
    <xf numFmtId="0" fontId="48" fillId="3" borderId="1" xfId="0" applyFont="1" applyFill="1" applyBorder="1" applyAlignment="1">
      <alignment vertical="center"/>
    </xf>
    <xf numFmtId="0" fontId="44" fillId="3" borderId="50" xfId="0" applyFont="1" applyFill="1" applyBorder="1" applyAlignment="1">
      <alignment vertical="center"/>
    </xf>
    <xf numFmtId="0" fontId="44" fillId="3" borderId="1" xfId="0" applyFont="1" applyFill="1" applyBorder="1" applyAlignment="1">
      <alignment vertical="center"/>
    </xf>
    <xf numFmtId="165" fontId="5" fillId="0" borderId="0" xfId="8" applyNumberFormat="1" applyFont="1" applyFill="1" applyAlignment="1">
      <alignment horizontal="right" vertical="center"/>
    </xf>
    <xf numFmtId="165" fontId="51" fillId="3" borderId="0" xfId="0" applyNumberFormat="1" applyFont="1" applyFill="1" applyAlignment="1">
      <alignment horizontal="center" vertical="center" wrapText="1"/>
    </xf>
    <xf numFmtId="165" fontId="32" fillId="0" borderId="74" xfId="0" applyNumberFormat="1" applyFont="1" applyFill="1" applyBorder="1" applyAlignment="1">
      <alignment horizontal="center" vertical="center"/>
    </xf>
    <xf numFmtId="165" fontId="32" fillId="0" borderId="26" xfId="0" applyNumberFormat="1" applyFont="1" applyFill="1" applyBorder="1" applyAlignment="1">
      <alignment horizontal="center" vertical="center"/>
    </xf>
    <xf numFmtId="165" fontId="40" fillId="0" borderId="74" xfId="0" applyNumberFormat="1" applyFont="1" applyFill="1" applyBorder="1" applyAlignment="1">
      <alignment horizontal="center" vertical="center" wrapText="1"/>
    </xf>
    <xf numFmtId="165" fontId="40" fillId="0" borderId="26" xfId="0" applyNumberFormat="1" applyFont="1" applyFill="1" applyBorder="1" applyAlignment="1">
      <alignment horizontal="center" vertical="center" wrapText="1"/>
    </xf>
    <xf numFmtId="165" fontId="40" fillId="0" borderId="32" xfId="0" applyNumberFormat="1" applyFont="1" applyFill="1" applyBorder="1" applyAlignment="1">
      <alignment horizontal="center" vertical="center" wrapText="1"/>
    </xf>
    <xf numFmtId="165" fontId="40" fillId="0" borderId="75" xfId="0" applyNumberFormat="1" applyFont="1" applyFill="1" applyBorder="1" applyAlignment="1">
      <alignment horizontal="center" vertical="center" wrapText="1"/>
    </xf>
    <xf numFmtId="0" fontId="48" fillId="3" borderId="58" xfId="0" applyFont="1" applyFill="1" applyBorder="1" applyAlignment="1">
      <alignment vertical="center"/>
    </xf>
    <xf numFmtId="0" fontId="48" fillId="3" borderId="30" xfId="0" applyFont="1" applyFill="1" applyBorder="1" applyAlignment="1">
      <alignment vertical="center"/>
    </xf>
    <xf numFmtId="0" fontId="48" fillId="3" borderId="29" xfId="0" applyFont="1" applyFill="1" applyBorder="1" applyAlignment="1">
      <alignment vertical="center"/>
    </xf>
    <xf numFmtId="0" fontId="40" fillId="3" borderId="59" xfId="0" applyFont="1" applyFill="1" applyBorder="1" applyAlignment="1">
      <alignment vertical="center"/>
    </xf>
    <xf numFmtId="0" fontId="40" fillId="3" borderId="7" xfId="0" applyFont="1" applyFill="1" applyBorder="1" applyAlignment="1">
      <alignment vertical="center"/>
    </xf>
    <xf numFmtId="0" fontId="40" fillId="3" borderId="49" xfId="0" applyFont="1" applyFill="1" applyBorder="1" applyAlignment="1">
      <alignment vertical="center"/>
    </xf>
    <xf numFmtId="0" fontId="40" fillId="3" borderId="28" xfId="0" applyFont="1" applyFill="1" applyBorder="1" applyAlignment="1">
      <alignment vertical="center"/>
    </xf>
    <xf numFmtId="165" fontId="48" fillId="0" borderId="50" xfId="0" applyNumberFormat="1" applyFont="1" applyFill="1" applyBorder="1" applyAlignment="1">
      <alignment vertical="center"/>
    </xf>
    <xf numFmtId="165" fontId="48" fillId="0" borderId="1" xfId="0" applyNumberFormat="1" applyFont="1" applyFill="1" applyBorder="1" applyAlignment="1">
      <alignment vertical="center"/>
    </xf>
    <xf numFmtId="165" fontId="44" fillId="0" borderId="50" xfId="0" applyNumberFormat="1" applyFont="1" applyFill="1" applyBorder="1" applyAlignment="1">
      <alignment vertical="center"/>
    </xf>
    <xf numFmtId="165" fontId="44" fillId="0" borderId="1" xfId="0" applyNumberFormat="1" applyFont="1" applyFill="1" applyBorder="1" applyAlignment="1">
      <alignment vertical="center"/>
    </xf>
    <xf numFmtId="165" fontId="40" fillId="0" borderId="59" xfId="0" applyNumberFormat="1" applyFont="1" applyFill="1" applyBorder="1" applyAlignment="1">
      <alignment vertical="center"/>
    </xf>
    <xf numFmtId="165" fontId="40" fillId="0" borderId="7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165" fontId="5" fillId="2" borderId="24" xfId="0" applyNumberFormat="1" applyFont="1" applyFill="1" applyBorder="1" applyAlignment="1">
      <alignment horizontal="right" vertical="center" wrapText="1"/>
    </xf>
    <xf numFmtId="165" fontId="6" fillId="2" borderId="20" xfId="0" applyNumberFormat="1" applyFont="1" applyFill="1" applyBorder="1" applyAlignment="1">
      <alignment horizontal="center" vertical="center" wrapText="1"/>
    </xf>
    <xf numFmtId="165" fontId="6" fillId="2" borderId="28" xfId="0" applyNumberFormat="1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28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29" xfId="0" applyNumberFormat="1" applyFont="1" applyFill="1" applyBorder="1" applyAlignment="1">
      <alignment horizontal="center" vertical="center" wrapText="1"/>
    </xf>
    <xf numFmtId="165" fontId="6" fillId="2" borderId="57" xfId="0" applyNumberFormat="1" applyFont="1" applyFill="1" applyBorder="1" applyAlignment="1">
      <alignment horizontal="center" vertical="center" wrapText="1"/>
    </xf>
    <xf numFmtId="165" fontId="6" fillId="2" borderId="52" xfId="0" applyNumberFormat="1" applyFont="1" applyFill="1" applyBorder="1" applyAlignment="1">
      <alignment horizontal="center" vertical="center" wrapText="1"/>
    </xf>
    <xf numFmtId="0" fontId="6" fillId="2" borderId="57" xfId="0" applyNumberFormat="1" applyFont="1" applyFill="1" applyBorder="1" applyAlignment="1">
      <alignment horizontal="center" vertical="center" wrapText="1"/>
    </xf>
    <xf numFmtId="0" fontId="6" fillId="2" borderId="52" xfId="0" applyNumberFormat="1" applyFont="1" applyFill="1" applyBorder="1" applyAlignment="1">
      <alignment horizontal="center" vertical="center" wrapText="1"/>
    </xf>
  </cellXfs>
  <cellStyles count="19">
    <cellStyle name="Comma 2" xfId="1"/>
    <cellStyle name="Comma 3" xfId="2"/>
    <cellStyle name="Normal" xfId="0" builtinId="0"/>
    <cellStyle name="Normal 10" xfId="16"/>
    <cellStyle name="Normal 2" xfId="3"/>
    <cellStyle name="Normal 2 2" xfId="4"/>
    <cellStyle name="Normal 2 2 2" xfId="15"/>
    <cellStyle name="Normal 2 2_2Havelvats" xfId="17"/>
    <cellStyle name="Normal 2 3" xfId="5"/>
    <cellStyle name="Normal 2 4" xfId="14"/>
    <cellStyle name="Normal 2_2Havelvats" xfId="18"/>
    <cellStyle name="Normal 3" xfId="6"/>
    <cellStyle name="Normal 4" xfId="7"/>
    <cellStyle name="Normal 5" xfId="8"/>
    <cellStyle name="Normal 6" xfId="9"/>
    <cellStyle name="Normal 7" xfId="10"/>
    <cellStyle name="Normal 8" xfId="11"/>
    <cellStyle name="Normal 9" xfId="13"/>
    <cellStyle name="Normal_Sheet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\Desktop\2Havelvats_hratap_(6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ՏԿՆ Ծ"/>
      <sheetName val="ՔՆ Ծ"/>
      <sheetName val="Ծրագրային"/>
      <sheetName val="օրենք"/>
      <sheetName val="Կապիտալ"/>
      <sheetName val="եռամսյակային"/>
      <sheetName val="Արագածոտն Ծ"/>
      <sheetName val="Արարատ Ծ"/>
      <sheetName val="Արմավիր Ծ"/>
      <sheetName val="Գեղարքունիք Ծ"/>
      <sheetName val="Կոտայք Ծ"/>
      <sheetName val="Շիրակ Ծ"/>
      <sheetName val="Սյունիք Ծ"/>
      <sheetName val="Շիրակ Ծ (2)"/>
      <sheetName val="Վայոց ձ Ծ"/>
      <sheetName val="Գնում1"/>
      <sheetName val="Գեղարքունիք ծր"/>
      <sheetName val="doc. 12"/>
      <sheetName val="Գնում"/>
      <sheetName val="Գեղարքունի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C6">
            <v>19998.400000000001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topLeftCell="A56" zoomScaleNormal="100" workbookViewId="0">
      <selection activeCell="H72" sqref="H72"/>
    </sheetView>
  </sheetViews>
  <sheetFormatPr defaultRowHeight="15"/>
  <cols>
    <col min="1" max="1" width="12.42578125" style="17" customWidth="1"/>
    <col min="2" max="2" width="10.140625" style="17" customWidth="1"/>
    <col min="3" max="3" width="9.140625" style="17" customWidth="1"/>
    <col min="4" max="4" width="46.42578125" style="17" customWidth="1"/>
    <col min="5" max="5" width="30" style="25" customWidth="1"/>
    <col min="6" max="6" width="9.140625" style="17"/>
    <col min="7" max="8" width="9.5703125" style="17" bestFit="1" customWidth="1"/>
    <col min="9" max="252" width="9.140625" style="17"/>
    <col min="253" max="253" width="12.42578125" style="17" customWidth="1"/>
    <col min="254" max="254" width="8.42578125" style="17" customWidth="1"/>
    <col min="255" max="255" width="5.7109375" style="17" customWidth="1"/>
    <col min="256" max="256" width="46.42578125" style="17" customWidth="1"/>
    <col min="257" max="257" width="15" style="17" customWidth="1"/>
    <col min="258" max="258" width="21.85546875" style="17" bestFit="1" customWidth="1"/>
    <col min="259" max="259" width="16.28515625" style="17" bestFit="1" customWidth="1"/>
    <col min="260" max="260" width="16.42578125" style="17" bestFit="1" customWidth="1"/>
    <col min="261" max="261" width="11.28515625" style="17" bestFit="1" customWidth="1"/>
    <col min="262" max="262" width="9.140625" style="17"/>
    <col min="263" max="264" width="9.5703125" style="17" bestFit="1" customWidth="1"/>
    <col min="265" max="508" width="9.140625" style="17"/>
    <col min="509" max="509" width="12.42578125" style="17" customWidth="1"/>
    <col min="510" max="510" width="8.42578125" style="17" customWidth="1"/>
    <col min="511" max="511" width="5.7109375" style="17" customWidth="1"/>
    <col min="512" max="512" width="46.42578125" style="17" customWidth="1"/>
    <col min="513" max="513" width="15" style="17" customWidth="1"/>
    <col min="514" max="514" width="21.85546875" style="17" bestFit="1" customWidth="1"/>
    <col min="515" max="515" width="16.28515625" style="17" bestFit="1" customWidth="1"/>
    <col min="516" max="516" width="16.42578125" style="17" bestFit="1" customWidth="1"/>
    <col min="517" max="517" width="11.28515625" style="17" bestFit="1" customWidth="1"/>
    <col min="518" max="518" width="9.140625" style="17"/>
    <col min="519" max="520" width="9.5703125" style="17" bestFit="1" customWidth="1"/>
    <col min="521" max="764" width="9.140625" style="17"/>
    <col min="765" max="765" width="12.42578125" style="17" customWidth="1"/>
    <col min="766" max="766" width="8.42578125" style="17" customWidth="1"/>
    <col min="767" max="767" width="5.7109375" style="17" customWidth="1"/>
    <col min="768" max="768" width="46.42578125" style="17" customWidth="1"/>
    <col min="769" max="769" width="15" style="17" customWidth="1"/>
    <col min="770" max="770" width="21.85546875" style="17" bestFit="1" customWidth="1"/>
    <col min="771" max="771" width="16.28515625" style="17" bestFit="1" customWidth="1"/>
    <col min="772" max="772" width="16.42578125" style="17" bestFit="1" customWidth="1"/>
    <col min="773" max="773" width="11.28515625" style="17" bestFit="1" customWidth="1"/>
    <col min="774" max="774" width="9.140625" style="17"/>
    <col min="775" max="776" width="9.5703125" style="17" bestFit="1" customWidth="1"/>
    <col min="777" max="1020" width="9.140625" style="17"/>
    <col min="1021" max="1021" width="12.42578125" style="17" customWidth="1"/>
    <col min="1022" max="1022" width="8.42578125" style="17" customWidth="1"/>
    <col min="1023" max="1023" width="5.7109375" style="17" customWidth="1"/>
    <col min="1024" max="1024" width="46.42578125" style="17" customWidth="1"/>
    <col min="1025" max="1025" width="15" style="17" customWidth="1"/>
    <col min="1026" max="1026" width="21.85546875" style="17" bestFit="1" customWidth="1"/>
    <col min="1027" max="1027" width="16.28515625" style="17" bestFit="1" customWidth="1"/>
    <col min="1028" max="1028" width="16.42578125" style="17" bestFit="1" customWidth="1"/>
    <col min="1029" max="1029" width="11.28515625" style="17" bestFit="1" customWidth="1"/>
    <col min="1030" max="1030" width="9.140625" style="17"/>
    <col min="1031" max="1032" width="9.5703125" style="17" bestFit="1" customWidth="1"/>
    <col min="1033" max="1276" width="9.140625" style="17"/>
    <col min="1277" max="1277" width="12.42578125" style="17" customWidth="1"/>
    <col min="1278" max="1278" width="8.42578125" style="17" customWidth="1"/>
    <col min="1279" max="1279" width="5.7109375" style="17" customWidth="1"/>
    <col min="1280" max="1280" width="46.42578125" style="17" customWidth="1"/>
    <col min="1281" max="1281" width="15" style="17" customWidth="1"/>
    <col min="1282" max="1282" width="21.85546875" style="17" bestFit="1" customWidth="1"/>
    <col min="1283" max="1283" width="16.28515625" style="17" bestFit="1" customWidth="1"/>
    <col min="1284" max="1284" width="16.42578125" style="17" bestFit="1" customWidth="1"/>
    <col min="1285" max="1285" width="11.28515625" style="17" bestFit="1" customWidth="1"/>
    <col min="1286" max="1286" width="9.140625" style="17"/>
    <col min="1287" max="1288" width="9.5703125" style="17" bestFit="1" customWidth="1"/>
    <col min="1289" max="1532" width="9.140625" style="17"/>
    <col min="1533" max="1533" width="12.42578125" style="17" customWidth="1"/>
    <col min="1534" max="1534" width="8.42578125" style="17" customWidth="1"/>
    <col min="1535" max="1535" width="5.7109375" style="17" customWidth="1"/>
    <col min="1536" max="1536" width="46.42578125" style="17" customWidth="1"/>
    <col min="1537" max="1537" width="15" style="17" customWidth="1"/>
    <col min="1538" max="1538" width="21.85546875" style="17" bestFit="1" customWidth="1"/>
    <col min="1539" max="1539" width="16.28515625" style="17" bestFit="1" customWidth="1"/>
    <col min="1540" max="1540" width="16.42578125" style="17" bestFit="1" customWidth="1"/>
    <col min="1541" max="1541" width="11.28515625" style="17" bestFit="1" customWidth="1"/>
    <col min="1542" max="1542" width="9.140625" style="17"/>
    <col min="1543" max="1544" width="9.5703125" style="17" bestFit="1" customWidth="1"/>
    <col min="1545" max="1788" width="9.140625" style="17"/>
    <col min="1789" max="1789" width="12.42578125" style="17" customWidth="1"/>
    <col min="1790" max="1790" width="8.42578125" style="17" customWidth="1"/>
    <col min="1791" max="1791" width="5.7109375" style="17" customWidth="1"/>
    <col min="1792" max="1792" width="46.42578125" style="17" customWidth="1"/>
    <col min="1793" max="1793" width="15" style="17" customWidth="1"/>
    <col min="1794" max="1794" width="21.85546875" style="17" bestFit="1" customWidth="1"/>
    <col min="1795" max="1795" width="16.28515625" style="17" bestFit="1" customWidth="1"/>
    <col min="1796" max="1796" width="16.42578125" style="17" bestFit="1" customWidth="1"/>
    <col min="1797" max="1797" width="11.28515625" style="17" bestFit="1" customWidth="1"/>
    <col min="1798" max="1798" width="9.140625" style="17"/>
    <col min="1799" max="1800" width="9.5703125" style="17" bestFit="1" customWidth="1"/>
    <col min="1801" max="2044" width="9.140625" style="17"/>
    <col min="2045" max="2045" width="12.42578125" style="17" customWidth="1"/>
    <col min="2046" max="2046" width="8.42578125" style="17" customWidth="1"/>
    <col min="2047" max="2047" width="5.7109375" style="17" customWidth="1"/>
    <col min="2048" max="2048" width="46.42578125" style="17" customWidth="1"/>
    <col min="2049" max="2049" width="15" style="17" customWidth="1"/>
    <col min="2050" max="2050" width="21.85546875" style="17" bestFit="1" customWidth="1"/>
    <col min="2051" max="2051" width="16.28515625" style="17" bestFit="1" customWidth="1"/>
    <col min="2052" max="2052" width="16.42578125" style="17" bestFit="1" customWidth="1"/>
    <col min="2053" max="2053" width="11.28515625" style="17" bestFit="1" customWidth="1"/>
    <col min="2054" max="2054" width="9.140625" style="17"/>
    <col min="2055" max="2056" width="9.5703125" style="17" bestFit="1" customWidth="1"/>
    <col min="2057" max="2300" width="9.140625" style="17"/>
    <col min="2301" max="2301" width="12.42578125" style="17" customWidth="1"/>
    <col min="2302" max="2302" width="8.42578125" style="17" customWidth="1"/>
    <col min="2303" max="2303" width="5.7109375" style="17" customWidth="1"/>
    <col min="2304" max="2304" width="46.42578125" style="17" customWidth="1"/>
    <col min="2305" max="2305" width="15" style="17" customWidth="1"/>
    <col min="2306" max="2306" width="21.85546875" style="17" bestFit="1" customWidth="1"/>
    <col min="2307" max="2307" width="16.28515625" style="17" bestFit="1" customWidth="1"/>
    <col min="2308" max="2308" width="16.42578125" style="17" bestFit="1" customWidth="1"/>
    <col min="2309" max="2309" width="11.28515625" style="17" bestFit="1" customWidth="1"/>
    <col min="2310" max="2310" width="9.140625" style="17"/>
    <col min="2311" max="2312" width="9.5703125" style="17" bestFit="1" customWidth="1"/>
    <col min="2313" max="2556" width="9.140625" style="17"/>
    <col min="2557" max="2557" width="12.42578125" style="17" customWidth="1"/>
    <col min="2558" max="2558" width="8.42578125" style="17" customWidth="1"/>
    <col min="2559" max="2559" width="5.7109375" style="17" customWidth="1"/>
    <col min="2560" max="2560" width="46.42578125" style="17" customWidth="1"/>
    <col min="2561" max="2561" width="15" style="17" customWidth="1"/>
    <col min="2562" max="2562" width="21.85546875" style="17" bestFit="1" customWidth="1"/>
    <col min="2563" max="2563" width="16.28515625" style="17" bestFit="1" customWidth="1"/>
    <col min="2564" max="2564" width="16.42578125" style="17" bestFit="1" customWidth="1"/>
    <col min="2565" max="2565" width="11.28515625" style="17" bestFit="1" customWidth="1"/>
    <col min="2566" max="2566" width="9.140625" style="17"/>
    <col min="2567" max="2568" width="9.5703125" style="17" bestFit="1" customWidth="1"/>
    <col min="2569" max="2812" width="9.140625" style="17"/>
    <col min="2813" max="2813" width="12.42578125" style="17" customWidth="1"/>
    <col min="2814" max="2814" width="8.42578125" style="17" customWidth="1"/>
    <col min="2815" max="2815" width="5.7109375" style="17" customWidth="1"/>
    <col min="2816" max="2816" width="46.42578125" style="17" customWidth="1"/>
    <col min="2817" max="2817" width="15" style="17" customWidth="1"/>
    <col min="2818" max="2818" width="21.85546875" style="17" bestFit="1" customWidth="1"/>
    <col min="2819" max="2819" width="16.28515625" style="17" bestFit="1" customWidth="1"/>
    <col min="2820" max="2820" width="16.42578125" style="17" bestFit="1" customWidth="1"/>
    <col min="2821" max="2821" width="11.28515625" style="17" bestFit="1" customWidth="1"/>
    <col min="2822" max="2822" width="9.140625" style="17"/>
    <col min="2823" max="2824" width="9.5703125" style="17" bestFit="1" customWidth="1"/>
    <col min="2825" max="3068" width="9.140625" style="17"/>
    <col min="3069" max="3069" width="12.42578125" style="17" customWidth="1"/>
    <col min="3070" max="3070" width="8.42578125" style="17" customWidth="1"/>
    <col min="3071" max="3071" width="5.7109375" style="17" customWidth="1"/>
    <col min="3072" max="3072" width="46.42578125" style="17" customWidth="1"/>
    <col min="3073" max="3073" width="15" style="17" customWidth="1"/>
    <col min="3074" max="3074" width="21.85546875" style="17" bestFit="1" customWidth="1"/>
    <col min="3075" max="3075" width="16.28515625" style="17" bestFit="1" customWidth="1"/>
    <col min="3076" max="3076" width="16.42578125" style="17" bestFit="1" customWidth="1"/>
    <col min="3077" max="3077" width="11.28515625" style="17" bestFit="1" customWidth="1"/>
    <col min="3078" max="3078" width="9.140625" style="17"/>
    <col min="3079" max="3080" width="9.5703125" style="17" bestFit="1" customWidth="1"/>
    <col min="3081" max="3324" width="9.140625" style="17"/>
    <col min="3325" max="3325" width="12.42578125" style="17" customWidth="1"/>
    <col min="3326" max="3326" width="8.42578125" style="17" customWidth="1"/>
    <col min="3327" max="3327" width="5.7109375" style="17" customWidth="1"/>
    <col min="3328" max="3328" width="46.42578125" style="17" customWidth="1"/>
    <col min="3329" max="3329" width="15" style="17" customWidth="1"/>
    <col min="3330" max="3330" width="21.85546875" style="17" bestFit="1" customWidth="1"/>
    <col min="3331" max="3331" width="16.28515625" style="17" bestFit="1" customWidth="1"/>
    <col min="3332" max="3332" width="16.42578125" style="17" bestFit="1" customWidth="1"/>
    <col min="3333" max="3333" width="11.28515625" style="17" bestFit="1" customWidth="1"/>
    <col min="3334" max="3334" width="9.140625" style="17"/>
    <col min="3335" max="3336" width="9.5703125" style="17" bestFit="1" customWidth="1"/>
    <col min="3337" max="3580" width="9.140625" style="17"/>
    <col min="3581" max="3581" width="12.42578125" style="17" customWidth="1"/>
    <col min="3582" max="3582" width="8.42578125" style="17" customWidth="1"/>
    <col min="3583" max="3583" width="5.7109375" style="17" customWidth="1"/>
    <col min="3584" max="3584" width="46.42578125" style="17" customWidth="1"/>
    <col min="3585" max="3585" width="15" style="17" customWidth="1"/>
    <col min="3586" max="3586" width="21.85546875" style="17" bestFit="1" customWidth="1"/>
    <col min="3587" max="3587" width="16.28515625" style="17" bestFit="1" customWidth="1"/>
    <col min="3588" max="3588" width="16.42578125" style="17" bestFit="1" customWidth="1"/>
    <col min="3589" max="3589" width="11.28515625" style="17" bestFit="1" customWidth="1"/>
    <col min="3590" max="3590" width="9.140625" style="17"/>
    <col min="3591" max="3592" width="9.5703125" style="17" bestFit="1" customWidth="1"/>
    <col min="3593" max="3836" width="9.140625" style="17"/>
    <col min="3837" max="3837" width="12.42578125" style="17" customWidth="1"/>
    <col min="3838" max="3838" width="8.42578125" style="17" customWidth="1"/>
    <col min="3839" max="3839" width="5.7109375" style="17" customWidth="1"/>
    <col min="3840" max="3840" width="46.42578125" style="17" customWidth="1"/>
    <col min="3841" max="3841" width="15" style="17" customWidth="1"/>
    <col min="3842" max="3842" width="21.85546875" style="17" bestFit="1" customWidth="1"/>
    <col min="3843" max="3843" width="16.28515625" style="17" bestFit="1" customWidth="1"/>
    <col min="3844" max="3844" width="16.42578125" style="17" bestFit="1" customWidth="1"/>
    <col min="3845" max="3845" width="11.28515625" style="17" bestFit="1" customWidth="1"/>
    <col min="3846" max="3846" width="9.140625" style="17"/>
    <col min="3847" max="3848" width="9.5703125" style="17" bestFit="1" customWidth="1"/>
    <col min="3849" max="4092" width="9.140625" style="17"/>
    <col min="4093" max="4093" width="12.42578125" style="17" customWidth="1"/>
    <col min="4094" max="4094" width="8.42578125" style="17" customWidth="1"/>
    <col min="4095" max="4095" width="5.7109375" style="17" customWidth="1"/>
    <col min="4096" max="4096" width="46.42578125" style="17" customWidth="1"/>
    <col min="4097" max="4097" width="15" style="17" customWidth="1"/>
    <col min="4098" max="4098" width="21.85546875" style="17" bestFit="1" customWidth="1"/>
    <col min="4099" max="4099" width="16.28515625" style="17" bestFit="1" customWidth="1"/>
    <col min="4100" max="4100" width="16.42578125" style="17" bestFit="1" customWidth="1"/>
    <col min="4101" max="4101" width="11.28515625" style="17" bestFit="1" customWidth="1"/>
    <col min="4102" max="4102" width="9.140625" style="17"/>
    <col min="4103" max="4104" width="9.5703125" style="17" bestFit="1" customWidth="1"/>
    <col min="4105" max="4348" width="9.140625" style="17"/>
    <col min="4349" max="4349" width="12.42578125" style="17" customWidth="1"/>
    <col min="4350" max="4350" width="8.42578125" style="17" customWidth="1"/>
    <col min="4351" max="4351" width="5.7109375" style="17" customWidth="1"/>
    <col min="4352" max="4352" width="46.42578125" style="17" customWidth="1"/>
    <col min="4353" max="4353" width="15" style="17" customWidth="1"/>
    <col min="4354" max="4354" width="21.85546875" style="17" bestFit="1" customWidth="1"/>
    <col min="4355" max="4355" width="16.28515625" style="17" bestFit="1" customWidth="1"/>
    <col min="4356" max="4356" width="16.42578125" style="17" bestFit="1" customWidth="1"/>
    <col min="4357" max="4357" width="11.28515625" style="17" bestFit="1" customWidth="1"/>
    <col min="4358" max="4358" width="9.140625" style="17"/>
    <col min="4359" max="4360" width="9.5703125" style="17" bestFit="1" customWidth="1"/>
    <col min="4361" max="4604" width="9.140625" style="17"/>
    <col min="4605" max="4605" width="12.42578125" style="17" customWidth="1"/>
    <col min="4606" max="4606" width="8.42578125" style="17" customWidth="1"/>
    <col min="4607" max="4607" width="5.7109375" style="17" customWidth="1"/>
    <col min="4608" max="4608" width="46.42578125" style="17" customWidth="1"/>
    <col min="4609" max="4609" width="15" style="17" customWidth="1"/>
    <col min="4610" max="4610" width="21.85546875" style="17" bestFit="1" customWidth="1"/>
    <col min="4611" max="4611" width="16.28515625" style="17" bestFit="1" customWidth="1"/>
    <col min="4612" max="4612" width="16.42578125" style="17" bestFit="1" customWidth="1"/>
    <col min="4613" max="4613" width="11.28515625" style="17" bestFit="1" customWidth="1"/>
    <col min="4614" max="4614" width="9.140625" style="17"/>
    <col min="4615" max="4616" width="9.5703125" style="17" bestFit="1" customWidth="1"/>
    <col min="4617" max="4860" width="9.140625" style="17"/>
    <col min="4861" max="4861" width="12.42578125" style="17" customWidth="1"/>
    <col min="4862" max="4862" width="8.42578125" style="17" customWidth="1"/>
    <col min="4863" max="4863" width="5.7109375" style="17" customWidth="1"/>
    <col min="4864" max="4864" width="46.42578125" style="17" customWidth="1"/>
    <col min="4865" max="4865" width="15" style="17" customWidth="1"/>
    <col min="4866" max="4866" width="21.85546875" style="17" bestFit="1" customWidth="1"/>
    <col min="4867" max="4867" width="16.28515625" style="17" bestFit="1" customWidth="1"/>
    <col min="4868" max="4868" width="16.42578125" style="17" bestFit="1" customWidth="1"/>
    <col min="4869" max="4869" width="11.28515625" style="17" bestFit="1" customWidth="1"/>
    <col min="4870" max="4870" width="9.140625" style="17"/>
    <col min="4871" max="4872" width="9.5703125" style="17" bestFit="1" customWidth="1"/>
    <col min="4873" max="5116" width="9.140625" style="17"/>
    <col min="5117" max="5117" width="12.42578125" style="17" customWidth="1"/>
    <col min="5118" max="5118" width="8.42578125" style="17" customWidth="1"/>
    <col min="5119" max="5119" width="5.7109375" style="17" customWidth="1"/>
    <col min="5120" max="5120" width="46.42578125" style="17" customWidth="1"/>
    <col min="5121" max="5121" width="15" style="17" customWidth="1"/>
    <col min="5122" max="5122" width="21.85546875" style="17" bestFit="1" customWidth="1"/>
    <col min="5123" max="5123" width="16.28515625" style="17" bestFit="1" customWidth="1"/>
    <col min="5124" max="5124" width="16.42578125" style="17" bestFit="1" customWidth="1"/>
    <col min="5125" max="5125" width="11.28515625" style="17" bestFit="1" customWidth="1"/>
    <col min="5126" max="5126" width="9.140625" style="17"/>
    <col min="5127" max="5128" width="9.5703125" style="17" bestFit="1" customWidth="1"/>
    <col min="5129" max="5372" width="9.140625" style="17"/>
    <col min="5373" max="5373" width="12.42578125" style="17" customWidth="1"/>
    <col min="5374" max="5374" width="8.42578125" style="17" customWidth="1"/>
    <col min="5375" max="5375" width="5.7109375" style="17" customWidth="1"/>
    <col min="5376" max="5376" width="46.42578125" style="17" customWidth="1"/>
    <col min="5377" max="5377" width="15" style="17" customWidth="1"/>
    <col min="5378" max="5378" width="21.85546875" style="17" bestFit="1" customWidth="1"/>
    <col min="5379" max="5379" width="16.28515625" style="17" bestFit="1" customWidth="1"/>
    <col min="5380" max="5380" width="16.42578125" style="17" bestFit="1" customWidth="1"/>
    <col min="5381" max="5381" width="11.28515625" style="17" bestFit="1" customWidth="1"/>
    <col min="5382" max="5382" width="9.140625" style="17"/>
    <col min="5383" max="5384" width="9.5703125" style="17" bestFit="1" customWidth="1"/>
    <col min="5385" max="5628" width="9.140625" style="17"/>
    <col min="5629" max="5629" width="12.42578125" style="17" customWidth="1"/>
    <col min="5630" max="5630" width="8.42578125" style="17" customWidth="1"/>
    <col min="5631" max="5631" width="5.7109375" style="17" customWidth="1"/>
    <col min="5632" max="5632" width="46.42578125" style="17" customWidth="1"/>
    <col min="5633" max="5633" width="15" style="17" customWidth="1"/>
    <col min="5634" max="5634" width="21.85546875" style="17" bestFit="1" customWidth="1"/>
    <col min="5635" max="5635" width="16.28515625" style="17" bestFit="1" customWidth="1"/>
    <col min="5636" max="5636" width="16.42578125" style="17" bestFit="1" customWidth="1"/>
    <col min="5637" max="5637" width="11.28515625" style="17" bestFit="1" customWidth="1"/>
    <col min="5638" max="5638" width="9.140625" style="17"/>
    <col min="5639" max="5640" width="9.5703125" style="17" bestFit="1" customWidth="1"/>
    <col min="5641" max="5884" width="9.140625" style="17"/>
    <col min="5885" max="5885" width="12.42578125" style="17" customWidth="1"/>
    <col min="5886" max="5886" width="8.42578125" style="17" customWidth="1"/>
    <col min="5887" max="5887" width="5.7109375" style="17" customWidth="1"/>
    <col min="5888" max="5888" width="46.42578125" style="17" customWidth="1"/>
    <col min="5889" max="5889" width="15" style="17" customWidth="1"/>
    <col min="5890" max="5890" width="21.85546875" style="17" bestFit="1" customWidth="1"/>
    <col min="5891" max="5891" width="16.28515625" style="17" bestFit="1" customWidth="1"/>
    <col min="5892" max="5892" width="16.42578125" style="17" bestFit="1" customWidth="1"/>
    <col min="5893" max="5893" width="11.28515625" style="17" bestFit="1" customWidth="1"/>
    <col min="5894" max="5894" width="9.140625" style="17"/>
    <col min="5895" max="5896" width="9.5703125" style="17" bestFit="1" customWidth="1"/>
    <col min="5897" max="6140" width="9.140625" style="17"/>
    <col min="6141" max="6141" width="12.42578125" style="17" customWidth="1"/>
    <col min="6142" max="6142" width="8.42578125" style="17" customWidth="1"/>
    <col min="6143" max="6143" width="5.7109375" style="17" customWidth="1"/>
    <col min="6144" max="6144" width="46.42578125" style="17" customWidth="1"/>
    <col min="6145" max="6145" width="15" style="17" customWidth="1"/>
    <col min="6146" max="6146" width="21.85546875" style="17" bestFit="1" customWidth="1"/>
    <col min="6147" max="6147" width="16.28515625" style="17" bestFit="1" customWidth="1"/>
    <col min="6148" max="6148" width="16.42578125" style="17" bestFit="1" customWidth="1"/>
    <col min="6149" max="6149" width="11.28515625" style="17" bestFit="1" customWidth="1"/>
    <col min="6150" max="6150" width="9.140625" style="17"/>
    <col min="6151" max="6152" width="9.5703125" style="17" bestFit="1" customWidth="1"/>
    <col min="6153" max="6396" width="9.140625" style="17"/>
    <col min="6397" max="6397" width="12.42578125" style="17" customWidth="1"/>
    <col min="6398" max="6398" width="8.42578125" style="17" customWidth="1"/>
    <col min="6399" max="6399" width="5.7109375" style="17" customWidth="1"/>
    <col min="6400" max="6400" width="46.42578125" style="17" customWidth="1"/>
    <col min="6401" max="6401" width="15" style="17" customWidth="1"/>
    <col min="6402" max="6402" width="21.85546875" style="17" bestFit="1" customWidth="1"/>
    <col min="6403" max="6403" width="16.28515625" style="17" bestFit="1" customWidth="1"/>
    <col min="6404" max="6404" width="16.42578125" style="17" bestFit="1" customWidth="1"/>
    <col min="6405" max="6405" width="11.28515625" style="17" bestFit="1" customWidth="1"/>
    <col min="6406" max="6406" width="9.140625" style="17"/>
    <col min="6407" max="6408" width="9.5703125" style="17" bestFit="1" customWidth="1"/>
    <col min="6409" max="6652" width="9.140625" style="17"/>
    <col min="6653" max="6653" width="12.42578125" style="17" customWidth="1"/>
    <col min="6654" max="6654" width="8.42578125" style="17" customWidth="1"/>
    <col min="6655" max="6655" width="5.7109375" style="17" customWidth="1"/>
    <col min="6656" max="6656" width="46.42578125" style="17" customWidth="1"/>
    <col min="6657" max="6657" width="15" style="17" customWidth="1"/>
    <col min="6658" max="6658" width="21.85546875" style="17" bestFit="1" customWidth="1"/>
    <col min="6659" max="6659" width="16.28515625" style="17" bestFit="1" customWidth="1"/>
    <col min="6660" max="6660" width="16.42578125" style="17" bestFit="1" customWidth="1"/>
    <col min="6661" max="6661" width="11.28515625" style="17" bestFit="1" customWidth="1"/>
    <col min="6662" max="6662" width="9.140625" style="17"/>
    <col min="6663" max="6664" width="9.5703125" style="17" bestFit="1" customWidth="1"/>
    <col min="6665" max="6908" width="9.140625" style="17"/>
    <col min="6909" max="6909" width="12.42578125" style="17" customWidth="1"/>
    <col min="6910" max="6910" width="8.42578125" style="17" customWidth="1"/>
    <col min="6911" max="6911" width="5.7109375" style="17" customWidth="1"/>
    <col min="6912" max="6912" width="46.42578125" style="17" customWidth="1"/>
    <col min="6913" max="6913" width="15" style="17" customWidth="1"/>
    <col min="6914" max="6914" width="21.85546875" style="17" bestFit="1" customWidth="1"/>
    <col min="6915" max="6915" width="16.28515625" style="17" bestFit="1" customWidth="1"/>
    <col min="6916" max="6916" width="16.42578125" style="17" bestFit="1" customWidth="1"/>
    <col min="6917" max="6917" width="11.28515625" style="17" bestFit="1" customWidth="1"/>
    <col min="6918" max="6918" width="9.140625" style="17"/>
    <col min="6919" max="6920" width="9.5703125" style="17" bestFit="1" customWidth="1"/>
    <col min="6921" max="7164" width="9.140625" style="17"/>
    <col min="7165" max="7165" width="12.42578125" style="17" customWidth="1"/>
    <col min="7166" max="7166" width="8.42578125" style="17" customWidth="1"/>
    <col min="7167" max="7167" width="5.7109375" style="17" customWidth="1"/>
    <col min="7168" max="7168" width="46.42578125" style="17" customWidth="1"/>
    <col min="7169" max="7169" width="15" style="17" customWidth="1"/>
    <col min="7170" max="7170" width="21.85546875" style="17" bestFit="1" customWidth="1"/>
    <col min="7171" max="7171" width="16.28515625" style="17" bestFit="1" customWidth="1"/>
    <col min="7172" max="7172" width="16.42578125" style="17" bestFit="1" customWidth="1"/>
    <col min="7173" max="7173" width="11.28515625" style="17" bestFit="1" customWidth="1"/>
    <col min="7174" max="7174" width="9.140625" style="17"/>
    <col min="7175" max="7176" width="9.5703125" style="17" bestFit="1" customWidth="1"/>
    <col min="7177" max="7420" width="9.140625" style="17"/>
    <col min="7421" max="7421" width="12.42578125" style="17" customWidth="1"/>
    <col min="7422" max="7422" width="8.42578125" style="17" customWidth="1"/>
    <col min="7423" max="7423" width="5.7109375" style="17" customWidth="1"/>
    <col min="7424" max="7424" width="46.42578125" style="17" customWidth="1"/>
    <col min="7425" max="7425" width="15" style="17" customWidth="1"/>
    <col min="7426" max="7426" width="21.85546875" style="17" bestFit="1" customWidth="1"/>
    <col min="7427" max="7427" width="16.28515625" style="17" bestFit="1" customWidth="1"/>
    <col min="7428" max="7428" width="16.42578125" style="17" bestFit="1" customWidth="1"/>
    <col min="7429" max="7429" width="11.28515625" style="17" bestFit="1" customWidth="1"/>
    <col min="7430" max="7430" width="9.140625" style="17"/>
    <col min="7431" max="7432" width="9.5703125" style="17" bestFit="1" customWidth="1"/>
    <col min="7433" max="7676" width="9.140625" style="17"/>
    <col min="7677" max="7677" width="12.42578125" style="17" customWidth="1"/>
    <col min="7678" max="7678" width="8.42578125" style="17" customWidth="1"/>
    <col min="7679" max="7679" width="5.7109375" style="17" customWidth="1"/>
    <col min="7680" max="7680" width="46.42578125" style="17" customWidth="1"/>
    <col min="7681" max="7681" width="15" style="17" customWidth="1"/>
    <col min="7682" max="7682" width="21.85546875" style="17" bestFit="1" customWidth="1"/>
    <col min="7683" max="7683" width="16.28515625" style="17" bestFit="1" customWidth="1"/>
    <col min="7684" max="7684" width="16.42578125" style="17" bestFit="1" customWidth="1"/>
    <col min="7685" max="7685" width="11.28515625" style="17" bestFit="1" customWidth="1"/>
    <col min="7686" max="7686" width="9.140625" style="17"/>
    <col min="7687" max="7688" width="9.5703125" style="17" bestFit="1" customWidth="1"/>
    <col min="7689" max="7932" width="9.140625" style="17"/>
    <col min="7933" max="7933" width="12.42578125" style="17" customWidth="1"/>
    <col min="7934" max="7934" width="8.42578125" style="17" customWidth="1"/>
    <col min="7935" max="7935" width="5.7109375" style="17" customWidth="1"/>
    <col min="7936" max="7936" width="46.42578125" style="17" customWidth="1"/>
    <col min="7937" max="7937" width="15" style="17" customWidth="1"/>
    <col min="7938" max="7938" width="21.85546875" style="17" bestFit="1" customWidth="1"/>
    <col min="7939" max="7939" width="16.28515625" style="17" bestFit="1" customWidth="1"/>
    <col min="7940" max="7940" width="16.42578125" style="17" bestFit="1" customWidth="1"/>
    <col min="7941" max="7941" width="11.28515625" style="17" bestFit="1" customWidth="1"/>
    <col min="7942" max="7942" width="9.140625" style="17"/>
    <col min="7943" max="7944" width="9.5703125" style="17" bestFit="1" customWidth="1"/>
    <col min="7945" max="8188" width="9.140625" style="17"/>
    <col min="8189" max="8189" width="12.42578125" style="17" customWidth="1"/>
    <col min="8190" max="8190" width="8.42578125" style="17" customWidth="1"/>
    <col min="8191" max="8191" width="5.7109375" style="17" customWidth="1"/>
    <col min="8192" max="8192" width="46.42578125" style="17" customWidth="1"/>
    <col min="8193" max="8193" width="15" style="17" customWidth="1"/>
    <col min="8194" max="8194" width="21.85546875" style="17" bestFit="1" customWidth="1"/>
    <col min="8195" max="8195" width="16.28515625" style="17" bestFit="1" customWidth="1"/>
    <col min="8196" max="8196" width="16.42578125" style="17" bestFit="1" customWidth="1"/>
    <col min="8197" max="8197" width="11.28515625" style="17" bestFit="1" customWidth="1"/>
    <col min="8198" max="8198" width="9.140625" style="17"/>
    <col min="8199" max="8200" width="9.5703125" style="17" bestFit="1" customWidth="1"/>
    <col min="8201" max="8444" width="9.140625" style="17"/>
    <col min="8445" max="8445" width="12.42578125" style="17" customWidth="1"/>
    <col min="8446" max="8446" width="8.42578125" style="17" customWidth="1"/>
    <col min="8447" max="8447" width="5.7109375" style="17" customWidth="1"/>
    <col min="8448" max="8448" width="46.42578125" style="17" customWidth="1"/>
    <col min="8449" max="8449" width="15" style="17" customWidth="1"/>
    <col min="8450" max="8450" width="21.85546875" style="17" bestFit="1" customWidth="1"/>
    <col min="8451" max="8451" width="16.28515625" style="17" bestFit="1" customWidth="1"/>
    <col min="8452" max="8452" width="16.42578125" style="17" bestFit="1" customWidth="1"/>
    <col min="8453" max="8453" width="11.28515625" style="17" bestFit="1" customWidth="1"/>
    <col min="8454" max="8454" width="9.140625" style="17"/>
    <col min="8455" max="8456" width="9.5703125" style="17" bestFit="1" customWidth="1"/>
    <col min="8457" max="8700" width="9.140625" style="17"/>
    <col min="8701" max="8701" width="12.42578125" style="17" customWidth="1"/>
    <col min="8702" max="8702" width="8.42578125" style="17" customWidth="1"/>
    <col min="8703" max="8703" width="5.7109375" style="17" customWidth="1"/>
    <col min="8704" max="8704" width="46.42578125" style="17" customWidth="1"/>
    <col min="8705" max="8705" width="15" style="17" customWidth="1"/>
    <col min="8706" max="8706" width="21.85546875" style="17" bestFit="1" customWidth="1"/>
    <col min="8707" max="8707" width="16.28515625" style="17" bestFit="1" customWidth="1"/>
    <col min="8708" max="8708" width="16.42578125" style="17" bestFit="1" customWidth="1"/>
    <col min="8709" max="8709" width="11.28515625" style="17" bestFit="1" customWidth="1"/>
    <col min="8710" max="8710" width="9.140625" style="17"/>
    <col min="8711" max="8712" width="9.5703125" style="17" bestFit="1" customWidth="1"/>
    <col min="8713" max="8956" width="9.140625" style="17"/>
    <col min="8957" max="8957" width="12.42578125" style="17" customWidth="1"/>
    <col min="8958" max="8958" width="8.42578125" style="17" customWidth="1"/>
    <col min="8959" max="8959" width="5.7109375" style="17" customWidth="1"/>
    <col min="8960" max="8960" width="46.42578125" style="17" customWidth="1"/>
    <col min="8961" max="8961" width="15" style="17" customWidth="1"/>
    <col min="8962" max="8962" width="21.85546875" style="17" bestFit="1" customWidth="1"/>
    <col min="8963" max="8963" width="16.28515625" style="17" bestFit="1" customWidth="1"/>
    <col min="8964" max="8964" width="16.42578125" style="17" bestFit="1" customWidth="1"/>
    <col min="8965" max="8965" width="11.28515625" style="17" bestFit="1" customWidth="1"/>
    <col min="8966" max="8966" width="9.140625" style="17"/>
    <col min="8967" max="8968" width="9.5703125" style="17" bestFit="1" customWidth="1"/>
    <col min="8969" max="9212" width="9.140625" style="17"/>
    <col min="9213" max="9213" width="12.42578125" style="17" customWidth="1"/>
    <col min="9214" max="9214" width="8.42578125" style="17" customWidth="1"/>
    <col min="9215" max="9215" width="5.7109375" style="17" customWidth="1"/>
    <col min="9216" max="9216" width="46.42578125" style="17" customWidth="1"/>
    <col min="9217" max="9217" width="15" style="17" customWidth="1"/>
    <col min="9218" max="9218" width="21.85546875" style="17" bestFit="1" customWidth="1"/>
    <col min="9219" max="9219" width="16.28515625" style="17" bestFit="1" customWidth="1"/>
    <col min="9220" max="9220" width="16.42578125" style="17" bestFit="1" customWidth="1"/>
    <col min="9221" max="9221" width="11.28515625" style="17" bestFit="1" customWidth="1"/>
    <col min="9222" max="9222" width="9.140625" style="17"/>
    <col min="9223" max="9224" width="9.5703125" style="17" bestFit="1" customWidth="1"/>
    <col min="9225" max="9468" width="9.140625" style="17"/>
    <col min="9469" max="9469" width="12.42578125" style="17" customWidth="1"/>
    <col min="9470" max="9470" width="8.42578125" style="17" customWidth="1"/>
    <col min="9471" max="9471" width="5.7109375" style="17" customWidth="1"/>
    <col min="9472" max="9472" width="46.42578125" style="17" customWidth="1"/>
    <col min="9473" max="9473" width="15" style="17" customWidth="1"/>
    <col min="9474" max="9474" width="21.85546875" style="17" bestFit="1" customWidth="1"/>
    <col min="9475" max="9475" width="16.28515625" style="17" bestFit="1" customWidth="1"/>
    <col min="9476" max="9476" width="16.42578125" style="17" bestFit="1" customWidth="1"/>
    <col min="9477" max="9477" width="11.28515625" style="17" bestFit="1" customWidth="1"/>
    <col min="9478" max="9478" width="9.140625" style="17"/>
    <col min="9479" max="9480" width="9.5703125" style="17" bestFit="1" customWidth="1"/>
    <col min="9481" max="9724" width="9.140625" style="17"/>
    <col min="9725" max="9725" width="12.42578125" style="17" customWidth="1"/>
    <col min="9726" max="9726" width="8.42578125" style="17" customWidth="1"/>
    <col min="9727" max="9727" width="5.7109375" style="17" customWidth="1"/>
    <col min="9728" max="9728" width="46.42578125" style="17" customWidth="1"/>
    <col min="9729" max="9729" width="15" style="17" customWidth="1"/>
    <col min="9730" max="9730" width="21.85546875" style="17" bestFit="1" customWidth="1"/>
    <col min="9731" max="9731" width="16.28515625" style="17" bestFit="1" customWidth="1"/>
    <col min="9732" max="9732" width="16.42578125" style="17" bestFit="1" customWidth="1"/>
    <col min="9733" max="9733" width="11.28515625" style="17" bestFit="1" customWidth="1"/>
    <col min="9734" max="9734" width="9.140625" style="17"/>
    <col min="9735" max="9736" width="9.5703125" style="17" bestFit="1" customWidth="1"/>
    <col min="9737" max="9980" width="9.140625" style="17"/>
    <col min="9981" max="9981" width="12.42578125" style="17" customWidth="1"/>
    <col min="9982" max="9982" width="8.42578125" style="17" customWidth="1"/>
    <col min="9983" max="9983" width="5.7109375" style="17" customWidth="1"/>
    <col min="9984" max="9984" width="46.42578125" style="17" customWidth="1"/>
    <col min="9985" max="9985" width="15" style="17" customWidth="1"/>
    <col min="9986" max="9986" width="21.85546875" style="17" bestFit="1" customWidth="1"/>
    <col min="9987" max="9987" width="16.28515625" style="17" bestFit="1" customWidth="1"/>
    <col min="9988" max="9988" width="16.42578125" style="17" bestFit="1" customWidth="1"/>
    <col min="9989" max="9989" width="11.28515625" style="17" bestFit="1" customWidth="1"/>
    <col min="9990" max="9990" width="9.140625" style="17"/>
    <col min="9991" max="9992" width="9.5703125" style="17" bestFit="1" customWidth="1"/>
    <col min="9993" max="10236" width="9.140625" style="17"/>
    <col min="10237" max="10237" width="12.42578125" style="17" customWidth="1"/>
    <col min="10238" max="10238" width="8.42578125" style="17" customWidth="1"/>
    <col min="10239" max="10239" width="5.7109375" style="17" customWidth="1"/>
    <col min="10240" max="10240" width="46.42578125" style="17" customWidth="1"/>
    <col min="10241" max="10241" width="15" style="17" customWidth="1"/>
    <col min="10242" max="10242" width="21.85546875" style="17" bestFit="1" customWidth="1"/>
    <col min="10243" max="10243" width="16.28515625" style="17" bestFit="1" customWidth="1"/>
    <col min="10244" max="10244" width="16.42578125" style="17" bestFit="1" customWidth="1"/>
    <col min="10245" max="10245" width="11.28515625" style="17" bestFit="1" customWidth="1"/>
    <col min="10246" max="10246" width="9.140625" style="17"/>
    <col min="10247" max="10248" width="9.5703125" style="17" bestFit="1" customWidth="1"/>
    <col min="10249" max="10492" width="9.140625" style="17"/>
    <col min="10493" max="10493" width="12.42578125" style="17" customWidth="1"/>
    <col min="10494" max="10494" width="8.42578125" style="17" customWidth="1"/>
    <col min="10495" max="10495" width="5.7109375" style="17" customWidth="1"/>
    <col min="10496" max="10496" width="46.42578125" style="17" customWidth="1"/>
    <col min="10497" max="10497" width="15" style="17" customWidth="1"/>
    <col min="10498" max="10498" width="21.85546875" style="17" bestFit="1" customWidth="1"/>
    <col min="10499" max="10499" width="16.28515625" style="17" bestFit="1" customWidth="1"/>
    <col min="10500" max="10500" width="16.42578125" style="17" bestFit="1" customWidth="1"/>
    <col min="10501" max="10501" width="11.28515625" style="17" bestFit="1" customWidth="1"/>
    <col min="10502" max="10502" width="9.140625" style="17"/>
    <col min="10503" max="10504" width="9.5703125" style="17" bestFit="1" customWidth="1"/>
    <col min="10505" max="10748" width="9.140625" style="17"/>
    <col min="10749" max="10749" width="12.42578125" style="17" customWidth="1"/>
    <col min="10750" max="10750" width="8.42578125" style="17" customWidth="1"/>
    <col min="10751" max="10751" width="5.7109375" style="17" customWidth="1"/>
    <col min="10752" max="10752" width="46.42578125" style="17" customWidth="1"/>
    <col min="10753" max="10753" width="15" style="17" customWidth="1"/>
    <col min="10754" max="10754" width="21.85546875" style="17" bestFit="1" customWidth="1"/>
    <col min="10755" max="10755" width="16.28515625" style="17" bestFit="1" customWidth="1"/>
    <col min="10756" max="10756" width="16.42578125" style="17" bestFit="1" customWidth="1"/>
    <col min="10757" max="10757" width="11.28515625" style="17" bestFit="1" customWidth="1"/>
    <col min="10758" max="10758" width="9.140625" style="17"/>
    <col min="10759" max="10760" width="9.5703125" style="17" bestFit="1" customWidth="1"/>
    <col min="10761" max="11004" width="9.140625" style="17"/>
    <col min="11005" max="11005" width="12.42578125" style="17" customWidth="1"/>
    <col min="11006" max="11006" width="8.42578125" style="17" customWidth="1"/>
    <col min="11007" max="11007" width="5.7109375" style="17" customWidth="1"/>
    <col min="11008" max="11008" width="46.42578125" style="17" customWidth="1"/>
    <col min="11009" max="11009" width="15" style="17" customWidth="1"/>
    <col min="11010" max="11010" width="21.85546875" style="17" bestFit="1" customWidth="1"/>
    <col min="11011" max="11011" width="16.28515625" style="17" bestFit="1" customWidth="1"/>
    <col min="11012" max="11012" width="16.42578125" style="17" bestFit="1" customWidth="1"/>
    <col min="11013" max="11013" width="11.28515625" style="17" bestFit="1" customWidth="1"/>
    <col min="11014" max="11014" width="9.140625" style="17"/>
    <col min="11015" max="11016" width="9.5703125" style="17" bestFit="1" customWidth="1"/>
    <col min="11017" max="11260" width="9.140625" style="17"/>
    <col min="11261" max="11261" width="12.42578125" style="17" customWidth="1"/>
    <col min="11262" max="11262" width="8.42578125" style="17" customWidth="1"/>
    <col min="11263" max="11263" width="5.7109375" style="17" customWidth="1"/>
    <col min="11264" max="11264" width="46.42578125" style="17" customWidth="1"/>
    <col min="11265" max="11265" width="15" style="17" customWidth="1"/>
    <col min="11266" max="11266" width="21.85546875" style="17" bestFit="1" customWidth="1"/>
    <col min="11267" max="11267" width="16.28515625" style="17" bestFit="1" customWidth="1"/>
    <col min="11268" max="11268" width="16.42578125" style="17" bestFit="1" customWidth="1"/>
    <col min="11269" max="11269" width="11.28515625" style="17" bestFit="1" customWidth="1"/>
    <col min="11270" max="11270" width="9.140625" style="17"/>
    <col min="11271" max="11272" width="9.5703125" style="17" bestFit="1" customWidth="1"/>
    <col min="11273" max="11516" width="9.140625" style="17"/>
    <col min="11517" max="11517" width="12.42578125" style="17" customWidth="1"/>
    <col min="11518" max="11518" width="8.42578125" style="17" customWidth="1"/>
    <col min="11519" max="11519" width="5.7109375" style="17" customWidth="1"/>
    <col min="11520" max="11520" width="46.42578125" style="17" customWidth="1"/>
    <col min="11521" max="11521" width="15" style="17" customWidth="1"/>
    <col min="11522" max="11522" width="21.85546875" style="17" bestFit="1" customWidth="1"/>
    <col min="11523" max="11523" width="16.28515625" style="17" bestFit="1" customWidth="1"/>
    <col min="11524" max="11524" width="16.42578125" style="17" bestFit="1" customWidth="1"/>
    <col min="11525" max="11525" width="11.28515625" style="17" bestFit="1" customWidth="1"/>
    <col min="11526" max="11526" width="9.140625" style="17"/>
    <col min="11527" max="11528" width="9.5703125" style="17" bestFit="1" customWidth="1"/>
    <col min="11529" max="11772" width="9.140625" style="17"/>
    <col min="11773" max="11773" width="12.42578125" style="17" customWidth="1"/>
    <col min="11774" max="11774" width="8.42578125" style="17" customWidth="1"/>
    <col min="11775" max="11775" width="5.7109375" style="17" customWidth="1"/>
    <col min="11776" max="11776" width="46.42578125" style="17" customWidth="1"/>
    <col min="11777" max="11777" width="15" style="17" customWidth="1"/>
    <col min="11778" max="11778" width="21.85546875" style="17" bestFit="1" customWidth="1"/>
    <col min="11779" max="11779" width="16.28515625" style="17" bestFit="1" customWidth="1"/>
    <col min="11780" max="11780" width="16.42578125" style="17" bestFit="1" customWidth="1"/>
    <col min="11781" max="11781" width="11.28515625" style="17" bestFit="1" customWidth="1"/>
    <col min="11782" max="11782" width="9.140625" style="17"/>
    <col min="11783" max="11784" width="9.5703125" style="17" bestFit="1" customWidth="1"/>
    <col min="11785" max="12028" width="9.140625" style="17"/>
    <col min="12029" max="12029" width="12.42578125" style="17" customWidth="1"/>
    <col min="12030" max="12030" width="8.42578125" style="17" customWidth="1"/>
    <col min="12031" max="12031" width="5.7109375" style="17" customWidth="1"/>
    <col min="12032" max="12032" width="46.42578125" style="17" customWidth="1"/>
    <col min="12033" max="12033" width="15" style="17" customWidth="1"/>
    <col min="12034" max="12034" width="21.85546875" style="17" bestFit="1" customWidth="1"/>
    <col min="12035" max="12035" width="16.28515625" style="17" bestFit="1" customWidth="1"/>
    <col min="12036" max="12036" width="16.42578125" style="17" bestFit="1" customWidth="1"/>
    <col min="12037" max="12037" width="11.28515625" style="17" bestFit="1" customWidth="1"/>
    <col min="12038" max="12038" width="9.140625" style="17"/>
    <col min="12039" max="12040" width="9.5703125" style="17" bestFit="1" customWidth="1"/>
    <col min="12041" max="12284" width="9.140625" style="17"/>
    <col min="12285" max="12285" width="12.42578125" style="17" customWidth="1"/>
    <col min="12286" max="12286" width="8.42578125" style="17" customWidth="1"/>
    <col min="12287" max="12287" width="5.7109375" style="17" customWidth="1"/>
    <col min="12288" max="12288" width="46.42578125" style="17" customWidth="1"/>
    <col min="12289" max="12289" width="15" style="17" customWidth="1"/>
    <col min="12290" max="12290" width="21.85546875" style="17" bestFit="1" customWidth="1"/>
    <col min="12291" max="12291" width="16.28515625" style="17" bestFit="1" customWidth="1"/>
    <col min="12292" max="12292" width="16.42578125" style="17" bestFit="1" customWidth="1"/>
    <col min="12293" max="12293" width="11.28515625" style="17" bestFit="1" customWidth="1"/>
    <col min="12294" max="12294" width="9.140625" style="17"/>
    <col min="12295" max="12296" width="9.5703125" style="17" bestFit="1" customWidth="1"/>
    <col min="12297" max="12540" width="9.140625" style="17"/>
    <col min="12541" max="12541" width="12.42578125" style="17" customWidth="1"/>
    <col min="12542" max="12542" width="8.42578125" style="17" customWidth="1"/>
    <col min="12543" max="12543" width="5.7109375" style="17" customWidth="1"/>
    <col min="12544" max="12544" width="46.42578125" style="17" customWidth="1"/>
    <col min="12545" max="12545" width="15" style="17" customWidth="1"/>
    <col min="12546" max="12546" width="21.85546875" style="17" bestFit="1" customWidth="1"/>
    <col min="12547" max="12547" width="16.28515625" style="17" bestFit="1" customWidth="1"/>
    <col min="12548" max="12548" width="16.42578125" style="17" bestFit="1" customWidth="1"/>
    <col min="12549" max="12549" width="11.28515625" style="17" bestFit="1" customWidth="1"/>
    <col min="12550" max="12550" width="9.140625" style="17"/>
    <col min="12551" max="12552" width="9.5703125" style="17" bestFit="1" customWidth="1"/>
    <col min="12553" max="12796" width="9.140625" style="17"/>
    <col min="12797" max="12797" width="12.42578125" style="17" customWidth="1"/>
    <col min="12798" max="12798" width="8.42578125" style="17" customWidth="1"/>
    <col min="12799" max="12799" width="5.7109375" style="17" customWidth="1"/>
    <col min="12800" max="12800" width="46.42578125" style="17" customWidth="1"/>
    <col min="12801" max="12801" width="15" style="17" customWidth="1"/>
    <col min="12802" max="12802" width="21.85546875" style="17" bestFit="1" customWidth="1"/>
    <col min="12803" max="12803" width="16.28515625" style="17" bestFit="1" customWidth="1"/>
    <col min="12804" max="12804" width="16.42578125" style="17" bestFit="1" customWidth="1"/>
    <col min="12805" max="12805" width="11.28515625" style="17" bestFit="1" customWidth="1"/>
    <col min="12806" max="12806" width="9.140625" style="17"/>
    <col min="12807" max="12808" width="9.5703125" style="17" bestFit="1" customWidth="1"/>
    <col min="12809" max="13052" width="9.140625" style="17"/>
    <col min="13053" max="13053" width="12.42578125" style="17" customWidth="1"/>
    <col min="13054" max="13054" width="8.42578125" style="17" customWidth="1"/>
    <col min="13055" max="13055" width="5.7109375" style="17" customWidth="1"/>
    <col min="13056" max="13056" width="46.42578125" style="17" customWidth="1"/>
    <col min="13057" max="13057" width="15" style="17" customWidth="1"/>
    <col min="13058" max="13058" width="21.85546875" style="17" bestFit="1" customWidth="1"/>
    <col min="13059" max="13059" width="16.28515625" style="17" bestFit="1" customWidth="1"/>
    <col min="13060" max="13060" width="16.42578125" style="17" bestFit="1" customWidth="1"/>
    <col min="13061" max="13061" width="11.28515625" style="17" bestFit="1" customWidth="1"/>
    <col min="13062" max="13062" width="9.140625" style="17"/>
    <col min="13063" max="13064" width="9.5703125" style="17" bestFit="1" customWidth="1"/>
    <col min="13065" max="13308" width="9.140625" style="17"/>
    <col min="13309" max="13309" width="12.42578125" style="17" customWidth="1"/>
    <col min="13310" max="13310" width="8.42578125" style="17" customWidth="1"/>
    <col min="13311" max="13311" width="5.7109375" style="17" customWidth="1"/>
    <col min="13312" max="13312" width="46.42578125" style="17" customWidth="1"/>
    <col min="13313" max="13313" width="15" style="17" customWidth="1"/>
    <col min="13314" max="13314" width="21.85546875" style="17" bestFit="1" customWidth="1"/>
    <col min="13315" max="13315" width="16.28515625" style="17" bestFit="1" customWidth="1"/>
    <col min="13316" max="13316" width="16.42578125" style="17" bestFit="1" customWidth="1"/>
    <col min="13317" max="13317" width="11.28515625" style="17" bestFit="1" customWidth="1"/>
    <col min="13318" max="13318" width="9.140625" style="17"/>
    <col min="13319" max="13320" width="9.5703125" style="17" bestFit="1" customWidth="1"/>
    <col min="13321" max="13564" width="9.140625" style="17"/>
    <col min="13565" max="13565" width="12.42578125" style="17" customWidth="1"/>
    <col min="13566" max="13566" width="8.42578125" style="17" customWidth="1"/>
    <col min="13567" max="13567" width="5.7109375" style="17" customWidth="1"/>
    <col min="13568" max="13568" width="46.42578125" style="17" customWidth="1"/>
    <col min="13569" max="13569" width="15" style="17" customWidth="1"/>
    <col min="13570" max="13570" width="21.85546875" style="17" bestFit="1" customWidth="1"/>
    <col min="13571" max="13571" width="16.28515625" style="17" bestFit="1" customWidth="1"/>
    <col min="13572" max="13572" width="16.42578125" style="17" bestFit="1" customWidth="1"/>
    <col min="13573" max="13573" width="11.28515625" style="17" bestFit="1" customWidth="1"/>
    <col min="13574" max="13574" width="9.140625" style="17"/>
    <col min="13575" max="13576" width="9.5703125" style="17" bestFit="1" customWidth="1"/>
    <col min="13577" max="13820" width="9.140625" style="17"/>
    <col min="13821" max="13821" width="12.42578125" style="17" customWidth="1"/>
    <col min="13822" max="13822" width="8.42578125" style="17" customWidth="1"/>
    <col min="13823" max="13823" width="5.7109375" style="17" customWidth="1"/>
    <col min="13824" max="13824" width="46.42578125" style="17" customWidth="1"/>
    <col min="13825" max="13825" width="15" style="17" customWidth="1"/>
    <col min="13826" max="13826" width="21.85546875" style="17" bestFit="1" customWidth="1"/>
    <col min="13827" max="13827" width="16.28515625" style="17" bestFit="1" customWidth="1"/>
    <col min="13828" max="13828" width="16.42578125" style="17" bestFit="1" customWidth="1"/>
    <col min="13829" max="13829" width="11.28515625" style="17" bestFit="1" customWidth="1"/>
    <col min="13830" max="13830" width="9.140625" style="17"/>
    <col min="13831" max="13832" width="9.5703125" style="17" bestFit="1" customWidth="1"/>
    <col min="13833" max="14076" width="9.140625" style="17"/>
    <col min="14077" max="14077" width="12.42578125" style="17" customWidth="1"/>
    <col min="14078" max="14078" width="8.42578125" style="17" customWidth="1"/>
    <col min="14079" max="14079" width="5.7109375" style="17" customWidth="1"/>
    <col min="14080" max="14080" width="46.42578125" style="17" customWidth="1"/>
    <col min="14081" max="14081" width="15" style="17" customWidth="1"/>
    <col min="14082" max="14082" width="21.85546875" style="17" bestFit="1" customWidth="1"/>
    <col min="14083" max="14083" width="16.28515625" style="17" bestFit="1" customWidth="1"/>
    <col min="14084" max="14084" width="16.42578125" style="17" bestFit="1" customWidth="1"/>
    <col min="14085" max="14085" width="11.28515625" style="17" bestFit="1" customWidth="1"/>
    <col min="14086" max="14086" width="9.140625" style="17"/>
    <col min="14087" max="14088" width="9.5703125" style="17" bestFit="1" customWidth="1"/>
    <col min="14089" max="14332" width="9.140625" style="17"/>
    <col min="14333" max="14333" width="12.42578125" style="17" customWidth="1"/>
    <col min="14334" max="14334" width="8.42578125" style="17" customWidth="1"/>
    <col min="14335" max="14335" width="5.7109375" style="17" customWidth="1"/>
    <col min="14336" max="14336" width="46.42578125" style="17" customWidth="1"/>
    <col min="14337" max="14337" width="15" style="17" customWidth="1"/>
    <col min="14338" max="14338" width="21.85546875" style="17" bestFit="1" customWidth="1"/>
    <col min="14339" max="14339" width="16.28515625" style="17" bestFit="1" customWidth="1"/>
    <col min="14340" max="14340" width="16.42578125" style="17" bestFit="1" customWidth="1"/>
    <col min="14341" max="14341" width="11.28515625" style="17" bestFit="1" customWidth="1"/>
    <col min="14342" max="14342" width="9.140625" style="17"/>
    <col min="14343" max="14344" width="9.5703125" style="17" bestFit="1" customWidth="1"/>
    <col min="14345" max="14588" width="9.140625" style="17"/>
    <col min="14589" max="14589" width="12.42578125" style="17" customWidth="1"/>
    <col min="14590" max="14590" width="8.42578125" style="17" customWidth="1"/>
    <col min="14591" max="14591" width="5.7109375" style="17" customWidth="1"/>
    <col min="14592" max="14592" width="46.42578125" style="17" customWidth="1"/>
    <col min="14593" max="14593" width="15" style="17" customWidth="1"/>
    <col min="14594" max="14594" width="21.85546875" style="17" bestFit="1" customWidth="1"/>
    <col min="14595" max="14595" width="16.28515625" style="17" bestFit="1" customWidth="1"/>
    <col min="14596" max="14596" width="16.42578125" style="17" bestFit="1" customWidth="1"/>
    <col min="14597" max="14597" width="11.28515625" style="17" bestFit="1" customWidth="1"/>
    <col min="14598" max="14598" width="9.140625" style="17"/>
    <col min="14599" max="14600" width="9.5703125" style="17" bestFit="1" customWidth="1"/>
    <col min="14601" max="14844" width="9.140625" style="17"/>
    <col min="14845" max="14845" width="12.42578125" style="17" customWidth="1"/>
    <col min="14846" max="14846" width="8.42578125" style="17" customWidth="1"/>
    <col min="14847" max="14847" width="5.7109375" style="17" customWidth="1"/>
    <col min="14848" max="14848" width="46.42578125" style="17" customWidth="1"/>
    <col min="14849" max="14849" width="15" style="17" customWidth="1"/>
    <col min="14850" max="14850" width="21.85546875" style="17" bestFit="1" customWidth="1"/>
    <col min="14851" max="14851" width="16.28515625" style="17" bestFit="1" customWidth="1"/>
    <col min="14852" max="14852" width="16.42578125" style="17" bestFit="1" customWidth="1"/>
    <col min="14853" max="14853" width="11.28515625" style="17" bestFit="1" customWidth="1"/>
    <col min="14854" max="14854" width="9.140625" style="17"/>
    <col min="14855" max="14856" width="9.5703125" style="17" bestFit="1" customWidth="1"/>
    <col min="14857" max="15100" width="9.140625" style="17"/>
    <col min="15101" max="15101" width="12.42578125" style="17" customWidth="1"/>
    <col min="15102" max="15102" width="8.42578125" style="17" customWidth="1"/>
    <col min="15103" max="15103" width="5.7109375" style="17" customWidth="1"/>
    <col min="15104" max="15104" width="46.42578125" style="17" customWidth="1"/>
    <col min="15105" max="15105" width="15" style="17" customWidth="1"/>
    <col min="15106" max="15106" width="21.85546875" style="17" bestFit="1" customWidth="1"/>
    <col min="15107" max="15107" width="16.28515625" style="17" bestFit="1" customWidth="1"/>
    <col min="15108" max="15108" width="16.42578125" style="17" bestFit="1" customWidth="1"/>
    <col min="15109" max="15109" width="11.28515625" style="17" bestFit="1" customWidth="1"/>
    <col min="15110" max="15110" width="9.140625" style="17"/>
    <col min="15111" max="15112" width="9.5703125" style="17" bestFit="1" customWidth="1"/>
    <col min="15113" max="15356" width="9.140625" style="17"/>
    <col min="15357" max="15357" width="12.42578125" style="17" customWidth="1"/>
    <col min="15358" max="15358" width="8.42578125" style="17" customWidth="1"/>
    <col min="15359" max="15359" width="5.7109375" style="17" customWidth="1"/>
    <col min="15360" max="15360" width="46.42578125" style="17" customWidth="1"/>
    <col min="15361" max="15361" width="15" style="17" customWidth="1"/>
    <col min="15362" max="15362" width="21.85546875" style="17" bestFit="1" customWidth="1"/>
    <col min="15363" max="15363" width="16.28515625" style="17" bestFit="1" customWidth="1"/>
    <col min="15364" max="15364" width="16.42578125" style="17" bestFit="1" customWidth="1"/>
    <col min="15365" max="15365" width="11.28515625" style="17" bestFit="1" customWidth="1"/>
    <col min="15366" max="15366" width="9.140625" style="17"/>
    <col min="15367" max="15368" width="9.5703125" style="17" bestFit="1" customWidth="1"/>
    <col min="15369" max="15612" width="9.140625" style="17"/>
    <col min="15613" max="15613" width="12.42578125" style="17" customWidth="1"/>
    <col min="15614" max="15614" width="8.42578125" style="17" customWidth="1"/>
    <col min="15615" max="15615" width="5.7109375" style="17" customWidth="1"/>
    <col min="15616" max="15616" width="46.42578125" style="17" customWidth="1"/>
    <col min="15617" max="15617" width="15" style="17" customWidth="1"/>
    <col min="15618" max="15618" width="21.85546875" style="17" bestFit="1" customWidth="1"/>
    <col min="15619" max="15619" width="16.28515625" style="17" bestFit="1" customWidth="1"/>
    <col min="15620" max="15620" width="16.42578125" style="17" bestFit="1" customWidth="1"/>
    <col min="15621" max="15621" width="11.28515625" style="17" bestFit="1" customWidth="1"/>
    <col min="15622" max="15622" width="9.140625" style="17"/>
    <col min="15623" max="15624" width="9.5703125" style="17" bestFit="1" customWidth="1"/>
    <col min="15625" max="15868" width="9.140625" style="17"/>
    <col min="15869" max="15869" width="12.42578125" style="17" customWidth="1"/>
    <col min="15870" max="15870" width="8.42578125" style="17" customWidth="1"/>
    <col min="15871" max="15871" width="5.7109375" style="17" customWidth="1"/>
    <col min="15872" max="15872" width="46.42578125" style="17" customWidth="1"/>
    <col min="15873" max="15873" width="15" style="17" customWidth="1"/>
    <col min="15874" max="15874" width="21.85546875" style="17" bestFit="1" customWidth="1"/>
    <col min="15875" max="15875" width="16.28515625" style="17" bestFit="1" customWidth="1"/>
    <col min="15876" max="15876" width="16.42578125" style="17" bestFit="1" customWidth="1"/>
    <col min="15877" max="15877" width="11.28515625" style="17" bestFit="1" customWidth="1"/>
    <col min="15878" max="15878" width="9.140625" style="17"/>
    <col min="15879" max="15880" width="9.5703125" style="17" bestFit="1" customWidth="1"/>
    <col min="15881" max="16124" width="9.140625" style="17"/>
    <col min="16125" max="16125" width="12.42578125" style="17" customWidth="1"/>
    <col min="16126" max="16126" width="8.42578125" style="17" customWidth="1"/>
    <col min="16127" max="16127" width="5.7109375" style="17" customWidth="1"/>
    <col min="16128" max="16128" width="46.42578125" style="17" customWidth="1"/>
    <col min="16129" max="16129" width="15" style="17" customWidth="1"/>
    <col min="16130" max="16130" width="21.85546875" style="17" bestFit="1" customWidth="1"/>
    <col min="16131" max="16131" width="16.28515625" style="17" bestFit="1" customWidth="1"/>
    <col min="16132" max="16132" width="16.42578125" style="17" bestFit="1" customWidth="1"/>
    <col min="16133" max="16133" width="11.28515625" style="17" bestFit="1" customWidth="1"/>
    <col min="16134" max="16134" width="9.140625" style="17"/>
    <col min="16135" max="16136" width="9.5703125" style="17" bestFit="1" customWidth="1"/>
    <col min="16137" max="16384" width="9.140625" style="17"/>
  </cols>
  <sheetData>
    <row r="1" spans="1:5" ht="17.25" customHeight="1">
      <c r="A1" s="363" t="s">
        <v>65</v>
      </c>
      <c r="B1" s="363"/>
      <c r="C1" s="363"/>
      <c r="D1" s="363"/>
      <c r="E1" s="363"/>
    </row>
    <row r="2" spans="1:5" ht="57.75" customHeight="1">
      <c r="A2" s="363" t="s">
        <v>72</v>
      </c>
      <c r="B2" s="363"/>
      <c r="C2" s="363"/>
      <c r="D2" s="363"/>
      <c r="E2" s="363"/>
    </row>
    <row r="3" spans="1:5" ht="74.25" customHeight="1">
      <c r="A3" s="364" t="s">
        <v>216</v>
      </c>
      <c r="B3" s="364"/>
      <c r="C3" s="364"/>
      <c r="D3" s="364"/>
      <c r="E3" s="364"/>
    </row>
    <row r="4" spans="1:5" ht="16.5">
      <c r="A4" s="52"/>
      <c r="B4" s="52"/>
      <c r="C4" s="52"/>
      <c r="D4" s="52"/>
      <c r="E4" s="53"/>
    </row>
    <row r="5" spans="1:5" ht="132.75" customHeight="1">
      <c r="A5" s="365" t="s">
        <v>73</v>
      </c>
      <c r="B5" s="365" t="s">
        <v>74</v>
      </c>
      <c r="C5" s="365" t="s">
        <v>75</v>
      </c>
      <c r="D5" s="367" t="s">
        <v>122</v>
      </c>
      <c r="E5" s="347" t="s">
        <v>204</v>
      </c>
    </row>
    <row r="6" spans="1:5" ht="35.25" customHeight="1">
      <c r="A6" s="366"/>
      <c r="B6" s="366"/>
      <c r="C6" s="366"/>
      <c r="D6" s="366"/>
      <c r="E6" s="346" t="s">
        <v>5</v>
      </c>
    </row>
    <row r="7" spans="1:5" s="21" customFormat="1" ht="17.25">
      <c r="A7" s="19"/>
      <c r="B7" s="19"/>
      <c r="C7" s="19"/>
      <c r="D7" s="20" t="s">
        <v>0</v>
      </c>
      <c r="E7" s="18">
        <f>SUM(E9,E32,E69)</f>
        <v>0</v>
      </c>
    </row>
    <row r="8" spans="1:5" s="21" customFormat="1" ht="17.25">
      <c r="A8" s="19"/>
      <c r="B8" s="19"/>
      <c r="C8" s="19"/>
      <c r="D8" s="20" t="s">
        <v>159</v>
      </c>
      <c r="E8" s="18"/>
    </row>
    <row r="9" spans="1:5" s="21" customFormat="1" ht="42.75" customHeight="1">
      <c r="A9" s="20" t="s">
        <v>105</v>
      </c>
      <c r="B9" s="19"/>
      <c r="C9" s="19"/>
      <c r="D9" s="19" t="s">
        <v>162</v>
      </c>
      <c r="E9" s="18">
        <f>E11</f>
        <v>-17619.7</v>
      </c>
    </row>
    <row r="10" spans="1:5" s="21" customFormat="1" ht="17.25">
      <c r="A10" s="19"/>
      <c r="B10" s="19"/>
      <c r="C10" s="19"/>
      <c r="D10" s="20" t="s">
        <v>159</v>
      </c>
      <c r="E10" s="14"/>
    </row>
    <row r="11" spans="1:5" s="21" customFormat="1" ht="17.25">
      <c r="A11" s="19"/>
      <c r="B11" s="20" t="s">
        <v>108</v>
      </c>
      <c r="C11" s="19"/>
      <c r="D11" s="19" t="s">
        <v>77</v>
      </c>
      <c r="E11" s="18">
        <f>E13</f>
        <v>-17619.7</v>
      </c>
    </row>
    <row r="12" spans="1:5" s="21" customFormat="1" ht="17.25">
      <c r="A12" s="19"/>
      <c r="B12" s="19"/>
      <c r="C12" s="19"/>
      <c r="D12" s="20" t="s">
        <v>159</v>
      </c>
      <c r="E12" s="18"/>
    </row>
    <row r="13" spans="1:5" s="21" customFormat="1" ht="17.25">
      <c r="A13" s="19"/>
      <c r="B13" s="19"/>
      <c r="C13" s="20" t="s">
        <v>104</v>
      </c>
      <c r="D13" s="19" t="s">
        <v>163</v>
      </c>
      <c r="E13" s="18">
        <f>SUM(E15)</f>
        <v>-17619.7</v>
      </c>
    </row>
    <row r="14" spans="1:5" s="21" customFormat="1" ht="17.25">
      <c r="A14" s="19"/>
      <c r="B14" s="19"/>
      <c r="C14" s="19"/>
      <c r="D14" s="20" t="s">
        <v>159</v>
      </c>
      <c r="E14" s="14"/>
    </row>
    <row r="15" spans="1:5" s="80" customFormat="1" ht="45" customHeight="1">
      <c r="A15" s="79"/>
      <c r="B15" s="79"/>
      <c r="C15" s="79"/>
      <c r="D15" s="171" t="s">
        <v>164</v>
      </c>
      <c r="E15" s="12">
        <f>SUM(E17,E21,E25)</f>
        <v>-17619.7</v>
      </c>
    </row>
    <row r="16" spans="1:5" s="315" customFormat="1" ht="17.25">
      <c r="A16" s="71"/>
      <c r="B16" s="71"/>
      <c r="C16" s="71"/>
      <c r="D16" s="81" t="s">
        <v>93</v>
      </c>
      <c r="E16" s="307"/>
    </row>
    <row r="17" spans="1:5" s="80" customFormat="1" ht="17.25">
      <c r="A17" s="79"/>
      <c r="B17" s="79"/>
      <c r="C17" s="79"/>
      <c r="D17" s="79" t="s">
        <v>15</v>
      </c>
      <c r="E17" s="12">
        <f t="shared" ref="E17" si="0">SUM(E19:E20)</f>
        <v>-2685.6</v>
      </c>
    </row>
    <row r="18" spans="1:5" s="80" customFormat="1" ht="17.25">
      <c r="A18" s="79"/>
      <c r="B18" s="79"/>
      <c r="C18" s="79"/>
      <c r="D18" s="81" t="s">
        <v>93</v>
      </c>
      <c r="E18" s="12"/>
    </row>
    <row r="19" spans="1:5" s="73" customFormat="1" ht="34.5">
      <c r="A19" s="71"/>
      <c r="B19" s="71"/>
      <c r="C19" s="71"/>
      <c r="D19" s="71" t="s">
        <v>8</v>
      </c>
      <c r="E19" s="72">
        <f>SUM(Կապիտալ!H14)</f>
        <v>138.39999999999998</v>
      </c>
    </row>
    <row r="20" spans="1:5" s="73" customFormat="1" ht="17.25">
      <c r="A20" s="71"/>
      <c r="B20" s="71"/>
      <c r="C20" s="71"/>
      <c r="D20" s="288" t="s">
        <v>121</v>
      </c>
      <c r="E20" s="72">
        <f>SUM(Կապիտալ!I14)</f>
        <v>-2824</v>
      </c>
    </row>
    <row r="21" spans="1:5" s="80" customFormat="1" ht="17.25">
      <c r="A21" s="79"/>
      <c r="B21" s="79"/>
      <c r="C21" s="79"/>
      <c r="D21" s="79" t="s">
        <v>178</v>
      </c>
      <c r="E21" s="12">
        <f t="shared" ref="E21" si="1">SUM(E23:E24)</f>
        <v>-12546</v>
      </c>
    </row>
    <row r="22" spans="1:5" s="80" customFormat="1" ht="17.25">
      <c r="A22" s="79"/>
      <c r="B22" s="79"/>
      <c r="C22" s="79"/>
      <c r="D22" s="81" t="s">
        <v>93</v>
      </c>
      <c r="E22" s="12"/>
    </row>
    <row r="23" spans="1:5" s="73" customFormat="1" ht="34.5">
      <c r="A23" s="71"/>
      <c r="B23" s="71"/>
      <c r="C23" s="71"/>
      <c r="D23" s="71" t="s">
        <v>8</v>
      </c>
      <c r="E23" s="72">
        <f>SUM(Կապիտալ!H53)</f>
        <v>-11046</v>
      </c>
    </row>
    <row r="24" spans="1:5" s="73" customFormat="1" ht="17.25">
      <c r="A24" s="71"/>
      <c r="B24" s="71"/>
      <c r="C24" s="71"/>
      <c r="D24" s="288" t="s">
        <v>121</v>
      </c>
      <c r="E24" s="72">
        <f>SUM(Կապիտալ!I53)</f>
        <v>-1500</v>
      </c>
    </row>
    <row r="25" spans="1:5" s="80" customFormat="1" ht="17.25">
      <c r="A25" s="79"/>
      <c r="B25" s="79"/>
      <c r="C25" s="79"/>
      <c r="D25" s="79" t="s">
        <v>180</v>
      </c>
      <c r="E25" s="12">
        <f>SUM(E27:E27)</f>
        <v>-2388.1</v>
      </c>
    </row>
    <row r="26" spans="1:5" s="80" customFormat="1" ht="17.25">
      <c r="A26" s="79"/>
      <c r="B26" s="79"/>
      <c r="C26" s="79"/>
      <c r="D26" s="81" t="s">
        <v>93</v>
      </c>
      <c r="E26" s="12"/>
    </row>
    <row r="27" spans="1:5" s="73" customFormat="1" ht="34.5">
      <c r="A27" s="71"/>
      <c r="B27" s="71"/>
      <c r="C27" s="71"/>
      <c r="D27" s="71" t="s">
        <v>8</v>
      </c>
      <c r="E27" s="72">
        <f>Կապիտալ!H65</f>
        <v>-2388.1</v>
      </c>
    </row>
    <row r="28" spans="1:5" s="80" customFormat="1" ht="17.25" hidden="1">
      <c r="A28" s="79"/>
      <c r="B28" s="79"/>
      <c r="C28" s="79"/>
      <c r="D28" s="79" t="s">
        <v>18</v>
      </c>
      <c r="E28" s="12">
        <f>SUM(E30:E31)</f>
        <v>0</v>
      </c>
    </row>
    <row r="29" spans="1:5" s="80" customFormat="1" ht="17.25" hidden="1">
      <c r="A29" s="79"/>
      <c r="B29" s="79"/>
      <c r="C29" s="79"/>
      <c r="D29" s="81" t="s">
        <v>93</v>
      </c>
      <c r="E29" s="12"/>
    </row>
    <row r="30" spans="1:5" s="73" customFormat="1" ht="34.5" hidden="1">
      <c r="A30" s="71"/>
      <c r="B30" s="71"/>
      <c r="C30" s="71"/>
      <c r="D30" s="71" t="s">
        <v>8</v>
      </c>
      <c r="E30" s="72"/>
    </row>
    <row r="31" spans="1:5" s="73" customFormat="1" ht="17.25" hidden="1">
      <c r="A31" s="288"/>
      <c r="B31" s="288"/>
      <c r="C31" s="288"/>
      <c r="D31" s="288" t="s">
        <v>121</v>
      </c>
      <c r="E31" s="307"/>
    </row>
    <row r="32" spans="1:5" s="73" customFormat="1" ht="27.75" customHeight="1">
      <c r="A32" s="316" t="s">
        <v>110</v>
      </c>
      <c r="B32" s="71"/>
      <c r="C32" s="71"/>
      <c r="D32" s="79" t="s">
        <v>123</v>
      </c>
      <c r="E32" s="11">
        <f>E34</f>
        <v>32236.500000000007</v>
      </c>
    </row>
    <row r="33" spans="1:5" s="73" customFormat="1" ht="17.25">
      <c r="A33" s="71"/>
      <c r="B33" s="71"/>
      <c r="C33" s="71"/>
      <c r="D33" s="317" t="s">
        <v>159</v>
      </c>
      <c r="E33" s="11"/>
    </row>
    <row r="34" spans="1:5" s="73" customFormat="1" ht="34.5">
      <c r="A34" s="71"/>
      <c r="B34" s="316" t="s">
        <v>111</v>
      </c>
      <c r="C34" s="71"/>
      <c r="D34" s="79" t="s">
        <v>124</v>
      </c>
      <c r="E34" s="11">
        <f>E36</f>
        <v>32236.500000000007</v>
      </c>
    </row>
    <row r="35" spans="1:5" s="73" customFormat="1" ht="17.25">
      <c r="A35" s="71"/>
      <c r="B35" s="71"/>
      <c r="C35" s="71"/>
      <c r="D35" s="317" t="s">
        <v>159</v>
      </c>
      <c r="E35" s="11"/>
    </row>
    <row r="36" spans="1:5" s="73" customFormat="1" ht="34.5">
      <c r="A36" s="71"/>
      <c r="B36" s="71"/>
      <c r="C36" s="318" t="s">
        <v>104</v>
      </c>
      <c r="D36" s="79" t="s">
        <v>124</v>
      </c>
      <c r="E36" s="11">
        <f>SUM(E38,E50)</f>
        <v>32236.500000000007</v>
      </c>
    </row>
    <row r="37" spans="1:5" s="73" customFormat="1" ht="17.25">
      <c r="A37" s="71"/>
      <c r="B37" s="71"/>
      <c r="C37" s="71"/>
      <c r="D37" s="317" t="s">
        <v>159</v>
      </c>
      <c r="E37" s="72"/>
    </row>
    <row r="38" spans="1:5" s="73" customFormat="1" ht="34.5">
      <c r="A38" s="71"/>
      <c r="B38" s="71"/>
      <c r="C38" s="71"/>
      <c r="D38" s="171" t="s">
        <v>160</v>
      </c>
      <c r="E38" s="12">
        <f>SUM(E40,E44,E47,)</f>
        <v>33309.100000000006</v>
      </c>
    </row>
    <row r="39" spans="1:5" s="80" customFormat="1" ht="17.25">
      <c r="A39" s="79"/>
      <c r="B39" s="79"/>
      <c r="C39" s="79"/>
      <c r="D39" s="81" t="s">
        <v>93</v>
      </c>
      <c r="E39" s="12"/>
    </row>
    <row r="40" spans="1:5" s="314" customFormat="1" ht="17.25">
      <c r="A40" s="79"/>
      <c r="B40" s="79"/>
      <c r="C40" s="79"/>
      <c r="D40" s="79" t="s">
        <v>15</v>
      </c>
      <c r="E40" s="11">
        <f t="shared" ref="E40" si="2">SUM(E42:E43)</f>
        <v>28485.600000000002</v>
      </c>
    </row>
    <row r="41" spans="1:5" s="80" customFormat="1" ht="17.25">
      <c r="A41" s="79"/>
      <c r="B41" s="79"/>
      <c r="C41" s="79"/>
      <c r="D41" s="81" t="s">
        <v>93</v>
      </c>
      <c r="E41" s="12"/>
    </row>
    <row r="42" spans="1:5" s="73" customFormat="1" ht="34.5">
      <c r="A42" s="71"/>
      <c r="B42" s="71"/>
      <c r="C42" s="71"/>
      <c r="D42" s="71" t="s">
        <v>8</v>
      </c>
      <c r="E42" s="72">
        <f>SUM(Կապիտալ!H34)</f>
        <v>27635.600000000002</v>
      </c>
    </row>
    <row r="43" spans="1:5" s="73" customFormat="1" ht="17.25">
      <c r="A43" s="71"/>
      <c r="B43" s="71"/>
      <c r="C43" s="71"/>
      <c r="D43" s="288" t="s">
        <v>121</v>
      </c>
      <c r="E43" s="72">
        <f>SUM(Կապիտալ!I34)</f>
        <v>850</v>
      </c>
    </row>
    <row r="44" spans="1:5" s="314" customFormat="1" ht="17.25">
      <c r="A44" s="79"/>
      <c r="B44" s="79"/>
      <c r="C44" s="79"/>
      <c r="D44" s="79" t="s">
        <v>179</v>
      </c>
      <c r="E44" s="11">
        <f>SUM(E46:E46)</f>
        <v>5250</v>
      </c>
    </row>
    <row r="45" spans="1:5" s="80" customFormat="1" ht="17.25">
      <c r="A45" s="79"/>
      <c r="B45" s="79"/>
      <c r="C45" s="79"/>
      <c r="D45" s="81" t="s">
        <v>93</v>
      </c>
      <c r="E45" s="12"/>
    </row>
    <row r="46" spans="1:5" s="73" customFormat="1" ht="34.5">
      <c r="A46" s="71"/>
      <c r="B46" s="71"/>
      <c r="C46" s="71"/>
      <c r="D46" s="71" t="s">
        <v>8</v>
      </c>
      <c r="E46" s="72">
        <f>Կապիտալ!H60</f>
        <v>5250</v>
      </c>
    </row>
    <row r="47" spans="1:5" s="314" customFormat="1" ht="17.25">
      <c r="A47" s="79"/>
      <c r="B47" s="79"/>
      <c r="C47" s="79"/>
      <c r="D47" s="79" t="s">
        <v>180</v>
      </c>
      <c r="E47" s="11">
        <f>SUM(E49:E49)</f>
        <v>-426.5</v>
      </c>
    </row>
    <row r="48" spans="1:5" s="80" customFormat="1" ht="17.25">
      <c r="A48" s="79"/>
      <c r="B48" s="79"/>
      <c r="C48" s="79"/>
      <c r="D48" s="81" t="s">
        <v>93</v>
      </c>
      <c r="E48" s="12"/>
    </row>
    <row r="49" spans="1:5" s="73" customFormat="1" ht="34.5">
      <c r="A49" s="71"/>
      <c r="B49" s="71"/>
      <c r="C49" s="71"/>
      <c r="D49" s="71" t="s">
        <v>8</v>
      </c>
      <c r="E49" s="72">
        <f>Կապիտալ!H77</f>
        <v>-426.5</v>
      </c>
    </row>
    <row r="50" spans="1:5" s="80" customFormat="1" ht="34.5">
      <c r="A50" s="319"/>
      <c r="B50" s="319"/>
      <c r="C50" s="319"/>
      <c r="D50" s="171" t="s">
        <v>161</v>
      </c>
      <c r="E50" s="118">
        <f>SUM(E52,E55)</f>
        <v>-1072.5999999999999</v>
      </c>
    </row>
    <row r="51" spans="1:5" s="80" customFormat="1" ht="17.25">
      <c r="A51" s="79"/>
      <c r="B51" s="79"/>
      <c r="C51" s="79"/>
      <c r="D51" s="81" t="s">
        <v>93</v>
      </c>
      <c r="E51" s="12"/>
    </row>
    <row r="52" spans="1:5" s="314" customFormat="1" ht="17.25">
      <c r="A52" s="79"/>
      <c r="B52" s="79"/>
      <c r="C52" s="79"/>
      <c r="D52" s="79" t="s">
        <v>15</v>
      </c>
      <c r="E52" s="11">
        <f>SUM(E54:E54)</f>
        <v>200</v>
      </c>
    </row>
    <row r="53" spans="1:5" s="80" customFormat="1" ht="17.25">
      <c r="A53" s="79"/>
      <c r="B53" s="79"/>
      <c r="C53" s="79"/>
      <c r="D53" s="81" t="s">
        <v>93</v>
      </c>
      <c r="E53" s="12"/>
    </row>
    <row r="54" spans="1:5" s="73" customFormat="1" ht="34.5">
      <c r="A54" s="71"/>
      <c r="B54" s="71"/>
      <c r="C54" s="71"/>
      <c r="D54" s="71" t="s">
        <v>9</v>
      </c>
      <c r="E54" s="72">
        <f>SUM(Կապիտալ!G44)</f>
        <v>200</v>
      </c>
    </row>
    <row r="55" spans="1:5" s="314" customFormat="1" ht="17.25">
      <c r="A55" s="79"/>
      <c r="B55" s="79"/>
      <c r="C55" s="79"/>
      <c r="D55" s="79" t="s">
        <v>180</v>
      </c>
      <c r="E55" s="11">
        <f>SUM(E57:E57)</f>
        <v>-1272.5999999999999</v>
      </c>
    </row>
    <row r="56" spans="1:5" s="80" customFormat="1" ht="17.25">
      <c r="A56" s="79"/>
      <c r="B56" s="79"/>
      <c r="C56" s="79"/>
      <c r="D56" s="81" t="s">
        <v>93</v>
      </c>
      <c r="E56" s="12"/>
    </row>
    <row r="57" spans="1:5" s="73" customFormat="1" ht="34.5">
      <c r="A57" s="71"/>
      <c r="B57" s="71"/>
      <c r="C57" s="71"/>
      <c r="D57" s="71" t="s">
        <v>9</v>
      </c>
      <c r="E57" s="72">
        <f>Կապիտալ!G82</f>
        <v>-1272.5999999999999</v>
      </c>
    </row>
    <row r="58" spans="1:5" s="73" customFormat="1" ht="34.5" hidden="1">
      <c r="A58" s="320">
        <v>11</v>
      </c>
      <c r="B58" s="71"/>
      <c r="C58" s="71"/>
      <c r="D58" s="71" t="s">
        <v>125</v>
      </c>
      <c r="E58" s="170"/>
    </row>
    <row r="59" spans="1:5" s="73" customFormat="1" ht="17.25" hidden="1">
      <c r="A59" s="71"/>
      <c r="B59" s="71"/>
      <c r="C59" s="71"/>
      <c r="D59" s="316" t="s">
        <v>120</v>
      </c>
      <c r="E59" s="170"/>
    </row>
    <row r="60" spans="1:5" s="73" customFormat="1" ht="34.5" hidden="1">
      <c r="A60" s="71"/>
      <c r="B60" s="316" t="s">
        <v>104</v>
      </c>
      <c r="C60" s="71"/>
      <c r="D60" s="71" t="s">
        <v>126</v>
      </c>
      <c r="E60" s="170"/>
    </row>
    <row r="61" spans="1:5" s="73" customFormat="1" ht="17.25" hidden="1">
      <c r="A61" s="71"/>
      <c r="B61" s="71"/>
      <c r="C61" s="71"/>
      <c r="D61" s="316" t="s">
        <v>120</v>
      </c>
      <c r="E61" s="170"/>
    </row>
    <row r="62" spans="1:5" s="73" customFormat="1" ht="17.25" hidden="1">
      <c r="A62" s="71"/>
      <c r="B62" s="71"/>
      <c r="C62" s="316" t="s">
        <v>104</v>
      </c>
      <c r="D62" s="71" t="s">
        <v>127</v>
      </c>
      <c r="E62" s="170"/>
    </row>
    <row r="63" spans="1:5" s="73" customFormat="1" ht="17.25" hidden="1">
      <c r="A63" s="71"/>
      <c r="B63" s="71"/>
      <c r="C63" s="71"/>
      <c r="D63" s="316" t="s">
        <v>120</v>
      </c>
      <c r="E63" s="170"/>
    </row>
    <row r="64" spans="1:5" s="73" customFormat="1" ht="34.5" hidden="1">
      <c r="A64" s="71"/>
      <c r="B64" s="71"/>
      <c r="C64" s="71"/>
      <c r="D64" s="321" t="s">
        <v>128</v>
      </c>
      <c r="E64" s="170"/>
    </row>
    <row r="65" spans="1:5" s="73" customFormat="1" ht="27.75" hidden="1" customHeight="1">
      <c r="A65" s="71"/>
      <c r="B65" s="71"/>
      <c r="C65" s="71"/>
      <c r="D65" s="322" t="s">
        <v>129</v>
      </c>
      <c r="E65" s="170"/>
    </row>
    <row r="66" spans="1:5" s="73" customFormat="1" ht="17.25" hidden="1" customHeight="1">
      <c r="E66" s="323"/>
    </row>
    <row r="67" spans="1:5" s="73" customFormat="1" hidden="1">
      <c r="E67" s="323"/>
    </row>
    <row r="68" spans="1:5" s="73" customFormat="1" hidden="1">
      <c r="E68" s="323"/>
    </row>
    <row r="69" spans="1:5" s="77" customFormat="1" ht="34.5">
      <c r="A69" s="24">
        <v>11</v>
      </c>
      <c r="B69" s="76"/>
      <c r="D69" s="168" t="s">
        <v>125</v>
      </c>
      <c r="E69" s="118">
        <f>E71</f>
        <v>-14616.800000000007</v>
      </c>
    </row>
    <row r="70" spans="1:5" s="324" customFormat="1" ht="17.25">
      <c r="A70" s="74"/>
      <c r="B70" s="74"/>
      <c r="C70" s="74"/>
      <c r="D70" s="169" t="s">
        <v>159</v>
      </c>
      <c r="E70" s="170"/>
    </row>
    <row r="71" spans="1:5" s="324" customFormat="1" ht="34.5">
      <c r="A71" s="74"/>
      <c r="B71" s="24" t="s">
        <v>104</v>
      </c>
      <c r="C71" s="74"/>
      <c r="D71" s="168" t="s">
        <v>126</v>
      </c>
      <c r="E71" s="11">
        <f t="shared" ref="E71" si="3">E73</f>
        <v>-14616.800000000007</v>
      </c>
    </row>
    <row r="72" spans="1:5" s="78" customFormat="1" ht="17.25">
      <c r="A72" s="74"/>
      <c r="B72" s="74"/>
      <c r="C72" s="74"/>
      <c r="D72" s="81" t="s">
        <v>93</v>
      </c>
      <c r="E72" s="170"/>
    </row>
    <row r="73" spans="1:5" ht="34.5">
      <c r="A73" s="74"/>
      <c r="B73" s="74"/>
      <c r="C73" s="24" t="s">
        <v>104</v>
      </c>
      <c r="D73" s="168" t="s">
        <v>127</v>
      </c>
      <c r="E73" s="11">
        <f t="shared" ref="E73:E74" si="4">E74</f>
        <v>-14616.800000000007</v>
      </c>
    </row>
    <row r="74" spans="1:5" ht="34.5">
      <c r="A74" s="74"/>
      <c r="B74" s="74"/>
      <c r="C74" s="74"/>
      <c r="D74" s="171" t="s">
        <v>226</v>
      </c>
      <c r="E74" s="11">
        <f t="shared" si="4"/>
        <v>-14616.800000000007</v>
      </c>
    </row>
    <row r="75" spans="1:5" ht="25.5" customHeight="1">
      <c r="A75" s="74"/>
      <c r="B75" s="74"/>
      <c r="C75" s="74"/>
      <c r="D75" s="172" t="s">
        <v>129</v>
      </c>
      <c r="E75" s="72">
        <f>SUM(E9,E32)-SUM(E9,E32)*2</f>
        <v>-14616.800000000007</v>
      </c>
    </row>
    <row r="76" spans="1:5" ht="17.25" customHeight="1"/>
    <row r="77" spans="1:5" ht="17.25" customHeight="1"/>
  </sheetData>
  <mergeCells count="7">
    <mergeCell ref="A1:E1"/>
    <mergeCell ref="A2:E2"/>
    <mergeCell ref="A3:E3"/>
    <mergeCell ref="A5:A6"/>
    <mergeCell ref="B5:B6"/>
    <mergeCell ref="C5:C6"/>
    <mergeCell ref="D5:D6"/>
  </mergeCells>
  <pageMargins left="0.37" right="0.19" top="0.37" bottom="0.17" header="0.2" footer="0.31496062992126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1"/>
  <sheetViews>
    <sheetView topLeftCell="A4" workbookViewId="0">
      <selection activeCell="D7" sqref="D7"/>
    </sheetView>
  </sheetViews>
  <sheetFormatPr defaultRowHeight="15.75"/>
  <cols>
    <col min="1" max="1" width="6.85546875" style="41" customWidth="1"/>
    <col min="2" max="2" width="83.140625" style="42" customWidth="1"/>
    <col min="3" max="3" width="17" style="39" hidden="1" customWidth="1"/>
    <col min="4" max="4" width="38.5703125" style="39" customWidth="1"/>
    <col min="5" max="5" width="6.7109375" style="39" customWidth="1"/>
    <col min="6" max="252" width="9.140625" style="39"/>
    <col min="253" max="253" width="6.85546875" style="39" customWidth="1"/>
    <col min="254" max="254" width="79.28515625" style="39" customWidth="1"/>
    <col min="255" max="255" width="13.7109375" style="39" customWidth="1"/>
    <col min="256" max="256" width="13.5703125" style="39" customWidth="1"/>
    <col min="257" max="257" width="13.42578125" style="39" bestFit="1" customWidth="1"/>
    <col min="258" max="258" width="13.5703125" style="39" customWidth="1"/>
    <col min="259" max="260" width="11.85546875" style="39" bestFit="1" customWidth="1"/>
    <col min="261" max="261" width="12.5703125" style="39" bestFit="1" customWidth="1"/>
    <col min="262" max="508" width="9.140625" style="39"/>
    <col min="509" max="509" width="6.85546875" style="39" customWidth="1"/>
    <col min="510" max="510" width="79.28515625" style="39" customWidth="1"/>
    <col min="511" max="511" width="13.7109375" style="39" customWidth="1"/>
    <col min="512" max="512" width="13.5703125" style="39" customWidth="1"/>
    <col min="513" max="513" width="13.42578125" style="39" bestFit="1" customWidth="1"/>
    <col min="514" max="514" width="13.5703125" style="39" customWidth="1"/>
    <col min="515" max="516" width="11.85546875" style="39" bestFit="1" customWidth="1"/>
    <col min="517" max="517" width="12.5703125" style="39" bestFit="1" customWidth="1"/>
    <col min="518" max="764" width="9.140625" style="39"/>
    <col min="765" max="765" width="6.85546875" style="39" customWidth="1"/>
    <col min="766" max="766" width="79.28515625" style="39" customWidth="1"/>
    <col min="767" max="767" width="13.7109375" style="39" customWidth="1"/>
    <col min="768" max="768" width="13.5703125" style="39" customWidth="1"/>
    <col min="769" max="769" width="13.42578125" style="39" bestFit="1" customWidth="1"/>
    <col min="770" max="770" width="13.5703125" style="39" customWidth="1"/>
    <col min="771" max="772" width="11.85546875" style="39" bestFit="1" customWidth="1"/>
    <col min="773" max="773" width="12.5703125" style="39" bestFit="1" customWidth="1"/>
    <col min="774" max="1020" width="9.140625" style="39"/>
    <col min="1021" max="1021" width="6.85546875" style="39" customWidth="1"/>
    <col min="1022" max="1022" width="79.28515625" style="39" customWidth="1"/>
    <col min="1023" max="1023" width="13.7109375" style="39" customWidth="1"/>
    <col min="1024" max="1024" width="13.5703125" style="39" customWidth="1"/>
    <col min="1025" max="1025" width="13.42578125" style="39" bestFit="1" customWidth="1"/>
    <col min="1026" max="1026" width="13.5703125" style="39" customWidth="1"/>
    <col min="1027" max="1028" width="11.85546875" style="39" bestFit="1" customWidth="1"/>
    <col min="1029" max="1029" width="12.5703125" style="39" bestFit="1" customWidth="1"/>
    <col min="1030" max="1276" width="9.140625" style="39"/>
    <col min="1277" max="1277" width="6.85546875" style="39" customWidth="1"/>
    <col min="1278" max="1278" width="79.28515625" style="39" customWidth="1"/>
    <col min="1279" max="1279" width="13.7109375" style="39" customWidth="1"/>
    <col min="1280" max="1280" width="13.5703125" style="39" customWidth="1"/>
    <col min="1281" max="1281" width="13.42578125" style="39" bestFit="1" customWidth="1"/>
    <col min="1282" max="1282" width="13.5703125" style="39" customWidth="1"/>
    <col min="1283" max="1284" width="11.85546875" style="39" bestFit="1" customWidth="1"/>
    <col min="1285" max="1285" width="12.5703125" style="39" bestFit="1" customWidth="1"/>
    <col min="1286" max="1532" width="9.140625" style="39"/>
    <col min="1533" max="1533" width="6.85546875" style="39" customWidth="1"/>
    <col min="1534" max="1534" width="79.28515625" style="39" customWidth="1"/>
    <col min="1535" max="1535" width="13.7109375" style="39" customWidth="1"/>
    <col min="1536" max="1536" width="13.5703125" style="39" customWidth="1"/>
    <col min="1537" max="1537" width="13.42578125" style="39" bestFit="1" customWidth="1"/>
    <col min="1538" max="1538" width="13.5703125" style="39" customWidth="1"/>
    <col min="1539" max="1540" width="11.85546875" style="39" bestFit="1" customWidth="1"/>
    <col min="1541" max="1541" width="12.5703125" style="39" bestFit="1" customWidth="1"/>
    <col min="1542" max="1788" width="9.140625" style="39"/>
    <col min="1789" max="1789" width="6.85546875" style="39" customWidth="1"/>
    <col min="1790" max="1790" width="79.28515625" style="39" customWidth="1"/>
    <col min="1791" max="1791" width="13.7109375" style="39" customWidth="1"/>
    <col min="1792" max="1792" width="13.5703125" style="39" customWidth="1"/>
    <col min="1793" max="1793" width="13.42578125" style="39" bestFit="1" customWidth="1"/>
    <col min="1794" max="1794" width="13.5703125" style="39" customWidth="1"/>
    <col min="1795" max="1796" width="11.85546875" style="39" bestFit="1" customWidth="1"/>
    <col min="1797" max="1797" width="12.5703125" style="39" bestFit="1" customWidth="1"/>
    <col min="1798" max="2044" width="9.140625" style="39"/>
    <col min="2045" max="2045" width="6.85546875" style="39" customWidth="1"/>
    <col min="2046" max="2046" width="79.28515625" style="39" customWidth="1"/>
    <col min="2047" max="2047" width="13.7109375" style="39" customWidth="1"/>
    <col min="2048" max="2048" width="13.5703125" style="39" customWidth="1"/>
    <col min="2049" max="2049" width="13.42578125" style="39" bestFit="1" customWidth="1"/>
    <col min="2050" max="2050" width="13.5703125" style="39" customWidth="1"/>
    <col min="2051" max="2052" width="11.85546875" style="39" bestFit="1" customWidth="1"/>
    <col min="2053" max="2053" width="12.5703125" style="39" bestFit="1" customWidth="1"/>
    <col min="2054" max="2300" width="9.140625" style="39"/>
    <col min="2301" max="2301" width="6.85546875" style="39" customWidth="1"/>
    <col min="2302" max="2302" width="79.28515625" style="39" customWidth="1"/>
    <col min="2303" max="2303" width="13.7109375" style="39" customWidth="1"/>
    <col min="2304" max="2304" width="13.5703125" style="39" customWidth="1"/>
    <col min="2305" max="2305" width="13.42578125" style="39" bestFit="1" customWidth="1"/>
    <col min="2306" max="2306" width="13.5703125" style="39" customWidth="1"/>
    <col min="2307" max="2308" width="11.85546875" style="39" bestFit="1" customWidth="1"/>
    <col min="2309" max="2309" width="12.5703125" style="39" bestFit="1" customWidth="1"/>
    <col min="2310" max="2556" width="9.140625" style="39"/>
    <col min="2557" max="2557" width="6.85546875" style="39" customWidth="1"/>
    <col min="2558" max="2558" width="79.28515625" style="39" customWidth="1"/>
    <col min="2559" max="2559" width="13.7109375" style="39" customWidth="1"/>
    <col min="2560" max="2560" width="13.5703125" style="39" customWidth="1"/>
    <col min="2561" max="2561" width="13.42578125" style="39" bestFit="1" customWidth="1"/>
    <col min="2562" max="2562" width="13.5703125" style="39" customWidth="1"/>
    <col min="2563" max="2564" width="11.85546875" style="39" bestFit="1" customWidth="1"/>
    <col min="2565" max="2565" width="12.5703125" style="39" bestFit="1" customWidth="1"/>
    <col min="2566" max="2812" width="9.140625" style="39"/>
    <col min="2813" max="2813" width="6.85546875" style="39" customWidth="1"/>
    <col min="2814" max="2814" width="79.28515625" style="39" customWidth="1"/>
    <col min="2815" max="2815" width="13.7109375" style="39" customWidth="1"/>
    <col min="2816" max="2816" width="13.5703125" style="39" customWidth="1"/>
    <col min="2817" max="2817" width="13.42578125" style="39" bestFit="1" customWidth="1"/>
    <col min="2818" max="2818" width="13.5703125" style="39" customWidth="1"/>
    <col min="2819" max="2820" width="11.85546875" style="39" bestFit="1" customWidth="1"/>
    <col min="2821" max="2821" width="12.5703125" style="39" bestFit="1" customWidth="1"/>
    <col min="2822" max="3068" width="9.140625" style="39"/>
    <col min="3069" max="3069" width="6.85546875" style="39" customWidth="1"/>
    <col min="3070" max="3070" width="79.28515625" style="39" customWidth="1"/>
    <col min="3071" max="3071" width="13.7109375" style="39" customWidth="1"/>
    <col min="3072" max="3072" width="13.5703125" style="39" customWidth="1"/>
    <col min="3073" max="3073" width="13.42578125" style="39" bestFit="1" customWidth="1"/>
    <col min="3074" max="3074" width="13.5703125" style="39" customWidth="1"/>
    <col min="3075" max="3076" width="11.85546875" style="39" bestFit="1" customWidth="1"/>
    <col min="3077" max="3077" width="12.5703125" style="39" bestFit="1" customWidth="1"/>
    <col min="3078" max="3324" width="9.140625" style="39"/>
    <col min="3325" max="3325" width="6.85546875" style="39" customWidth="1"/>
    <col min="3326" max="3326" width="79.28515625" style="39" customWidth="1"/>
    <col min="3327" max="3327" width="13.7109375" style="39" customWidth="1"/>
    <col min="3328" max="3328" width="13.5703125" style="39" customWidth="1"/>
    <col min="3329" max="3329" width="13.42578125" style="39" bestFit="1" customWidth="1"/>
    <col min="3330" max="3330" width="13.5703125" style="39" customWidth="1"/>
    <col min="3331" max="3332" width="11.85546875" style="39" bestFit="1" customWidth="1"/>
    <col min="3333" max="3333" width="12.5703125" style="39" bestFit="1" customWidth="1"/>
    <col min="3334" max="3580" width="9.140625" style="39"/>
    <col min="3581" max="3581" width="6.85546875" style="39" customWidth="1"/>
    <col min="3582" max="3582" width="79.28515625" style="39" customWidth="1"/>
    <col min="3583" max="3583" width="13.7109375" style="39" customWidth="1"/>
    <col min="3584" max="3584" width="13.5703125" style="39" customWidth="1"/>
    <col min="3585" max="3585" width="13.42578125" style="39" bestFit="1" customWidth="1"/>
    <col min="3586" max="3586" width="13.5703125" style="39" customWidth="1"/>
    <col min="3587" max="3588" width="11.85546875" style="39" bestFit="1" customWidth="1"/>
    <col min="3589" max="3589" width="12.5703125" style="39" bestFit="1" customWidth="1"/>
    <col min="3590" max="3836" width="9.140625" style="39"/>
    <col min="3837" max="3837" width="6.85546875" style="39" customWidth="1"/>
    <col min="3838" max="3838" width="79.28515625" style="39" customWidth="1"/>
    <col min="3839" max="3839" width="13.7109375" style="39" customWidth="1"/>
    <col min="3840" max="3840" width="13.5703125" style="39" customWidth="1"/>
    <col min="3841" max="3841" width="13.42578125" style="39" bestFit="1" customWidth="1"/>
    <col min="3842" max="3842" width="13.5703125" style="39" customWidth="1"/>
    <col min="3843" max="3844" width="11.85546875" style="39" bestFit="1" customWidth="1"/>
    <col min="3845" max="3845" width="12.5703125" style="39" bestFit="1" customWidth="1"/>
    <col min="3846" max="4092" width="9.140625" style="39"/>
    <col min="4093" max="4093" width="6.85546875" style="39" customWidth="1"/>
    <col min="4094" max="4094" width="79.28515625" style="39" customWidth="1"/>
    <col min="4095" max="4095" width="13.7109375" style="39" customWidth="1"/>
    <col min="4096" max="4096" width="13.5703125" style="39" customWidth="1"/>
    <col min="4097" max="4097" width="13.42578125" style="39" bestFit="1" customWidth="1"/>
    <col min="4098" max="4098" width="13.5703125" style="39" customWidth="1"/>
    <col min="4099" max="4100" width="11.85546875" style="39" bestFit="1" customWidth="1"/>
    <col min="4101" max="4101" width="12.5703125" style="39" bestFit="1" customWidth="1"/>
    <col min="4102" max="4348" width="9.140625" style="39"/>
    <col min="4349" max="4349" width="6.85546875" style="39" customWidth="1"/>
    <col min="4350" max="4350" width="79.28515625" style="39" customWidth="1"/>
    <col min="4351" max="4351" width="13.7109375" style="39" customWidth="1"/>
    <col min="4352" max="4352" width="13.5703125" style="39" customWidth="1"/>
    <col min="4353" max="4353" width="13.42578125" style="39" bestFit="1" customWidth="1"/>
    <col min="4354" max="4354" width="13.5703125" style="39" customWidth="1"/>
    <col min="4355" max="4356" width="11.85546875" style="39" bestFit="1" customWidth="1"/>
    <col min="4357" max="4357" width="12.5703125" style="39" bestFit="1" customWidth="1"/>
    <col min="4358" max="4604" width="9.140625" style="39"/>
    <col min="4605" max="4605" width="6.85546875" style="39" customWidth="1"/>
    <col min="4606" max="4606" width="79.28515625" style="39" customWidth="1"/>
    <col min="4607" max="4607" width="13.7109375" style="39" customWidth="1"/>
    <col min="4608" max="4608" width="13.5703125" style="39" customWidth="1"/>
    <col min="4609" max="4609" width="13.42578125" style="39" bestFit="1" customWidth="1"/>
    <col min="4610" max="4610" width="13.5703125" style="39" customWidth="1"/>
    <col min="4611" max="4612" width="11.85546875" style="39" bestFit="1" customWidth="1"/>
    <col min="4613" max="4613" width="12.5703125" style="39" bestFit="1" customWidth="1"/>
    <col min="4614" max="4860" width="9.140625" style="39"/>
    <col min="4861" max="4861" width="6.85546875" style="39" customWidth="1"/>
    <col min="4862" max="4862" width="79.28515625" style="39" customWidth="1"/>
    <col min="4863" max="4863" width="13.7109375" style="39" customWidth="1"/>
    <col min="4864" max="4864" width="13.5703125" style="39" customWidth="1"/>
    <col min="4865" max="4865" width="13.42578125" style="39" bestFit="1" customWidth="1"/>
    <col min="4866" max="4866" width="13.5703125" style="39" customWidth="1"/>
    <col min="4867" max="4868" width="11.85546875" style="39" bestFit="1" customWidth="1"/>
    <col min="4869" max="4869" width="12.5703125" style="39" bestFit="1" customWidth="1"/>
    <col min="4870" max="5116" width="9.140625" style="39"/>
    <col min="5117" max="5117" width="6.85546875" style="39" customWidth="1"/>
    <col min="5118" max="5118" width="79.28515625" style="39" customWidth="1"/>
    <col min="5119" max="5119" width="13.7109375" style="39" customWidth="1"/>
    <col min="5120" max="5120" width="13.5703125" style="39" customWidth="1"/>
    <col min="5121" max="5121" width="13.42578125" style="39" bestFit="1" customWidth="1"/>
    <col min="5122" max="5122" width="13.5703125" style="39" customWidth="1"/>
    <col min="5123" max="5124" width="11.85546875" style="39" bestFit="1" customWidth="1"/>
    <col min="5125" max="5125" width="12.5703125" style="39" bestFit="1" customWidth="1"/>
    <col min="5126" max="5372" width="9.140625" style="39"/>
    <col min="5373" max="5373" width="6.85546875" style="39" customWidth="1"/>
    <col min="5374" max="5374" width="79.28515625" style="39" customWidth="1"/>
    <col min="5375" max="5375" width="13.7109375" style="39" customWidth="1"/>
    <col min="5376" max="5376" width="13.5703125" style="39" customWidth="1"/>
    <col min="5377" max="5377" width="13.42578125" style="39" bestFit="1" customWidth="1"/>
    <col min="5378" max="5378" width="13.5703125" style="39" customWidth="1"/>
    <col min="5379" max="5380" width="11.85546875" style="39" bestFit="1" customWidth="1"/>
    <col min="5381" max="5381" width="12.5703125" style="39" bestFit="1" customWidth="1"/>
    <col min="5382" max="5628" width="9.140625" style="39"/>
    <col min="5629" max="5629" width="6.85546875" style="39" customWidth="1"/>
    <col min="5630" max="5630" width="79.28515625" style="39" customWidth="1"/>
    <col min="5631" max="5631" width="13.7109375" style="39" customWidth="1"/>
    <col min="5632" max="5632" width="13.5703125" style="39" customWidth="1"/>
    <col min="5633" max="5633" width="13.42578125" style="39" bestFit="1" customWidth="1"/>
    <col min="5634" max="5634" width="13.5703125" style="39" customWidth="1"/>
    <col min="5635" max="5636" width="11.85546875" style="39" bestFit="1" customWidth="1"/>
    <col min="5637" max="5637" width="12.5703125" style="39" bestFit="1" customWidth="1"/>
    <col min="5638" max="5884" width="9.140625" style="39"/>
    <col min="5885" max="5885" width="6.85546875" style="39" customWidth="1"/>
    <col min="5886" max="5886" width="79.28515625" style="39" customWidth="1"/>
    <col min="5887" max="5887" width="13.7109375" style="39" customWidth="1"/>
    <col min="5888" max="5888" width="13.5703125" style="39" customWidth="1"/>
    <col min="5889" max="5889" width="13.42578125" style="39" bestFit="1" customWidth="1"/>
    <col min="5890" max="5890" width="13.5703125" style="39" customWidth="1"/>
    <col min="5891" max="5892" width="11.85546875" style="39" bestFit="1" customWidth="1"/>
    <col min="5893" max="5893" width="12.5703125" style="39" bestFit="1" customWidth="1"/>
    <col min="5894" max="6140" width="9.140625" style="39"/>
    <col min="6141" max="6141" width="6.85546875" style="39" customWidth="1"/>
    <col min="6142" max="6142" width="79.28515625" style="39" customWidth="1"/>
    <col min="6143" max="6143" width="13.7109375" style="39" customWidth="1"/>
    <col min="6144" max="6144" width="13.5703125" style="39" customWidth="1"/>
    <col min="6145" max="6145" width="13.42578125" style="39" bestFit="1" customWidth="1"/>
    <col min="6146" max="6146" width="13.5703125" style="39" customWidth="1"/>
    <col min="6147" max="6148" width="11.85546875" style="39" bestFit="1" customWidth="1"/>
    <col min="6149" max="6149" width="12.5703125" style="39" bestFit="1" customWidth="1"/>
    <col min="6150" max="6396" width="9.140625" style="39"/>
    <col min="6397" max="6397" width="6.85546875" style="39" customWidth="1"/>
    <col min="6398" max="6398" width="79.28515625" style="39" customWidth="1"/>
    <col min="6399" max="6399" width="13.7109375" style="39" customWidth="1"/>
    <col min="6400" max="6400" width="13.5703125" style="39" customWidth="1"/>
    <col min="6401" max="6401" width="13.42578125" style="39" bestFit="1" customWidth="1"/>
    <col min="6402" max="6402" width="13.5703125" style="39" customWidth="1"/>
    <col min="6403" max="6404" width="11.85546875" style="39" bestFit="1" customWidth="1"/>
    <col min="6405" max="6405" width="12.5703125" style="39" bestFit="1" customWidth="1"/>
    <col min="6406" max="6652" width="9.140625" style="39"/>
    <col min="6653" max="6653" width="6.85546875" style="39" customWidth="1"/>
    <col min="6654" max="6654" width="79.28515625" style="39" customWidth="1"/>
    <col min="6655" max="6655" width="13.7109375" style="39" customWidth="1"/>
    <col min="6656" max="6656" width="13.5703125" style="39" customWidth="1"/>
    <col min="6657" max="6657" width="13.42578125" style="39" bestFit="1" customWidth="1"/>
    <col min="6658" max="6658" width="13.5703125" style="39" customWidth="1"/>
    <col min="6659" max="6660" width="11.85546875" style="39" bestFit="1" customWidth="1"/>
    <col min="6661" max="6661" width="12.5703125" style="39" bestFit="1" customWidth="1"/>
    <col min="6662" max="6908" width="9.140625" style="39"/>
    <col min="6909" max="6909" width="6.85546875" style="39" customWidth="1"/>
    <col min="6910" max="6910" width="79.28515625" style="39" customWidth="1"/>
    <col min="6911" max="6911" width="13.7109375" style="39" customWidth="1"/>
    <col min="6912" max="6912" width="13.5703125" style="39" customWidth="1"/>
    <col min="6913" max="6913" width="13.42578125" style="39" bestFit="1" customWidth="1"/>
    <col min="6914" max="6914" width="13.5703125" style="39" customWidth="1"/>
    <col min="6915" max="6916" width="11.85546875" style="39" bestFit="1" customWidth="1"/>
    <col min="6917" max="6917" width="12.5703125" style="39" bestFit="1" customWidth="1"/>
    <col min="6918" max="7164" width="9.140625" style="39"/>
    <col min="7165" max="7165" width="6.85546875" style="39" customWidth="1"/>
    <col min="7166" max="7166" width="79.28515625" style="39" customWidth="1"/>
    <col min="7167" max="7167" width="13.7109375" style="39" customWidth="1"/>
    <col min="7168" max="7168" width="13.5703125" style="39" customWidth="1"/>
    <col min="7169" max="7169" width="13.42578125" style="39" bestFit="1" customWidth="1"/>
    <col min="7170" max="7170" width="13.5703125" style="39" customWidth="1"/>
    <col min="7171" max="7172" width="11.85546875" style="39" bestFit="1" customWidth="1"/>
    <col min="7173" max="7173" width="12.5703125" style="39" bestFit="1" customWidth="1"/>
    <col min="7174" max="7420" width="9.140625" style="39"/>
    <col min="7421" max="7421" width="6.85546875" style="39" customWidth="1"/>
    <col min="7422" max="7422" width="79.28515625" style="39" customWidth="1"/>
    <col min="7423" max="7423" width="13.7109375" style="39" customWidth="1"/>
    <col min="7424" max="7424" width="13.5703125" style="39" customWidth="1"/>
    <col min="7425" max="7425" width="13.42578125" style="39" bestFit="1" customWidth="1"/>
    <col min="7426" max="7426" width="13.5703125" style="39" customWidth="1"/>
    <col min="7427" max="7428" width="11.85546875" style="39" bestFit="1" customWidth="1"/>
    <col min="7429" max="7429" width="12.5703125" style="39" bestFit="1" customWidth="1"/>
    <col min="7430" max="7676" width="9.140625" style="39"/>
    <col min="7677" max="7677" width="6.85546875" style="39" customWidth="1"/>
    <col min="7678" max="7678" width="79.28515625" style="39" customWidth="1"/>
    <col min="7679" max="7679" width="13.7109375" style="39" customWidth="1"/>
    <col min="7680" max="7680" width="13.5703125" style="39" customWidth="1"/>
    <col min="7681" max="7681" width="13.42578125" style="39" bestFit="1" customWidth="1"/>
    <col min="7682" max="7682" width="13.5703125" style="39" customWidth="1"/>
    <col min="7683" max="7684" width="11.85546875" style="39" bestFit="1" customWidth="1"/>
    <col min="7685" max="7685" width="12.5703125" style="39" bestFit="1" customWidth="1"/>
    <col min="7686" max="7932" width="9.140625" style="39"/>
    <col min="7933" max="7933" width="6.85546875" style="39" customWidth="1"/>
    <col min="7934" max="7934" width="79.28515625" style="39" customWidth="1"/>
    <col min="7935" max="7935" width="13.7109375" style="39" customWidth="1"/>
    <col min="7936" max="7936" width="13.5703125" style="39" customWidth="1"/>
    <col min="7937" max="7937" width="13.42578125" style="39" bestFit="1" customWidth="1"/>
    <col min="7938" max="7938" width="13.5703125" style="39" customWidth="1"/>
    <col min="7939" max="7940" width="11.85546875" style="39" bestFit="1" customWidth="1"/>
    <col min="7941" max="7941" width="12.5703125" style="39" bestFit="1" customWidth="1"/>
    <col min="7942" max="8188" width="9.140625" style="39"/>
    <col min="8189" max="8189" width="6.85546875" style="39" customWidth="1"/>
    <col min="8190" max="8190" width="79.28515625" style="39" customWidth="1"/>
    <col min="8191" max="8191" width="13.7109375" style="39" customWidth="1"/>
    <col min="8192" max="8192" width="13.5703125" style="39" customWidth="1"/>
    <col min="8193" max="8193" width="13.42578125" style="39" bestFit="1" customWidth="1"/>
    <col min="8194" max="8194" width="13.5703125" style="39" customWidth="1"/>
    <col min="8195" max="8196" width="11.85546875" style="39" bestFit="1" customWidth="1"/>
    <col min="8197" max="8197" width="12.5703125" style="39" bestFit="1" customWidth="1"/>
    <col min="8198" max="8444" width="9.140625" style="39"/>
    <col min="8445" max="8445" width="6.85546875" style="39" customWidth="1"/>
    <col min="8446" max="8446" width="79.28515625" style="39" customWidth="1"/>
    <col min="8447" max="8447" width="13.7109375" style="39" customWidth="1"/>
    <col min="8448" max="8448" width="13.5703125" style="39" customWidth="1"/>
    <col min="8449" max="8449" width="13.42578125" style="39" bestFit="1" customWidth="1"/>
    <col min="8450" max="8450" width="13.5703125" style="39" customWidth="1"/>
    <col min="8451" max="8452" width="11.85546875" style="39" bestFit="1" customWidth="1"/>
    <col min="8453" max="8453" width="12.5703125" style="39" bestFit="1" customWidth="1"/>
    <col min="8454" max="8700" width="9.140625" style="39"/>
    <col min="8701" max="8701" width="6.85546875" style="39" customWidth="1"/>
    <col min="8702" max="8702" width="79.28515625" style="39" customWidth="1"/>
    <col min="8703" max="8703" width="13.7109375" style="39" customWidth="1"/>
    <col min="8704" max="8704" width="13.5703125" style="39" customWidth="1"/>
    <col min="8705" max="8705" width="13.42578125" style="39" bestFit="1" customWidth="1"/>
    <col min="8706" max="8706" width="13.5703125" style="39" customWidth="1"/>
    <col min="8707" max="8708" width="11.85546875" style="39" bestFit="1" customWidth="1"/>
    <col min="8709" max="8709" width="12.5703125" style="39" bestFit="1" customWidth="1"/>
    <col min="8710" max="8956" width="9.140625" style="39"/>
    <col min="8957" max="8957" width="6.85546875" style="39" customWidth="1"/>
    <col min="8958" max="8958" width="79.28515625" style="39" customWidth="1"/>
    <col min="8959" max="8959" width="13.7109375" style="39" customWidth="1"/>
    <col min="8960" max="8960" width="13.5703125" style="39" customWidth="1"/>
    <col min="8961" max="8961" width="13.42578125" style="39" bestFit="1" customWidth="1"/>
    <col min="8962" max="8962" width="13.5703125" style="39" customWidth="1"/>
    <col min="8963" max="8964" width="11.85546875" style="39" bestFit="1" customWidth="1"/>
    <col min="8965" max="8965" width="12.5703125" style="39" bestFit="1" customWidth="1"/>
    <col min="8966" max="9212" width="9.140625" style="39"/>
    <col min="9213" max="9213" width="6.85546875" style="39" customWidth="1"/>
    <col min="9214" max="9214" width="79.28515625" style="39" customWidth="1"/>
    <col min="9215" max="9215" width="13.7109375" style="39" customWidth="1"/>
    <col min="9216" max="9216" width="13.5703125" style="39" customWidth="1"/>
    <col min="9217" max="9217" width="13.42578125" style="39" bestFit="1" customWidth="1"/>
    <col min="9218" max="9218" width="13.5703125" style="39" customWidth="1"/>
    <col min="9219" max="9220" width="11.85546875" style="39" bestFit="1" customWidth="1"/>
    <col min="9221" max="9221" width="12.5703125" style="39" bestFit="1" customWidth="1"/>
    <col min="9222" max="9468" width="9.140625" style="39"/>
    <col min="9469" max="9469" width="6.85546875" style="39" customWidth="1"/>
    <col min="9470" max="9470" width="79.28515625" style="39" customWidth="1"/>
    <col min="9471" max="9471" width="13.7109375" style="39" customWidth="1"/>
    <col min="9472" max="9472" width="13.5703125" style="39" customWidth="1"/>
    <col min="9473" max="9473" width="13.42578125" style="39" bestFit="1" customWidth="1"/>
    <col min="9474" max="9474" width="13.5703125" style="39" customWidth="1"/>
    <col min="9475" max="9476" width="11.85546875" style="39" bestFit="1" customWidth="1"/>
    <col min="9477" max="9477" width="12.5703125" style="39" bestFit="1" customWidth="1"/>
    <col min="9478" max="9724" width="9.140625" style="39"/>
    <col min="9725" max="9725" width="6.85546875" style="39" customWidth="1"/>
    <col min="9726" max="9726" width="79.28515625" style="39" customWidth="1"/>
    <col min="9727" max="9727" width="13.7109375" style="39" customWidth="1"/>
    <col min="9728" max="9728" width="13.5703125" style="39" customWidth="1"/>
    <col min="9729" max="9729" width="13.42578125" style="39" bestFit="1" customWidth="1"/>
    <col min="9730" max="9730" width="13.5703125" style="39" customWidth="1"/>
    <col min="9731" max="9732" width="11.85546875" style="39" bestFit="1" customWidth="1"/>
    <col min="9733" max="9733" width="12.5703125" style="39" bestFit="1" customWidth="1"/>
    <col min="9734" max="9980" width="9.140625" style="39"/>
    <col min="9981" max="9981" width="6.85546875" style="39" customWidth="1"/>
    <col min="9982" max="9982" width="79.28515625" style="39" customWidth="1"/>
    <col min="9983" max="9983" width="13.7109375" style="39" customWidth="1"/>
    <col min="9984" max="9984" width="13.5703125" style="39" customWidth="1"/>
    <col min="9985" max="9985" width="13.42578125" style="39" bestFit="1" customWidth="1"/>
    <col min="9986" max="9986" width="13.5703125" style="39" customWidth="1"/>
    <col min="9987" max="9988" width="11.85546875" style="39" bestFit="1" customWidth="1"/>
    <col min="9989" max="9989" width="12.5703125" style="39" bestFit="1" customWidth="1"/>
    <col min="9990" max="10236" width="9.140625" style="39"/>
    <col min="10237" max="10237" width="6.85546875" style="39" customWidth="1"/>
    <col min="10238" max="10238" width="79.28515625" style="39" customWidth="1"/>
    <col min="10239" max="10239" width="13.7109375" style="39" customWidth="1"/>
    <col min="10240" max="10240" width="13.5703125" style="39" customWidth="1"/>
    <col min="10241" max="10241" width="13.42578125" style="39" bestFit="1" customWidth="1"/>
    <col min="10242" max="10242" width="13.5703125" style="39" customWidth="1"/>
    <col min="10243" max="10244" width="11.85546875" style="39" bestFit="1" customWidth="1"/>
    <col min="10245" max="10245" width="12.5703125" style="39" bestFit="1" customWidth="1"/>
    <col min="10246" max="10492" width="9.140625" style="39"/>
    <col min="10493" max="10493" width="6.85546875" style="39" customWidth="1"/>
    <col min="10494" max="10494" width="79.28515625" style="39" customWidth="1"/>
    <col min="10495" max="10495" width="13.7109375" style="39" customWidth="1"/>
    <col min="10496" max="10496" width="13.5703125" style="39" customWidth="1"/>
    <col min="10497" max="10497" width="13.42578125" style="39" bestFit="1" customWidth="1"/>
    <col min="10498" max="10498" width="13.5703125" style="39" customWidth="1"/>
    <col min="10499" max="10500" width="11.85546875" style="39" bestFit="1" customWidth="1"/>
    <col min="10501" max="10501" width="12.5703125" style="39" bestFit="1" customWidth="1"/>
    <col min="10502" max="10748" width="9.140625" style="39"/>
    <col min="10749" max="10749" width="6.85546875" style="39" customWidth="1"/>
    <col min="10750" max="10750" width="79.28515625" style="39" customWidth="1"/>
    <col min="10751" max="10751" width="13.7109375" style="39" customWidth="1"/>
    <col min="10752" max="10752" width="13.5703125" style="39" customWidth="1"/>
    <col min="10753" max="10753" width="13.42578125" style="39" bestFit="1" customWidth="1"/>
    <col min="10754" max="10754" width="13.5703125" style="39" customWidth="1"/>
    <col min="10755" max="10756" width="11.85546875" style="39" bestFit="1" customWidth="1"/>
    <col min="10757" max="10757" width="12.5703125" style="39" bestFit="1" customWidth="1"/>
    <col min="10758" max="11004" width="9.140625" style="39"/>
    <col min="11005" max="11005" width="6.85546875" style="39" customWidth="1"/>
    <col min="11006" max="11006" width="79.28515625" style="39" customWidth="1"/>
    <col min="11007" max="11007" width="13.7109375" style="39" customWidth="1"/>
    <col min="11008" max="11008" width="13.5703125" style="39" customWidth="1"/>
    <col min="11009" max="11009" width="13.42578125" style="39" bestFit="1" customWidth="1"/>
    <col min="11010" max="11010" width="13.5703125" style="39" customWidth="1"/>
    <col min="11011" max="11012" width="11.85546875" style="39" bestFit="1" customWidth="1"/>
    <col min="11013" max="11013" width="12.5703125" style="39" bestFit="1" customWidth="1"/>
    <col min="11014" max="11260" width="9.140625" style="39"/>
    <col min="11261" max="11261" width="6.85546875" style="39" customWidth="1"/>
    <col min="11262" max="11262" width="79.28515625" style="39" customWidth="1"/>
    <col min="11263" max="11263" width="13.7109375" style="39" customWidth="1"/>
    <col min="11264" max="11264" width="13.5703125" style="39" customWidth="1"/>
    <col min="11265" max="11265" width="13.42578125" style="39" bestFit="1" customWidth="1"/>
    <col min="11266" max="11266" width="13.5703125" style="39" customWidth="1"/>
    <col min="11267" max="11268" width="11.85546875" style="39" bestFit="1" customWidth="1"/>
    <col min="11269" max="11269" width="12.5703125" style="39" bestFit="1" customWidth="1"/>
    <col min="11270" max="11516" width="9.140625" style="39"/>
    <col min="11517" max="11517" width="6.85546875" style="39" customWidth="1"/>
    <col min="11518" max="11518" width="79.28515625" style="39" customWidth="1"/>
    <col min="11519" max="11519" width="13.7109375" style="39" customWidth="1"/>
    <col min="11520" max="11520" width="13.5703125" style="39" customWidth="1"/>
    <col min="11521" max="11521" width="13.42578125" style="39" bestFit="1" customWidth="1"/>
    <col min="11522" max="11522" width="13.5703125" style="39" customWidth="1"/>
    <col min="11523" max="11524" width="11.85546875" style="39" bestFit="1" customWidth="1"/>
    <col min="11525" max="11525" width="12.5703125" style="39" bestFit="1" customWidth="1"/>
    <col min="11526" max="11772" width="9.140625" style="39"/>
    <col min="11773" max="11773" width="6.85546875" style="39" customWidth="1"/>
    <col min="11774" max="11774" width="79.28515625" style="39" customWidth="1"/>
    <col min="11775" max="11775" width="13.7109375" style="39" customWidth="1"/>
    <col min="11776" max="11776" width="13.5703125" style="39" customWidth="1"/>
    <col min="11777" max="11777" width="13.42578125" style="39" bestFit="1" customWidth="1"/>
    <col min="11778" max="11778" width="13.5703125" style="39" customWidth="1"/>
    <col min="11779" max="11780" width="11.85546875" style="39" bestFit="1" customWidth="1"/>
    <col min="11781" max="11781" width="12.5703125" style="39" bestFit="1" customWidth="1"/>
    <col min="11782" max="12028" width="9.140625" style="39"/>
    <col min="12029" max="12029" width="6.85546875" style="39" customWidth="1"/>
    <col min="12030" max="12030" width="79.28515625" style="39" customWidth="1"/>
    <col min="12031" max="12031" width="13.7109375" style="39" customWidth="1"/>
    <col min="12032" max="12032" width="13.5703125" style="39" customWidth="1"/>
    <col min="12033" max="12033" width="13.42578125" style="39" bestFit="1" customWidth="1"/>
    <col min="12034" max="12034" width="13.5703125" style="39" customWidth="1"/>
    <col min="12035" max="12036" width="11.85546875" style="39" bestFit="1" customWidth="1"/>
    <col min="12037" max="12037" width="12.5703125" style="39" bestFit="1" customWidth="1"/>
    <col min="12038" max="12284" width="9.140625" style="39"/>
    <col min="12285" max="12285" width="6.85546875" style="39" customWidth="1"/>
    <col min="12286" max="12286" width="79.28515625" style="39" customWidth="1"/>
    <col min="12287" max="12287" width="13.7109375" style="39" customWidth="1"/>
    <col min="12288" max="12288" width="13.5703125" style="39" customWidth="1"/>
    <col min="12289" max="12289" width="13.42578125" style="39" bestFit="1" customWidth="1"/>
    <col min="12290" max="12290" width="13.5703125" style="39" customWidth="1"/>
    <col min="12291" max="12292" width="11.85546875" style="39" bestFit="1" customWidth="1"/>
    <col min="12293" max="12293" width="12.5703125" style="39" bestFit="1" customWidth="1"/>
    <col min="12294" max="12540" width="9.140625" style="39"/>
    <col min="12541" max="12541" width="6.85546875" style="39" customWidth="1"/>
    <col min="12542" max="12542" width="79.28515625" style="39" customWidth="1"/>
    <col min="12543" max="12543" width="13.7109375" style="39" customWidth="1"/>
    <col min="12544" max="12544" width="13.5703125" style="39" customWidth="1"/>
    <col min="12545" max="12545" width="13.42578125" style="39" bestFit="1" customWidth="1"/>
    <col min="12546" max="12546" width="13.5703125" style="39" customWidth="1"/>
    <col min="12547" max="12548" width="11.85546875" style="39" bestFit="1" customWidth="1"/>
    <col min="12549" max="12549" width="12.5703125" style="39" bestFit="1" customWidth="1"/>
    <col min="12550" max="12796" width="9.140625" style="39"/>
    <col min="12797" max="12797" width="6.85546875" style="39" customWidth="1"/>
    <col min="12798" max="12798" width="79.28515625" style="39" customWidth="1"/>
    <col min="12799" max="12799" width="13.7109375" style="39" customWidth="1"/>
    <col min="12800" max="12800" width="13.5703125" style="39" customWidth="1"/>
    <col min="12801" max="12801" width="13.42578125" style="39" bestFit="1" customWidth="1"/>
    <col min="12802" max="12802" width="13.5703125" style="39" customWidth="1"/>
    <col min="12803" max="12804" width="11.85546875" style="39" bestFit="1" customWidth="1"/>
    <col min="12805" max="12805" width="12.5703125" style="39" bestFit="1" customWidth="1"/>
    <col min="12806" max="13052" width="9.140625" style="39"/>
    <col min="13053" max="13053" width="6.85546875" style="39" customWidth="1"/>
    <col min="13054" max="13054" width="79.28515625" style="39" customWidth="1"/>
    <col min="13055" max="13055" width="13.7109375" style="39" customWidth="1"/>
    <col min="13056" max="13056" width="13.5703125" style="39" customWidth="1"/>
    <col min="13057" max="13057" width="13.42578125" style="39" bestFit="1" customWidth="1"/>
    <col min="13058" max="13058" width="13.5703125" style="39" customWidth="1"/>
    <col min="13059" max="13060" width="11.85546875" style="39" bestFit="1" customWidth="1"/>
    <col min="13061" max="13061" width="12.5703125" style="39" bestFit="1" customWidth="1"/>
    <col min="13062" max="13308" width="9.140625" style="39"/>
    <col min="13309" max="13309" width="6.85546875" style="39" customWidth="1"/>
    <col min="13310" max="13310" width="79.28515625" style="39" customWidth="1"/>
    <col min="13311" max="13311" width="13.7109375" style="39" customWidth="1"/>
    <col min="13312" max="13312" width="13.5703125" style="39" customWidth="1"/>
    <col min="13313" max="13313" width="13.42578125" style="39" bestFit="1" customWidth="1"/>
    <col min="13314" max="13314" width="13.5703125" style="39" customWidth="1"/>
    <col min="13315" max="13316" width="11.85546875" style="39" bestFit="1" customWidth="1"/>
    <col min="13317" max="13317" width="12.5703125" style="39" bestFit="1" customWidth="1"/>
    <col min="13318" max="13564" width="9.140625" style="39"/>
    <col min="13565" max="13565" width="6.85546875" style="39" customWidth="1"/>
    <col min="13566" max="13566" width="79.28515625" style="39" customWidth="1"/>
    <col min="13567" max="13567" width="13.7109375" style="39" customWidth="1"/>
    <col min="13568" max="13568" width="13.5703125" style="39" customWidth="1"/>
    <col min="13569" max="13569" width="13.42578125" style="39" bestFit="1" customWidth="1"/>
    <col min="13570" max="13570" width="13.5703125" style="39" customWidth="1"/>
    <col min="13571" max="13572" width="11.85546875" style="39" bestFit="1" customWidth="1"/>
    <col min="13573" max="13573" width="12.5703125" style="39" bestFit="1" customWidth="1"/>
    <col min="13574" max="13820" width="9.140625" style="39"/>
    <col min="13821" max="13821" width="6.85546875" style="39" customWidth="1"/>
    <col min="13822" max="13822" width="79.28515625" style="39" customWidth="1"/>
    <col min="13823" max="13823" width="13.7109375" style="39" customWidth="1"/>
    <col min="13824" max="13824" width="13.5703125" style="39" customWidth="1"/>
    <col min="13825" max="13825" width="13.42578125" style="39" bestFit="1" customWidth="1"/>
    <col min="13826" max="13826" width="13.5703125" style="39" customWidth="1"/>
    <col min="13827" max="13828" width="11.85546875" style="39" bestFit="1" customWidth="1"/>
    <col min="13829" max="13829" width="12.5703125" style="39" bestFit="1" customWidth="1"/>
    <col min="13830" max="14076" width="9.140625" style="39"/>
    <col min="14077" max="14077" width="6.85546875" style="39" customWidth="1"/>
    <col min="14078" max="14078" width="79.28515625" style="39" customWidth="1"/>
    <col min="14079" max="14079" width="13.7109375" style="39" customWidth="1"/>
    <col min="14080" max="14080" width="13.5703125" style="39" customWidth="1"/>
    <col min="14081" max="14081" width="13.42578125" style="39" bestFit="1" customWidth="1"/>
    <col min="14082" max="14082" width="13.5703125" style="39" customWidth="1"/>
    <col min="14083" max="14084" width="11.85546875" style="39" bestFit="1" customWidth="1"/>
    <col min="14085" max="14085" width="12.5703125" style="39" bestFit="1" customWidth="1"/>
    <col min="14086" max="14332" width="9.140625" style="39"/>
    <col min="14333" max="14333" width="6.85546875" style="39" customWidth="1"/>
    <col min="14334" max="14334" width="79.28515625" style="39" customWidth="1"/>
    <col min="14335" max="14335" width="13.7109375" style="39" customWidth="1"/>
    <col min="14336" max="14336" width="13.5703125" style="39" customWidth="1"/>
    <col min="14337" max="14337" width="13.42578125" style="39" bestFit="1" customWidth="1"/>
    <col min="14338" max="14338" width="13.5703125" style="39" customWidth="1"/>
    <col min="14339" max="14340" width="11.85546875" style="39" bestFit="1" customWidth="1"/>
    <col min="14341" max="14341" width="12.5703125" style="39" bestFit="1" customWidth="1"/>
    <col min="14342" max="14588" width="9.140625" style="39"/>
    <col min="14589" max="14589" width="6.85546875" style="39" customWidth="1"/>
    <col min="14590" max="14590" width="79.28515625" style="39" customWidth="1"/>
    <col min="14591" max="14591" width="13.7109375" style="39" customWidth="1"/>
    <col min="14592" max="14592" width="13.5703125" style="39" customWidth="1"/>
    <col min="14593" max="14593" width="13.42578125" style="39" bestFit="1" customWidth="1"/>
    <col min="14594" max="14594" width="13.5703125" style="39" customWidth="1"/>
    <col min="14595" max="14596" width="11.85546875" style="39" bestFit="1" customWidth="1"/>
    <col min="14597" max="14597" width="12.5703125" style="39" bestFit="1" customWidth="1"/>
    <col min="14598" max="14844" width="9.140625" style="39"/>
    <col min="14845" max="14845" width="6.85546875" style="39" customWidth="1"/>
    <col min="14846" max="14846" width="79.28515625" style="39" customWidth="1"/>
    <col min="14847" max="14847" width="13.7109375" style="39" customWidth="1"/>
    <col min="14848" max="14848" width="13.5703125" style="39" customWidth="1"/>
    <col min="14849" max="14849" width="13.42578125" style="39" bestFit="1" customWidth="1"/>
    <col min="14850" max="14850" width="13.5703125" style="39" customWidth="1"/>
    <col min="14851" max="14852" width="11.85546875" style="39" bestFit="1" customWidth="1"/>
    <col min="14853" max="14853" width="12.5703125" style="39" bestFit="1" customWidth="1"/>
    <col min="14854" max="15100" width="9.140625" style="39"/>
    <col min="15101" max="15101" width="6.85546875" style="39" customWidth="1"/>
    <col min="15102" max="15102" width="79.28515625" style="39" customWidth="1"/>
    <col min="15103" max="15103" width="13.7109375" style="39" customWidth="1"/>
    <col min="15104" max="15104" width="13.5703125" style="39" customWidth="1"/>
    <col min="15105" max="15105" width="13.42578125" style="39" bestFit="1" customWidth="1"/>
    <col min="15106" max="15106" width="13.5703125" style="39" customWidth="1"/>
    <col min="15107" max="15108" width="11.85546875" style="39" bestFit="1" customWidth="1"/>
    <col min="15109" max="15109" width="12.5703125" style="39" bestFit="1" customWidth="1"/>
    <col min="15110" max="15356" width="9.140625" style="39"/>
    <col min="15357" max="15357" width="6.85546875" style="39" customWidth="1"/>
    <col min="15358" max="15358" width="79.28515625" style="39" customWidth="1"/>
    <col min="15359" max="15359" width="13.7109375" style="39" customWidth="1"/>
    <col min="15360" max="15360" width="13.5703125" style="39" customWidth="1"/>
    <col min="15361" max="15361" width="13.42578125" style="39" bestFit="1" customWidth="1"/>
    <col min="15362" max="15362" width="13.5703125" style="39" customWidth="1"/>
    <col min="15363" max="15364" width="11.85546875" style="39" bestFit="1" customWidth="1"/>
    <col min="15365" max="15365" width="12.5703125" style="39" bestFit="1" customWidth="1"/>
    <col min="15366" max="15612" width="9.140625" style="39"/>
    <col min="15613" max="15613" width="6.85546875" style="39" customWidth="1"/>
    <col min="15614" max="15614" width="79.28515625" style="39" customWidth="1"/>
    <col min="15615" max="15615" width="13.7109375" style="39" customWidth="1"/>
    <col min="15616" max="15616" width="13.5703125" style="39" customWidth="1"/>
    <col min="15617" max="15617" width="13.42578125" style="39" bestFit="1" customWidth="1"/>
    <col min="15618" max="15618" width="13.5703125" style="39" customWidth="1"/>
    <col min="15619" max="15620" width="11.85546875" style="39" bestFit="1" customWidth="1"/>
    <col min="15621" max="15621" width="12.5703125" style="39" bestFit="1" customWidth="1"/>
    <col min="15622" max="15868" width="9.140625" style="39"/>
    <col min="15869" max="15869" width="6.85546875" style="39" customWidth="1"/>
    <col min="15870" max="15870" width="79.28515625" style="39" customWidth="1"/>
    <col min="15871" max="15871" width="13.7109375" style="39" customWidth="1"/>
    <col min="15872" max="15872" width="13.5703125" style="39" customWidth="1"/>
    <col min="15873" max="15873" width="13.42578125" style="39" bestFit="1" customWidth="1"/>
    <col min="15874" max="15874" width="13.5703125" style="39" customWidth="1"/>
    <col min="15875" max="15876" width="11.85546875" style="39" bestFit="1" customWidth="1"/>
    <col min="15877" max="15877" width="12.5703125" style="39" bestFit="1" customWidth="1"/>
    <col min="15878" max="16124" width="9.140625" style="39"/>
    <col min="16125" max="16125" width="6.85546875" style="39" customWidth="1"/>
    <col min="16126" max="16126" width="79.28515625" style="39" customWidth="1"/>
    <col min="16127" max="16127" width="13.7109375" style="39" customWidth="1"/>
    <col min="16128" max="16128" width="13.5703125" style="39" customWidth="1"/>
    <col min="16129" max="16129" width="13.42578125" style="39" bestFit="1" customWidth="1"/>
    <col min="16130" max="16130" width="13.5703125" style="39" customWidth="1"/>
    <col min="16131" max="16132" width="11.85546875" style="39" bestFit="1" customWidth="1"/>
    <col min="16133" max="16133" width="12.5703125" style="39" bestFit="1" customWidth="1"/>
    <col min="16134" max="16384" width="9.140625" style="39"/>
  </cols>
  <sheetData>
    <row r="1" spans="1:5" ht="22.5" customHeight="1">
      <c r="A1" s="696" t="s">
        <v>287</v>
      </c>
      <c r="B1" s="696"/>
      <c r="C1" s="696"/>
      <c r="D1" s="696"/>
    </row>
    <row r="2" spans="1:5" ht="51" customHeight="1">
      <c r="A2" s="696" t="s">
        <v>72</v>
      </c>
      <c r="B2" s="696"/>
      <c r="C2" s="696"/>
      <c r="D2" s="696"/>
    </row>
    <row r="3" spans="1:5" s="312" customFormat="1" ht="53.25" customHeight="1">
      <c r="A3" s="697" t="s">
        <v>286</v>
      </c>
      <c r="B3" s="697"/>
      <c r="C3" s="697"/>
      <c r="D3" s="41"/>
    </row>
    <row r="4" spans="1:5" ht="31.5" customHeight="1">
      <c r="A4" s="698" t="s">
        <v>3</v>
      </c>
      <c r="B4" s="698"/>
      <c r="C4" s="698"/>
      <c r="D4" s="698"/>
    </row>
    <row r="5" spans="1:5" ht="66.75" customHeight="1">
      <c r="A5" s="699" t="s">
        <v>1</v>
      </c>
      <c r="B5" s="701" t="s">
        <v>4</v>
      </c>
      <c r="C5" s="703" t="s">
        <v>257</v>
      </c>
      <c r="D5" s="704"/>
    </row>
    <row r="6" spans="1:5" ht="43.5" customHeight="1">
      <c r="A6" s="700"/>
      <c r="B6" s="702"/>
      <c r="C6" s="46" t="s">
        <v>10</v>
      </c>
      <c r="D6" s="2" t="s">
        <v>5</v>
      </c>
    </row>
    <row r="7" spans="1:5" ht="29.25" customHeight="1">
      <c r="A7" s="2"/>
      <c r="B7" s="2" t="s">
        <v>0</v>
      </c>
      <c r="C7" s="2" t="e">
        <f>SUM(#REF!,C9)</f>
        <v>#REF!</v>
      </c>
      <c r="D7" s="2">
        <f>SUM(D9)</f>
        <v>-26000</v>
      </c>
      <c r="E7" s="40"/>
    </row>
    <row r="8" spans="1:5" ht="17.25">
      <c r="A8" s="2"/>
      <c r="B8" s="2" t="s">
        <v>6</v>
      </c>
      <c r="C8" s="2"/>
      <c r="D8" s="2"/>
    </row>
    <row r="9" spans="1:5" ht="31.5" customHeight="1">
      <c r="A9" s="50">
        <v>2</v>
      </c>
      <c r="B9" s="51" t="s">
        <v>190</v>
      </c>
      <c r="C9" s="51">
        <v>-26100</v>
      </c>
      <c r="D9" s="51">
        <v>-26000</v>
      </c>
    </row>
    <row r="10" spans="1:5">
      <c r="A10" s="39"/>
      <c r="B10" s="39"/>
    </row>
    <row r="11" spans="1:5">
      <c r="A11" s="39"/>
      <c r="B11" s="39"/>
    </row>
    <row r="12" spans="1:5">
      <c r="A12" s="39"/>
      <c r="B12" s="39"/>
    </row>
    <row r="13" spans="1:5">
      <c r="A13" s="39"/>
      <c r="B13" s="39"/>
    </row>
    <row r="14" spans="1:5">
      <c r="A14" s="39"/>
      <c r="B14" s="39"/>
    </row>
    <row r="15" spans="1:5">
      <c r="A15" s="39"/>
      <c r="B15" s="39"/>
    </row>
    <row r="16" spans="1:5">
      <c r="A16" s="39"/>
      <c r="B16" s="39"/>
    </row>
    <row r="17" spans="1:2">
      <c r="A17" s="39"/>
      <c r="B17" s="39"/>
    </row>
    <row r="18" spans="1:2">
      <c r="A18" s="39"/>
      <c r="B18" s="39"/>
    </row>
    <row r="19" spans="1:2">
      <c r="A19" s="39"/>
      <c r="B19" s="39"/>
    </row>
    <row r="20" spans="1:2">
      <c r="A20" s="39"/>
      <c r="B20" s="39"/>
    </row>
    <row r="21" spans="1:2">
      <c r="A21" s="39"/>
      <c r="B21" s="39"/>
    </row>
    <row r="22" spans="1:2">
      <c r="A22" s="39"/>
      <c r="B22" s="39"/>
    </row>
    <row r="23" spans="1:2">
      <c r="A23" s="39"/>
      <c r="B23" s="39"/>
    </row>
    <row r="24" spans="1:2">
      <c r="A24" s="39"/>
      <c r="B24" s="39"/>
    </row>
    <row r="25" spans="1:2">
      <c r="A25" s="39"/>
      <c r="B25" s="39"/>
    </row>
    <row r="26" spans="1:2">
      <c r="A26" s="39"/>
      <c r="B26" s="39"/>
    </row>
    <row r="27" spans="1:2">
      <c r="A27" s="39"/>
      <c r="B27" s="39"/>
    </row>
    <row r="28" spans="1:2">
      <c r="A28" s="39"/>
      <c r="B28" s="39"/>
    </row>
    <row r="29" spans="1:2">
      <c r="A29" s="39"/>
      <c r="B29" s="39"/>
    </row>
    <row r="30" spans="1:2">
      <c r="A30" s="39"/>
      <c r="B30" s="39"/>
    </row>
    <row r="31" spans="1:2">
      <c r="A31" s="39"/>
      <c r="B31" s="39"/>
    </row>
  </sheetData>
  <mergeCells count="7">
    <mergeCell ref="A1:D1"/>
    <mergeCell ref="A2:D2"/>
    <mergeCell ref="A3:C3"/>
    <mergeCell ref="A4:D4"/>
    <mergeCell ref="A5:A6"/>
    <mergeCell ref="B5:B6"/>
    <mergeCell ref="C5:D5"/>
  </mergeCells>
  <pageMargins left="0.25" right="0.25" top="0.17" bottom="0.17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2"/>
  <sheetViews>
    <sheetView topLeftCell="A4" workbookViewId="0">
      <selection activeCell="D7" activeCellId="1" sqref="D7 D7"/>
    </sheetView>
  </sheetViews>
  <sheetFormatPr defaultRowHeight="15"/>
  <cols>
    <col min="1" max="1" width="6.85546875" style="87" customWidth="1"/>
    <col min="2" max="2" width="74.85546875" style="59" customWidth="1"/>
    <col min="3" max="3" width="17.85546875" style="6" hidden="1" customWidth="1"/>
    <col min="4" max="4" width="38.5703125" style="6" customWidth="1"/>
    <col min="5" max="5" width="9.140625" style="6" customWidth="1"/>
    <col min="6" max="6" width="10.7109375" style="6" bestFit="1" customWidth="1"/>
    <col min="7" max="8" width="9.140625" style="6"/>
    <col min="9" max="9" width="12.7109375" style="6" bestFit="1" customWidth="1"/>
    <col min="10" max="254" width="9.140625" style="6"/>
    <col min="255" max="255" width="6.85546875" style="6" customWidth="1"/>
    <col min="256" max="256" width="80.7109375" style="6" customWidth="1"/>
    <col min="257" max="257" width="14.28515625" style="6" customWidth="1"/>
    <col min="258" max="258" width="13.5703125" style="6" customWidth="1"/>
    <col min="259" max="260" width="13.42578125" style="6" customWidth="1"/>
    <col min="261" max="261" width="11.42578125" style="6" bestFit="1" customWidth="1"/>
    <col min="262" max="262" width="10.7109375" style="6" bestFit="1" customWidth="1"/>
    <col min="263" max="264" width="9.140625" style="6"/>
    <col min="265" max="265" width="12.7109375" style="6" bestFit="1" customWidth="1"/>
    <col min="266" max="510" width="9.140625" style="6"/>
    <col min="511" max="511" width="6.85546875" style="6" customWidth="1"/>
    <col min="512" max="512" width="80.7109375" style="6" customWidth="1"/>
    <col min="513" max="513" width="14.28515625" style="6" customWidth="1"/>
    <col min="514" max="514" width="13.5703125" style="6" customWidth="1"/>
    <col min="515" max="516" width="13.42578125" style="6" customWidth="1"/>
    <col min="517" max="517" width="11.42578125" style="6" bestFit="1" customWidth="1"/>
    <col min="518" max="518" width="10.7109375" style="6" bestFit="1" customWidth="1"/>
    <col min="519" max="520" width="9.140625" style="6"/>
    <col min="521" max="521" width="12.7109375" style="6" bestFit="1" customWidth="1"/>
    <col min="522" max="766" width="9.140625" style="6"/>
    <col min="767" max="767" width="6.85546875" style="6" customWidth="1"/>
    <col min="768" max="768" width="80.7109375" style="6" customWidth="1"/>
    <col min="769" max="769" width="14.28515625" style="6" customWidth="1"/>
    <col min="770" max="770" width="13.5703125" style="6" customWidth="1"/>
    <col min="771" max="772" width="13.42578125" style="6" customWidth="1"/>
    <col min="773" max="773" width="11.42578125" style="6" bestFit="1" customWidth="1"/>
    <col min="774" max="774" width="10.7109375" style="6" bestFit="1" customWidth="1"/>
    <col min="775" max="776" width="9.140625" style="6"/>
    <col min="777" max="777" width="12.7109375" style="6" bestFit="1" customWidth="1"/>
    <col min="778" max="1022" width="9.140625" style="6"/>
    <col min="1023" max="1023" width="6.85546875" style="6" customWidth="1"/>
    <col min="1024" max="1024" width="80.7109375" style="6" customWidth="1"/>
    <col min="1025" max="1025" width="14.28515625" style="6" customWidth="1"/>
    <col min="1026" max="1026" width="13.5703125" style="6" customWidth="1"/>
    <col min="1027" max="1028" width="13.42578125" style="6" customWidth="1"/>
    <col min="1029" max="1029" width="11.42578125" style="6" bestFit="1" customWidth="1"/>
    <col min="1030" max="1030" width="10.7109375" style="6" bestFit="1" customWidth="1"/>
    <col min="1031" max="1032" width="9.140625" style="6"/>
    <col min="1033" max="1033" width="12.7109375" style="6" bestFit="1" customWidth="1"/>
    <col min="1034" max="1278" width="9.140625" style="6"/>
    <col min="1279" max="1279" width="6.85546875" style="6" customWidth="1"/>
    <col min="1280" max="1280" width="80.7109375" style="6" customWidth="1"/>
    <col min="1281" max="1281" width="14.28515625" style="6" customWidth="1"/>
    <col min="1282" max="1282" width="13.5703125" style="6" customWidth="1"/>
    <col min="1283" max="1284" width="13.42578125" style="6" customWidth="1"/>
    <col min="1285" max="1285" width="11.42578125" style="6" bestFit="1" customWidth="1"/>
    <col min="1286" max="1286" width="10.7109375" style="6" bestFit="1" customWidth="1"/>
    <col min="1287" max="1288" width="9.140625" style="6"/>
    <col min="1289" max="1289" width="12.7109375" style="6" bestFit="1" customWidth="1"/>
    <col min="1290" max="1534" width="9.140625" style="6"/>
    <col min="1535" max="1535" width="6.85546875" style="6" customWidth="1"/>
    <col min="1536" max="1536" width="80.7109375" style="6" customWidth="1"/>
    <col min="1537" max="1537" width="14.28515625" style="6" customWidth="1"/>
    <col min="1538" max="1538" width="13.5703125" style="6" customWidth="1"/>
    <col min="1539" max="1540" width="13.42578125" style="6" customWidth="1"/>
    <col min="1541" max="1541" width="11.42578125" style="6" bestFit="1" customWidth="1"/>
    <col min="1542" max="1542" width="10.7109375" style="6" bestFit="1" customWidth="1"/>
    <col min="1543" max="1544" width="9.140625" style="6"/>
    <col min="1545" max="1545" width="12.7109375" style="6" bestFit="1" customWidth="1"/>
    <col min="1546" max="1790" width="9.140625" style="6"/>
    <col min="1791" max="1791" width="6.85546875" style="6" customWidth="1"/>
    <col min="1792" max="1792" width="80.7109375" style="6" customWidth="1"/>
    <col min="1793" max="1793" width="14.28515625" style="6" customWidth="1"/>
    <col min="1794" max="1794" width="13.5703125" style="6" customWidth="1"/>
    <col min="1795" max="1796" width="13.42578125" style="6" customWidth="1"/>
    <col min="1797" max="1797" width="11.42578125" style="6" bestFit="1" customWidth="1"/>
    <col min="1798" max="1798" width="10.7109375" style="6" bestFit="1" customWidth="1"/>
    <col min="1799" max="1800" width="9.140625" style="6"/>
    <col min="1801" max="1801" width="12.7109375" style="6" bestFit="1" customWidth="1"/>
    <col min="1802" max="2046" width="9.140625" style="6"/>
    <col min="2047" max="2047" width="6.85546875" style="6" customWidth="1"/>
    <col min="2048" max="2048" width="80.7109375" style="6" customWidth="1"/>
    <col min="2049" max="2049" width="14.28515625" style="6" customWidth="1"/>
    <col min="2050" max="2050" width="13.5703125" style="6" customWidth="1"/>
    <col min="2051" max="2052" width="13.42578125" style="6" customWidth="1"/>
    <col min="2053" max="2053" width="11.42578125" style="6" bestFit="1" customWidth="1"/>
    <col min="2054" max="2054" width="10.7109375" style="6" bestFit="1" customWidth="1"/>
    <col min="2055" max="2056" width="9.140625" style="6"/>
    <col min="2057" max="2057" width="12.7109375" style="6" bestFit="1" customWidth="1"/>
    <col min="2058" max="2302" width="9.140625" style="6"/>
    <col min="2303" max="2303" width="6.85546875" style="6" customWidth="1"/>
    <col min="2304" max="2304" width="80.7109375" style="6" customWidth="1"/>
    <col min="2305" max="2305" width="14.28515625" style="6" customWidth="1"/>
    <col min="2306" max="2306" width="13.5703125" style="6" customWidth="1"/>
    <col min="2307" max="2308" width="13.42578125" style="6" customWidth="1"/>
    <col min="2309" max="2309" width="11.42578125" style="6" bestFit="1" customWidth="1"/>
    <col min="2310" max="2310" width="10.7109375" style="6" bestFit="1" customWidth="1"/>
    <col min="2311" max="2312" width="9.140625" style="6"/>
    <col min="2313" max="2313" width="12.7109375" style="6" bestFit="1" customWidth="1"/>
    <col min="2314" max="2558" width="9.140625" style="6"/>
    <col min="2559" max="2559" width="6.85546875" style="6" customWidth="1"/>
    <col min="2560" max="2560" width="80.7109375" style="6" customWidth="1"/>
    <col min="2561" max="2561" width="14.28515625" style="6" customWidth="1"/>
    <col min="2562" max="2562" width="13.5703125" style="6" customWidth="1"/>
    <col min="2563" max="2564" width="13.42578125" style="6" customWidth="1"/>
    <col min="2565" max="2565" width="11.42578125" style="6" bestFit="1" customWidth="1"/>
    <col min="2566" max="2566" width="10.7109375" style="6" bestFit="1" customWidth="1"/>
    <col min="2567" max="2568" width="9.140625" style="6"/>
    <col min="2569" max="2569" width="12.7109375" style="6" bestFit="1" customWidth="1"/>
    <col min="2570" max="2814" width="9.140625" style="6"/>
    <col min="2815" max="2815" width="6.85546875" style="6" customWidth="1"/>
    <col min="2816" max="2816" width="80.7109375" style="6" customWidth="1"/>
    <col min="2817" max="2817" width="14.28515625" style="6" customWidth="1"/>
    <col min="2818" max="2818" width="13.5703125" style="6" customWidth="1"/>
    <col min="2819" max="2820" width="13.42578125" style="6" customWidth="1"/>
    <col min="2821" max="2821" width="11.42578125" style="6" bestFit="1" customWidth="1"/>
    <col min="2822" max="2822" width="10.7109375" style="6" bestFit="1" customWidth="1"/>
    <col min="2823" max="2824" width="9.140625" style="6"/>
    <col min="2825" max="2825" width="12.7109375" style="6" bestFit="1" customWidth="1"/>
    <col min="2826" max="3070" width="9.140625" style="6"/>
    <col min="3071" max="3071" width="6.85546875" style="6" customWidth="1"/>
    <col min="3072" max="3072" width="80.7109375" style="6" customWidth="1"/>
    <col min="3073" max="3073" width="14.28515625" style="6" customWidth="1"/>
    <col min="3074" max="3074" width="13.5703125" style="6" customWidth="1"/>
    <col min="3075" max="3076" width="13.42578125" style="6" customWidth="1"/>
    <col min="3077" max="3077" width="11.42578125" style="6" bestFit="1" customWidth="1"/>
    <col min="3078" max="3078" width="10.7109375" style="6" bestFit="1" customWidth="1"/>
    <col min="3079" max="3080" width="9.140625" style="6"/>
    <col min="3081" max="3081" width="12.7109375" style="6" bestFit="1" customWidth="1"/>
    <col min="3082" max="3326" width="9.140625" style="6"/>
    <col min="3327" max="3327" width="6.85546875" style="6" customWidth="1"/>
    <col min="3328" max="3328" width="80.7109375" style="6" customWidth="1"/>
    <col min="3329" max="3329" width="14.28515625" style="6" customWidth="1"/>
    <col min="3330" max="3330" width="13.5703125" style="6" customWidth="1"/>
    <col min="3331" max="3332" width="13.42578125" style="6" customWidth="1"/>
    <col min="3333" max="3333" width="11.42578125" style="6" bestFit="1" customWidth="1"/>
    <col min="3334" max="3334" width="10.7109375" style="6" bestFit="1" customWidth="1"/>
    <col min="3335" max="3336" width="9.140625" style="6"/>
    <col min="3337" max="3337" width="12.7109375" style="6" bestFit="1" customWidth="1"/>
    <col min="3338" max="3582" width="9.140625" style="6"/>
    <col min="3583" max="3583" width="6.85546875" style="6" customWidth="1"/>
    <col min="3584" max="3584" width="80.7109375" style="6" customWidth="1"/>
    <col min="3585" max="3585" width="14.28515625" style="6" customWidth="1"/>
    <col min="3586" max="3586" width="13.5703125" style="6" customWidth="1"/>
    <col min="3587" max="3588" width="13.42578125" style="6" customWidth="1"/>
    <col min="3589" max="3589" width="11.42578125" style="6" bestFit="1" customWidth="1"/>
    <col min="3590" max="3590" width="10.7109375" style="6" bestFit="1" customWidth="1"/>
    <col min="3591" max="3592" width="9.140625" style="6"/>
    <col min="3593" max="3593" width="12.7109375" style="6" bestFit="1" customWidth="1"/>
    <col min="3594" max="3838" width="9.140625" style="6"/>
    <col min="3839" max="3839" width="6.85546875" style="6" customWidth="1"/>
    <col min="3840" max="3840" width="80.7109375" style="6" customWidth="1"/>
    <col min="3841" max="3841" width="14.28515625" style="6" customWidth="1"/>
    <col min="3842" max="3842" width="13.5703125" style="6" customWidth="1"/>
    <col min="3843" max="3844" width="13.42578125" style="6" customWidth="1"/>
    <col min="3845" max="3845" width="11.42578125" style="6" bestFit="1" customWidth="1"/>
    <col min="3846" max="3846" width="10.7109375" style="6" bestFit="1" customWidth="1"/>
    <col min="3847" max="3848" width="9.140625" style="6"/>
    <col min="3849" max="3849" width="12.7109375" style="6" bestFit="1" customWidth="1"/>
    <col min="3850" max="4094" width="9.140625" style="6"/>
    <col min="4095" max="4095" width="6.85546875" style="6" customWidth="1"/>
    <col min="4096" max="4096" width="80.7109375" style="6" customWidth="1"/>
    <col min="4097" max="4097" width="14.28515625" style="6" customWidth="1"/>
    <col min="4098" max="4098" width="13.5703125" style="6" customWidth="1"/>
    <col min="4099" max="4100" width="13.42578125" style="6" customWidth="1"/>
    <col min="4101" max="4101" width="11.42578125" style="6" bestFit="1" customWidth="1"/>
    <col min="4102" max="4102" width="10.7109375" style="6" bestFit="1" customWidth="1"/>
    <col min="4103" max="4104" width="9.140625" style="6"/>
    <col min="4105" max="4105" width="12.7109375" style="6" bestFit="1" customWidth="1"/>
    <col min="4106" max="4350" width="9.140625" style="6"/>
    <col min="4351" max="4351" width="6.85546875" style="6" customWidth="1"/>
    <col min="4352" max="4352" width="80.7109375" style="6" customWidth="1"/>
    <col min="4353" max="4353" width="14.28515625" style="6" customWidth="1"/>
    <col min="4354" max="4354" width="13.5703125" style="6" customWidth="1"/>
    <col min="4355" max="4356" width="13.42578125" style="6" customWidth="1"/>
    <col min="4357" max="4357" width="11.42578125" style="6" bestFit="1" customWidth="1"/>
    <col min="4358" max="4358" width="10.7109375" style="6" bestFit="1" customWidth="1"/>
    <col min="4359" max="4360" width="9.140625" style="6"/>
    <col min="4361" max="4361" width="12.7109375" style="6" bestFit="1" customWidth="1"/>
    <col min="4362" max="4606" width="9.140625" style="6"/>
    <col min="4607" max="4607" width="6.85546875" style="6" customWidth="1"/>
    <col min="4608" max="4608" width="80.7109375" style="6" customWidth="1"/>
    <col min="4609" max="4609" width="14.28515625" style="6" customWidth="1"/>
    <col min="4610" max="4610" width="13.5703125" style="6" customWidth="1"/>
    <col min="4611" max="4612" width="13.42578125" style="6" customWidth="1"/>
    <col min="4613" max="4613" width="11.42578125" style="6" bestFit="1" customWidth="1"/>
    <col min="4614" max="4614" width="10.7109375" style="6" bestFit="1" customWidth="1"/>
    <col min="4615" max="4616" width="9.140625" style="6"/>
    <col min="4617" max="4617" width="12.7109375" style="6" bestFit="1" customWidth="1"/>
    <col min="4618" max="4862" width="9.140625" style="6"/>
    <col min="4863" max="4863" width="6.85546875" style="6" customWidth="1"/>
    <col min="4864" max="4864" width="80.7109375" style="6" customWidth="1"/>
    <col min="4865" max="4865" width="14.28515625" style="6" customWidth="1"/>
    <col min="4866" max="4866" width="13.5703125" style="6" customWidth="1"/>
    <col min="4867" max="4868" width="13.42578125" style="6" customWidth="1"/>
    <col min="4869" max="4869" width="11.42578125" style="6" bestFit="1" customWidth="1"/>
    <col min="4870" max="4870" width="10.7109375" style="6" bestFit="1" customWidth="1"/>
    <col min="4871" max="4872" width="9.140625" style="6"/>
    <col min="4873" max="4873" width="12.7109375" style="6" bestFit="1" customWidth="1"/>
    <col min="4874" max="5118" width="9.140625" style="6"/>
    <col min="5119" max="5119" width="6.85546875" style="6" customWidth="1"/>
    <col min="5120" max="5120" width="80.7109375" style="6" customWidth="1"/>
    <col min="5121" max="5121" width="14.28515625" style="6" customWidth="1"/>
    <col min="5122" max="5122" width="13.5703125" style="6" customWidth="1"/>
    <col min="5123" max="5124" width="13.42578125" style="6" customWidth="1"/>
    <col min="5125" max="5125" width="11.42578125" style="6" bestFit="1" customWidth="1"/>
    <col min="5126" max="5126" width="10.7109375" style="6" bestFit="1" customWidth="1"/>
    <col min="5127" max="5128" width="9.140625" style="6"/>
    <col min="5129" max="5129" width="12.7109375" style="6" bestFit="1" customWidth="1"/>
    <col min="5130" max="5374" width="9.140625" style="6"/>
    <col min="5375" max="5375" width="6.85546875" style="6" customWidth="1"/>
    <col min="5376" max="5376" width="80.7109375" style="6" customWidth="1"/>
    <col min="5377" max="5377" width="14.28515625" style="6" customWidth="1"/>
    <col min="5378" max="5378" width="13.5703125" style="6" customWidth="1"/>
    <col min="5379" max="5380" width="13.42578125" style="6" customWidth="1"/>
    <col min="5381" max="5381" width="11.42578125" style="6" bestFit="1" customWidth="1"/>
    <col min="5382" max="5382" width="10.7109375" style="6" bestFit="1" customWidth="1"/>
    <col min="5383" max="5384" width="9.140625" style="6"/>
    <col min="5385" max="5385" width="12.7109375" style="6" bestFit="1" customWidth="1"/>
    <col min="5386" max="5630" width="9.140625" style="6"/>
    <col min="5631" max="5631" width="6.85546875" style="6" customWidth="1"/>
    <col min="5632" max="5632" width="80.7109375" style="6" customWidth="1"/>
    <col min="5633" max="5633" width="14.28515625" style="6" customWidth="1"/>
    <col min="5634" max="5634" width="13.5703125" style="6" customWidth="1"/>
    <col min="5635" max="5636" width="13.42578125" style="6" customWidth="1"/>
    <col min="5637" max="5637" width="11.42578125" style="6" bestFit="1" customWidth="1"/>
    <col min="5638" max="5638" width="10.7109375" style="6" bestFit="1" customWidth="1"/>
    <col min="5639" max="5640" width="9.140625" style="6"/>
    <col min="5641" max="5641" width="12.7109375" style="6" bestFit="1" customWidth="1"/>
    <col min="5642" max="5886" width="9.140625" style="6"/>
    <col min="5887" max="5887" width="6.85546875" style="6" customWidth="1"/>
    <col min="5888" max="5888" width="80.7109375" style="6" customWidth="1"/>
    <col min="5889" max="5889" width="14.28515625" style="6" customWidth="1"/>
    <col min="5890" max="5890" width="13.5703125" style="6" customWidth="1"/>
    <col min="5891" max="5892" width="13.42578125" style="6" customWidth="1"/>
    <col min="5893" max="5893" width="11.42578125" style="6" bestFit="1" customWidth="1"/>
    <col min="5894" max="5894" width="10.7109375" style="6" bestFit="1" customWidth="1"/>
    <col min="5895" max="5896" width="9.140625" style="6"/>
    <col min="5897" max="5897" width="12.7109375" style="6" bestFit="1" customWidth="1"/>
    <col min="5898" max="6142" width="9.140625" style="6"/>
    <col min="6143" max="6143" width="6.85546875" style="6" customWidth="1"/>
    <col min="6144" max="6144" width="80.7109375" style="6" customWidth="1"/>
    <col min="6145" max="6145" width="14.28515625" style="6" customWidth="1"/>
    <col min="6146" max="6146" width="13.5703125" style="6" customWidth="1"/>
    <col min="6147" max="6148" width="13.42578125" style="6" customWidth="1"/>
    <col min="6149" max="6149" width="11.42578125" style="6" bestFit="1" customWidth="1"/>
    <col min="6150" max="6150" width="10.7109375" style="6" bestFit="1" customWidth="1"/>
    <col min="6151" max="6152" width="9.140625" style="6"/>
    <col min="6153" max="6153" width="12.7109375" style="6" bestFit="1" customWidth="1"/>
    <col min="6154" max="6398" width="9.140625" style="6"/>
    <col min="6399" max="6399" width="6.85546875" style="6" customWidth="1"/>
    <col min="6400" max="6400" width="80.7109375" style="6" customWidth="1"/>
    <col min="6401" max="6401" width="14.28515625" style="6" customWidth="1"/>
    <col min="6402" max="6402" width="13.5703125" style="6" customWidth="1"/>
    <col min="6403" max="6404" width="13.42578125" style="6" customWidth="1"/>
    <col min="6405" max="6405" width="11.42578125" style="6" bestFit="1" customWidth="1"/>
    <col min="6406" max="6406" width="10.7109375" style="6" bestFit="1" customWidth="1"/>
    <col min="6407" max="6408" width="9.140625" style="6"/>
    <col min="6409" max="6409" width="12.7109375" style="6" bestFit="1" customWidth="1"/>
    <col min="6410" max="6654" width="9.140625" style="6"/>
    <col min="6655" max="6655" width="6.85546875" style="6" customWidth="1"/>
    <col min="6656" max="6656" width="80.7109375" style="6" customWidth="1"/>
    <col min="6657" max="6657" width="14.28515625" style="6" customWidth="1"/>
    <col min="6658" max="6658" width="13.5703125" style="6" customWidth="1"/>
    <col min="6659" max="6660" width="13.42578125" style="6" customWidth="1"/>
    <col min="6661" max="6661" width="11.42578125" style="6" bestFit="1" customWidth="1"/>
    <col min="6662" max="6662" width="10.7109375" style="6" bestFit="1" customWidth="1"/>
    <col min="6663" max="6664" width="9.140625" style="6"/>
    <col min="6665" max="6665" width="12.7109375" style="6" bestFit="1" customWidth="1"/>
    <col min="6666" max="6910" width="9.140625" style="6"/>
    <col min="6911" max="6911" width="6.85546875" style="6" customWidth="1"/>
    <col min="6912" max="6912" width="80.7109375" style="6" customWidth="1"/>
    <col min="6913" max="6913" width="14.28515625" style="6" customWidth="1"/>
    <col min="6914" max="6914" width="13.5703125" style="6" customWidth="1"/>
    <col min="6915" max="6916" width="13.42578125" style="6" customWidth="1"/>
    <col min="6917" max="6917" width="11.42578125" style="6" bestFit="1" customWidth="1"/>
    <col min="6918" max="6918" width="10.7109375" style="6" bestFit="1" customWidth="1"/>
    <col min="6919" max="6920" width="9.140625" style="6"/>
    <col min="6921" max="6921" width="12.7109375" style="6" bestFit="1" customWidth="1"/>
    <col min="6922" max="7166" width="9.140625" style="6"/>
    <col min="7167" max="7167" width="6.85546875" style="6" customWidth="1"/>
    <col min="7168" max="7168" width="80.7109375" style="6" customWidth="1"/>
    <col min="7169" max="7169" width="14.28515625" style="6" customWidth="1"/>
    <col min="7170" max="7170" width="13.5703125" style="6" customWidth="1"/>
    <col min="7171" max="7172" width="13.42578125" style="6" customWidth="1"/>
    <col min="7173" max="7173" width="11.42578125" style="6" bestFit="1" customWidth="1"/>
    <col min="7174" max="7174" width="10.7109375" style="6" bestFit="1" customWidth="1"/>
    <col min="7175" max="7176" width="9.140625" style="6"/>
    <col min="7177" max="7177" width="12.7109375" style="6" bestFit="1" customWidth="1"/>
    <col min="7178" max="7422" width="9.140625" style="6"/>
    <col min="7423" max="7423" width="6.85546875" style="6" customWidth="1"/>
    <col min="7424" max="7424" width="80.7109375" style="6" customWidth="1"/>
    <col min="7425" max="7425" width="14.28515625" style="6" customWidth="1"/>
    <col min="7426" max="7426" width="13.5703125" style="6" customWidth="1"/>
    <col min="7427" max="7428" width="13.42578125" style="6" customWidth="1"/>
    <col min="7429" max="7429" width="11.42578125" style="6" bestFit="1" customWidth="1"/>
    <col min="7430" max="7430" width="10.7109375" style="6" bestFit="1" customWidth="1"/>
    <col min="7431" max="7432" width="9.140625" style="6"/>
    <col min="7433" max="7433" width="12.7109375" style="6" bestFit="1" customWidth="1"/>
    <col min="7434" max="7678" width="9.140625" style="6"/>
    <col min="7679" max="7679" width="6.85546875" style="6" customWidth="1"/>
    <col min="7680" max="7680" width="80.7109375" style="6" customWidth="1"/>
    <col min="7681" max="7681" width="14.28515625" style="6" customWidth="1"/>
    <col min="7682" max="7682" width="13.5703125" style="6" customWidth="1"/>
    <col min="7683" max="7684" width="13.42578125" style="6" customWidth="1"/>
    <col min="7685" max="7685" width="11.42578125" style="6" bestFit="1" customWidth="1"/>
    <col min="7686" max="7686" width="10.7109375" style="6" bestFit="1" customWidth="1"/>
    <col min="7687" max="7688" width="9.140625" style="6"/>
    <col min="7689" max="7689" width="12.7109375" style="6" bestFit="1" customWidth="1"/>
    <col min="7690" max="7934" width="9.140625" style="6"/>
    <col min="7935" max="7935" width="6.85546875" style="6" customWidth="1"/>
    <col min="7936" max="7936" width="80.7109375" style="6" customWidth="1"/>
    <col min="7937" max="7937" width="14.28515625" style="6" customWidth="1"/>
    <col min="7938" max="7938" width="13.5703125" style="6" customWidth="1"/>
    <col min="7939" max="7940" width="13.42578125" style="6" customWidth="1"/>
    <col min="7941" max="7941" width="11.42578125" style="6" bestFit="1" customWidth="1"/>
    <col min="7942" max="7942" width="10.7109375" style="6" bestFit="1" customWidth="1"/>
    <col min="7943" max="7944" width="9.140625" style="6"/>
    <col min="7945" max="7945" width="12.7109375" style="6" bestFit="1" customWidth="1"/>
    <col min="7946" max="8190" width="9.140625" style="6"/>
    <col min="8191" max="8191" width="6.85546875" style="6" customWidth="1"/>
    <col min="8192" max="8192" width="80.7109375" style="6" customWidth="1"/>
    <col min="8193" max="8193" width="14.28515625" style="6" customWidth="1"/>
    <col min="8194" max="8194" width="13.5703125" style="6" customWidth="1"/>
    <col min="8195" max="8196" width="13.42578125" style="6" customWidth="1"/>
    <col min="8197" max="8197" width="11.42578125" style="6" bestFit="1" customWidth="1"/>
    <col min="8198" max="8198" width="10.7109375" style="6" bestFit="1" customWidth="1"/>
    <col min="8199" max="8200" width="9.140625" style="6"/>
    <col min="8201" max="8201" width="12.7109375" style="6" bestFit="1" customWidth="1"/>
    <col min="8202" max="8446" width="9.140625" style="6"/>
    <col min="8447" max="8447" width="6.85546875" style="6" customWidth="1"/>
    <col min="8448" max="8448" width="80.7109375" style="6" customWidth="1"/>
    <col min="8449" max="8449" width="14.28515625" style="6" customWidth="1"/>
    <col min="8450" max="8450" width="13.5703125" style="6" customWidth="1"/>
    <col min="8451" max="8452" width="13.42578125" style="6" customWidth="1"/>
    <col min="8453" max="8453" width="11.42578125" style="6" bestFit="1" customWidth="1"/>
    <col min="8454" max="8454" width="10.7109375" style="6" bestFit="1" customWidth="1"/>
    <col min="8455" max="8456" width="9.140625" style="6"/>
    <col min="8457" max="8457" width="12.7109375" style="6" bestFit="1" customWidth="1"/>
    <col min="8458" max="8702" width="9.140625" style="6"/>
    <col min="8703" max="8703" width="6.85546875" style="6" customWidth="1"/>
    <col min="8704" max="8704" width="80.7109375" style="6" customWidth="1"/>
    <col min="8705" max="8705" width="14.28515625" style="6" customWidth="1"/>
    <col min="8706" max="8706" width="13.5703125" style="6" customWidth="1"/>
    <col min="8707" max="8708" width="13.42578125" style="6" customWidth="1"/>
    <col min="8709" max="8709" width="11.42578125" style="6" bestFit="1" customWidth="1"/>
    <col min="8710" max="8710" width="10.7109375" style="6" bestFit="1" customWidth="1"/>
    <col min="8711" max="8712" width="9.140625" style="6"/>
    <col min="8713" max="8713" width="12.7109375" style="6" bestFit="1" customWidth="1"/>
    <col min="8714" max="8958" width="9.140625" style="6"/>
    <col min="8959" max="8959" width="6.85546875" style="6" customWidth="1"/>
    <col min="8960" max="8960" width="80.7109375" style="6" customWidth="1"/>
    <col min="8961" max="8961" width="14.28515625" style="6" customWidth="1"/>
    <col min="8962" max="8962" width="13.5703125" style="6" customWidth="1"/>
    <col min="8963" max="8964" width="13.42578125" style="6" customWidth="1"/>
    <col min="8965" max="8965" width="11.42578125" style="6" bestFit="1" customWidth="1"/>
    <col min="8966" max="8966" width="10.7109375" style="6" bestFit="1" customWidth="1"/>
    <col min="8967" max="8968" width="9.140625" style="6"/>
    <col min="8969" max="8969" width="12.7109375" style="6" bestFit="1" customWidth="1"/>
    <col min="8970" max="9214" width="9.140625" style="6"/>
    <col min="9215" max="9215" width="6.85546875" style="6" customWidth="1"/>
    <col min="9216" max="9216" width="80.7109375" style="6" customWidth="1"/>
    <col min="9217" max="9217" width="14.28515625" style="6" customWidth="1"/>
    <col min="9218" max="9218" width="13.5703125" style="6" customWidth="1"/>
    <col min="9219" max="9220" width="13.42578125" style="6" customWidth="1"/>
    <col min="9221" max="9221" width="11.42578125" style="6" bestFit="1" customWidth="1"/>
    <col min="9222" max="9222" width="10.7109375" style="6" bestFit="1" customWidth="1"/>
    <col min="9223" max="9224" width="9.140625" style="6"/>
    <col min="9225" max="9225" width="12.7109375" style="6" bestFit="1" customWidth="1"/>
    <col min="9226" max="9470" width="9.140625" style="6"/>
    <col min="9471" max="9471" width="6.85546875" style="6" customWidth="1"/>
    <col min="9472" max="9472" width="80.7109375" style="6" customWidth="1"/>
    <col min="9473" max="9473" width="14.28515625" style="6" customWidth="1"/>
    <col min="9474" max="9474" width="13.5703125" style="6" customWidth="1"/>
    <col min="9475" max="9476" width="13.42578125" style="6" customWidth="1"/>
    <col min="9477" max="9477" width="11.42578125" style="6" bestFit="1" customWidth="1"/>
    <col min="9478" max="9478" width="10.7109375" style="6" bestFit="1" customWidth="1"/>
    <col min="9479" max="9480" width="9.140625" style="6"/>
    <col min="9481" max="9481" width="12.7109375" style="6" bestFit="1" customWidth="1"/>
    <col min="9482" max="9726" width="9.140625" style="6"/>
    <col min="9727" max="9727" width="6.85546875" style="6" customWidth="1"/>
    <col min="9728" max="9728" width="80.7109375" style="6" customWidth="1"/>
    <col min="9729" max="9729" width="14.28515625" style="6" customWidth="1"/>
    <col min="9730" max="9730" width="13.5703125" style="6" customWidth="1"/>
    <col min="9731" max="9732" width="13.42578125" style="6" customWidth="1"/>
    <col min="9733" max="9733" width="11.42578125" style="6" bestFit="1" customWidth="1"/>
    <col min="9734" max="9734" width="10.7109375" style="6" bestFit="1" customWidth="1"/>
    <col min="9735" max="9736" width="9.140625" style="6"/>
    <col min="9737" max="9737" width="12.7109375" style="6" bestFit="1" customWidth="1"/>
    <col min="9738" max="9982" width="9.140625" style="6"/>
    <col min="9983" max="9983" width="6.85546875" style="6" customWidth="1"/>
    <col min="9984" max="9984" width="80.7109375" style="6" customWidth="1"/>
    <col min="9985" max="9985" width="14.28515625" style="6" customWidth="1"/>
    <col min="9986" max="9986" width="13.5703125" style="6" customWidth="1"/>
    <col min="9987" max="9988" width="13.42578125" style="6" customWidth="1"/>
    <col min="9989" max="9989" width="11.42578125" style="6" bestFit="1" customWidth="1"/>
    <col min="9990" max="9990" width="10.7109375" style="6" bestFit="1" customWidth="1"/>
    <col min="9991" max="9992" width="9.140625" style="6"/>
    <col min="9993" max="9993" width="12.7109375" style="6" bestFit="1" customWidth="1"/>
    <col min="9994" max="10238" width="9.140625" style="6"/>
    <col min="10239" max="10239" width="6.85546875" style="6" customWidth="1"/>
    <col min="10240" max="10240" width="80.7109375" style="6" customWidth="1"/>
    <col min="10241" max="10241" width="14.28515625" style="6" customWidth="1"/>
    <col min="10242" max="10242" width="13.5703125" style="6" customWidth="1"/>
    <col min="10243" max="10244" width="13.42578125" style="6" customWidth="1"/>
    <col min="10245" max="10245" width="11.42578125" style="6" bestFit="1" customWidth="1"/>
    <col min="10246" max="10246" width="10.7109375" style="6" bestFit="1" customWidth="1"/>
    <col min="10247" max="10248" width="9.140625" style="6"/>
    <col min="10249" max="10249" width="12.7109375" style="6" bestFit="1" customWidth="1"/>
    <col min="10250" max="10494" width="9.140625" style="6"/>
    <col min="10495" max="10495" width="6.85546875" style="6" customWidth="1"/>
    <col min="10496" max="10496" width="80.7109375" style="6" customWidth="1"/>
    <col min="10497" max="10497" width="14.28515625" style="6" customWidth="1"/>
    <col min="10498" max="10498" width="13.5703125" style="6" customWidth="1"/>
    <col min="10499" max="10500" width="13.42578125" style="6" customWidth="1"/>
    <col min="10501" max="10501" width="11.42578125" style="6" bestFit="1" customWidth="1"/>
    <col min="10502" max="10502" width="10.7109375" style="6" bestFit="1" customWidth="1"/>
    <col min="10503" max="10504" width="9.140625" style="6"/>
    <col min="10505" max="10505" width="12.7109375" style="6" bestFit="1" customWidth="1"/>
    <col min="10506" max="10750" width="9.140625" style="6"/>
    <col min="10751" max="10751" width="6.85546875" style="6" customWidth="1"/>
    <col min="10752" max="10752" width="80.7109375" style="6" customWidth="1"/>
    <col min="10753" max="10753" width="14.28515625" style="6" customWidth="1"/>
    <col min="10754" max="10754" width="13.5703125" style="6" customWidth="1"/>
    <col min="10755" max="10756" width="13.42578125" style="6" customWidth="1"/>
    <col min="10757" max="10757" width="11.42578125" style="6" bestFit="1" customWidth="1"/>
    <col min="10758" max="10758" width="10.7109375" style="6" bestFit="1" customWidth="1"/>
    <col min="10759" max="10760" width="9.140625" style="6"/>
    <col min="10761" max="10761" width="12.7109375" style="6" bestFit="1" customWidth="1"/>
    <col min="10762" max="11006" width="9.140625" style="6"/>
    <col min="11007" max="11007" width="6.85546875" style="6" customWidth="1"/>
    <col min="11008" max="11008" width="80.7109375" style="6" customWidth="1"/>
    <col min="11009" max="11009" width="14.28515625" style="6" customWidth="1"/>
    <col min="11010" max="11010" width="13.5703125" style="6" customWidth="1"/>
    <col min="11011" max="11012" width="13.42578125" style="6" customWidth="1"/>
    <col min="11013" max="11013" width="11.42578125" style="6" bestFit="1" customWidth="1"/>
    <col min="11014" max="11014" width="10.7109375" style="6" bestFit="1" customWidth="1"/>
    <col min="11015" max="11016" width="9.140625" style="6"/>
    <col min="11017" max="11017" width="12.7109375" style="6" bestFit="1" customWidth="1"/>
    <col min="11018" max="11262" width="9.140625" style="6"/>
    <col min="11263" max="11263" width="6.85546875" style="6" customWidth="1"/>
    <col min="11264" max="11264" width="80.7109375" style="6" customWidth="1"/>
    <col min="11265" max="11265" width="14.28515625" style="6" customWidth="1"/>
    <col min="11266" max="11266" width="13.5703125" style="6" customWidth="1"/>
    <col min="11267" max="11268" width="13.42578125" style="6" customWidth="1"/>
    <col min="11269" max="11269" width="11.42578125" style="6" bestFit="1" customWidth="1"/>
    <col min="11270" max="11270" width="10.7109375" style="6" bestFit="1" customWidth="1"/>
    <col min="11271" max="11272" width="9.140625" style="6"/>
    <col min="11273" max="11273" width="12.7109375" style="6" bestFit="1" customWidth="1"/>
    <col min="11274" max="11518" width="9.140625" style="6"/>
    <col min="11519" max="11519" width="6.85546875" style="6" customWidth="1"/>
    <col min="11520" max="11520" width="80.7109375" style="6" customWidth="1"/>
    <col min="11521" max="11521" width="14.28515625" style="6" customWidth="1"/>
    <col min="11522" max="11522" width="13.5703125" style="6" customWidth="1"/>
    <col min="11523" max="11524" width="13.42578125" style="6" customWidth="1"/>
    <col min="11525" max="11525" width="11.42578125" style="6" bestFit="1" customWidth="1"/>
    <col min="11526" max="11526" width="10.7109375" style="6" bestFit="1" customWidth="1"/>
    <col min="11527" max="11528" width="9.140625" style="6"/>
    <col min="11529" max="11529" width="12.7109375" style="6" bestFit="1" customWidth="1"/>
    <col min="11530" max="11774" width="9.140625" style="6"/>
    <col min="11775" max="11775" width="6.85546875" style="6" customWidth="1"/>
    <col min="11776" max="11776" width="80.7109375" style="6" customWidth="1"/>
    <col min="11777" max="11777" width="14.28515625" style="6" customWidth="1"/>
    <col min="11778" max="11778" width="13.5703125" style="6" customWidth="1"/>
    <col min="11779" max="11780" width="13.42578125" style="6" customWidth="1"/>
    <col min="11781" max="11781" width="11.42578125" style="6" bestFit="1" customWidth="1"/>
    <col min="11782" max="11782" width="10.7109375" style="6" bestFit="1" customWidth="1"/>
    <col min="11783" max="11784" width="9.140625" style="6"/>
    <col min="11785" max="11785" width="12.7109375" style="6" bestFit="1" customWidth="1"/>
    <col min="11786" max="12030" width="9.140625" style="6"/>
    <col min="12031" max="12031" width="6.85546875" style="6" customWidth="1"/>
    <col min="12032" max="12032" width="80.7109375" style="6" customWidth="1"/>
    <col min="12033" max="12033" width="14.28515625" style="6" customWidth="1"/>
    <col min="12034" max="12034" width="13.5703125" style="6" customWidth="1"/>
    <col min="12035" max="12036" width="13.42578125" style="6" customWidth="1"/>
    <col min="12037" max="12037" width="11.42578125" style="6" bestFit="1" customWidth="1"/>
    <col min="12038" max="12038" width="10.7109375" style="6" bestFit="1" customWidth="1"/>
    <col min="12039" max="12040" width="9.140625" style="6"/>
    <col min="12041" max="12041" width="12.7109375" style="6" bestFit="1" customWidth="1"/>
    <col min="12042" max="12286" width="9.140625" style="6"/>
    <col min="12287" max="12287" width="6.85546875" style="6" customWidth="1"/>
    <col min="12288" max="12288" width="80.7109375" style="6" customWidth="1"/>
    <col min="12289" max="12289" width="14.28515625" style="6" customWidth="1"/>
    <col min="12290" max="12290" width="13.5703125" style="6" customWidth="1"/>
    <col min="12291" max="12292" width="13.42578125" style="6" customWidth="1"/>
    <col min="12293" max="12293" width="11.42578125" style="6" bestFit="1" customWidth="1"/>
    <col min="12294" max="12294" width="10.7109375" style="6" bestFit="1" customWidth="1"/>
    <col min="12295" max="12296" width="9.140625" style="6"/>
    <col min="12297" max="12297" width="12.7109375" style="6" bestFit="1" customWidth="1"/>
    <col min="12298" max="12542" width="9.140625" style="6"/>
    <col min="12543" max="12543" width="6.85546875" style="6" customWidth="1"/>
    <col min="12544" max="12544" width="80.7109375" style="6" customWidth="1"/>
    <col min="12545" max="12545" width="14.28515625" style="6" customWidth="1"/>
    <col min="12546" max="12546" width="13.5703125" style="6" customWidth="1"/>
    <col min="12547" max="12548" width="13.42578125" style="6" customWidth="1"/>
    <col min="12549" max="12549" width="11.42578125" style="6" bestFit="1" customWidth="1"/>
    <col min="12550" max="12550" width="10.7109375" style="6" bestFit="1" customWidth="1"/>
    <col min="12551" max="12552" width="9.140625" style="6"/>
    <col min="12553" max="12553" width="12.7109375" style="6" bestFit="1" customWidth="1"/>
    <col min="12554" max="12798" width="9.140625" style="6"/>
    <col min="12799" max="12799" width="6.85546875" style="6" customWidth="1"/>
    <col min="12800" max="12800" width="80.7109375" style="6" customWidth="1"/>
    <col min="12801" max="12801" width="14.28515625" style="6" customWidth="1"/>
    <col min="12802" max="12802" width="13.5703125" style="6" customWidth="1"/>
    <col min="12803" max="12804" width="13.42578125" style="6" customWidth="1"/>
    <col min="12805" max="12805" width="11.42578125" style="6" bestFit="1" customWidth="1"/>
    <col min="12806" max="12806" width="10.7109375" style="6" bestFit="1" customWidth="1"/>
    <col min="12807" max="12808" width="9.140625" style="6"/>
    <col min="12809" max="12809" width="12.7109375" style="6" bestFit="1" customWidth="1"/>
    <col min="12810" max="13054" width="9.140625" style="6"/>
    <col min="13055" max="13055" width="6.85546875" style="6" customWidth="1"/>
    <col min="13056" max="13056" width="80.7109375" style="6" customWidth="1"/>
    <col min="13057" max="13057" width="14.28515625" style="6" customWidth="1"/>
    <col min="13058" max="13058" width="13.5703125" style="6" customWidth="1"/>
    <col min="13059" max="13060" width="13.42578125" style="6" customWidth="1"/>
    <col min="13061" max="13061" width="11.42578125" style="6" bestFit="1" customWidth="1"/>
    <col min="13062" max="13062" width="10.7109375" style="6" bestFit="1" customWidth="1"/>
    <col min="13063" max="13064" width="9.140625" style="6"/>
    <col min="13065" max="13065" width="12.7109375" style="6" bestFit="1" customWidth="1"/>
    <col min="13066" max="13310" width="9.140625" style="6"/>
    <col min="13311" max="13311" width="6.85546875" style="6" customWidth="1"/>
    <col min="13312" max="13312" width="80.7109375" style="6" customWidth="1"/>
    <col min="13313" max="13313" width="14.28515625" style="6" customWidth="1"/>
    <col min="13314" max="13314" width="13.5703125" style="6" customWidth="1"/>
    <col min="13315" max="13316" width="13.42578125" style="6" customWidth="1"/>
    <col min="13317" max="13317" width="11.42578125" style="6" bestFit="1" customWidth="1"/>
    <col min="13318" max="13318" width="10.7109375" style="6" bestFit="1" customWidth="1"/>
    <col min="13319" max="13320" width="9.140625" style="6"/>
    <col min="13321" max="13321" width="12.7109375" style="6" bestFit="1" customWidth="1"/>
    <col min="13322" max="13566" width="9.140625" style="6"/>
    <col min="13567" max="13567" width="6.85546875" style="6" customWidth="1"/>
    <col min="13568" max="13568" width="80.7109375" style="6" customWidth="1"/>
    <col min="13569" max="13569" width="14.28515625" style="6" customWidth="1"/>
    <col min="13570" max="13570" width="13.5703125" style="6" customWidth="1"/>
    <col min="13571" max="13572" width="13.42578125" style="6" customWidth="1"/>
    <col min="13573" max="13573" width="11.42578125" style="6" bestFit="1" customWidth="1"/>
    <col min="13574" max="13574" width="10.7109375" style="6" bestFit="1" customWidth="1"/>
    <col min="13575" max="13576" width="9.140625" style="6"/>
    <col min="13577" max="13577" width="12.7109375" style="6" bestFit="1" customWidth="1"/>
    <col min="13578" max="13822" width="9.140625" style="6"/>
    <col min="13823" max="13823" width="6.85546875" style="6" customWidth="1"/>
    <col min="13824" max="13824" width="80.7109375" style="6" customWidth="1"/>
    <col min="13825" max="13825" width="14.28515625" style="6" customWidth="1"/>
    <col min="13826" max="13826" width="13.5703125" style="6" customWidth="1"/>
    <col min="13827" max="13828" width="13.42578125" style="6" customWidth="1"/>
    <col min="13829" max="13829" width="11.42578125" style="6" bestFit="1" customWidth="1"/>
    <col min="13830" max="13830" width="10.7109375" style="6" bestFit="1" customWidth="1"/>
    <col min="13831" max="13832" width="9.140625" style="6"/>
    <col min="13833" max="13833" width="12.7109375" style="6" bestFit="1" customWidth="1"/>
    <col min="13834" max="14078" width="9.140625" style="6"/>
    <col min="14079" max="14079" width="6.85546875" style="6" customWidth="1"/>
    <col min="14080" max="14080" width="80.7109375" style="6" customWidth="1"/>
    <col min="14081" max="14081" width="14.28515625" style="6" customWidth="1"/>
    <col min="14082" max="14082" width="13.5703125" style="6" customWidth="1"/>
    <col min="14083" max="14084" width="13.42578125" style="6" customWidth="1"/>
    <col min="14085" max="14085" width="11.42578125" style="6" bestFit="1" customWidth="1"/>
    <col min="14086" max="14086" width="10.7109375" style="6" bestFit="1" customWidth="1"/>
    <col min="14087" max="14088" width="9.140625" style="6"/>
    <col min="14089" max="14089" width="12.7109375" style="6" bestFit="1" customWidth="1"/>
    <col min="14090" max="14334" width="9.140625" style="6"/>
    <col min="14335" max="14335" width="6.85546875" style="6" customWidth="1"/>
    <col min="14336" max="14336" width="80.7109375" style="6" customWidth="1"/>
    <col min="14337" max="14337" width="14.28515625" style="6" customWidth="1"/>
    <col min="14338" max="14338" width="13.5703125" style="6" customWidth="1"/>
    <col min="14339" max="14340" width="13.42578125" style="6" customWidth="1"/>
    <col min="14341" max="14341" width="11.42578125" style="6" bestFit="1" customWidth="1"/>
    <col min="14342" max="14342" width="10.7109375" style="6" bestFit="1" customWidth="1"/>
    <col min="14343" max="14344" width="9.140625" style="6"/>
    <col min="14345" max="14345" width="12.7109375" style="6" bestFit="1" customWidth="1"/>
    <col min="14346" max="14590" width="9.140625" style="6"/>
    <col min="14591" max="14591" width="6.85546875" style="6" customWidth="1"/>
    <col min="14592" max="14592" width="80.7109375" style="6" customWidth="1"/>
    <col min="14593" max="14593" width="14.28515625" style="6" customWidth="1"/>
    <col min="14594" max="14594" width="13.5703125" style="6" customWidth="1"/>
    <col min="14595" max="14596" width="13.42578125" style="6" customWidth="1"/>
    <col min="14597" max="14597" width="11.42578125" style="6" bestFit="1" customWidth="1"/>
    <col min="14598" max="14598" width="10.7109375" style="6" bestFit="1" customWidth="1"/>
    <col min="14599" max="14600" width="9.140625" style="6"/>
    <col min="14601" max="14601" width="12.7109375" style="6" bestFit="1" customWidth="1"/>
    <col min="14602" max="14846" width="9.140625" style="6"/>
    <col min="14847" max="14847" width="6.85546875" style="6" customWidth="1"/>
    <col min="14848" max="14848" width="80.7109375" style="6" customWidth="1"/>
    <col min="14849" max="14849" width="14.28515625" style="6" customWidth="1"/>
    <col min="14850" max="14850" width="13.5703125" style="6" customWidth="1"/>
    <col min="14851" max="14852" width="13.42578125" style="6" customWidth="1"/>
    <col min="14853" max="14853" width="11.42578125" style="6" bestFit="1" customWidth="1"/>
    <col min="14854" max="14854" width="10.7109375" style="6" bestFit="1" customWidth="1"/>
    <col min="14855" max="14856" width="9.140625" style="6"/>
    <col min="14857" max="14857" width="12.7109375" style="6" bestFit="1" customWidth="1"/>
    <col min="14858" max="15102" width="9.140625" style="6"/>
    <col min="15103" max="15103" width="6.85546875" style="6" customWidth="1"/>
    <col min="15104" max="15104" width="80.7109375" style="6" customWidth="1"/>
    <col min="15105" max="15105" width="14.28515625" style="6" customWidth="1"/>
    <col min="15106" max="15106" width="13.5703125" style="6" customWidth="1"/>
    <col min="15107" max="15108" width="13.42578125" style="6" customWidth="1"/>
    <col min="15109" max="15109" width="11.42578125" style="6" bestFit="1" customWidth="1"/>
    <col min="15110" max="15110" width="10.7109375" style="6" bestFit="1" customWidth="1"/>
    <col min="15111" max="15112" width="9.140625" style="6"/>
    <col min="15113" max="15113" width="12.7109375" style="6" bestFit="1" customWidth="1"/>
    <col min="15114" max="15358" width="9.140625" style="6"/>
    <col min="15359" max="15359" width="6.85546875" style="6" customWidth="1"/>
    <col min="15360" max="15360" width="80.7109375" style="6" customWidth="1"/>
    <col min="15361" max="15361" width="14.28515625" style="6" customWidth="1"/>
    <col min="15362" max="15362" width="13.5703125" style="6" customWidth="1"/>
    <col min="15363" max="15364" width="13.42578125" style="6" customWidth="1"/>
    <col min="15365" max="15365" width="11.42578125" style="6" bestFit="1" customWidth="1"/>
    <col min="15366" max="15366" width="10.7109375" style="6" bestFit="1" customWidth="1"/>
    <col min="15367" max="15368" width="9.140625" style="6"/>
    <col min="15369" max="15369" width="12.7109375" style="6" bestFit="1" customWidth="1"/>
    <col min="15370" max="15614" width="9.140625" style="6"/>
    <col min="15615" max="15615" width="6.85546875" style="6" customWidth="1"/>
    <col min="15616" max="15616" width="80.7109375" style="6" customWidth="1"/>
    <col min="15617" max="15617" width="14.28515625" style="6" customWidth="1"/>
    <col min="15618" max="15618" width="13.5703125" style="6" customWidth="1"/>
    <col min="15619" max="15620" width="13.42578125" style="6" customWidth="1"/>
    <col min="15621" max="15621" width="11.42578125" style="6" bestFit="1" customWidth="1"/>
    <col min="15622" max="15622" width="10.7109375" style="6" bestFit="1" customWidth="1"/>
    <col min="15623" max="15624" width="9.140625" style="6"/>
    <col min="15625" max="15625" width="12.7109375" style="6" bestFit="1" customWidth="1"/>
    <col min="15626" max="15870" width="9.140625" style="6"/>
    <col min="15871" max="15871" width="6.85546875" style="6" customWidth="1"/>
    <col min="15872" max="15872" width="80.7109375" style="6" customWidth="1"/>
    <col min="15873" max="15873" width="14.28515625" style="6" customWidth="1"/>
    <col min="15874" max="15874" width="13.5703125" style="6" customWidth="1"/>
    <col min="15875" max="15876" width="13.42578125" style="6" customWidth="1"/>
    <col min="15877" max="15877" width="11.42578125" style="6" bestFit="1" customWidth="1"/>
    <col min="15878" max="15878" width="10.7109375" style="6" bestFit="1" customWidth="1"/>
    <col min="15879" max="15880" width="9.140625" style="6"/>
    <col min="15881" max="15881" width="12.7109375" style="6" bestFit="1" customWidth="1"/>
    <col min="15882" max="16126" width="9.140625" style="6"/>
    <col min="16127" max="16127" width="6.85546875" style="6" customWidth="1"/>
    <col min="16128" max="16128" width="80.7109375" style="6" customWidth="1"/>
    <col min="16129" max="16129" width="14.28515625" style="6" customWidth="1"/>
    <col min="16130" max="16130" width="13.5703125" style="6" customWidth="1"/>
    <col min="16131" max="16132" width="13.42578125" style="6" customWidth="1"/>
    <col min="16133" max="16133" width="11.42578125" style="6" bestFit="1" customWidth="1"/>
    <col min="16134" max="16134" width="10.7109375" style="6" bestFit="1" customWidth="1"/>
    <col min="16135" max="16136" width="9.140625" style="6"/>
    <col min="16137" max="16137" width="12.7109375" style="6" bestFit="1" customWidth="1"/>
    <col min="16138" max="16384" width="9.140625" style="6"/>
  </cols>
  <sheetData>
    <row r="1" spans="1:5" ht="17.25">
      <c r="A1" s="696" t="s">
        <v>271</v>
      </c>
      <c r="B1" s="696"/>
      <c r="C1" s="696"/>
      <c r="D1" s="696"/>
      <c r="E1" s="55"/>
    </row>
    <row r="2" spans="1:5" ht="51.75" customHeight="1">
      <c r="A2" s="696" t="s">
        <v>72</v>
      </c>
      <c r="B2" s="696"/>
      <c r="C2" s="696"/>
      <c r="D2" s="696"/>
      <c r="E2" s="55"/>
    </row>
    <row r="3" spans="1:5" ht="48.75" customHeight="1">
      <c r="A3" s="697" t="s">
        <v>234</v>
      </c>
      <c r="B3" s="697"/>
      <c r="C3" s="697"/>
      <c r="D3" s="697"/>
      <c r="E3" s="55"/>
    </row>
    <row r="4" spans="1:5" ht="18" customHeight="1">
      <c r="A4" s="698" t="s">
        <v>3</v>
      </c>
      <c r="B4" s="698"/>
      <c r="C4" s="698"/>
      <c r="D4" s="698"/>
      <c r="E4" s="55"/>
    </row>
    <row r="5" spans="1:5" ht="99.75" customHeight="1">
      <c r="A5" s="705" t="s">
        <v>1</v>
      </c>
      <c r="B5" s="699" t="s">
        <v>4</v>
      </c>
      <c r="C5" s="703" t="s">
        <v>316</v>
      </c>
      <c r="D5" s="704"/>
      <c r="E5" s="55"/>
    </row>
    <row r="6" spans="1:5" ht="42.75" customHeight="1">
      <c r="A6" s="706"/>
      <c r="B6" s="700"/>
      <c r="C6" s="2" t="s">
        <v>10</v>
      </c>
      <c r="D6" s="2" t="s">
        <v>5</v>
      </c>
      <c r="E6" s="55"/>
    </row>
    <row r="7" spans="1:5" ht="17.25">
      <c r="A7" s="2"/>
      <c r="B7" s="2" t="s">
        <v>0</v>
      </c>
      <c r="C7" s="2">
        <f>C9</f>
        <v>12546</v>
      </c>
      <c r="D7" s="2">
        <f>D9</f>
        <v>12546</v>
      </c>
      <c r="E7" s="55"/>
    </row>
    <row r="8" spans="1:5" ht="17.25">
      <c r="A8" s="2"/>
      <c r="B8" s="2" t="s">
        <v>6</v>
      </c>
      <c r="C8" s="2"/>
      <c r="D8" s="2"/>
      <c r="E8" s="55"/>
    </row>
    <row r="9" spans="1:5" ht="21" customHeight="1">
      <c r="A9" s="263">
        <v>4</v>
      </c>
      <c r="B9" s="2" t="s">
        <v>292</v>
      </c>
      <c r="C9" s="2">
        <f>SUM(C11:C11)</f>
        <v>12546</v>
      </c>
      <c r="D9" s="2">
        <f>SUM(D11:D12)</f>
        <v>12546</v>
      </c>
      <c r="E9" s="55"/>
    </row>
    <row r="10" spans="1:5" ht="27.75" customHeight="1">
      <c r="A10" s="83"/>
      <c r="B10" s="262" t="s">
        <v>7</v>
      </c>
      <c r="C10" s="262"/>
      <c r="D10" s="262"/>
      <c r="E10" s="55"/>
    </row>
    <row r="11" spans="1:5" s="85" customFormat="1" ht="41.25" customHeight="1">
      <c r="A11" s="86">
        <v>4.0999999999999996</v>
      </c>
      <c r="B11" s="5" t="s">
        <v>293</v>
      </c>
      <c r="C11" s="98">
        <v>12546</v>
      </c>
      <c r="D11" s="98">
        <v>-1920</v>
      </c>
      <c r="E11" s="84"/>
    </row>
    <row r="12" spans="1:5" ht="39" customHeight="1">
      <c r="A12" s="86">
        <v>4.2</v>
      </c>
      <c r="B12" s="5" t="s">
        <v>294</v>
      </c>
      <c r="C12" s="98">
        <v>12546</v>
      </c>
      <c r="D12" s="98">
        <v>14466</v>
      </c>
    </row>
  </sheetData>
  <mergeCells count="7">
    <mergeCell ref="A1:D1"/>
    <mergeCell ref="A2:D2"/>
    <mergeCell ref="A3:D3"/>
    <mergeCell ref="A4:D4"/>
    <mergeCell ref="A5:A6"/>
    <mergeCell ref="B5:B6"/>
    <mergeCell ref="C5:D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B11" sqref="B11"/>
    </sheetView>
  </sheetViews>
  <sheetFormatPr defaultRowHeight="15.75"/>
  <cols>
    <col min="1" max="1" width="6.85546875" style="42" customWidth="1"/>
    <col min="2" max="2" width="78.5703125" style="42" customWidth="1"/>
    <col min="3" max="3" width="18.85546875" style="42" hidden="1" customWidth="1"/>
    <col min="4" max="4" width="38.85546875" style="42" customWidth="1"/>
    <col min="5" max="5" width="7.7109375" style="42" customWidth="1"/>
    <col min="6" max="6" width="11.85546875" style="42" bestFit="1" customWidth="1"/>
    <col min="7" max="255" width="9.140625" style="42"/>
    <col min="256" max="256" width="6.85546875" style="42" customWidth="1"/>
    <col min="257" max="257" width="78.5703125" style="42" customWidth="1"/>
    <col min="258" max="258" width="14.140625" style="42" customWidth="1"/>
    <col min="259" max="259" width="13.7109375" style="42" customWidth="1"/>
    <col min="260" max="260" width="14.7109375" style="42" customWidth="1"/>
    <col min="261" max="261" width="17.140625" style="42" customWidth="1"/>
    <col min="262" max="262" width="11.85546875" style="42" bestFit="1" customWidth="1"/>
    <col min="263" max="511" width="9.140625" style="42"/>
    <col min="512" max="512" width="6.85546875" style="42" customWidth="1"/>
    <col min="513" max="513" width="78.5703125" style="42" customWidth="1"/>
    <col min="514" max="514" width="14.140625" style="42" customWidth="1"/>
    <col min="515" max="515" width="13.7109375" style="42" customWidth="1"/>
    <col min="516" max="516" width="14.7109375" style="42" customWidth="1"/>
    <col min="517" max="517" width="17.140625" style="42" customWidth="1"/>
    <col min="518" max="518" width="11.85546875" style="42" bestFit="1" customWidth="1"/>
    <col min="519" max="767" width="9.140625" style="42"/>
    <col min="768" max="768" width="6.85546875" style="42" customWidth="1"/>
    <col min="769" max="769" width="78.5703125" style="42" customWidth="1"/>
    <col min="770" max="770" width="14.140625" style="42" customWidth="1"/>
    <col min="771" max="771" width="13.7109375" style="42" customWidth="1"/>
    <col min="772" max="772" width="14.7109375" style="42" customWidth="1"/>
    <col min="773" max="773" width="17.140625" style="42" customWidth="1"/>
    <col min="774" max="774" width="11.85546875" style="42" bestFit="1" customWidth="1"/>
    <col min="775" max="1023" width="9.140625" style="42"/>
    <col min="1024" max="1024" width="6.85546875" style="42" customWidth="1"/>
    <col min="1025" max="1025" width="78.5703125" style="42" customWidth="1"/>
    <col min="1026" max="1026" width="14.140625" style="42" customWidth="1"/>
    <col min="1027" max="1027" width="13.7109375" style="42" customWidth="1"/>
    <col min="1028" max="1028" width="14.7109375" style="42" customWidth="1"/>
    <col min="1029" max="1029" width="17.140625" style="42" customWidth="1"/>
    <col min="1030" max="1030" width="11.85546875" style="42" bestFit="1" customWidth="1"/>
    <col min="1031" max="1279" width="9.140625" style="42"/>
    <col min="1280" max="1280" width="6.85546875" style="42" customWidth="1"/>
    <col min="1281" max="1281" width="78.5703125" style="42" customWidth="1"/>
    <col min="1282" max="1282" width="14.140625" style="42" customWidth="1"/>
    <col min="1283" max="1283" width="13.7109375" style="42" customWidth="1"/>
    <col min="1284" max="1284" width="14.7109375" style="42" customWidth="1"/>
    <col min="1285" max="1285" width="17.140625" style="42" customWidth="1"/>
    <col min="1286" max="1286" width="11.85546875" style="42" bestFit="1" customWidth="1"/>
    <col min="1287" max="1535" width="9.140625" style="42"/>
    <col min="1536" max="1536" width="6.85546875" style="42" customWidth="1"/>
    <col min="1537" max="1537" width="78.5703125" style="42" customWidth="1"/>
    <col min="1538" max="1538" width="14.140625" style="42" customWidth="1"/>
    <col min="1539" max="1539" width="13.7109375" style="42" customWidth="1"/>
    <col min="1540" max="1540" width="14.7109375" style="42" customWidth="1"/>
    <col min="1541" max="1541" width="17.140625" style="42" customWidth="1"/>
    <col min="1542" max="1542" width="11.85546875" style="42" bestFit="1" customWidth="1"/>
    <col min="1543" max="1791" width="9.140625" style="42"/>
    <col min="1792" max="1792" width="6.85546875" style="42" customWidth="1"/>
    <col min="1793" max="1793" width="78.5703125" style="42" customWidth="1"/>
    <col min="1794" max="1794" width="14.140625" style="42" customWidth="1"/>
    <col min="1795" max="1795" width="13.7109375" style="42" customWidth="1"/>
    <col min="1796" max="1796" width="14.7109375" style="42" customWidth="1"/>
    <col min="1797" max="1797" width="17.140625" style="42" customWidth="1"/>
    <col min="1798" max="1798" width="11.85546875" style="42" bestFit="1" customWidth="1"/>
    <col min="1799" max="2047" width="9.140625" style="42"/>
    <col min="2048" max="2048" width="6.85546875" style="42" customWidth="1"/>
    <col min="2049" max="2049" width="78.5703125" style="42" customWidth="1"/>
    <col min="2050" max="2050" width="14.140625" style="42" customWidth="1"/>
    <col min="2051" max="2051" width="13.7109375" style="42" customWidth="1"/>
    <col min="2052" max="2052" width="14.7109375" style="42" customWidth="1"/>
    <col min="2053" max="2053" width="17.140625" style="42" customWidth="1"/>
    <col min="2054" max="2054" width="11.85546875" style="42" bestFit="1" customWidth="1"/>
    <col min="2055" max="2303" width="9.140625" style="42"/>
    <col min="2304" max="2304" width="6.85546875" style="42" customWidth="1"/>
    <col min="2305" max="2305" width="78.5703125" style="42" customWidth="1"/>
    <col min="2306" max="2306" width="14.140625" style="42" customWidth="1"/>
    <col min="2307" max="2307" width="13.7109375" style="42" customWidth="1"/>
    <col min="2308" max="2308" width="14.7109375" style="42" customWidth="1"/>
    <col min="2309" max="2309" width="17.140625" style="42" customWidth="1"/>
    <col min="2310" max="2310" width="11.85546875" style="42" bestFit="1" customWidth="1"/>
    <col min="2311" max="2559" width="9.140625" style="42"/>
    <col min="2560" max="2560" width="6.85546875" style="42" customWidth="1"/>
    <col min="2561" max="2561" width="78.5703125" style="42" customWidth="1"/>
    <col min="2562" max="2562" width="14.140625" style="42" customWidth="1"/>
    <col min="2563" max="2563" width="13.7109375" style="42" customWidth="1"/>
    <col min="2564" max="2564" width="14.7109375" style="42" customWidth="1"/>
    <col min="2565" max="2565" width="17.140625" style="42" customWidth="1"/>
    <col min="2566" max="2566" width="11.85546875" style="42" bestFit="1" customWidth="1"/>
    <col min="2567" max="2815" width="9.140625" style="42"/>
    <col min="2816" max="2816" width="6.85546875" style="42" customWidth="1"/>
    <col min="2817" max="2817" width="78.5703125" style="42" customWidth="1"/>
    <col min="2818" max="2818" width="14.140625" style="42" customWidth="1"/>
    <col min="2819" max="2819" width="13.7109375" style="42" customWidth="1"/>
    <col min="2820" max="2820" width="14.7109375" style="42" customWidth="1"/>
    <col min="2821" max="2821" width="17.140625" style="42" customWidth="1"/>
    <col min="2822" max="2822" width="11.85546875" style="42" bestFit="1" customWidth="1"/>
    <col min="2823" max="3071" width="9.140625" style="42"/>
    <col min="3072" max="3072" width="6.85546875" style="42" customWidth="1"/>
    <col min="3073" max="3073" width="78.5703125" style="42" customWidth="1"/>
    <col min="3074" max="3074" width="14.140625" style="42" customWidth="1"/>
    <col min="3075" max="3075" width="13.7109375" style="42" customWidth="1"/>
    <col min="3076" max="3076" width="14.7109375" style="42" customWidth="1"/>
    <col min="3077" max="3077" width="17.140625" style="42" customWidth="1"/>
    <col min="3078" max="3078" width="11.85546875" style="42" bestFit="1" customWidth="1"/>
    <col min="3079" max="3327" width="9.140625" style="42"/>
    <col min="3328" max="3328" width="6.85546875" style="42" customWidth="1"/>
    <col min="3329" max="3329" width="78.5703125" style="42" customWidth="1"/>
    <col min="3330" max="3330" width="14.140625" style="42" customWidth="1"/>
    <col min="3331" max="3331" width="13.7109375" style="42" customWidth="1"/>
    <col min="3332" max="3332" width="14.7109375" style="42" customWidth="1"/>
    <col min="3333" max="3333" width="17.140625" style="42" customWidth="1"/>
    <col min="3334" max="3334" width="11.85546875" style="42" bestFit="1" customWidth="1"/>
    <col min="3335" max="3583" width="9.140625" style="42"/>
    <col min="3584" max="3584" width="6.85546875" style="42" customWidth="1"/>
    <col min="3585" max="3585" width="78.5703125" style="42" customWidth="1"/>
    <col min="3586" max="3586" width="14.140625" style="42" customWidth="1"/>
    <col min="3587" max="3587" width="13.7109375" style="42" customWidth="1"/>
    <col min="3588" max="3588" width="14.7109375" style="42" customWidth="1"/>
    <col min="3589" max="3589" width="17.140625" style="42" customWidth="1"/>
    <col min="3590" max="3590" width="11.85546875" style="42" bestFit="1" customWidth="1"/>
    <col min="3591" max="3839" width="9.140625" style="42"/>
    <col min="3840" max="3840" width="6.85546875" style="42" customWidth="1"/>
    <col min="3841" max="3841" width="78.5703125" style="42" customWidth="1"/>
    <col min="3842" max="3842" width="14.140625" style="42" customWidth="1"/>
    <col min="3843" max="3843" width="13.7109375" style="42" customWidth="1"/>
    <col min="3844" max="3844" width="14.7109375" style="42" customWidth="1"/>
    <col min="3845" max="3845" width="17.140625" style="42" customWidth="1"/>
    <col min="3846" max="3846" width="11.85546875" style="42" bestFit="1" customWidth="1"/>
    <col min="3847" max="4095" width="9.140625" style="42"/>
    <col min="4096" max="4096" width="6.85546875" style="42" customWidth="1"/>
    <col min="4097" max="4097" width="78.5703125" style="42" customWidth="1"/>
    <col min="4098" max="4098" width="14.140625" style="42" customWidth="1"/>
    <col min="4099" max="4099" width="13.7109375" style="42" customWidth="1"/>
    <col min="4100" max="4100" width="14.7109375" style="42" customWidth="1"/>
    <col min="4101" max="4101" width="17.140625" style="42" customWidth="1"/>
    <col min="4102" max="4102" width="11.85546875" style="42" bestFit="1" customWidth="1"/>
    <col min="4103" max="4351" width="9.140625" style="42"/>
    <col min="4352" max="4352" width="6.85546875" style="42" customWidth="1"/>
    <col min="4353" max="4353" width="78.5703125" style="42" customWidth="1"/>
    <col min="4354" max="4354" width="14.140625" style="42" customWidth="1"/>
    <col min="4355" max="4355" width="13.7109375" style="42" customWidth="1"/>
    <col min="4356" max="4356" width="14.7109375" style="42" customWidth="1"/>
    <col min="4357" max="4357" width="17.140625" style="42" customWidth="1"/>
    <col min="4358" max="4358" width="11.85546875" style="42" bestFit="1" customWidth="1"/>
    <col min="4359" max="4607" width="9.140625" style="42"/>
    <col min="4608" max="4608" width="6.85546875" style="42" customWidth="1"/>
    <col min="4609" max="4609" width="78.5703125" style="42" customWidth="1"/>
    <col min="4610" max="4610" width="14.140625" style="42" customWidth="1"/>
    <col min="4611" max="4611" width="13.7109375" style="42" customWidth="1"/>
    <col min="4612" max="4612" width="14.7109375" style="42" customWidth="1"/>
    <col min="4613" max="4613" width="17.140625" style="42" customWidth="1"/>
    <col min="4614" max="4614" width="11.85546875" style="42" bestFit="1" customWidth="1"/>
    <col min="4615" max="4863" width="9.140625" style="42"/>
    <col min="4864" max="4864" width="6.85546875" style="42" customWidth="1"/>
    <col min="4865" max="4865" width="78.5703125" style="42" customWidth="1"/>
    <col min="4866" max="4866" width="14.140625" style="42" customWidth="1"/>
    <col min="4867" max="4867" width="13.7109375" style="42" customWidth="1"/>
    <col min="4868" max="4868" width="14.7109375" style="42" customWidth="1"/>
    <col min="4869" max="4869" width="17.140625" style="42" customWidth="1"/>
    <col min="4870" max="4870" width="11.85546875" style="42" bestFit="1" customWidth="1"/>
    <col min="4871" max="5119" width="9.140625" style="42"/>
    <col min="5120" max="5120" width="6.85546875" style="42" customWidth="1"/>
    <col min="5121" max="5121" width="78.5703125" style="42" customWidth="1"/>
    <col min="5122" max="5122" width="14.140625" style="42" customWidth="1"/>
    <col min="5123" max="5123" width="13.7109375" style="42" customWidth="1"/>
    <col min="5124" max="5124" width="14.7109375" style="42" customWidth="1"/>
    <col min="5125" max="5125" width="17.140625" style="42" customWidth="1"/>
    <col min="5126" max="5126" width="11.85546875" style="42" bestFit="1" customWidth="1"/>
    <col min="5127" max="5375" width="9.140625" style="42"/>
    <col min="5376" max="5376" width="6.85546875" style="42" customWidth="1"/>
    <col min="5377" max="5377" width="78.5703125" style="42" customWidth="1"/>
    <col min="5378" max="5378" width="14.140625" style="42" customWidth="1"/>
    <col min="5379" max="5379" width="13.7109375" style="42" customWidth="1"/>
    <col min="5380" max="5380" width="14.7109375" style="42" customWidth="1"/>
    <col min="5381" max="5381" width="17.140625" style="42" customWidth="1"/>
    <col min="5382" max="5382" width="11.85546875" style="42" bestFit="1" customWidth="1"/>
    <col min="5383" max="5631" width="9.140625" style="42"/>
    <col min="5632" max="5632" width="6.85546875" style="42" customWidth="1"/>
    <col min="5633" max="5633" width="78.5703125" style="42" customWidth="1"/>
    <col min="5634" max="5634" width="14.140625" style="42" customWidth="1"/>
    <col min="5635" max="5635" width="13.7109375" style="42" customWidth="1"/>
    <col min="5636" max="5636" width="14.7109375" style="42" customWidth="1"/>
    <col min="5637" max="5637" width="17.140625" style="42" customWidth="1"/>
    <col min="5638" max="5638" width="11.85546875" style="42" bestFit="1" customWidth="1"/>
    <col min="5639" max="5887" width="9.140625" style="42"/>
    <col min="5888" max="5888" width="6.85546875" style="42" customWidth="1"/>
    <col min="5889" max="5889" width="78.5703125" style="42" customWidth="1"/>
    <col min="5890" max="5890" width="14.140625" style="42" customWidth="1"/>
    <col min="5891" max="5891" width="13.7109375" style="42" customWidth="1"/>
    <col min="5892" max="5892" width="14.7109375" style="42" customWidth="1"/>
    <col min="5893" max="5893" width="17.140625" style="42" customWidth="1"/>
    <col min="5894" max="5894" width="11.85546875" style="42" bestFit="1" customWidth="1"/>
    <col min="5895" max="6143" width="9.140625" style="42"/>
    <col min="6144" max="6144" width="6.85546875" style="42" customWidth="1"/>
    <col min="6145" max="6145" width="78.5703125" style="42" customWidth="1"/>
    <col min="6146" max="6146" width="14.140625" style="42" customWidth="1"/>
    <col min="6147" max="6147" width="13.7109375" style="42" customWidth="1"/>
    <col min="6148" max="6148" width="14.7109375" style="42" customWidth="1"/>
    <col min="6149" max="6149" width="17.140625" style="42" customWidth="1"/>
    <col min="6150" max="6150" width="11.85546875" style="42" bestFit="1" customWidth="1"/>
    <col min="6151" max="6399" width="9.140625" style="42"/>
    <col min="6400" max="6400" width="6.85546875" style="42" customWidth="1"/>
    <col min="6401" max="6401" width="78.5703125" style="42" customWidth="1"/>
    <col min="6402" max="6402" width="14.140625" style="42" customWidth="1"/>
    <col min="6403" max="6403" width="13.7109375" style="42" customWidth="1"/>
    <col min="6404" max="6404" width="14.7109375" style="42" customWidth="1"/>
    <col min="6405" max="6405" width="17.140625" style="42" customWidth="1"/>
    <col min="6406" max="6406" width="11.85546875" style="42" bestFit="1" customWidth="1"/>
    <col min="6407" max="6655" width="9.140625" style="42"/>
    <col min="6656" max="6656" width="6.85546875" style="42" customWidth="1"/>
    <col min="6657" max="6657" width="78.5703125" style="42" customWidth="1"/>
    <col min="6658" max="6658" width="14.140625" style="42" customWidth="1"/>
    <col min="6659" max="6659" width="13.7109375" style="42" customWidth="1"/>
    <col min="6660" max="6660" width="14.7109375" style="42" customWidth="1"/>
    <col min="6661" max="6661" width="17.140625" style="42" customWidth="1"/>
    <col min="6662" max="6662" width="11.85546875" style="42" bestFit="1" customWidth="1"/>
    <col min="6663" max="6911" width="9.140625" style="42"/>
    <col min="6912" max="6912" width="6.85546875" style="42" customWidth="1"/>
    <col min="6913" max="6913" width="78.5703125" style="42" customWidth="1"/>
    <col min="6914" max="6914" width="14.140625" style="42" customWidth="1"/>
    <col min="6915" max="6915" width="13.7109375" style="42" customWidth="1"/>
    <col min="6916" max="6916" width="14.7109375" style="42" customWidth="1"/>
    <col min="6917" max="6917" width="17.140625" style="42" customWidth="1"/>
    <col min="6918" max="6918" width="11.85546875" style="42" bestFit="1" customWidth="1"/>
    <col min="6919" max="7167" width="9.140625" style="42"/>
    <col min="7168" max="7168" width="6.85546875" style="42" customWidth="1"/>
    <col min="7169" max="7169" width="78.5703125" style="42" customWidth="1"/>
    <col min="7170" max="7170" width="14.140625" style="42" customWidth="1"/>
    <col min="7171" max="7171" width="13.7109375" style="42" customWidth="1"/>
    <col min="7172" max="7172" width="14.7109375" style="42" customWidth="1"/>
    <col min="7173" max="7173" width="17.140625" style="42" customWidth="1"/>
    <col min="7174" max="7174" width="11.85546875" style="42" bestFit="1" customWidth="1"/>
    <col min="7175" max="7423" width="9.140625" style="42"/>
    <col min="7424" max="7424" width="6.85546875" style="42" customWidth="1"/>
    <col min="7425" max="7425" width="78.5703125" style="42" customWidth="1"/>
    <col min="7426" max="7426" width="14.140625" style="42" customWidth="1"/>
    <col min="7427" max="7427" width="13.7109375" style="42" customWidth="1"/>
    <col min="7428" max="7428" width="14.7109375" style="42" customWidth="1"/>
    <col min="7429" max="7429" width="17.140625" style="42" customWidth="1"/>
    <col min="7430" max="7430" width="11.85546875" style="42" bestFit="1" customWidth="1"/>
    <col min="7431" max="7679" width="9.140625" style="42"/>
    <col min="7680" max="7680" width="6.85546875" style="42" customWidth="1"/>
    <col min="7681" max="7681" width="78.5703125" style="42" customWidth="1"/>
    <col min="7682" max="7682" width="14.140625" style="42" customWidth="1"/>
    <col min="7683" max="7683" width="13.7109375" style="42" customWidth="1"/>
    <col min="7684" max="7684" width="14.7109375" style="42" customWidth="1"/>
    <col min="7685" max="7685" width="17.140625" style="42" customWidth="1"/>
    <col min="7686" max="7686" width="11.85546875" style="42" bestFit="1" customWidth="1"/>
    <col min="7687" max="7935" width="9.140625" style="42"/>
    <col min="7936" max="7936" width="6.85546875" style="42" customWidth="1"/>
    <col min="7937" max="7937" width="78.5703125" style="42" customWidth="1"/>
    <col min="7938" max="7938" width="14.140625" style="42" customWidth="1"/>
    <col min="7939" max="7939" width="13.7109375" style="42" customWidth="1"/>
    <col min="7940" max="7940" width="14.7109375" style="42" customWidth="1"/>
    <col min="7941" max="7941" width="17.140625" style="42" customWidth="1"/>
    <col min="7942" max="7942" width="11.85546875" style="42" bestFit="1" customWidth="1"/>
    <col min="7943" max="8191" width="9.140625" style="42"/>
    <col min="8192" max="8192" width="6.85546875" style="42" customWidth="1"/>
    <col min="8193" max="8193" width="78.5703125" style="42" customWidth="1"/>
    <col min="8194" max="8194" width="14.140625" style="42" customWidth="1"/>
    <col min="8195" max="8195" width="13.7109375" style="42" customWidth="1"/>
    <col min="8196" max="8196" width="14.7109375" style="42" customWidth="1"/>
    <col min="8197" max="8197" width="17.140625" style="42" customWidth="1"/>
    <col min="8198" max="8198" width="11.85546875" style="42" bestFit="1" customWidth="1"/>
    <col min="8199" max="8447" width="9.140625" style="42"/>
    <col min="8448" max="8448" width="6.85546875" style="42" customWidth="1"/>
    <col min="8449" max="8449" width="78.5703125" style="42" customWidth="1"/>
    <col min="8450" max="8450" width="14.140625" style="42" customWidth="1"/>
    <col min="8451" max="8451" width="13.7109375" style="42" customWidth="1"/>
    <col min="8452" max="8452" width="14.7109375" style="42" customWidth="1"/>
    <col min="8453" max="8453" width="17.140625" style="42" customWidth="1"/>
    <col min="8454" max="8454" width="11.85546875" style="42" bestFit="1" customWidth="1"/>
    <col min="8455" max="8703" width="9.140625" style="42"/>
    <col min="8704" max="8704" width="6.85546875" style="42" customWidth="1"/>
    <col min="8705" max="8705" width="78.5703125" style="42" customWidth="1"/>
    <col min="8706" max="8706" width="14.140625" style="42" customWidth="1"/>
    <col min="8707" max="8707" width="13.7109375" style="42" customWidth="1"/>
    <col min="8708" max="8708" width="14.7109375" style="42" customWidth="1"/>
    <col min="8709" max="8709" width="17.140625" style="42" customWidth="1"/>
    <col min="8710" max="8710" width="11.85546875" style="42" bestFit="1" customWidth="1"/>
    <col min="8711" max="8959" width="9.140625" style="42"/>
    <col min="8960" max="8960" width="6.85546875" style="42" customWidth="1"/>
    <col min="8961" max="8961" width="78.5703125" style="42" customWidth="1"/>
    <col min="8962" max="8962" width="14.140625" style="42" customWidth="1"/>
    <col min="8963" max="8963" width="13.7109375" style="42" customWidth="1"/>
    <col min="8964" max="8964" width="14.7109375" style="42" customWidth="1"/>
    <col min="8965" max="8965" width="17.140625" style="42" customWidth="1"/>
    <col min="8966" max="8966" width="11.85546875" style="42" bestFit="1" customWidth="1"/>
    <col min="8967" max="9215" width="9.140625" style="42"/>
    <col min="9216" max="9216" width="6.85546875" style="42" customWidth="1"/>
    <col min="9217" max="9217" width="78.5703125" style="42" customWidth="1"/>
    <col min="9218" max="9218" width="14.140625" style="42" customWidth="1"/>
    <col min="9219" max="9219" width="13.7109375" style="42" customWidth="1"/>
    <col min="9220" max="9220" width="14.7109375" style="42" customWidth="1"/>
    <col min="9221" max="9221" width="17.140625" style="42" customWidth="1"/>
    <col min="9222" max="9222" width="11.85546875" style="42" bestFit="1" customWidth="1"/>
    <col min="9223" max="9471" width="9.140625" style="42"/>
    <col min="9472" max="9472" width="6.85546875" style="42" customWidth="1"/>
    <col min="9473" max="9473" width="78.5703125" style="42" customWidth="1"/>
    <col min="9474" max="9474" width="14.140625" style="42" customWidth="1"/>
    <col min="9475" max="9475" width="13.7109375" style="42" customWidth="1"/>
    <col min="9476" max="9476" width="14.7109375" style="42" customWidth="1"/>
    <col min="9477" max="9477" width="17.140625" style="42" customWidth="1"/>
    <col min="9478" max="9478" width="11.85546875" style="42" bestFit="1" customWidth="1"/>
    <col min="9479" max="9727" width="9.140625" style="42"/>
    <col min="9728" max="9728" width="6.85546875" style="42" customWidth="1"/>
    <col min="9729" max="9729" width="78.5703125" style="42" customWidth="1"/>
    <col min="9730" max="9730" width="14.140625" style="42" customWidth="1"/>
    <col min="9731" max="9731" width="13.7109375" style="42" customWidth="1"/>
    <col min="9732" max="9732" width="14.7109375" style="42" customWidth="1"/>
    <col min="9733" max="9733" width="17.140625" style="42" customWidth="1"/>
    <col min="9734" max="9734" width="11.85546875" style="42" bestFit="1" customWidth="1"/>
    <col min="9735" max="9983" width="9.140625" style="42"/>
    <col min="9984" max="9984" width="6.85546875" style="42" customWidth="1"/>
    <col min="9985" max="9985" width="78.5703125" style="42" customWidth="1"/>
    <col min="9986" max="9986" width="14.140625" style="42" customWidth="1"/>
    <col min="9987" max="9987" width="13.7109375" style="42" customWidth="1"/>
    <col min="9988" max="9988" width="14.7109375" style="42" customWidth="1"/>
    <col min="9989" max="9989" width="17.140625" style="42" customWidth="1"/>
    <col min="9990" max="9990" width="11.85546875" style="42" bestFit="1" customWidth="1"/>
    <col min="9991" max="10239" width="9.140625" style="42"/>
    <col min="10240" max="10240" width="6.85546875" style="42" customWidth="1"/>
    <col min="10241" max="10241" width="78.5703125" style="42" customWidth="1"/>
    <col min="10242" max="10242" width="14.140625" style="42" customWidth="1"/>
    <col min="10243" max="10243" width="13.7109375" style="42" customWidth="1"/>
    <col min="10244" max="10244" width="14.7109375" style="42" customWidth="1"/>
    <col min="10245" max="10245" width="17.140625" style="42" customWidth="1"/>
    <col min="10246" max="10246" width="11.85546875" style="42" bestFit="1" customWidth="1"/>
    <col min="10247" max="10495" width="9.140625" style="42"/>
    <col min="10496" max="10496" width="6.85546875" style="42" customWidth="1"/>
    <col min="10497" max="10497" width="78.5703125" style="42" customWidth="1"/>
    <col min="10498" max="10498" width="14.140625" style="42" customWidth="1"/>
    <col min="10499" max="10499" width="13.7109375" style="42" customWidth="1"/>
    <col min="10500" max="10500" width="14.7109375" style="42" customWidth="1"/>
    <col min="10501" max="10501" width="17.140625" style="42" customWidth="1"/>
    <col min="10502" max="10502" width="11.85546875" style="42" bestFit="1" customWidth="1"/>
    <col min="10503" max="10751" width="9.140625" style="42"/>
    <col min="10752" max="10752" width="6.85546875" style="42" customWidth="1"/>
    <col min="10753" max="10753" width="78.5703125" style="42" customWidth="1"/>
    <col min="10754" max="10754" width="14.140625" style="42" customWidth="1"/>
    <col min="10755" max="10755" width="13.7109375" style="42" customWidth="1"/>
    <col min="10756" max="10756" width="14.7109375" style="42" customWidth="1"/>
    <col min="10757" max="10757" width="17.140625" style="42" customWidth="1"/>
    <col min="10758" max="10758" width="11.85546875" style="42" bestFit="1" customWidth="1"/>
    <col min="10759" max="11007" width="9.140625" style="42"/>
    <col min="11008" max="11008" width="6.85546875" style="42" customWidth="1"/>
    <col min="11009" max="11009" width="78.5703125" style="42" customWidth="1"/>
    <col min="11010" max="11010" width="14.140625" style="42" customWidth="1"/>
    <col min="11011" max="11011" width="13.7109375" style="42" customWidth="1"/>
    <col min="11012" max="11012" width="14.7109375" style="42" customWidth="1"/>
    <col min="11013" max="11013" width="17.140625" style="42" customWidth="1"/>
    <col min="11014" max="11014" width="11.85546875" style="42" bestFit="1" customWidth="1"/>
    <col min="11015" max="11263" width="9.140625" style="42"/>
    <col min="11264" max="11264" width="6.85546875" style="42" customWidth="1"/>
    <col min="11265" max="11265" width="78.5703125" style="42" customWidth="1"/>
    <col min="11266" max="11266" width="14.140625" style="42" customWidth="1"/>
    <col min="11267" max="11267" width="13.7109375" style="42" customWidth="1"/>
    <col min="11268" max="11268" width="14.7109375" style="42" customWidth="1"/>
    <col min="11269" max="11269" width="17.140625" style="42" customWidth="1"/>
    <col min="11270" max="11270" width="11.85546875" style="42" bestFit="1" customWidth="1"/>
    <col min="11271" max="11519" width="9.140625" style="42"/>
    <col min="11520" max="11520" width="6.85546875" style="42" customWidth="1"/>
    <col min="11521" max="11521" width="78.5703125" style="42" customWidth="1"/>
    <col min="11522" max="11522" width="14.140625" style="42" customWidth="1"/>
    <col min="11523" max="11523" width="13.7109375" style="42" customWidth="1"/>
    <col min="11524" max="11524" width="14.7109375" style="42" customWidth="1"/>
    <col min="11525" max="11525" width="17.140625" style="42" customWidth="1"/>
    <col min="11526" max="11526" width="11.85546875" style="42" bestFit="1" customWidth="1"/>
    <col min="11527" max="11775" width="9.140625" style="42"/>
    <col min="11776" max="11776" width="6.85546875" style="42" customWidth="1"/>
    <col min="11777" max="11777" width="78.5703125" style="42" customWidth="1"/>
    <col min="11778" max="11778" width="14.140625" style="42" customWidth="1"/>
    <col min="11779" max="11779" width="13.7109375" style="42" customWidth="1"/>
    <col min="11780" max="11780" width="14.7109375" style="42" customWidth="1"/>
    <col min="11781" max="11781" width="17.140625" style="42" customWidth="1"/>
    <col min="11782" max="11782" width="11.85546875" style="42" bestFit="1" customWidth="1"/>
    <col min="11783" max="12031" width="9.140625" style="42"/>
    <col min="12032" max="12032" width="6.85546875" style="42" customWidth="1"/>
    <col min="12033" max="12033" width="78.5703125" style="42" customWidth="1"/>
    <col min="12034" max="12034" width="14.140625" style="42" customWidth="1"/>
    <col min="12035" max="12035" width="13.7109375" style="42" customWidth="1"/>
    <col min="12036" max="12036" width="14.7109375" style="42" customWidth="1"/>
    <col min="12037" max="12037" width="17.140625" style="42" customWidth="1"/>
    <col min="12038" max="12038" width="11.85546875" style="42" bestFit="1" customWidth="1"/>
    <col min="12039" max="12287" width="9.140625" style="42"/>
    <col min="12288" max="12288" width="6.85546875" style="42" customWidth="1"/>
    <col min="12289" max="12289" width="78.5703125" style="42" customWidth="1"/>
    <col min="12290" max="12290" width="14.140625" style="42" customWidth="1"/>
    <col min="12291" max="12291" width="13.7109375" style="42" customWidth="1"/>
    <col min="12292" max="12292" width="14.7109375" style="42" customWidth="1"/>
    <col min="12293" max="12293" width="17.140625" style="42" customWidth="1"/>
    <col min="12294" max="12294" width="11.85546875" style="42" bestFit="1" customWidth="1"/>
    <col min="12295" max="12543" width="9.140625" style="42"/>
    <col min="12544" max="12544" width="6.85546875" style="42" customWidth="1"/>
    <col min="12545" max="12545" width="78.5703125" style="42" customWidth="1"/>
    <col min="12546" max="12546" width="14.140625" style="42" customWidth="1"/>
    <col min="12547" max="12547" width="13.7109375" style="42" customWidth="1"/>
    <col min="12548" max="12548" width="14.7109375" style="42" customWidth="1"/>
    <col min="12549" max="12549" width="17.140625" style="42" customWidth="1"/>
    <col min="12550" max="12550" width="11.85546875" style="42" bestFit="1" customWidth="1"/>
    <col min="12551" max="12799" width="9.140625" style="42"/>
    <col min="12800" max="12800" width="6.85546875" style="42" customWidth="1"/>
    <col min="12801" max="12801" width="78.5703125" style="42" customWidth="1"/>
    <col min="12802" max="12802" width="14.140625" style="42" customWidth="1"/>
    <col min="12803" max="12803" width="13.7109375" style="42" customWidth="1"/>
    <col min="12804" max="12804" width="14.7109375" style="42" customWidth="1"/>
    <col min="12805" max="12805" width="17.140625" style="42" customWidth="1"/>
    <col min="12806" max="12806" width="11.85546875" style="42" bestFit="1" customWidth="1"/>
    <col min="12807" max="13055" width="9.140625" style="42"/>
    <col min="13056" max="13056" width="6.85546875" style="42" customWidth="1"/>
    <col min="13057" max="13057" width="78.5703125" style="42" customWidth="1"/>
    <col min="13058" max="13058" width="14.140625" style="42" customWidth="1"/>
    <col min="13059" max="13059" width="13.7109375" style="42" customWidth="1"/>
    <col min="13060" max="13060" width="14.7109375" style="42" customWidth="1"/>
    <col min="13061" max="13061" width="17.140625" style="42" customWidth="1"/>
    <col min="13062" max="13062" width="11.85546875" style="42" bestFit="1" customWidth="1"/>
    <col min="13063" max="13311" width="9.140625" style="42"/>
    <col min="13312" max="13312" width="6.85546875" style="42" customWidth="1"/>
    <col min="13313" max="13313" width="78.5703125" style="42" customWidth="1"/>
    <col min="13314" max="13314" width="14.140625" style="42" customWidth="1"/>
    <col min="13315" max="13315" width="13.7109375" style="42" customWidth="1"/>
    <col min="13316" max="13316" width="14.7109375" style="42" customWidth="1"/>
    <col min="13317" max="13317" width="17.140625" style="42" customWidth="1"/>
    <col min="13318" max="13318" width="11.85546875" style="42" bestFit="1" customWidth="1"/>
    <col min="13319" max="13567" width="9.140625" style="42"/>
    <col min="13568" max="13568" width="6.85546875" style="42" customWidth="1"/>
    <col min="13569" max="13569" width="78.5703125" style="42" customWidth="1"/>
    <col min="13570" max="13570" width="14.140625" style="42" customWidth="1"/>
    <col min="13571" max="13571" width="13.7109375" style="42" customWidth="1"/>
    <col min="13572" max="13572" width="14.7109375" style="42" customWidth="1"/>
    <col min="13573" max="13573" width="17.140625" style="42" customWidth="1"/>
    <col min="13574" max="13574" width="11.85546875" style="42" bestFit="1" customWidth="1"/>
    <col min="13575" max="13823" width="9.140625" style="42"/>
    <col min="13824" max="13824" width="6.85546875" style="42" customWidth="1"/>
    <col min="13825" max="13825" width="78.5703125" style="42" customWidth="1"/>
    <col min="13826" max="13826" width="14.140625" style="42" customWidth="1"/>
    <col min="13827" max="13827" width="13.7109375" style="42" customWidth="1"/>
    <col min="13828" max="13828" width="14.7109375" style="42" customWidth="1"/>
    <col min="13829" max="13829" width="17.140625" style="42" customWidth="1"/>
    <col min="13830" max="13830" width="11.85546875" style="42" bestFit="1" customWidth="1"/>
    <col min="13831" max="14079" width="9.140625" style="42"/>
    <col min="14080" max="14080" width="6.85546875" style="42" customWidth="1"/>
    <col min="14081" max="14081" width="78.5703125" style="42" customWidth="1"/>
    <col min="14082" max="14082" width="14.140625" style="42" customWidth="1"/>
    <col min="14083" max="14083" width="13.7109375" style="42" customWidth="1"/>
    <col min="14084" max="14084" width="14.7109375" style="42" customWidth="1"/>
    <col min="14085" max="14085" width="17.140625" style="42" customWidth="1"/>
    <col min="14086" max="14086" width="11.85546875" style="42" bestFit="1" customWidth="1"/>
    <col min="14087" max="14335" width="9.140625" style="42"/>
    <col min="14336" max="14336" width="6.85546875" style="42" customWidth="1"/>
    <col min="14337" max="14337" width="78.5703125" style="42" customWidth="1"/>
    <col min="14338" max="14338" width="14.140625" style="42" customWidth="1"/>
    <col min="14339" max="14339" width="13.7109375" style="42" customWidth="1"/>
    <col min="14340" max="14340" width="14.7109375" style="42" customWidth="1"/>
    <col min="14341" max="14341" width="17.140625" style="42" customWidth="1"/>
    <col min="14342" max="14342" width="11.85546875" style="42" bestFit="1" customWidth="1"/>
    <col min="14343" max="14591" width="9.140625" style="42"/>
    <col min="14592" max="14592" width="6.85546875" style="42" customWidth="1"/>
    <col min="14593" max="14593" width="78.5703125" style="42" customWidth="1"/>
    <col min="14594" max="14594" width="14.140625" style="42" customWidth="1"/>
    <col min="14595" max="14595" width="13.7109375" style="42" customWidth="1"/>
    <col min="14596" max="14596" width="14.7109375" style="42" customWidth="1"/>
    <col min="14597" max="14597" width="17.140625" style="42" customWidth="1"/>
    <col min="14598" max="14598" width="11.85546875" style="42" bestFit="1" customWidth="1"/>
    <col min="14599" max="14847" width="9.140625" style="42"/>
    <col min="14848" max="14848" width="6.85546875" style="42" customWidth="1"/>
    <col min="14849" max="14849" width="78.5703125" style="42" customWidth="1"/>
    <col min="14850" max="14850" width="14.140625" style="42" customWidth="1"/>
    <col min="14851" max="14851" width="13.7109375" style="42" customWidth="1"/>
    <col min="14852" max="14852" width="14.7109375" style="42" customWidth="1"/>
    <col min="14853" max="14853" width="17.140625" style="42" customWidth="1"/>
    <col min="14854" max="14854" width="11.85546875" style="42" bestFit="1" customWidth="1"/>
    <col min="14855" max="15103" width="9.140625" style="42"/>
    <col min="15104" max="15104" width="6.85546875" style="42" customWidth="1"/>
    <col min="15105" max="15105" width="78.5703125" style="42" customWidth="1"/>
    <col min="15106" max="15106" width="14.140625" style="42" customWidth="1"/>
    <col min="15107" max="15107" width="13.7109375" style="42" customWidth="1"/>
    <col min="15108" max="15108" width="14.7109375" style="42" customWidth="1"/>
    <col min="15109" max="15109" width="17.140625" style="42" customWidth="1"/>
    <col min="15110" max="15110" width="11.85546875" style="42" bestFit="1" customWidth="1"/>
    <col min="15111" max="15359" width="9.140625" style="42"/>
    <col min="15360" max="15360" width="6.85546875" style="42" customWidth="1"/>
    <col min="15361" max="15361" width="78.5703125" style="42" customWidth="1"/>
    <col min="15362" max="15362" width="14.140625" style="42" customWidth="1"/>
    <col min="15363" max="15363" width="13.7109375" style="42" customWidth="1"/>
    <col min="15364" max="15364" width="14.7109375" style="42" customWidth="1"/>
    <col min="15365" max="15365" width="17.140625" style="42" customWidth="1"/>
    <col min="15366" max="15366" width="11.85546875" style="42" bestFit="1" customWidth="1"/>
    <col min="15367" max="15615" width="9.140625" style="42"/>
    <col min="15616" max="15616" width="6.85546875" style="42" customWidth="1"/>
    <col min="15617" max="15617" width="78.5703125" style="42" customWidth="1"/>
    <col min="15618" max="15618" width="14.140625" style="42" customWidth="1"/>
    <col min="15619" max="15619" width="13.7109375" style="42" customWidth="1"/>
    <col min="15620" max="15620" width="14.7109375" style="42" customWidth="1"/>
    <col min="15621" max="15621" width="17.140625" style="42" customWidth="1"/>
    <col min="15622" max="15622" width="11.85546875" style="42" bestFit="1" customWidth="1"/>
    <col min="15623" max="15871" width="9.140625" style="42"/>
    <col min="15872" max="15872" width="6.85546875" style="42" customWidth="1"/>
    <col min="15873" max="15873" width="78.5703125" style="42" customWidth="1"/>
    <col min="15874" max="15874" width="14.140625" style="42" customWidth="1"/>
    <col min="15875" max="15875" width="13.7109375" style="42" customWidth="1"/>
    <col min="15876" max="15876" width="14.7109375" style="42" customWidth="1"/>
    <col min="15877" max="15877" width="17.140625" style="42" customWidth="1"/>
    <col min="15878" max="15878" width="11.85546875" style="42" bestFit="1" customWidth="1"/>
    <col min="15879" max="16127" width="9.140625" style="42"/>
    <col min="16128" max="16128" width="6.85546875" style="42" customWidth="1"/>
    <col min="16129" max="16129" width="78.5703125" style="42" customWidth="1"/>
    <col min="16130" max="16130" width="14.140625" style="42" customWidth="1"/>
    <col min="16131" max="16131" width="13.7109375" style="42" customWidth="1"/>
    <col min="16132" max="16132" width="14.7109375" style="42" customWidth="1"/>
    <col min="16133" max="16133" width="17.140625" style="42" customWidth="1"/>
    <col min="16134" max="16134" width="11.85546875" style="42" bestFit="1" customWidth="1"/>
    <col min="16135" max="16384" width="9.140625" style="42"/>
  </cols>
  <sheetData>
    <row r="1" spans="1:6" ht="26.25" customHeight="1">
      <c r="A1" s="696" t="s">
        <v>146</v>
      </c>
      <c r="B1" s="696"/>
      <c r="C1" s="696"/>
      <c r="D1" s="696"/>
    </row>
    <row r="2" spans="1:6" ht="50.25" customHeight="1">
      <c r="A2" s="696" t="s">
        <v>72</v>
      </c>
      <c r="B2" s="696"/>
      <c r="C2" s="696"/>
      <c r="D2" s="696"/>
    </row>
    <row r="3" spans="1:6" ht="36" customHeight="1">
      <c r="A3" s="697" t="s">
        <v>291</v>
      </c>
      <c r="B3" s="697"/>
      <c r="C3" s="697"/>
      <c r="D3" s="697"/>
    </row>
    <row r="4" spans="1:6" ht="18" customHeight="1">
      <c r="A4" s="698" t="s">
        <v>3</v>
      </c>
      <c r="B4" s="698"/>
      <c r="C4" s="698"/>
      <c r="D4" s="698"/>
    </row>
    <row r="5" spans="1:6" ht="86.25" customHeight="1">
      <c r="A5" s="699" t="s">
        <v>1</v>
      </c>
      <c r="B5" s="701" t="s">
        <v>4</v>
      </c>
      <c r="C5" s="703" t="s">
        <v>257</v>
      </c>
      <c r="D5" s="704"/>
      <c r="F5" s="56"/>
    </row>
    <row r="6" spans="1:6" ht="36" customHeight="1">
      <c r="A6" s="700"/>
      <c r="B6" s="702"/>
      <c r="C6" s="46" t="s">
        <v>10</v>
      </c>
      <c r="D6" s="2" t="s">
        <v>5</v>
      </c>
      <c r="F6" s="56"/>
    </row>
    <row r="7" spans="1:6" ht="17.25">
      <c r="A7" s="2"/>
      <c r="B7" s="2" t="s">
        <v>0</v>
      </c>
      <c r="C7" s="2">
        <f>C9</f>
        <v>-5250</v>
      </c>
      <c r="D7" s="2">
        <f>SUM(D9)</f>
        <v>-5250</v>
      </c>
      <c r="E7" s="56"/>
    </row>
    <row r="8" spans="1:6" ht="17.25">
      <c r="A8" s="2"/>
      <c r="B8" s="2" t="s">
        <v>6</v>
      </c>
      <c r="C8" s="2"/>
      <c r="D8" s="2"/>
      <c r="E8" s="56"/>
    </row>
    <row r="9" spans="1:6" ht="17.25">
      <c r="A9" s="45" t="s">
        <v>106</v>
      </c>
      <c r="B9" s="153" t="s">
        <v>190</v>
      </c>
      <c r="C9" s="54">
        <v>-5250</v>
      </c>
      <c r="D9" s="54">
        <v>-5250</v>
      </c>
    </row>
  </sheetData>
  <mergeCells count="7">
    <mergeCell ref="A2:D2"/>
    <mergeCell ref="A3:D3"/>
    <mergeCell ref="A4:D4"/>
    <mergeCell ref="A1:D1"/>
    <mergeCell ref="A5:A6"/>
    <mergeCell ref="C5:D5"/>
    <mergeCell ref="B5:B6"/>
  </mergeCells>
  <pageMargins left="0.25" right="0.25" top="0.17" bottom="0.17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39"/>
  <sheetViews>
    <sheetView topLeftCell="A4" workbookViewId="0">
      <selection activeCell="H11" sqref="H10:I11"/>
    </sheetView>
  </sheetViews>
  <sheetFormatPr defaultRowHeight="17.25"/>
  <cols>
    <col min="1" max="1" width="6.85546875" style="58" customWidth="1"/>
    <col min="2" max="2" width="70" style="57" customWidth="1"/>
    <col min="3" max="3" width="38.5703125" style="10" customWidth="1"/>
    <col min="4" max="251" width="9.140625" style="10"/>
    <col min="252" max="252" width="6.85546875" style="10" customWidth="1"/>
    <col min="253" max="253" width="72.5703125" style="10" customWidth="1"/>
    <col min="254" max="254" width="14.5703125" style="10" customWidth="1"/>
    <col min="255" max="255" width="16.42578125" style="10" customWidth="1"/>
    <col min="256" max="256" width="15.42578125" style="10" customWidth="1"/>
    <col min="257" max="258" width="15.140625" style="10" customWidth="1"/>
    <col min="259" max="259" width="12.5703125" style="10" bestFit="1" customWidth="1"/>
    <col min="260" max="507" width="9.140625" style="10"/>
    <col min="508" max="508" width="6.85546875" style="10" customWidth="1"/>
    <col min="509" max="509" width="72.5703125" style="10" customWidth="1"/>
    <col min="510" max="510" width="14.5703125" style="10" customWidth="1"/>
    <col min="511" max="511" width="16.42578125" style="10" customWidth="1"/>
    <col min="512" max="512" width="15.42578125" style="10" customWidth="1"/>
    <col min="513" max="514" width="15.140625" style="10" customWidth="1"/>
    <col min="515" max="515" width="12.5703125" style="10" bestFit="1" customWidth="1"/>
    <col min="516" max="763" width="9.140625" style="10"/>
    <col min="764" max="764" width="6.85546875" style="10" customWidth="1"/>
    <col min="765" max="765" width="72.5703125" style="10" customWidth="1"/>
    <col min="766" max="766" width="14.5703125" style="10" customWidth="1"/>
    <col min="767" max="767" width="16.42578125" style="10" customWidth="1"/>
    <col min="768" max="768" width="15.42578125" style="10" customWidth="1"/>
    <col min="769" max="770" width="15.140625" style="10" customWidth="1"/>
    <col min="771" max="771" width="12.5703125" style="10" bestFit="1" customWidth="1"/>
    <col min="772" max="1019" width="9.140625" style="10"/>
    <col min="1020" max="1020" width="6.85546875" style="10" customWidth="1"/>
    <col min="1021" max="1021" width="72.5703125" style="10" customWidth="1"/>
    <col min="1022" max="1022" width="14.5703125" style="10" customWidth="1"/>
    <col min="1023" max="1023" width="16.42578125" style="10" customWidth="1"/>
    <col min="1024" max="1024" width="15.42578125" style="10" customWidth="1"/>
    <col min="1025" max="1026" width="15.140625" style="10" customWidth="1"/>
    <col min="1027" max="1027" width="12.5703125" style="10" bestFit="1" customWidth="1"/>
    <col min="1028" max="1275" width="9.140625" style="10"/>
    <col min="1276" max="1276" width="6.85546875" style="10" customWidth="1"/>
    <col min="1277" max="1277" width="72.5703125" style="10" customWidth="1"/>
    <col min="1278" max="1278" width="14.5703125" style="10" customWidth="1"/>
    <col min="1279" max="1279" width="16.42578125" style="10" customWidth="1"/>
    <col min="1280" max="1280" width="15.42578125" style="10" customWidth="1"/>
    <col min="1281" max="1282" width="15.140625" style="10" customWidth="1"/>
    <col min="1283" max="1283" width="12.5703125" style="10" bestFit="1" customWidth="1"/>
    <col min="1284" max="1531" width="9.140625" style="10"/>
    <col min="1532" max="1532" width="6.85546875" style="10" customWidth="1"/>
    <col min="1533" max="1533" width="72.5703125" style="10" customWidth="1"/>
    <col min="1534" max="1534" width="14.5703125" style="10" customWidth="1"/>
    <col min="1535" max="1535" width="16.42578125" style="10" customWidth="1"/>
    <col min="1536" max="1536" width="15.42578125" style="10" customWidth="1"/>
    <col min="1537" max="1538" width="15.140625" style="10" customWidth="1"/>
    <col min="1539" max="1539" width="12.5703125" style="10" bestFit="1" customWidth="1"/>
    <col min="1540" max="1787" width="9.140625" style="10"/>
    <col min="1788" max="1788" width="6.85546875" style="10" customWidth="1"/>
    <col min="1789" max="1789" width="72.5703125" style="10" customWidth="1"/>
    <col min="1790" max="1790" width="14.5703125" style="10" customWidth="1"/>
    <col min="1791" max="1791" width="16.42578125" style="10" customWidth="1"/>
    <col min="1792" max="1792" width="15.42578125" style="10" customWidth="1"/>
    <col min="1793" max="1794" width="15.140625" style="10" customWidth="1"/>
    <col min="1795" max="1795" width="12.5703125" style="10" bestFit="1" customWidth="1"/>
    <col min="1796" max="2043" width="9.140625" style="10"/>
    <col min="2044" max="2044" width="6.85546875" style="10" customWidth="1"/>
    <col min="2045" max="2045" width="72.5703125" style="10" customWidth="1"/>
    <col min="2046" max="2046" width="14.5703125" style="10" customWidth="1"/>
    <col min="2047" max="2047" width="16.42578125" style="10" customWidth="1"/>
    <col min="2048" max="2048" width="15.42578125" style="10" customWidth="1"/>
    <col min="2049" max="2050" width="15.140625" style="10" customWidth="1"/>
    <col min="2051" max="2051" width="12.5703125" style="10" bestFit="1" customWidth="1"/>
    <col min="2052" max="2299" width="9.140625" style="10"/>
    <col min="2300" max="2300" width="6.85546875" style="10" customWidth="1"/>
    <col min="2301" max="2301" width="72.5703125" style="10" customWidth="1"/>
    <col min="2302" max="2302" width="14.5703125" style="10" customWidth="1"/>
    <col min="2303" max="2303" width="16.42578125" style="10" customWidth="1"/>
    <col min="2304" max="2304" width="15.42578125" style="10" customWidth="1"/>
    <col min="2305" max="2306" width="15.140625" style="10" customWidth="1"/>
    <col min="2307" max="2307" width="12.5703125" style="10" bestFit="1" customWidth="1"/>
    <col min="2308" max="2555" width="9.140625" style="10"/>
    <col min="2556" max="2556" width="6.85546875" style="10" customWidth="1"/>
    <col min="2557" max="2557" width="72.5703125" style="10" customWidth="1"/>
    <col min="2558" max="2558" width="14.5703125" style="10" customWidth="1"/>
    <col min="2559" max="2559" width="16.42578125" style="10" customWidth="1"/>
    <col min="2560" max="2560" width="15.42578125" style="10" customWidth="1"/>
    <col min="2561" max="2562" width="15.140625" style="10" customWidth="1"/>
    <col min="2563" max="2563" width="12.5703125" style="10" bestFit="1" customWidth="1"/>
    <col min="2564" max="2811" width="9.140625" style="10"/>
    <col min="2812" max="2812" width="6.85546875" style="10" customWidth="1"/>
    <col min="2813" max="2813" width="72.5703125" style="10" customWidth="1"/>
    <col min="2814" max="2814" width="14.5703125" style="10" customWidth="1"/>
    <col min="2815" max="2815" width="16.42578125" style="10" customWidth="1"/>
    <col min="2816" max="2816" width="15.42578125" style="10" customWidth="1"/>
    <col min="2817" max="2818" width="15.140625" style="10" customWidth="1"/>
    <col min="2819" max="2819" width="12.5703125" style="10" bestFit="1" customWidth="1"/>
    <col min="2820" max="3067" width="9.140625" style="10"/>
    <col min="3068" max="3068" width="6.85546875" style="10" customWidth="1"/>
    <col min="3069" max="3069" width="72.5703125" style="10" customWidth="1"/>
    <col min="3070" max="3070" width="14.5703125" style="10" customWidth="1"/>
    <col min="3071" max="3071" width="16.42578125" style="10" customWidth="1"/>
    <col min="3072" max="3072" width="15.42578125" style="10" customWidth="1"/>
    <col min="3073" max="3074" width="15.140625" style="10" customWidth="1"/>
    <col min="3075" max="3075" width="12.5703125" style="10" bestFit="1" customWidth="1"/>
    <col min="3076" max="3323" width="9.140625" style="10"/>
    <col min="3324" max="3324" width="6.85546875" style="10" customWidth="1"/>
    <col min="3325" max="3325" width="72.5703125" style="10" customWidth="1"/>
    <col min="3326" max="3326" width="14.5703125" style="10" customWidth="1"/>
    <col min="3327" max="3327" width="16.42578125" style="10" customWidth="1"/>
    <col min="3328" max="3328" width="15.42578125" style="10" customWidth="1"/>
    <col min="3329" max="3330" width="15.140625" style="10" customWidth="1"/>
    <col min="3331" max="3331" width="12.5703125" style="10" bestFit="1" customWidth="1"/>
    <col min="3332" max="3579" width="9.140625" style="10"/>
    <col min="3580" max="3580" width="6.85546875" style="10" customWidth="1"/>
    <col min="3581" max="3581" width="72.5703125" style="10" customWidth="1"/>
    <col min="3582" max="3582" width="14.5703125" style="10" customWidth="1"/>
    <col min="3583" max="3583" width="16.42578125" style="10" customWidth="1"/>
    <col min="3584" max="3584" width="15.42578125" style="10" customWidth="1"/>
    <col min="3585" max="3586" width="15.140625" style="10" customWidth="1"/>
    <col min="3587" max="3587" width="12.5703125" style="10" bestFit="1" customWidth="1"/>
    <col min="3588" max="3835" width="9.140625" style="10"/>
    <col min="3836" max="3836" width="6.85546875" style="10" customWidth="1"/>
    <col min="3837" max="3837" width="72.5703125" style="10" customWidth="1"/>
    <col min="3838" max="3838" width="14.5703125" style="10" customWidth="1"/>
    <col min="3839" max="3839" width="16.42578125" style="10" customWidth="1"/>
    <col min="3840" max="3840" width="15.42578125" style="10" customWidth="1"/>
    <col min="3841" max="3842" width="15.140625" style="10" customWidth="1"/>
    <col min="3843" max="3843" width="12.5703125" style="10" bestFit="1" customWidth="1"/>
    <col min="3844" max="4091" width="9.140625" style="10"/>
    <col min="4092" max="4092" width="6.85546875" style="10" customWidth="1"/>
    <col min="4093" max="4093" width="72.5703125" style="10" customWidth="1"/>
    <col min="4094" max="4094" width="14.5703125" style="10" customWidth="1"/>
    <col min="4095" max="4095" width="16.42578125" style="10" customWidth="1"/>
    <col min="4096" max="4096" width="15.42578125" style="10" customWidth="1"/>
    <col min="4097" max="4098" width="15.140625" style="10" customWidth="1"/>
    <col min="4099" max="4099" width="12.5703125" style="10" bestFit="1" customWidth="1"/>
    <col min="4100" max="4347" width="9.140625" style="10"/>
    <col min="4348" max="4348" width="6.85546875" style="10" customWidth="1"/>
    <col min="4349" max="4349" width="72.5703125" style="10" customWidth="1"/>
    <col min="4350" max="4350" width="14.5703125" style="10" customWidth="1"/>
    <col min="4351" max="4351" width="16.42578125" style="10" customWidth="1"/>
    <col min="4352" max="4352" width="15.42578125" style="10" customWidth="1"/>
    <col min="4353" max="4354" width="15.140625" style="10" customWidth="1"/>
    <col min="4355" max="4355" width="12.5703125" style="10" bestFit="1" customWidth="1"/>
    <col min="4356" max="4603" width="9.140625" style="10"/>
    <col min="4604" max="4604" width="6.85546875" style="10" customWidth="1"/>
    <col min="4605" max="4605" width="72.5703125" style="10" customWidth="1"/>
    <col min="4606" max="4606" width="14.5703125" style="10" customWidth="1"/>
    <col min="4607" max="4607" width="16.42578125" style="10" customWidth="1"/>
    <col min="4608" max="4608" width="15.42578125" style="10" customWidth="1"/>
    <col min="4609" max="4610" width="15.140625" style="10" customWidth="1"/>
    <col min="4611" max="4611" width="12.5703125" style="10" bestFit="1" customWidth="1"/>
    <col min="4612" max="4859" width="9.140625" style="10"/>
    <col min="4860" max="4860" width="6.85546875" style="10" customWidth="1"/>
    <col min="4861" max="4861" width="72.5703125" style="10" customWidth="1"/>
    <col min="4862" max="4862" width="14.5703125" style="10" customWidth="1"/>
    <col min="4863" max="4863" width="16.42578125" style="10" customWidth="1"/>
    <col min="4864" max="4864" width="15.42578125" style="10" customWidth="1"/>
    <col min="4865" max="4866" width="15.140625" style="10" customWidth="1"/>
    <col min="4867" max="4867" width="12.5703125" style="10" bestFit="1" customWidth="1"/>
    <col min="4868" max="5115" width="9.140625" style="10"/>
    <col min="5116" max="5116" width="6.85546875" style="10" customWidth="1"/>
    <col min="5117" max="5117" width="72.5703125" style="10" customWidth="1"/>
    <col min="5118" max="5118" width="14.5703125" style="10" customWidth="1"/>
    <col min="5119" max="5119" width="16.42578125" style="10" customWidth="1"/>
    <col min="5120" max="5120" width="15.42578125" style="10" customWidth="1"/>
    <col min="5121" max="5122" width="15.140625" style="10" customWidth="1"/>
    <col min="5123" max="5123" width="12.5703125" style="10" bestFit="1" customWidth="1"/>
    <col min="5124" max="5371" width="9.140625" style="10"/>
    <col min="5372" max="5372" width="6.85546875" style="10" customWidth="1"/>
    <col min="5373" max="5373" width="72.5703125" style="10" customWidth="1"/>
    <col min="5374" max="5374" width="14.5703125" style="10" customWidth="1"/>
    <col min="5375" max="5375" width="16.42578125" style="10" customWidth="1"/>
    <col min="5376" max="5376" width="15.42578125" style="10" customWidth="1"/>
    <col min="5377" max="5378" width="15.140625" style="10" customWidth="1"/>
    <col min="5379" max="5379" width="12.5703125" style="10" bestFit="1" customWidth="1"/>
    <col min="5380" max="5627" width="9.140625" style="10"/>
    <col min="5628" max="5628" width="6.85546875" style="10" customWidth="1"/>
    <col min="5629" max="5629" width="72.5703125" style="10" customWidth="1"/>
    <col min="5630" max="5630" width="14.5703125" style="10" customWidth="1"/>
    <col min="5631" max="5631" width="16.42578125" style="10" customWidth="1"/>
    <col min="5632" max="5632" width="15.42578125" style="10" customWidth="1"/>
    <col min="5633" max="5634" width="15.140625" style="10" customWidth="1"/>
    <col min="5635" max="5635" width="12.5703125" style="10" bestFit="1" customWidth="1"/>
    <col min="5636" max="5883" width="9.140625" style="10"/>
    <col min="5884" max="5884" width="6.85546875" style="10" customWidth="1"/>
    <col min="5885" max="5885" width="72.5703125" style="10" customWidth="1"/>
    <col min="5886" max="5886" width="14.5703125" style="10" customWidth="1"/>
    <col min="5887" max="5887" width="16.42578125" style="10" customWidth="1"/>
    <col min="5888" max="5888" width="15.42578125" style="10" customWidth="1"/>
    <col min="5889" max="5890" width="15.140625" style="10" customWidth="1"/>
    <col min="5891" max="5891" width="12.5703125" style="10" bestFit="1" customWidth="1"/>
    <col min="5892" max="6139" width="9.140625" style="10"/>
    <col min="6140" max="6140" width="6.85546875" style="10" customWidth="1"/>
    <col min="6141" max="6141" width="72.5703125" style="10" customWidth="1"/>
    <col min="6142" max="6142" width="14.5703125" style="10" customWidth="1"/>
    <col min="6143" max="6143" width="16.42578125" style="10" customWidth="1"/>
    <col min="6144" max="6144" width="15.42578125" style="10" customWidth="1"/>
    <col min="6145" max="6146" width="15.140625" style="10" customWidth="1"/>
    <col min="6147" max="6147" width="12.5703125" style="10" bestFit="1" customWidth="1"/>
    <col min="6148" max="6395" width="9.140625" style="10"/>
    <col min="6396" max="6396" width="6.85546875" style="10" customWidth="1"/>
    <col min="6397" max="6397" width="72.5703125" style="10" customWidth="1"/>
    <col min="6398" max="6398" width="14.5703125" style="10" customWidth="1"/>
    <col min="6399" max="6399" width="16.42578125" style="10" customWidth="1"/>
    <col min="6400" max="6400" width="15.42578125" style="10" customWidth="1"/>
    <col min="6401" max="6402" width="15.140625" style="10" customWidth="1"/>
    <col min="6403" max="6403" width="12.5703125" style="10" bestFit="1" customWidth="1"/>
    <col min="6404" max="6651" width="9.140625" style="10"/>
    <col min="6652" max="6652" width="6.85546875" style="10" customWidth="1"/>
    <col min="6653" max="6653" width="72.5703125" style="10" customWidth="1"/>
    <col min="6654" max="6654" width="14.5703125" style="10" customWidth="1"/>
    <col min="6655" max="6655" width="16.42578125" style="10" customWidth="1"/>
    <col min="6656" max="6656" width="15.42578125" style="10" customWidth="1"/>
    <col min="6657" max="6658" width="15.140625" style="10" customWidth="1"/>
    <col min="6659" max="6659" width="12.5703125" style="10" bestFit="1" customWidth="1"/>
    <col min="6660" max="6907" width="9.140625" style="10"/>
    <col min="6908" max="6908" width="6.85546875" style="10" customWidth="1"/>
    <col min="6909" max="6909" width="72.5703125" style="10" customWidth="1"/>
    <col min="6910" max="6910" width="14.5703125" style="10" customWidth="1"/>
    <col min="6911" max="6911" width="16.42578125" style="10" customWidth="1"/>
    <col min="6912" max="6912" width="15.42578125" style="10" customWidth="1"/>
    <col min="6913" max="6914" width="15.140625" style="10" customWidth="1"/>
    <col min="6915" max="6915" width="12.5703125" style="10" bestFit="1" customWidth="1"/>
    <col min="6916" max="7163" width="9.140625" style="10"/>
    <col min="7164" max="7164" width="6.85546875" style="10" customWidth="1"/>
    <col min="7165" max="7165" width="72.5703125" style="10" customWidth="1"/>
    <col min="7166" max="7166" width="14.5703125" style="10" customWidth="1"/>
    <col min="7167" max="7167" width="16.42578125" style="10" customWidth="1"/>
    <col min="7168" max="7168" width="15.42578125" style="10" customWidth="1"/>
    <col min="7169" max="7170" width="15.140625" style="10" customWidth="1"/>
    <col min="7171" max="7171" width="12.5703125" style="10" bestFit="1" customWidth="1"/>
    <col min="7172" max="7419" width="9.140625" style="10"/>
    <col min="7420" max="7420" width="6.85546875" style="10" customWidth="1"/>
    <col min="7421" max="7421" width="72.5703125" style="10" customWidth="1"/>
    <col min="7422" max="7422" width="14.5703125" style="10" customWidth="1"/>
    <col min="7423" max="7423" width="16.42578125" style="10" customWidth="1"/>
    <col min="7424" max="7424" width="15.42578125" style="10" customWidth="1"/>
    <col min="7425" max="7426" width="15.140625" style="10" customWidth="1"/>
    <col min="7427" max="7427" width="12.5703125" style="10" bestFit="1" customWidth="1"/>
    <col min="7428" max="7675" width="9.140625" style="10"/>
    <col min="7676" max="7676" width="6.85546875" style="10" customWidth="1"/>
    <col min="7677" max="7677" width="72.5703125" style="10" customWidth="1"/>
    <col min="7678" max="7678" width="14.5703125" style="10" customWidth="1"/>
    <col min="7679" max="7679" width="16.42578125" style="10" customWidth="1"/>
    <col min="7680" max="7680" width="15.42578125" style="10" customWidth="1"/>
    <col min="7681" max="7682" width="15.140625" style="10" customWidth="1"/>
    <col min="7683" max="7683" width="12.5703125" style="10" bestFit="1" customWidth="1"/>
    <col min="7684" max="7931" width="9.140625" style="10"/>
    <col min="7932" max="7932" width="6.85546875" style="10" customWidth="1"/>
    <col min="7933" max="7933" width="72.5703125" style="10" customWidth="1"/>
    <col min="7934" max="7934" width="14.5703125" style="10" customWidth="1"/>
    <col min="7935" max="7935" width="16.42578125" style="10" customWidth="1"/>
    <col min="7936" max="7936" width="15.42578125" style="10" customWidth="1"/>
    <col min="7937" max="7938" width="15.140625" style="10" customWidth="1"/>
    <col min="7939" max="7939" width="12.5703125" style="10" bestFit="1" customWidth="1"/>
    <col min="7940" max="8187" width="9.140625" style="10"/>
    <col min="8188" max="8188" width="6.85546875" style="10" customWidth="1"/>
    <col min="8189" max="8189" width="72.5703125" style="10" customWidth="1"/>
    <col min="8190" max="8190" width="14.5703125" style="10" customWidth="1"/>
    <col min="8191" max="8191" width="16.42578125" style="10" customWidth="1"/>
    <col min="8192" max="8192" width="15.42578125" style="10" customWidth="1"/>
    <col min="8193" max="8194" width="15.140625" style="10" customWidth="1"/>
    <col min="8195" max="8195" width="12.5703125" style="10" bestFit="1" customWidth="1"/>
    <col min="8196" max="8443" width="9.140625" style="10"/>
    <col min="8444" max="8444" width="6.85546875" style="10" customWidth="1"/>
    <col min="8445" max="8445" width="72.5703125" style="10" customWidth="1"/>
    <col min="8446" max="8446" width="14.5703125" style="10" customWidth="1"/>
    <col min="8447" max="8447" width="16.42578125" style="10" customWidth="1"/>
    <col min="8448" max="8448" width="15.42578125" style="10" customWidth="1"/>
    <col min="8449" max="8450" width="15.140625" style="10" customWidth="1"/>
    <col min="8451" max="8451" width="12.5703125" style="10" bestFit="1" customWidth="1"/>
    <col min="8452" max="8699" width="9.140625" style="10"/>
    <col min="8700" max="8700" width="6.85546875" style="10" customWidth="1"/>
    <col min="8701" max="8701" width="72.5703125" style="10" customWidth="1"/>
    <col min="8702" max="8702" width="14.5703125" style="10" customWidth="1"/>
    <col min="8703" max="8703" width="16.42578125" style="10" customWidth="1"/>
    <col min="8704" max="8704" width="15.42578125" style="10" customWidth="1"/>
    <col min="8705" max="8706" width="15.140625" style="10" customWidth="1"/>
    <col min="8707" max="8707" width="12.5703125" style="10" bestFit="1" customWidth="1"/>
    <col min="8708" max="8955" width="9.140625" style="10"/>
    <col min="8956" max="8956" width="6.85546875" style="10" customWidth="1"/>
    <col min="8957" max="8957" width="72.5703125" style="10" customWidth="1"/>
    <col min="8958" max="8958" width="14.5703125" style="10" customWidth="1"/>
    <col min="8959" max="8959" width="16.42578125" style="10" customWidth="1"/>
    <col min="8960" max="8960" width="15.42578125" style="10" customWidth="1"/>
    <col min="8961" max="8962" width="15.140625" style="10" customWidth="1"/>
    <col min="8963" max="8963" width="12.5703125" style="10" bestFit="1" customWidth="1"/>
    <col min="8964" max="9211" width="9.140625" style="10"/>
    <col min="9212" max="9212" width="6.85546875" style="10" customWidth="1"/>
    <col min="9213" max="9213" width="72.5703125" style="10" customWidth="1"/>
    <col min="9214" max="9214" width="14.5703125" style="10" customWidth="1"/>
    <col min="9215" max="9215" width="16.42578125" style="10" customWidth="1"/>
    <col min="9216" max="9216" width="15.42578125" style="10" customWidth="1"/>
    <col min="9217" max="9218" width="15.140625" style="10" customWidth="1"/>
    <col min="9219" max="9219" width="12.5703125" style="10" bestFit="1" customWidth="1"/>
    <col min="9220" max="9467" width="9.140625" style="10"/>
    <col min="9468" max="9468" width="6.85546875" style="10" customWidth="1"/>
    <col min="9469" max="9469" width="72.5703125" style="10" customWidth="1"/>
    <col min="9470" max="9470" width="14.5703125" style="10" customWidth="1"/>
    <col min="9471" max="9471" width="16.42578125" style="10" customWidth="1"/>
    <col min="9472" max="9472" width="15.42578125" style="10" customWidth="1"/>
    <col min="9473" max="9474" width="15.140625" style="10" customWidth="1"/>
    <col min="9475" max="9475" width="12.5703125" style="10" bestFit="1" customWidth="1"/>
    <col min="9476" max="9723" width="9.140625" style="10"/>
    <col min="9724" max="9724" width="6.85546875" style="10" customWidth="1"/>
    <col min="9725" max="9725" width="72.5703125" style="10" customWidth="1"/>
    <col min="9726" max="9726" width="14.5703125" style="10" customWidth="1"/>
    <col min="9727" max="9727" width="16.42578125" style="10" customWidth="1"/>
    <col min="9728" max="9728" width="15.42578125" style="10" customWidth="1"/>
    <col min="9729" max="9730" width="15.140625" style="10" customWidth="1"/>
    <col min="9731" max="9731" width="12.5703125" style="10" bestFit="1" customWidth="1"/>
    <col min="9732" max="9979" width="9.140625" style="10"/>
    <col min="9980" max="9980" width="6.85546875" style="10" customWidth="1"/>
    <col min="9981" max="9981" width="72.5703125" style="10" customWidth="1"/>
    <col min="9982" max="9982" width="14.5703125" style="10" customWidth="1"/>
    <col min="9983" max="9983" width="16.42578125" style="10" customWidth="1"/>
    <col min="9984" max="9984" width="15.42578125" style="10" customWidth="1"/>
    <col min="9985" max="9986" width="15.140625" style="10" customWidth="1"/>
    <col min="9987" max="9987" width="12.5703125" style="10" bestFit="1" customWidth="1"/>
    <col min="9988" max="10235" width="9.140625" style="10"/>
    <col min="10236" max="10236" width="6.85546875" style="10" customWidth="1"/>
    <col min="10237" max="10237" width="72.5703125" style="10" customWidth="1"/>
    <col min="10238" max="10238" width="14.5703125" style="10" customWidth="1"/>
    <col min="10239" max="10239" width="16.42578125" style="10" customWidth="1"/>
    <col min="10240" max="10240" width="15.42578125" style="10" customWidth="1"/>
    <col min="10241" max="10242" width="15.140625" style="10" customWidth="1"/>
    <col min="10243" max="10243" width="12.5703125" style="10" bestFit="1" customWidth="1"/>
    <col min="10244" max="10491" width="9.140625" style="10"/>
    <col min="10492" max="10492" width="6.85546875" style="10" customWidth="1"/>
    <col min="10493" max="10493" width="72.5703125" style="10" customWidth="1"/>
    <col min="10494" max="10494" width="14.5703125" style="10" customWidth="1"/>
    <col min="10495" max="10495" width="16.42578125" style="10" customWidth="1"/>
    <col min="10496" max="10496" width="15.42578125" style="10" customWidth="1"/>
    <col min="10497" max="10498" width="15.140625" style="10" customWidth="1"/>
    <col min="10499" max="10499" width="12.5703125" style="10" bestFit="1" customWidth="1"/>
    <col min="10500" max="10747" width="9.140625" style="10"/>
    <col min="10748" max="10748" width="6.85546875" style="10" customWidth="1"/>
    <col min="10749" max="10749" width="72.5703125" style="10" customWidth="1"/>
    <col min="10750" max="10750" width="14.5703125" style="10" customWidth="1"/>
    <col min="10751" max="10751" width="16.42578125" style="10" customWidth="1"/>
    <col min="10752" max="10752" width="15.42578125" style="10" customWidth="1"/>
    <col min="10753" max="10754" width="15.140625" style="10" customWidth="1"/>
    <col min="10755" max="10755" width="12.5703125" style="10" bestFit="1" customWidth="1"/>
    <col min="10756" max="11003" width="9.140625" style="10"/>
    <col min="11004" max="11004" width="6.85546875" style="10" customWidth="1"/>
    <col min="11005" max="11005" width="72.5703125" style="10" customWidth="1"/>
    <col min="11006" max="11006" width="14.5703125" style="10" customWidth="1"/>
    <col min="11007" max="11007" width="16.42578125" style="10" customWidth="1"/>
    <col min="11008" max="11008" width="15.42578125" style="10" customWidth="1"/>
    <col min="11009" max="11010" width="15.140625" style="10" customWidth="1"/>
    <col min="11011" max="11011" width="12.5703125" style="10" bestFit="1" customWidth="1"/>
    <col min="11012" max="11259" width="9.140625" style="10"/>
    <col min="11260" max="11260" width="6.85546875" style="10" customWidth="1"/>
    <col min="11261" max="11261" width="72.5703125" style="10" customWidth="1"/>
    <col min="11262" max="11262" width="14.5703125" style="10" customWidth="1"/>
    <col min="11263" max="11263" width="16.42578125" style="10" customWidth="1"/>
    <col min="11264" max="11264" width="15.42578125" style="10" customWidth="1"/>
    <col min="11265" max="11266" width="15.140625" style="10" customWidth="1"/>
    <col min="11267" max="11267" width="12.5703125" style="10" bestFit="1" customWidth="1"/>
    <col min="11268" max="11515" width="9.140625" style="10"/>
    <col min="11516" max="11516" width="6.85546875" style="10" customWidth="1"/>
    <col min="11517" max="11517" width="72.5703125" style="10" customWidth="1"/>
    <col min="11518" max="11518" width="14.5703125" style="10" customWidth="1"/>
    <col min="11519" max="11519" width="16.42578125" style="10" customWidth="1"/>
    <col min="11520" max="11520" width="15.42578125" style="10" customWidth="1"/>
    <col min="11521" max="11522" width="15.140625" style="10" customWidth="1"/>
    <col min="11523" max="11523" width="12.5703125" style="10" bestFit="1" customWidth="1"/>
    <col min="11524" max="11771" width="9.140625" style="10"/>
    <col min="11772" max="11772" width="6.85546875" style="10" customWidth="1"/>
    <col min="11773" max="11773" width="72.5703125" style="10" customWidth="1"/>
    <col min="11774" max="11774" width="14.5703125" style="10" customWidth="1"/>
    <col min="11775" max="11775" width="16.42578125" style="10" customWidth="1"/>
    <col min="11776" max="11776" width="15.42578125" style="10" customWidth="1"/>
    <col min="11777" max="11778" width="15.140625" style="10" customWidth="1"/>
    <col min="11779" max="11779" width="12.5703125" style="10" bestFit="1" customWidth="1"/>
    <col min="11780" max="12027" width="9.140625" style="10"/>
    <col min="12028" max="12028" width="6.85546875" style="10" customWidth="1"/>
    <col min="12029" max="12029" width="72.5703125" style="10" customWidth="1"/>
    <col min="12030" max="12030" width="14.5703125" style="10" customWidth="1"/>
    <col min="12031" max="12031" width="16.42578125" style="10" customWidth="1"/>
    <col min="12032" max="12032" width="15.42578125" style="10" customWidth="1"/>
    <col min="12033" max="12034" width="15.140625" style="10" customWidth="1"/>
    <col min="12035" max="12035" width="12.5703125" style="10" bestFit="1" customWidth="1"/>
    <col min="12036" max="12283" width="9.140625" style="10"/>
    <col min="12284" max="12284" width="6.85546875" style="10" customWidth="1"/>
    <col min="12285" max="12285" width="72.5703125" style="10" customWidth="1"/>
    <col min="12286" max="12286" width="14.5703125" style="10" customWidth="1"/>
    <col min="12287" max="12287" width="16.42578125" style="10" customWidth="1"/>
    <col min="12288" max="12288" width="15.42578125" style="10" customWidth="1"/>
    <col min="12289" max="12290" width="15.140625" style="10" customWidth="1"/>
    <col min="12291" max="12291" width="12.5703125" style="10" bestFit="1" customWidth="1"/>
    <col min="12292" max="12539" width="9.140625" style="10"/>
    <col min="12540" max="12540" width="6.85546875" style="10" customWidth="1"/>
    <col min="12541" max="12541" width="72.5703125" style="10" customWidth="1"/>
    <col min="12542" max="12542" width="14.5703125" style="10" customWidth="1"/>
    <col min="12543" max="12543" width="16.42578125" style="10" customWidth="1"/>
    <col min="12544" max="12544" width="15.42578125" style="10" customWidth="1"/>
    <col min="12545" max="12546" width="15.140625" style="10" customWidth="1"/>
    <col min="12547" max="12547" width="12.5703125" style="10" bestFit="1" customWidth="1"/>
    <col min="12548" max="12795" width="9.140625" style="10"/>
    <col min="12796" max="12796" width="6.85546875" style="10" customWidth="1"/>
    <col min="12797" max="12797" width="72.5703125" style="10" customWidth="1"/>
    <col min="12798" max="12798" width="14.5703125" style="10" customWidth="1"/>
    <col min="12799" max="12799" width="16.42578125" style="10" customWidth="1"/>
    <col min="12800" max="12800" width="15.42578125" style="10" customWidth="1"/>
    <col min="12801" max="12802" width="15.140625" style="10" customWidth="1"/>
    <col min="12803" max="12803" width="12.5703125" style="10" bestFit="1" customWidth="1"/>
    <col min="12804" max="13051" width="9.140625" style="10"/>
    <col min="13052" max="13052" width="6.85546875" style="10" customWidth="1"/>
    <col min="13053" max="13053" width="72.5703125" style="10" customWidth="1"/>
    <col min="13054" max="13054" width="14.5703125" style="10" customWidth="1"/>
    <col min="13055" max="13055" width="16.42578125" style="10" customWidth="1"/>
    <col min="13056" max="13056" width="15.42578125" style="10" customWidth="1"/>
    <col min="13057" max="13058" width="15.140625" style="10" customWidth="1"/>
    <col min="13059" max="13059" width="12.5703125" style="10" bestFit="1" customWidth="1"/>
    <col min="13060" max="13307" width="9.140625" style="10"/>
    <col min="13308" max="13308" width="6.85546875" style="10" customWidth="1"/>
    <col min="13309" max="13309" width="72.5703125" style="10" customWidth="1"/>
    <col min="13310" max="13310" width="14.5703125" style="10" customWidth="1"/>
    <col min="13311" max="13311" width="16.42578125" style="10" customWidth="1"/>
    <col min="13312" max="13312" width="15.42578125" style="10" customWidth="1"/>
    <col min="13313" max="13314" width="15.140625" style="10" customWidth="1"/>
    <col min="13315" max="13315" width="12.5703125" style="10" bestFit="1" customWidth="1"/>
    <col min="13316" max="13563" width="9.140625" style="10"/>
    <col min="13564" max="13564" width="6.85546875" style="10" customWidth="1"/>
    <col min="13565" max="13565" width="72.5703125" style="10" customWidth="1"/>
    <col min="13566" max="13566" width="14.5703125" style="10" customWidth="1"/>
    <col min="13567" max="13567" width="16.42578125" style="10" customWidth="1"/>
    <col min="13568" max="13568" width="15.42578125" style="10" customWidth="1"/>
    <col min="13569" max="13570" width="15.140625" style="10" customWidth="1"/>
    <col min="13571" max="13571" width="12.5703125" style="10" bestFit="1" customWidth="1"/>
    <col min="13572" max="13819" width="9.140625" style="10"/>
    <col min="13820" max="13820" width="6.85546875" style="10" customWidth="1"/>
    <col min="13821" max="13821" width="72.5703125" style="10" customWidth="1"/>
    <col min="13822" max="13822" width="14.5703125" style="10" customWidth="1"/>
    <col min="13823" max="13823" width="16.42578125" style="10" customWidth="1"/>
    <col min="13824" max="13824" width="15.42578125" style="10" customWidth="1"/>
    <col min="13825" max="13826" width="15.140625" style="10" customWidth="1"/>
    <col min="13827" max="13827" width="12.5703125" style="10" bestFit="1" customWidth="1"/>
    <col min="13828" max="14075" width="9.140625" style="10"/>
    <col min="14076" max="14076" width="6.85546875" style="10" customWidth="1"/>
    <col min="14077" max="14077" width="72.5703125" style="10" customWidth="1"/>
    <col min="14078" max="14078" width="14.5703125" style="10" customWidth="1"/>
    <col min="14079" max="14079" width="16.42578125" style="10" customWidth="1"/>
    <col min="14080" max="14080" width="15.42578125" style="10" customWidth="1"/>
    <col min="14081" max="14082" width="15.140625" style="10" customWidth="1"/>
    <col min="14083" max="14083" width="12.5703125" style="10" bestFit="1" customWidth="1"/>
    <col min="14084" max="14331" width="9.140625" style="10"/>
    <col min="14332" max="14332" width="6.85546875" style="10" customWidth="1"/>
    <col min="14333" max="14333" width="72.5703125" style="10" customWidth="1"/>
    <col min="14334" max="14334" width="14.5703125" style="10" customWidth="1"/>
    <col min="14335" max="14335" width="16.42578125" style="10" customWidth="1"/>
    <col min="14336" max="14336" width="15.42578125" style="10" customWidth="1"/>
    <col min="14337" max="14338" width="15.140625" style="10" customWidth="1"/>
    <col min="14339" max="14339" width="12.5703125" style="10" bestFit="1" customWidth="1"/>
    <col min="14340" max="14587" width="9.140625" style="10"/>
    <col min="14588" max="14588" width="6.85546875" style="10" customWidth="1"/>
    <col min="14589" max="14589" width="72.5703125" style="10" customWidth="1"/>
    <col min="14590" max="14590" width="14.5703125" style="10" customWidth="1"/>
    <col min="14591" max="14591" width="16.42578125" style="10" customWidth="1"/>
    <col min="14592" max="14592" width="15.42578125" style="10" customWidth="1"/>
    <col min="14593" max="14594" width="15.140625" style="10" customWidth="1"/>
    <col min="14595" max="14595" width="12.5703125" style="10" bestFit="1" customWidth="1"/>
    <col min="14596" max="14843" width="9.140625" style="10"/>
    <col min="14844" max="14844" width="6.85546875" style="10" customWidth="1"/>
    <col min="14845" max="14845" width="72.5703125" style="10" customWidth="1"/>
    <col min="14846" max="14846" width="14.5703125" style="10" customWidth="1"/>
    <col min="14847" max="14847" width="16.42578125" style="10" customWidth="1"/>
    <col min="14848" max="14848" width="15.42578125" style="10" customWidth="1"/>
    <col min="14849" max="14850" width="15.140625" style="10" customWidth="1"/>
    <col min="14851" max="14851" width="12.5703125" style="10" bestFit="1" customWidth="1"/>
    <col min="14852" max="15099" width="9.140625" style="10"/>
    <col min="15100" max="15100" width="6.85546875" style="10" customWidth="1"/>
    <col min="15101" max="15101" width="72.5703125" style="10" customWidth="1"/>
    <col min="15102" max="15102" width="14.5703125" style="10" customWidth="1"/>
    <col min="15103" max="15103" width="16.42578125" style="10" customWidth="1"/>
    <col min="15104" max="15104" width="15.42578125" style="10" customWidth="1"/>
    <col min="15105" max="15106" width="15.140625" style="10" customWidth="1"/>
    <col min="15107" max="15107" width="12.5703125" style="10" bestFit="1" customWidth="1"/>
    <col min="15108" max="15355" width="9.140625" style="10"/>
    <col min="15356" max="15356" width="6.85546875" style="10" customWidth="1"/>
    <col min="15357" max="15357" width="72.5703125" style="10" customWidth="1"/>
    <col min="15358" max="15358" width="14.5703125" style="10" customWidth="1"/>
    <col min="15359" max="15359" width="16.42578125" style="10" customWidth="1"/>
    <col min="15360" max="15360" width="15.42578125" style="10" customWidth="1"/>
    <col min="15361" max="15362" width="15.140625" style="10" customWidth="1"/>
    <col min="15363" max="15363" width="12.5703125" style="10" bestFit="1" customWidth="1"/>
    <col min="15364" max="15611" width="9.140625" style="10"/>
    <col min="15612" max="15612" width="6.85546875" style="10" customWidth="1"/>
    <col min="15613" max="15613" width="72.5703125" style="10" customWidth="1"/>
    <col min="15614" max="15614" width="14.5703125" style="10" customWidth="1"/>
    <col min="15615" max="15615" width="16.42578125" style="10" customWidth="1"/>
    <col min="15616" max="15616" width="15.42578125" style="10" customWidth="1"/>
    <col min="15617" max="15618" width="15.140625" style="10" customWidth="1"/>
    <col min="15619" max="15619" width="12.5703125" style="10" bestFit="1" customWidth="1"/>
    <col min="15620" max="15867" width="9.140625" style="10"/>
    <col min="15868" max="15868" width="6.85546875" style="10" customWidth="1"/>
    <col min="15869" max="15869" width="72.5703125" style="10" customWidth="1"/>
    <col min="15870" max="15870" width="14.5703125" style="10" customWidth="1"/>
    <col min="15871" max="15871" width="16.42578125" style="10" customWidth="1"/>
    <col min="15872" max="15872" width="15.42578125" style="10" customWidth="1"/>
    <col min="15873" max="15874" width="15.140625" style="10" customWidth="1"/>
    <col min="15875" max="15875" width="12.5703125" style="10" bestFit="1" customWidth="1"/>
    <col min="15876" max="16123" width="9.140625" style="10"/>
    <col min="16124" max="16124" width="6.85546875" style="10" customWidth="1"/>
    <col min="16125" max="16125" width="72.5703125" style="10" customWidth="1"/>
    <col min="16126" max="16126" width="14.5703125" style="10" customWidth="1"/>
    <col min="16127" max="16127" width="16.42578125" style="10" customWidth="1"/>
    <col min="16128" max="16128" width="15.42578125" style="10" customWidth="1"/>
    <col min="16129" max="16130" width="15.140625" style="10" customWidth="1"/>
    <col min="16131" max="16131" width="12.5703125" style="10" bestFit="1" customWidth="1"/>
    <col min="16132" max="16384" width="9.140625" style="10"/>
  </cols>
  <sheetData>
    <row r="1" spans="1:3">
      <c r="A1" s="696" t="s">
        <v>233</v>
      </c>
      <c r="B1" s="696"/>
      <c r="C1" s="696"/>
    </row>
    <row r="2" spans="1:3" ht="60.75" customHeight="1">
      <c r="A2" s="696" t="s">
        <v>72</v>
      </c>
      <c r="B2" s="696"/>
      <c r="C2" s="696"/>
    </row>
    <row r="3" spans="1:3" ht="68.25" customHeight="1">
      <c r="A3" s="697" t="s">
        <v>229</v>
      </c>
      <c r="B3" s="697"/>
      <c r="C3" s="697"/>
    </row>
    <row r="4" spans="1:3" ht="18" customHeight="1">
      <c r="A4" s="698" t="s">
        <v>3</v>
      </c>
      <c r="B4" s="698"/>
      <c r="C4" s="698"/>
    </row>
    <row r="5" spans="1:3" ht="100.5" customHeight="1">
      <c r="A5" s="705" t="s">
        <v>1</v>
      </c>
      <c r="B5" s="707" t="s">
        <v>4</v>
      </c>
      <c r="C5" s="362" t="s">
        <v>204</v>
      </c>
    </row>
    <row r="6" spans="1:3" s="57" customFormat="1" ht="43.5" customHeight="1">
      <c r="A6" s="706"/>
      <c r="B6" s="708"/>
      <c r="C6" s="94" t="s">
        <v>5</v>
      </c>
    </row>
    <row r="7" spans="1:3" s="57" customFormat="1">
      <c r="A7" s="2"/>
      <c r="B7" s="2" t="s">
        <v>0</v>
      </c>
      <c r="C7" s="2">
        <f>SUM(C9)</f>
        <v>4087</v>
      </c>
    </row>
    <row r="8" spans="1:3" s="57" customFormat="1">
      <c r="A8" s="2"/>
      <c r="B8" s="2" t="s">
        <v>6</v>
      </c>
      <c r="C8" s="2"/>
    </row>
    <row r="9" spans="1:3" s="57" customFormat="1">
      <c r="A9" s="45" t="s">
        <v>64</v>
      </c>
      <c r="B9" s="48" t="s">
        <v>132</v>
      </c>
      <c r="C9" s="7">
        <f>SUM(C11:C17)</f>
        <v>4087</v>
      </c>
    </row>
    <row r="10" spans="1:3" s="57" customFormat="1">
      <c r="A10" s="45"/>
      <c r="B10" s="47" t="s">
        <v>7</v>
      </c>
      <c r="C10" s="47"/>
    </row>
    <row r="11" spans="1:3" s="360" customFormat="1" ht="51.75">
      <c r="A11" s="357" t="s">
        <v>313</v>
      </c>
      <c r="B11" s="358" t="s">
        <v>311</v>
      </c>
      <c r="C11" s="30">
        <v>-1000</v>
      </c>
    </row>
    <row r="12" spans="1:3" s="360" customFormat="1" ht="51.75">
      <c r="A12" s="357" t="s">
        <v>314</v>
      </c>
      <c r="B12" s="358" t="s">
        <v>312</v>
      </c>
      <c r="C12" s="30">
        <v>-800</v>
      </c>
    </row>
    <row r="13" spans="1:3" s="57" customFormat="1" ht="51.75">
      <c r="A13" s="49" t="s">
        <v>315</v>
      </c>
      <c r="B13" s="359" t="s">
        <v>310</v>
      </c>
      <c r="C13" s="155">
        <v>1800</v>
      </c>
    </row>
    <row r="14" spans="1:3" ht="65.25" customHeight="1">
      <c r="A14" s="49" t="s">
        <v>258</v>
      </c>
      <c r="B14" s="295" t="s">
        <v>262</v>
      </c>
      <c r="C14" s="155">
        <v>1000</v>
      </c>
    </row>
    <row r="15" spans="1:3" ht="57" customHeight="1">
      <c r="A15" s="49" t="s">
        <v>259</v>
      </c>
      <c r="B15" s="295" t="s">
        <v>263</v>
      </c>
      <c r="C15" s="155">
        <v>1487</v>
      </c>
    </row>
    <row r="16" spans="1:3" ht="63" customHeight="1">
      <c r="A16" s="49" t="s">
        <v>260</v>
      </c>
      <c r="B16" s="295" t="s">
        <v>264</v>
      </c>
      <c r="C16" s="155">
        <v>600</v>
      </c>
    </row>
    <row r="17" spans="1:3" ht="74.25" customHeight="1">
      <c r="A17" s="49" t="s">
        <v>261</v>
      </c>
      <c r="B17" s="295" t="s">
        <v>267</v>
      </c>
      <c r="C17" s="155">
        <v>1000</v>
      </c>
    </row>
    <row r="18" spans="1:3">
      <c r="A18" s="10"/>
      <c r="B18" s="10"/>
    </row>
    <row r="19" spans="1:3">
      <c r="A19" s="10"/>
      <c r="B19" s="10"/>
    </row>
    <row r="20" spans="1:3">
      <c r="A20" s="10"/>
      <c r="B20" s="10"/>
    </row>
    <row r="21" spans="1:3">
      <c r="A21" s="10"/>
      <c r="B21" s="10"/>
    </row>
    <row r="22" spans="1:3">
      <c r="A22" s="10"/>
      <c r="B22" s="10"/>
    </row>
    <row r="23" spans="1:3">
      <c r="A23" s="10"/>
      <c r="B23" s="10"/>
    </row>
    <row r="24" spans="1:3">
      <c r="A24" s="10"/>
      <c r="B24" s="10"/>
    </row>
    <row r="25" spans="1:3">
      <c r="A25" s="10"/>
      <c r="B25" s="10"/>
    </row>
    <row r="26" spans="1:3">
      <c r="A26" s="10"/>
      <c r="B26" s="10"/>
    </row>
    <row r="27" spans="1:3">
      <c r="A27" s="10"/>
      <c r="B27" s="10"/>
    </row>
    <row r="28" spans="1:3">
      <c r="A28" s="10"/>
      <c r="B28" s="10"/>
    </row>
    <row r="29" spans="1:3">
      <c r="A29" s="10"/>
      <c r="B29" s="10"/>
    </row>
    <row r="30" spans="1:3">
      <c r="A30" s="10"/>
      <c r="B30" s="10"/>
    </row>
    <row r="31" spans="1:3">
      <c r="A31" s="10"/>
      <c r="B31" s="10"/>
    </row>
    <row r="32" spans="1:3">
      <c r="A32" s="10"/>
      <c r="B32" s="10"/>
    </row>
    <row r="33" spans="1:2">
      <c r="A33" s="10"/>
      <c r="B33" s="10"/>
    </row>
    <row r="34" spans="1:2">
      <c r="A34" s="10"/>
      <c r="B34" s="10"/>
    </row>
    <row r="35" spans="1:2">
      <c r="A35" s="10"/>
      <c r="B35" s="10"/>
    </row>
    <row r="36" spans="1:2">
      <c r="A36" s="10"/>
      <c r="B36" s="10"/>
    </row>
    <row r="37" spans="1:2">
      <c r="A37" s="10"/>
      <c r="B37" s="10"/>
    </row>
    <row r="38" spans="1:2">
      <c r="A38" s="10"/>
      <c r="B38" s="10"/>
    </row>
    <row r="39" spans="1:2">
      <c r="A39" s="10"/>
      <c r="B39" s="10"/>
    </row>
  </sheetData>
  <mergeCells count="6">
    <mergeCell ref="A2:C2"/>
    <mergeCell ref="A3:C3"/>
    <mergeCell ref="A4:C4"/>
    <mergeCell ref="A1:C1"/>
    <mergeCell ref="A5:A6"/>
    <mergeCell ref="B5:B6"/>
  </mergeCells>
  <pageMargins left="0.72" right="0.25" top="0.66" bottom="0.2" header="0.51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9"/>
  <sheetViews>
    <sheetView topLeftCell="A17" zoomScale="85" zoomScaleNormal="85" workbookViewId="0">
      <selection activeCell="I31" activeCellId="2" sqref="I20:I26 I28 I31:I33"/>
    </sheetView>
  </sheetViews>
  <sheetFormatPr defaultRowHeight="60" customHeight="1"/>
  <cols>
    <col min="1" max="1" width="8.85546875" style="88" customWidth="1"/>
    <col min="2" max="2" width="9" style="88" customWidth="1"/>
    <col min="3" max="3" width="8.28515625" style="88" customWidth="1"/>
    <col min="4" max="4" width="5.7109375" style="88" customWidth="1"/>
    <col min="5" max="5" width="49.85546875" style="264" customWidth="1"/>
    <col min="6" max="7" width="19.5703125" style="88" customWidth="1"/>
    <col min="8" max="8" width="18.5703125" style="88" customWidth="1"/>
    <col min="9" max="9" width="22.140625" style="88" customWidth="1"/>
    <col min="10" max="10" width="16.85546875" style="88" customWidth="1"/>
    <col min="11" max="229" width="9.140625" style="88"/>
    <col min="230" max="230" width="5.42578125" style="88" customWidth="1"/>
    <col min="231" max="231" width="5.140625" style="88" customWidth="1"/>
    <col min="232" max="232" width="5.42578125" style="88" customWidth="1"/>
    <col min="233" max="233" width="5.7109375" style="88" customWidth="1"/>
    <col min="234" max="234" width="86" style="88" customWidth="1"/>
    <col min="235" max="235" width="17.85546875" style="88" customWidth="1"/>
    <col min="236" max="236" width="14.7109375" style="88" customWidth="1"/>
    <col min="237" max="237" width="16.7109375" style="88" bestFit="1" customWidth="1"/>
    <col min="238" max="238" width="14.5703125" style="88" customWidth="1"/>
    <col min="239" max="239" width="13.140625" style="88" customWidth="1"/>
    <col min="240" max="485" width="9.140625" style="88"/>
    <col min="486" max="486" width="5.42578125" style="88" customWidth="1"/>
    <col min="487" max="487" width="5.140625" style="88" customWidth="1"/>
    <col min="488" max="488" width="5.42578125" style="88" customWidth="1"/>
    <col min="489" max="489" width="5.7109375" style="88" customWidth="1"/>
    <col min="490" max="490" width="86" style="88" customWidth="1"/>
    <col min="491" max="491" width="17.85546875" style="88" customWidth="1"/>
    <col min="492" max="492" width="14.7109375" style="88" customWidth="1"/>
    <col min="493" max="493" width="16.7109375" style="88" bestFit="1" customWidth="1"/>
    <col min="494" max="494" width="14.5703125" style="88" customWidth="1"/>
    <col min="495" max="495" width="13.140625" style="88" customWidth="1"/>
    <col min="496" max="741" width="9.140625" style="88"/>
    <col min="742" max="742" width="5.42578125" style="88" customWidth="1"/>
    <col min="743" max="743" width="5.140625" style="88" customWidth="1"/>
    <col min="744" max="744" width="5.42578125" style="88" customWidth="1"/>
    <col min="745" max="745" width="5.7109375" style="88" customWidth="1"/>
    <col min="746" max="746" width="86" style="88" customWidth="1"/>
    <col min="747" max="747" width="17.85546875" style="88" customWidth="1"/>
    <col min="748" max="748" width="14.7109375" style="88" customWidth="1"/>
    <col min="749" max="749" width="16.7109375" style="88" bestFit="1" customWidth="1"/>
    <col min="750" max="750" width="14.5703125" style="88" customWidth="1"/>
    <col min="751" max="751" width="13.140625" style="88" customWidth="1"/>
    <col min="752" max="997" width="9.140625" style="88"/>
    <col min="998" max="998" width="5.42578125" style="88" customWidth="1"/>
    <col min="999" max="999" width="5.140625" style="88" customWidth="1"/>
    <col min="1000" max="1000" width="5.42578125" style="88" customWidth="1"/>
    <col min="1001" max="1001" width="5.7109375" style="88" customWidth="1"/>
    <col min="1002" max="1002" width="86" style="88" customWidth="1"/>
    <col min="1003" max="1003" width="17.85546875" style="88" customWidth="1"/>
    <col min="1004" max="1004" width="14.7109375" style="88" customWidth="1"/>
    <col min="1005" max="1005" width="16.7109375" style="88" bestFit="1" customWidth="1"/>
    <col min="1006" max="1006" width="14.5703125" style="88" customWidth="1"/>
    <col min="1007" max="1007" width="13.140625" style="88" customWidth="1"/>
    <col min="1008" max="1253" width="9.140625" style="88"/>
    <col min="1254" max="1254" width="5.42578125" style="88" customWidth="1"/>
    <col min="1255" max="1255" width="5.140625" style="88" customWidth="1"/>
    <col min="1256" max="1256" width="5.42578125" style="88" customWidth="1"/>
    <col min="1257" max="1257" width="5.7109375" style="88" customWidth="1"/>
    <col min="1258" max="1258" width="86" style="88" customWidth="1"/>
    <col min="1259" max="1259" width="17.85546875" style="88" customWidth="1"/>
    <col min="1260" max="1260" width="14.7109375" style="88" customWidth="1"/>
    <col min="1261" max="1261" width="16.7109375" style="88" bestFit="1" customWidth="1"/>
    <col min="1262" max="1262" width="14.5703125" style="88" customWidth="1"/>
    <col min="1263" max="1263" width="13.140625" style="88" customWidth="1"/>
    <col min="1264" max="1509" width="9.140625" style="88"/>
    <col min="1510" max="1510" width="5.42578125" style="88" customWidth="1"/>
    <col min="1511" max="1511" width="5.140625" style="88" customWidth="1"/>
    <col min="1512" max="1512" width="5.42578125" style="88" customWidth="1"/>
    <col min="1513" max="1513" width="5.7109375" style="88" customWidth="1"/>
    <col min="1514" max="1514" width="86" style="88" customWidth="1"/>
    <col min="1515" max="1515" width="17.85546875" style="88" customWidth="1"/>
    <col min="1516" max="1516" width="14.7109375" style="88" customWidth="1"/>
    <col min="1517" max="1517" width="16.7109375" style="88" bestFit="1" customWidth="1"/>
    <col min="1518" max="1518" width="14.5703125" style="88" customWidth="1"/>
    <col min="1519" max="1519" width="13.140625" style="88" customWidth="1"/>
    <col min="1520" max="1765" width="9.140625" style="88"/>
    <col min="1766" max="1766" width="5.42578125" style="88" customWidth="1"/>
    <col min="1767" max="1767" width="5.140625" style="88" customWidth="1"/>
    <col min="1768" max="1768" width="5.42578125" style="88" customWidth="1"/>
    <col min="1769" max="1769" width="5.7109375" style="88" customWidth="1"/>
    <col min="1770" max="1770" width="86" style="88" customWidth="1"/>
    <col min="1771" max="1771" width="17.85546875" style="88" customWidth="1"/>
    <col min="1772" max="1772" width="14.7109375" style="88" customWidth="1"/>
    <col min="1773" max="1773" width="16.7109375" style="88" bestFit="1" customWidth="1"/>
    <col min="1774" max="1774" width="14.5703125" style="88" customWidth="1"/>
    <col min="1775" max="1775" width="13.140625" style="88" customWidth="1"/>
    <col min="1776" max="2021" width="9.140625" style="88"/>
    <col min="2022" max="2022" width="5.42578125" style="88" customWidth="1"/>
    <col min="2023" max="2023" width="5.140625" style="88" customWidth="1"/>
    <col min="2024" max="2024" width="5.42578125" style="88" customWidth="1"/>
    <col min="2025" max="2025" width="5.7109375" style="88" customWidth="1"/>
    <col min="2026" max="2026" width="86" style="88" customWidth="1"/>
    <col min="2027" max="2027" width="17.85546875" style="88" customWidth="1"/>
    <col min="2028" max="2028" width="14.7109375" style="88" customWidth="1"/>
    <col min="2029" max="2029" width="16.7109375" style="88" bestFit="1" customWidth="1"/>
    <col min="2030" max="2030" width="14.5703125" style="88" customWidth="1"/>
    <col min="2031" max="2031" width="13.140625" style="88" customWidth="1"/>
    <col min="2032" max="2277" width="9.140625" style="88"/>
    <col min="2278" max="2278" width="5.42578125" style="88" customWidth="1"/>
    <col min="2279" max="2279" width="5.140625" style="88" customWidth="1"/>
    <col min="2280" max="2280" width="5.42578125" style="88" customWidth="1"/>
    <col min="2281" max="2281" width="5.7109375" style="88" customWidth="1"/>
    <col min="2282" max="2282" width="86" style="88" customWidth="1"/>
    <col min="2283" max="2283" width="17.85546875" style="88" customWidth="1"/>
    <col min="2284" max="2284" width="14.7109375" style="88" customWidth="1"/>
    <col min="2285" max="2285" width="16.7109375" style="88" bestFit="1" customWidth="1"/>
    <col min="2286" max="2286" width="14.5703125" style="88" customWidth="1"/>
    <col min="2287" max="2287" width="13.140625" style="88" customWidth="1"/>
    <col min="2288" max="2533" width="9.140625" style="88"/>
    <col min="2534" max="2534" width="5.42578125" style="88" customWidth="1"/>
    <col min="2535" max="2535" width="5.140625" style="88" customWidth="1"/>
    <col min="2536" max="2536" width="5.42578125" style="88" customWidth="1"/>
    <col min="2537" max="2537" width="5.7109375" style="88" customWidth="1"/>
    <col min="2538" max="2538" width="86" style="88" customWidth="1"/>
    <col min="2539" max="2539" width="17.85546875" style="88" customWidth="1"/>
    <col min="2540" max="2540" width="14.7109375" style="88" customWidth="1"/>
    <col min="2541" max="2541" width="16.7109375" style="88" bestFit="1" customWidth="1"/>
    <col min="2542" max="2542" width="14.5703125" style="88" customWidth="1"/>
    <col min="2543" max="2543" width="13.140625" style="88" customWidth="1"/>
    <col min="2544" max="2789" width="9.140625" style="88"/>
    <col min="2790" max="2790" width="5.42578125" style="88" customWidth="1"/>
    <col min="2791" max="2791" width="5.140625" style="88" customWidth="1"/>
    <col min="2792" max="2792" width="5.42578125" style="88" customWidth="1"/>
    <col min="2793" max="2793" width="5.7109375" style="88" customWidth="1"/>
    <col min="2794" max="2794" width="86" style="88" customWidth="1"/>
    <col min="2795" max="2795" width="17.85546875" style="88" customWidth="1"/>
    <col min="2796" max="2796" width="14.7109375" style="88" customWidth="1"/>
    <col min="2797" max="2797" width="16.7109375" style="88" bestFit="1" customWidth="1"/>
    <col min="2798" max="2798" width="14.5703125" style="88" customWidth="1"/>
    <col min="2799" max="2799" width="13.140625" style="88" customWidth="1"/>
    <col min="2800" max="3045" width="9.140625" style="88"/>
    <col min="3046" max="3046" width="5.42578125" style="88" customWidth="1"/>
    <col min="3047" max="3047" width="5.140625" style="88" customWidth="1"/>
    <col min="3048" max="3048" width="5.42578125" style="88" customWidth="1"/>
    <col min="3049" max="3049" width="5.7109375" style="88" customWidth="1"/>
    <col min="3050" max="3050" width="86" style="88" customWidth="1"/>
    <col min="3051" max="3051" width="17.85546875" style="88" customWidth="1"/>
    <col min="3052" max="3052" width="14.7109375" style="88" customWidth="1"/>
    <col min="3053" max="3053" width="16.7109375" style="88" bestFit="1" customWidth="1"/>
    <col min="3054" max="3054" width="14.5703125" style="88" customWidth="1"/>
    <col min="3055" max="3055" width="13.140625" style="88" customWidth="1"/>
    <col min="3056" max="3301" width="9.140625" style="88"/>
    <col min="3302" max="3302" width="5.42578125" style="88" customWidth="1"/>
    <col min="3303" max="3303" width="5.140625" style="88" customWidth="1"/>
    <col min="3304" max="3304" width="5.42578125" style="88" customWidth="1"/>
    <col min="3305" max="3305" width="5.7109375" style="88" customWidth="1"/>
    <col min="3306" max="3306" width="86" style="88" customWidth="1"/>
    <col min="3307" max="3307" width="17.85546875" style="88" customWidth="1"/>
    <col min="3308" max="3308" width="14.7109375" style="88" customWidth="1"/>
    <col min="3309" max="3309" width="16.7109375" style="88" bestFit="1" customWidth="1"/>
    <col min="3310" max="3310" width="14.5703125" style="88" customWidth="1"/>
    <col min="3311" max="3311" width="13.140625" style="88" customWidth="1"/>
    <col min="3312" max="3557" width="9.140625" style="88"/>
    <col min="3558" max="3558" width="5.42578125" style="88" customWidth="1"/>
    <col min="3559" max="3559" width="5.140625" style="88" customWidth="1"/>
    <col min="3560" max="3560" width="5.42578125" style="88" customWidth="1"/>
    <col min="3561" max="3561" width="5.7109375" style="88" customWidth="1"/>
    <col min="3562" max="3562" width="86" style="88" customWidth="1"/>
    <col min="3563" max="3563" width="17.85546875" style="88" customWidth="1"/>
    <col min="3564" max="3564" width="14.7109375" style="88" customWidth="1"/>
    <col min="3565" max="3565" width="16.7109375" style="88" bestFit="1" customWidth="1"/>
    <col min="3566" max="3566" width="14.5703125" style="88" customWidth="1"/>
    <col min="3567" max="3567" width="13.140625" style="88" customWidth="1"/>
    <col min="3568" max="3813" width="9.140625" style="88"/>
    <col min="3814" max="3814" width="5.42578125" style="88" customWidth="1"/>
    <col min="3815" max="3815" width="5.140625" style="88" customWidth="1"/>
    <col min="3816" max="3816" width="5.42578125" style="88" customWidth="1"/>
    <col min="3817" max="3817" width="5.7109375" style="88" customWidth="1"/>
    <col min="3818" max="3818" width="86" style="88" customWidth="1"/>
    <col min="3819" max="3819" width="17.85546875" style="88" customWidth="1"/>
    <col min="3820" max="3820" width="14.7109375" style="88" customWidth="1"/>
    <col min="3821" max="3821" width="16.7109375" style="88" bestFit="1" customWidth="1"/>
    <col min="3822" max="3822" width="14.5703125" style="88" customWidth="1"/>
    <col min="3823" max="3823" width="13.140625" style="88" customWidth="1"/>
    <col min="3824" max="4069" width="9.140625" style="88"/>
    <col min="4070" max="4070" width="5.42578125" style="88" customWidth="1"/>
    <col min="4071" max="4071" width="5.140625" style="88" customWidth="1"/>
    <col min="4072" max="4072" width="5.42578125" style="88" customWidth="1"/>
    <col min="4073" max="4073" width="5.7109375" style="88" customWidth="1"/>
    <col min="4074" max="4074" width="86" style="88" customWidth="1"/>
    <col min="4075" max="4075" width="17.85546875" style="88" customWidth="1"/>
    <col min="4076" max="4076" width="14.7109375" style="88" customWidth="1"/>
    <col min="4077" max="4077" width="16.7109375" style="88" bestFit="1" customWidth="1"/>
    <col min="4078" max="4078" width="14.5703125" style="88" customWidth="1"/>
    <col min="4079" max="4079" width="13.140625" style="88" customWidth="1"/>
    <col min="4080" max="4325" width="9.140625" style="88"/>
    <col min="4326" max="4326" width="5.42578125" style="88" customWidth="1"/>
    <col min="4327" max="4327" width="5.140625" style="88" customWidth="1"/>
    <col min="4328" max="4328" width="5.42578125" style="88" customWidth="1"/>
    <col min="4329" max="4329" width="5.7109375" style="88" customWidth="1"/>
    <col min="4330" max="4330" width="86" style="88" customWidth="1"/>
    <col min="4331" max="4331" width="17.85546875" style="88" customWidth="1"/>
    <col min="4332" max="4332" width="14.7109375" style="88" customWidth="1"/>
    <col min="4333" max="4333" width="16.7109375" style="88" bestFit="1" customWidth="1"/>
    <col min="4334" max="4334" width="14.5703125" style="88" customWidth="1"/>
    <col min="4335" max="4335" width="13.140625" style="88" customWidth="1"/>
    <col min="4336" max="4581" width="9.140625" style="88"/>
    <col min="4582" max="4582" width="5.42578125" style="88" customWidth="1"/>
    <col min="4583" max="4583" width="5.140625" style="88" customWidth="1"/>
    <col min="4584" max="4584" width="5.42578125" style="88" customWidth="1"/>
    <col min="4585" max="4585" width="5.7109375" style="88" customWidth="1"/>
    <col min="4586" max="4586" width="86" style="88" customWidth="1"/>
    <col min="4587" max="4587" width="17.85546875" style="88" customWidth="1"/>
    <col min="4588" max="4588" width="14.7109375" style="88" customWidth="1"/>
    <col min="4589" max="4589" width="16.7109375" style="88" bestFit="1" customWidth="1"/>
    <col min="4590" max="4590" width="14.5703125" style="88" customWidth="1"/>
    <col min="4591" max="4591" width="13.140625" style="88" customWidth="1"/>
    <col min="4592" max="4837" width="9.140625" style="88"/>
    <col min="4838" max="4838" width="5.42578125" style="88" customWidth="1"/>
    <col min="4839" max="4839" width="5.140625" style="88" customWidth="1"/>
    <col min="4840" max="4840" width="5.42578125" style="88" customWidth="1"/>
    <col min="4841" max="4841" width="5.7109375" style="88" customWidth="1"/>
    <col min="4842" max="4842" width="86" style="88" customWidth="1"/>
    <col min="4843" max="4843" width="17.85546875" style="88" customWidth="1"/>
    <col min="4844" max="4844" width="14.7109375" style="88" customWidth="1"/>
    <col min="4845" max="4845" width="16.7109375" style="88" bestFit="1" customWidth="1"/>
    <col min="4846" max="4846" width="14.5703125" style="88" customWidth="1"/>
    <col min="4847" max="4847" width="13.140625" style="88" customWidth="1"/>
    <col min="4848" max="5093" width="9.140625" style="88"/>
    <col min="5094" max="5094" width="5.42578125" style="88" customWidth="1"/>
    <col min="5095" max="5095" width="5.140625" style="88" customWidth="1"/>
    <col min="5096" max="5096" width="5.42578125" style="88" customWidth="1"/>
    <col min="5097" max="5097" width="5.7109375" style="88" customWidth="1"/>
    <col min="5098" max="5098" width="86" style="88" customWidth="1"/>
    <col min="5099" max="5099" width="17.85546875" style="88" customWidth="1"/>
    <col min="5100" max="5100" width="14.7109375" style="88" customWidth="1"/>
    <col min="5101" max="5101" width="16.7109375" style="88" bestFit="1" customWidth="1"/>
    <col min="5102" max="5102" width="14.5703125" style="88" customWidth="1"/>
    <col min="5103" max="5103" width="13.140625" style="88" customWidth="1"/>
    <col min="5104" max="5349" width="9.140625" style="88"/>
    <col min="5350" max="5350" width="5.42578125" style="88" customWidth="1"/>
    <col min="5351" max="5351" width="5.140625" style="88" customWidth="1"/>
    <col min="5352" max="5352" width="5.42578125" style="88" customWidth="1"/>
    <col min="5353" max="5353" width="5.7109375" style="88" customWidth="1"/>
    <col min="5354" max="5354" width="86" style="88" customWidth="1"/>
    <col min="5355" max="5355" width="17.85546875" style="88" customWidth="1"/>
    <col min="5356" max="5356" width="14.7109375" style="88" customWidth="1"/>
    <col min="5357" max="5357" width="16.7109375" style="88" bestFit="1" customWidth="1"/>
    <col min="5358" max="5358" width="14.5703125" style="88" customWidth="1"/>
    <col min="5359" max="5359" width="13.140625" style="88" customWidth="1"/>
    <col min="5360" max="5605" width="9.140625" style="88"/>
    <col min="5606" max="5606" width="5.42578125" style="88" customWidth="1"/>
    <col min="5607" max="5607" width="5.140625" style="88" customWidth="1"/>
    <col min="5608" max="5608" width="5.42578125" style="88" customWidth="1"/>
    <col min="5609" max="5609" width="5.7109375" style="88" customWidth="1"/>
    <col min="5610" max="5610" width="86" style="88" customWidth="1"/>
    <col min="5611" max="5611" width="17.85546875" style="88" customWidth="1"/>
    <col min="5612" max="5612" width="14.7109375" style="88" customWidth="1"/>
    <col min="5613" max="5613" width="16.7109375" style="88" bestFit="1" customWidth="1"/>
    <col min="5614" max="5614" width="14.5703125" style="88" customWidth="1"/>
    <col min="5615" max="5615" width="13.140625" style="88" customWidth="1"/>
    <col min="5616" max="5861" width="9.140625" style="88"/>
    <col min="5862" max="5862" width="5.42578125" style="88" customWidth="1"/>
    <col min="5863" max="5863" width="5.140625" style="88" customWidth="1"/>
    <col min="5864" max="5864" width="5.42578125" style="88" customWidth="1"/>
    <col min="5865" max="5865" width="5.7109375" style="88" customWidth="1"/>
    <col min="5866" max="5866" width="86" style="88" customWidth="1"/>
    <col min="5867" max="5867" width="17.85546875" style="88" customWidth="1"/>
    <col min="5868" max="5868" width="14.7109375" style="88" customWidth="1"/>
    <col min="5869" max="5869" width="16.7109375" style="88" bestFit="1" customWidth="1"/>
    <col min="5870" max="5870" width="14.5703125" style="88" customWidth="1"/>
    <col min="5871" max="5871" width="13.140625" style="88" customWidth="1"/>
    <col min="5872" max="6117" width="9.140625" style="88"/>
    <col min="6118" max="6118" width="5.42578125" style="88" customWidth="1"/>
    <col min="6119" max="6119" width="5.140625" style="88" customWidth="1"/>
    <col min="6120" max="6120" width="5.42578125" style="88" customWidth="1"/>
    <col min="6121" max="6121" width="5.7109375" style="88" customWidth="1"/>
    <col min="6122" max="6122" width="86" style="88" customWidth="1"/>
    <col min="6123" max="6123" width="17.85546875" style="88" customWidth="1"/>
    <col min="6124" max="6124" width="14.7109375" style="88" customWidth="1"/>
    <col min="6125" max="6125" width="16.7109375" style="88" bestFit="1" customWidth="1"/>
    <col min="6126" max="6126" width="14.5703125" style="88" customWidth="1"/>
    <col min="6127" max="6127" width="13.140625" style="88" customWidth="1"/>
    <col min="6128" max="6373" width="9.140625" style="88"/>
    <col min="6374" max="6374" width="5.42578125" style="88" customWidth="1"/>
    <col min="6375" max="6375" width="5.140625" style="88" customWidth="1"/>
    <col min="6376" max="6376" width="5.42578125" style="88" customWidth="1"/>
    <col min="6377" max="6377" width="5.7109375" style="88" customWidth="1"/>
    <col min="6378" max="6378" width="86" style="88" customWidth="1"/>
    <col min="6379" max="6379" width="17.85546875" style="88" customWidth="1"/>
    <col min="6380" max="6380" width="14.7109375" style="88" customWidth="1"/>
    <col min="6381" max="6381" width="16.7109375" style="88" bestFit="1" customWidth="1"/>
    <col min="6382" max="6382" width="14.5703125" style="88" customWidth="1"/>
    <col min="6383" max="6383" width="13.140625" style="88" customWidth="1"/>
    <col min="6384" max="6629" width="9.140625" style="88"/>
    <col min="6630" max="6630" width="5.42578125" style="88" customWidth="1"/>
    <col min="6631" max="6631" width="5.140625" style="88" customWidth="1"/>
    <col min="6632" max="6632" width="5.42578125" style="88" customWidth="1"/>
    <col min="6633" max="6633" width="5.7109375" style="88" customWidth="1"/>
    <col min="6634" max="6634" width="86" style="88" customWidth="1"/>
    <col min="6635" max="6635" width="17.85546875" style="88" customWidth="1"/>
    <col min="6636" max="6636" width="14.7109375" style="88" customWidth="1"/>
    <col min="6637" max="6637" width="16.7109375" style="88" bestFit="1" customWidth="1"/>
    <col min="6638" max="6638" width="14.5703125" style="88" customWidth="1"/>
    <col min="6639" max="6639" width="13.140625" style="88" customWidth="1"/>
    <col min="6640" max="6885" width="9.140625" style="88"/>
    <col min="6886" max="6886" width="5.42578125" style="88" customWidth="1"/>
    <col min="6887" max="6887" width="5.140625" style="88" customWidth="1"/>
    <col min="6888" max="6888" width="5.42578125" style="88" customWidth="1"/>
    <col min="6889" max="6889" width="5.7109375" style="88" customWidth="1"/>
    <col min="6890" max="6890" width="86" style="88" customWidth="1"/>
    <col min="6891" max="6891" width="17.85546875" style="88" customWidth="1"/>
    <col min="6892" max="6892" width="14.7109375" style="88" customWidth="1"/>
    <col min="6893" max="6893" width="16.7109375" style="88" bestFit="1" customWidth="1"/>
    <col min="6894" max="6894" width="14.5703125" style="88" customWidth="1"/>
    <col min="6895" max="6895" width="13.140625" style="88" customWidth="1"/>
    <col min="6896" max="7141" width="9.140625" style="88"/>
    <col min="7142" max="7142" width="5.42578125" style="88" customWidth="1"/>
    <col min="7143" max="7143" width="5.140625" style="88" customWidth="1"/>
    <col min="7144" max="7144" width="5.42578125" style="88" customWidth="1"/>
    <col min="7145" max="7145" width="5.7109375" style="88" customWidth="1"/>
    <col min="7146" max="7146" width="86" style="88" customWidth="1"/>
    <col min="7147" max="7147" width="17.85546875" style="88" customWidth="1"/>
    <col min="7148" max="7148" width="14.7109375" style="88" customWidth="1"/>
    <col min="7149" max="7149" width="16.7109375" style="88" bestFit="1" customWidth="1"/>
    <col min="7150" max="7150" width="14.5703125" style="88" customWidth="1"/>
    <col min="7151" max="7151" width="13.140625" style="88" customWidth="1"/>
    <col min="7152" max="7397" width="9.140625" style="88"/>
    <col min="7398" max="7398" width="5.42578125" style="88" customWidth="1"/>
    <col min="7399" max="7399" width="5.140625" style="88" customWidth="1"/>
    <col min="7400" max="7400" width="5.42578125" style="88" customWidth="1"/>
    <col min="7401" max="7401" width="5.7109375" style="88" customWidth="1"/>
    <col min="7402" max="7402" width="86" style="88" customWidth="1"/>
    <col min="7403" max="7403" width="17.85546875" style="88" customWidth="1"/>
    <col min="7404" max="7404" width="14.7109375" style="88" customWidth="1"/>
    <col min="7405" max="7405" width="16.7109375" style="88" bestFit="1" customWidth="1"/>
    <col min="7406" max="7406" width="14.5703125" style="88" customWidth="1"/>
    <col min="7407" max="7407" width="13.140625" style="88" customWidth="1"/>
    <col min="7408" max="7653" width="9.140625" style="88"/>
    <col min="7654" max="7654" width="5.42578125" style="88" customWidth="1"/>
    <col min="7655" max="7655" width="5.140625" style="88" customWidth="1"/>
    <col min="7656" max="7656" width="5.42578125" style="88" customWidth="1"/>
    <col min="7657" max="7657" width="5.7109375" style="88" customWidth="1"/>
    <col min="7658" max="7658" width="86" style="88" customWidth="1"/>
    <col min="7659" max="7659" width="17.85546875" style="88" customWidth="1"/>
    <col min="7660" max="7660" width="14.7109375" style="88" customWidth="1"/>
    <col min="7661" max="7661" width="16.7109375" style="88" bestFit="1" customWidth="1"/>
    <col min="7662" max="7662" width="14.5703125" style="88" customWidth="1"/>
    <col min="7663" max="7663" width="13.140625" style="88" customWidth="1"/>
    <col min="7664" max="7909" width="9.140625" style="88"/>
    <col min="7910" max="7910" width="5.42578125" style="88" customWidth="1"/>
    <col min="7911" max="7911" width="5.140625" style="88" customWidth="1"/>
    <col min="7912" max="7912" width="5.42578125" style="88" customWidth="1"/>
    <col min="7913" max="7913" width="5.7109375" style="88" customWidth="1"/>
    <col min="7914" max="7914" width="86" style="88" customWidth="1"/>
    <col min="7915" max="7915" width="17.85546875" style="88" customWidth="1"/>
    <col min="7916" max="7916" width="14.7109375" style="88" customWidth="1"/>
    <col min="7917" max="7917" width="16.7109375" style="88" bestFit="1" customWidth="1"/>
    <col min="7918" max="7918" width="14.5703125" style="88" customWidth="1"/>
    <col min="7919" max="7919" width="13.140625" style="88" customWidth="1"/>
    <col min="7920" max="8165" width="9.140625" style="88"/>
    <col min="8166" max="8166" width="5.42578125" style="88" customWidth="1"/>
    <col min="8167" max="8167" width="5.140625" style="88" customWidth="1"/>
    <col min="8168" max="8168" width="5.42578125" style="88" customWidth="1"/>
    <col min="8169" max="8169" width="5.7109375" style="88" customWidth="1"/>
    <col min="8170" max="8170" width="86" style="88" customWidth="1"/>
    <col min="8171" max="8171" width="17.85546875" style="88" customWidth="1"/>
    <col min="8172" max="8172" width="14.7109375" style="88" customWidth="1"/>
    <col min="8173" max="8173" width="16.7109375" style="88" bestFit="1" customWidth="1"/>
    <col min="8174" max="8174" width="14.5703125" style="88" customWidth="1"/>
    <col min="8175" max="8175" width="13.140625" style="88" customWidth="1"/>
    <col min="8176" max="8421" width="9.140625" style="88"/>
    <col min="8422" max="8422" width="5.42578125" style="88" customWidth="1"/>
    <col min="8423" max="8423" width="5.140625" style="88" customWidth="1"/>
    <col min="8424" max="8424" width="5.42578125" style="88" customWidth="1"/>
    <col min="8425" max="8425" width="5.7109375" style="88" customWidth="1"/>
    <col min="8426" max="8426" width="86" style="88" customWidth="1"/>
    <col min="8427" max="8427" width="17.85546875" style="88" customWidth="1"/>
    <col min="8428" max="8428" width="14.7109375" style="88" customWidth="1"/>
    <col min="8429" max="8429" width="16.7109375" style="88" bestFit="1" customWidth="1"/>
    <col min="8430" max="8430" width="14.5703125" style="88" customWidth="1"/>
    <col min="8431" max="8431" width="13.140625" style="88" customWidth="1"/>
    <col min="8432" max="8677" width="9.140625" style="88"/>
    <col min="8678" max="8678" width="5.42578125" style="88" customWidth="1"/>
    <col min="8679" max="8679" width="5.140625" style="88" customWidth="1"/>
    <col min="8680" max="8680" width="5.42578125" style="88" customWidth="1"/>
    <col min="8681" max="8681" width="5.7109375" style="88" customWidth="1"/>
    <col min="8682" max="8682" width="86" style="88" customWidth="1"/>
    <col min="8683" max="8683" width="17.85546875" style="88" customWidth="1"/>
    <col min="8684" max="8684" width="14.7109375" style="88" customWidth="1"/>
    <col min="8685" max="8685" width="16.7109375" style="88" bestFit="1" customWidth="1"/>
    <col min="8686" max="8686" width="14.5703125" style="88" customWidth="1"/>
    <col min="8687" max="8687" width="13.140625" style="88" customWidth="1"/>
    <col min="8688" max="8933" width="9.140625" style="88"/>
    <col min="8934" max="8934" width="5.42578125" style="88" customWidth="1"/>
    <col min="8935" max="8935" width="5.140625" style="88" customWidth="1"/>
    <col min="8936" max="8936" width="5.42578125" style="88" customWidth="1"/>
    <col min="8937" max="8937" width="5.7109375" style="88" customWidth="1"/>
    <col min="8938" max="8938" width="86" style="88" customWidth="1"/>
    <col min="8939" max="8939" width="17.85546875" style="88" customWidth="1"/>
    <col min="8940" max="8940" width="14.7109375" style="88" customWidth="1"/>
    <col min="8941" max="8941" width="16.7109375" style="88" bestFit="1" customWidth="1"/>
    <col min="8942" max="8942" width="14.5703125" style="88" customWidth="1"/>
    <col min="8943" max="8943" width="13.140625" style="88" customWidth="1"/>
    <col min="8944" max="9189" width="9.140625" style="88"/>
    <col min="9190" max="9190" width="5.42578125" style="88" customWidth="1"/>
    <col min="9191" max="9191" width="5.140625" style="88" customWidth="1"/>
    <col min="9192" max="9192" width="5.42578125" style="88" customWidth="1"/>
    <col min="9193" max="9193" width="5.7109375" style="88" customWidth="1"/>
    <col min="9194" max="9194" width="86" style="88" customWidth="1"/>
    <col min="9195" max="9195" width="17.85546875" style="88" customWidth="1"/>
    <col min="9196" max="9196" width="14.7109375" style="88" customWidth="1"/>
    <col min="9197" max="9197" width="16.7109375" style="88" bestFit="1" customWidth="1"/>
    <col min="9198" max="9198" width="14.5703125" style="88" customWidth="1"/>
    <col min="9199" max="9199" width="13.140625" style="88" customWidth="1"/>
    <col min="9200" max="9445" width="9.140625" style="88"/>
    <col min="9446" max="9446" width="5.42578125" style="88" customWidth="1"/>
    <col min="9447" max="9447" width="5.140625" style="88" customWidth="1"/>
    <col min="9448" max="9448" width="5.42578125" style="88" customWidth="1"/>
    <col min="9449" max="9449" width="5.7109375" style="88" customWidth="1"/>
    <col min="9450" max="9450" width="86" style="88" customWidth="1"/>
    <col min="9451" max="9451" width="17.85546875" style="88" customWidth="1"/>
    <col min="9452" max="9452" width="14.7109375" style="88" customWidth="1"/>
    <col min="9453" max="9453" width="16.7109375" style="88" bestFit="1" customWidth="1"/>
    <col min="9454" max="9454" width="14.5703125" style="88" customWidth="1"/>
    <col min="9455" max="9455" width="13.140625" style="88" customWidth="1"/>
    <col min="9456" max="9701" width="9.140625" style="88"/>
    <col min="9702" max="9702" width="5.42578125" style="88" customWidth="1"/>
    <col min="9703" max="9703" width="5.140625" style="88" customWidth="1"/>
    <col min="9704" max="9704" width="5.42578125" style="88" customWidth="1"/>
    <col min="9705" max="9705" width="5.7109375" style="88" customWidth="1"/>
    <col min="9706" max="9706" width="86" style="88" customWidth="1"/>
    <col min="9707" max="9707" width="17.85546875" style="88" customWidth="1"/>
    <col min="9708" max="9708" width="14.7109375" style="88" customWidth="1"/>
    <col min="9709" max="9709" width="16.7109375" style="88" bestFit="1" customWidth="1"/>
    <col min="9710" max="9710" width="14.5703125" style="88" customWidth="1"/>
    <col min="9711" max="9711" width="13.140625" style="88" customWidth="1"/>
    <col min="9712" max="9957" width="9.140625" style="88"/>
    <col min="9958" max="9958" width="5.42578125" style="88" customWidth="1"/>
    <col min="9959" max="9959" width="5.140625" style="88" customWidth="1"/>
    <col min="9960" max="9960" width="5.42578125" style="88" customWidth="1"/>
    <col min="9961" max="9961" width="5.7109375" style="88" customWidth="1"/>
    <col min="9962" max="9962" width="86" style="88" customWidth="1"/>
    <col min="9963" max="9963" width="17.85546875" style="88" customWidth="1"/>
    <col min="9964" max="9964" width="14.7109375" style="88" customWidth="1"/>
    <col min="9965" max="9965" width="16.7109375" style="88" bestFit="1" customWidth="1"/>
    <col min="9966" max="9966" width="14.5703125" style="88" customWidth="1"/>
    <col min="9967" max="9967" width="13.140625" style="88" customWidth="1"/>
    <col min="9968" max="10213" width="9.140625" style="88"/>
    <col min="10214" max="10214" width="5.42578125" style="88" customWidth="1"/>
    <col min="10215" max="10215" width="5.140625" style="88" customWidth="1"/>
    <col min="10216" max="10216" width="5.42578125" style="88" customWidth="1"/>
    <col min="10217" max="10217" width="5.7109375" style="88" customWidth="1"/>
    <col min="10218" max="10218" width="86" style="88" customWidth="1"/>
    <col min="10219" max="10219" width="17.85546875" style="88" customWidth="1"/>
    <col min="10220" max="10220" width="14.7109375" style="88" customWidth="1"/>
    <col min="10221" max="10221" width="16.7109375" style="88" bestFit="1" customWidth="1"/>
    <col min="10222" max="10222" width="14.5703125" style="88" customWidth="1"/>
    <col min="10223" max="10223" width="13.140625" style="88" customWidth="1"/>
    <col min="10224" max="10469" width="9.140625" style="88"/>
    <col min="10470" max="10470" width="5.42578125" style="88" customWidth="1"/>
    <col min="10471" max="10471" width="5.140625" style="88" customWidth="1"/>
    <col min="10472" max="10472" width="5.42578125" style="88" customWidth="1"/>
    <col min="10473" max="10473" width="5.7109375" style="88" customWidth="1"/>
    <col min="10474" max="10474" width="86" style="88" customWidth="1"/>
    <col min="10475" max="10475" width="17.85546875" style="88" customWidth="1"/>
    <col min="10476" max="10476" width="14.7109375" style="88" customWidth="1"/>
    <col min="10477" max="10477" width="16.7109375" style="88" bestFit="1" customWidth="1"/>
    <col min="10478" max="10478" width="14.5703125" style="88" customWidth="1"/>
    <col min="10479" max="10479" width="13.140625" style="88" customWidth="1"/>
    <col min="10480" max="10725" width="9.140625" style="88"/>
    <col min="10726" max="10726" width="5.42578125" style="88" customWidth="1"/>
    <col min="10727" max="10727" width="5.140625" style="88" customWidth="1"/>
    <col min="10728" max="10728" width="5.42578125" style="88" customWidth="1"/>
    <col min="10729" max="10729" width="5.7109375" style="88" customWidth="1"/>
    <col min="10730" max="10730" width="86" style="88" customWidth="1"/>
    <col min="10731" max="10731" width="17.85546875" style="88" customWidth="1"/>
    <col min="10732" max="10732" width="14.7109375" style="88" customWidth="1"/>
    <col min="10733" max="10733" width="16.7109375" style="88" bestFit="1" customWidth="1"/>
    <col min="10734" max="10734" width="14.5703125" style="88" customWidth="1"/>
    <col min="10735" max="10735" width="13.140625" style="88" customWidth="1"/>
    <col min="10736" max="10981" width="9.140625" style="88"/>
    <col min="10982" max="10982" width="5.42578125" style="88" customWidth="1"/>
    <col min="10983" max="10983" width="5.140625" style="88" customWidth="1"/>
    <col min="10984" max="10984" width="5.42578125" style="88" customWidth="1"/>
    <col min="10985" max="10985" width="5.7109375" style="88" customWidth="1"/>
    <col min="10986" max="10986" width="86" style="88" customWidth="1"/>
    <col min="10987" max="10987" width="17.85546875" style="88" customWidth="1"/>
    <col min="10988" max="10988" width="14.7109375" style="88" customWidth="1"/>
    <col min="10989" max="10989" width="16.7109375" style="88" bestFit="1" customWidth="1"/>
    <col min="10990" max="10990" width="14.5703125" style="88" customWidth="1"/>
    <col min="10991" max="10991" width="13.140625" style="88" customWidth="1"/>
    <col min="10992" max="11237" width="9.140625" style="88"/>
    <col min="11238" max="11238" width="5.42578125" style="88" customWidth="1"/>
    <col min="11239" max="11239" width="5.140625" style="88" customWidth="1"/>
    <col min="11240" max="11240" width="5.42578125" style="88" customWidth="1"/>
    <col min="11241" max="11241" width="5.7109375" style="88" customWidth="1"/>
    <col min="11242" max="11242" width="86" style="88" customWidth="1"/>
    <col min="11243" max="11243" width="17.85546875" style="88" customWidth="1"/>
    <col min="11244" max="11244" width="14.7109375" style="88" customWidth="1"/>
    <col min="11245" max="11245" width="16.7109375" style="88" bestFit="1" customWidth="1"/>
    <col min="11246" max="11246" width="14.5703125" style="88" customWidth="1"/>
    <col min="11247" max="11247" width="13.140625" style="88" customWidth="1"/>
    <col min="11248" max="11493" width="9.140625" style="88"/>
    <col min="11494" max="11494" width="5.42578125" style="88" customWidth="1"/>
    <col min="11495" max="11495" width="5.140625" style="88" customWidth="1"/>
    <col min="11496" max="11496" width="5.42578125" style="88" customWidth="1"/>
    <col min="11497" max="11497" width="5.7109375" style="88" customWidth="1"/>
    <col min="11498" max="11498" width="86" style="88" customWidth="1"/>
    <col min="11499" max="11499" width="17.85546875" style="88" customWidth="1"/>
    <col min="11500" max="11500" width="14.7109375" style="88" customWidth="1"/>
    <col min="11501" max="11501" width="16.7109375" style="88" bestFit="1" customWidth="1"/>
    <col min="11502" max="11502" width="14.5703125" style="88" customWidth="1"/>
    <col min="11503" max="11503" width="13.140625" style="88" customWidth="1"/>
    <col min="11504" max="11749" width="9.140625" style="88"/>
    <col min="11750" max="11750" width="5.42578125" style="88" customWidth="1"/>
    <col min="11751" max="11751" width="5.140625" style="88" customWidth="1"/>
    <col min="11752" max="11752" width="5.42578125" style="88" customWidth="1"/>
    <col min="11753" max="11753" width="5.7109375" style="88" customWidth="1"/>
    <col min="11754" max="11754" width="86" style="88" customWidth="1"/>
    <col min="11755" max="11755" width="17.85546875" style="88" customWidth="1"/>
    <col min="11756" max="11756" width="14.7109375" style="88" customWidth="1"/>
    <col min="11757" max="11757" width="16.7109375" style="88" bestFit="1" customWidth="1"/>
    <col min="11758" max="11758" width="14.5703125" style="88" customWidth="1"/>
    <col min="11759" max="11759" width="13.140625" style="88" customWidth="1"/>
    <col min="11760" max="12005" width="9.140625" style="88"/>
    <col min="12006" max="12006" width="5.42578125" style="88" customWidth="1"/>
    <col min="12007" max="12007" width="5.140625" style="88" customWidth="1"/>
    <col min="12008" max="12008" width="5.42578125" style="88" customWidth="1"/>
    <col min="12009" max="12009" width="5.7109375" style="88" customWidth="1"/>
    <col min="12010" max="12010" width="86" style="88" customWidth="1"/>
    <col min="12011" max="12011" width="17.85546875" style="88" customWidth="1"/>
    <col min="12012" max="12012" width="14.7109375" style="88" customWidth="1"/>
    <col min="12013" max="12013" width="16.7109375" style="88" bestFit="1" customWidth="1"/>
    <col min="12014" max="12014" width="14.5703125" style="88" customWidth="1"/>
    <col min="12015" max="12015" width="13.140625" style="88" customWidth="1"/>
    <col min="12016" max="12261" width="9.140625" style="88"/>
    <col min="12262" max="12262" width="5.42578125" style="88" customWidth="1"/>
    <col min="12263" max="12263" width="5.140625" style="88" customWidth="1"/>
    <col min="12264" max="12264" width="5.42578125" style="88" customWidth="1"/>
    <col min="12265" max="12265" width="5.7109375" style="88" customWidth="1"/>
    <col min="12266" max="12266" width="86" style="88" customWidth="1"/>
    <col min="12267" max="12267" width="17.85546875" style="88" customWidth="1"/>
    <col min="12268" max="12268" width="14.7109375" style="88" customWidth="1"/>
    <col min="12269" max="12269" width="16.7109375" style="88" bestFit="1" customWidth="1"/>
    <col min="12270" max="12270" width="14.5703125" style="88" customWidth="1"/>
    <col min="12271" max="12271" width="13.140625" style="88" customWidth="1"/>
    <col min="12272" max="12517" width="9.140625" style="88"/>
    <col min="12518" max="12518" width="5.42578125" style="88" customWidth="1"/>
    <col min="12519" max="12519" width="5.140625" style="88" customWidth="1"/>
    <col min="12520" max="12520" width="5.42578125" style="88" customWidth="1"/>
    <col min="12521" max="12521" width="5.7109375" style="88" customWidth="1"/>
    <col min="12522" max="12522" width="86" style="88" customWidth="1"/>
    <col min="12523" max="12523" width="17.85546875" style="88" customWidth="1"/>
    <col min="12524" max="12524" width="14.7109375" style="88" customWidth="1"/>
    <col min="12525" max="12525" width="16.7109375" style="88" bestFit="1" customWidth="1"/>
    <col min="12526" max="12526" width="14.5703125" style="88" customWidth="1"/>
    <col min="12527" max="12527" width="13.140625" style="88" customWidth="1"/>
    <col min="12528" max="12773" width="9.140625" style="88"/>
    <col min="12774" max="12774" width="5.42578125" style="88" customWidth="1"/>
    <col min="12775" max="12775" width="5.140625" style="88" customWidth="1"/>
    <col min="12776" max="12776" width="5.42578125" style="88" customWidth="1"/>
    <col min="12777" max="12777" width="5.7109375" style="88" customWidth="1"/>
    <col min="12778" max="12778" width="86" style="88" customWidth="1"/>
    <col min="12779" max="12779" width="17.85546875" style="88" customWidth="1"/>
    <col min="12780" max="12780" width="14.7109375" style="88" customWidth="1"/>
    <col min="12781" max="12781" width="16.7109375" style="88" bestFit="1" customWidth="1"/>
    <col min="12782" max="12782" width="14.5703125" style="88" customWidth="1"/>
    <col min="12783" max="12783" width="13.140625" style="88" customWidth="1"/>
    <col min="12784" max="13029" width="9.140625" style="88"/>
    <col min="13030" max="13030" width="5.42578125" style="88" customWidth="1"/>
    <col min="13031" max="13031" width="5.140625" style="88" customWidth="1"/>
    <col min="13032" max="13032" width="5.42578125" style="88" customWidth="1"/>
    <col min="13033" max="13033" width="5.7109375" style="88" customWidth="1"/>
    <col min="13034" max="13034" width="86" style="88" customWidth="1"/>
    <col min="13035" max="13035" width="17.85546875" style="88" customWidth="1"/>
    <col min="13036" max="13036" width="14.7109375" style="88" customWidth="1"/>
    <col min="13037" max="13037" width="16.7109375" style="88" bestFit="1" customWidth="1"/>
    <col min="13038" max="13038" width="14.5703125" style="88" customWidth="1"/>
    <col min="13039" max="13039" width="13.140625" style="88" customWidth="1"/>
    <col min="13040" max="13285" width="9.140625" style="88"/>
    <col min="13286" max="13286" width="5.42578125" style="88" customWidth="1"/>
    <col min="13287" max="13287" width="5.140625" style="88" customWidth="1"/>
    <col min="13288" max="13288" width="5.42578125" style="88" customWidth="1"/>
    <col min="13289" max="13289" width="5.7109375" style="88" customWidth="1"/>
    <col min="13290" max="13290" width="86" style="88" customWidth="1"/>
    <col min="13291" max="13291" width="17.85546875" style="88" customWidth="1"/>
    <col min="13292" max="13292" width="14.7109375" style="88" customWidth="1"/>
    <col min="13293" max="13293" width="16.7109375" style="88" bestFit="1" customWidth="1"/>
    <col min="13294" max="13294" width="14.5703125" style="88" customWidth="1"/>
    <col min="13295" max="13295" width="13.140625" style="88" customWidth="1"/>
    <col min="13296" max="13541" width="9.140625" style="88"/>
    <col min="13542" max="13542" width="5.42578125" style="88" customWidth="1"/>
    <col min="13543" max="13543" width="5.140625" style="88" customWidth="1"/>
    <col min="13544" max="13544" width="5.42578125" style="88" customWidth="1"/>
    <col min="13545" max="13545" width="5.7109375" style="88" customWidth="1"/>
    <col min="13546" max="13546" width="86" style="88" customWidth="1"/>
    <col min="13547" max="13547" width="17.85546875" style="88" customWidth="1"/>
    <col min="13548" max="13548" width="14.7109375" style="88" customWidth="1"/>
    <col min="13549" max="13549" width="16.7109375" style="88" bestFit="1" customWidth="1"/>
    <col min="13550" max="13550" width="14.5703125" style="88" customWidth="1"/>
    <col min="13551" max="13551" width="13.140625" style="88" customWidth="1"/>
    <col min="13552" max="13797" width="9.140625" style="88"/>
    <col min="13798" max="13798" width="5.42578125" style="88" customWidth="1"/>
    <col min="13799" max="13799" width="5.140625" style="88" customWidth="1"/>
    <col min="13800" max="13800" width="5.42578125" style="88" customWidth="1"/>
    <col min="13801" max="13801" width="5.7109375" style="88" customWidth="1"/>
    <col min="13802" max="13802" width="86" style="88" customWidth="1"/>
    <col min="13803" max="13803" width="17.85546875" style="88" customWidth="1"/>
    <col min="13804" max="13804" width="14.7109375" style="88" customWidth="1"/>
    <col min="13805" max="13805" width="16.7109375" style="88" bestFit="1" customWidth="1"/>
    <col min="13806" max="13806" width="14.5703125" style="88" customWidth="1"/>
    <col min="13807" max="13807" width="13.140625" style="88" customWidth="1"/>
    <col min="13808" max="14053" width="9.140625" style="88"/>
    <col min="14054" max="14054" width="5.42578125" style="88" customWidth="1"/>
    <col min="14055" max="14055" width="5.140625" style="88" customWidth="1"/>
    <col min="14056" max="14056" width="5.42578125" style="88" customWidth="1"/>
    <col min="14057" max="14057" width="5.7109375" style="88" customWidth="1"/>
    <col min="14058" max="14058" width="86" style="88" customWidth="1"/>
    <col min="14059" max="14059" width="17.85546875" style="88" customWidth="1"/>
    <col min="14060" max="14060" width="14.7109375" style="88" customWidth="1"/>
    <col min="14061" max="14061" width="16.7109375" style="88" bestFit="1" customWidth="1"/>
    <col min="14062" max="14062" width="14.5703125" style="88" customWidth="1"/>
    <col min="14063" max="14063" width="13.140625" style="88" customWidth="1"/>
    <col min="14064" max="14309" width="9.140625" style="88"/>
    <col min="14310" max="14310" width="5.42578125" style="88" customWidth="1"/>
    <col min="14311" max="14311" width="5.140625" style="88" customWidth="1"/>
    <col min="14312" max="14312" width="5.42578125" style="88" customWidth="1"/>
    <col min="14313" max="14313" width="5.7109375" style="88" customWidth="1"/>
    <col min="14314" max="14314" width="86" style="88" customWidth="1"/>
    <col min="14315" max="14315" width="17.85546875" style="88" customWidth="1"/>
    <col min="14316" max="14316" width="14.7109375" style="88" customWidth="1"/>
    <col min="14317" max="14317" width="16.7109375" style="88" bestFit="1" customWidth="1"/>
    <col min="14318" max="14318" width="14.5703125" style="88" customWidth="1"/>
    <col min="14319" max="14319" width="13.140625" style="88" customWidth="1"/>
    <col min="14320" max="14565" width="9.140625" style="88"/>
    <col min="14566" max="14566" width="5.42578125" style="88" customWidth="1"/>
    <col min="14567" max="14567" width="5.140625" style="88" customWidth="1"/>
    <col min="14568" max="14568" width="5.42578125" style="88" customWidth="1"/>
    <col min="14569" max="14569" width="5.7109375" style="88" customWidth="1"/>
    <col min="14570" max="14570" width="86" style="88" customWidth="1"/>
    <col min="14571" max="14571" width="17.85546875" style="88" customWidth="1"/>
    <col min="14572" max="14572" width="14.7109375" style="88" customWidth="1"/>
    <col min="14573" max="14573" width="16.7109375" style="88" bestFit="1" customWidth="1"/>
    <col min="14574" max="14574" width="14.5703125" style="88" customWidth="1"/>
    <col min="14575" max="14575" width="13.140625" style="88" customWidth="1"/>
    <col min="14576" max="14821" width="9.140625" style="88"/>
    <col min="14822" max="14822" width="5.42578125" style="88" customWidth="1"/>
    <col min="14823" max="14823" width="5.140625" style="88" customWidth="1"/>
    <col min="14824" max="14824" width="5.42578125" style="88" customWidth="1"/>
    <col min="14825" max="14825" width="5.7109375" style="88" customWidth="1"/>
    <col min="14826" max="14826" width="86" style="88" customWidth="1"/>
    <col min="14827" max="14827" width="17.85546875" style="88" customWidth="1"/>
    <col min="14828" max="14828" width="14.7109375" style="88" customWidth="1"/>
    <col min="14829" max="14829" width="16.7109375" style="88" bestFit="1" customWidth="1"/>
    <col min="14830" max="14830" width="14.5703125" style="88" customWidth="1"/>
    <col min="14831" max="14831" width="13.140625" style="88" customWidth="1"/>
    <col min="14832" max="15077" width="9.140625" style="88"/>
    <col min="15078" max="15078" width="5.42578125" style="88" customWidth="1"/>
    <col min="15079" max="15079" width="5.140625" style="88" customWidth="1"/>
    <col min="15080" max="15080" width="5.42578125" style="88" customWidth="1"/>
    <col min="15081" max="15081" width="5.7109375" style="88" customWidth="1"/>
    <col min="15082" max="15082" width="86" style="88" customWidth="1"/>
    <col min="15083" max="15083" width="17.85546875" style="88" customWidth="1"/>
    <col min="15084" max="15084" width="14.7109375" style="88" customWidth="1"/>
    <col min="15085" max="15085" width="16.7109375" style="88" bestFit="1" customWidth="1"/>
    <col min="15086" max="15086" width="14.5703125" style="88" customWidth="1"/>
    <col min="15087" max="15087" width="13.140625" style="88" customWidth="1"/>
    <col min="15088" max="15333" width="9.140625" style="88"/>
    <col min="15334" max="15334" width="5.42578125" style="88" customWidth="1"/>
    <col min="15335" max="15335" width="5.140625" style="88" customWidth="1"/>
    <col min="15336" max="15336" width="5.42578125" style="88" customWidth="1"/>
    <col min="15337" max="15337" width="5.7109375" style="88" customWidth="1"/>
    <col min="15338" max="15338" width="86" style="88" customWidth="1"/>
    <col min="15339" max="15339" width="17.85546875" style="88" customWidth="1"/>
    <col min="15340" max="15340" width="14.7109375" style="88" customWidth="1"/>
    <col min="15341" max="15341" width="16.7109375" style="88" bestFit="1" customWidth="1"/>
    <col min="15342" max="15342" width="14.5703125" style="88" customWidth="1"/>
    <col min="15343" max="15343" width="13.140625" style="88" customWidth="1"/>
    <col min="15344" max="15589" width="9.140625" style="88"/>
    <col min="15590" max="15590" width="5.42578125" style="88" customWidth="1"/>
    <col min="15591" max="15591" width="5.140625" style="88" customWidth="1"/>
    <col min="15592" max="15592" width="5.42578125" style="88" customWidth="1"/>
    <col min="15593" max="15593" width="5.7109375" style="88" customWidth="1"/>
    <col min="15594" max="15594" width="86" style="88" customWidth="1"/>
    <col min="15595" max="15595" width="17.85546875" style="88" customWidth="1"/>
    <col min="15596" max="15596" width="14.7109375" style="88" customWidth="1"/>
    <col min="15597" max="15597" width="16.7109375" style="88" bestFit="1" customWidth="1"/>
    <col min="15598" max="15598" width="14.5703125" style="88" customWidth="1"/>
    <col min="15599" max="15599" width="13.140625" style="88" customWidth="1"/>
    <col min="15600" max="15845" width="9.140625" style="88"/>
    <col min="15846" max="15846" width="5.42578125" style="88" customWidth="1"/>
    <col min="15847" max="15847" width="5.140625" style="88" customWidth="1"/>
    <col min="15848" max="15848" width="5.42578125" style="88" customWidth="1"/>
    <col min="15849" max="15849" width="5.7109375" style="88" customWidth="1"/>
    <col min="15850" max="15850" width="86" style="88" customWidth="1"/>
    <col min="15851" max="15851" width="17.85546875" style="88" customWidth="1"/>
    <col min="15852" max="15852" width="14.7109375" style="88" customWidth="1"/>
    <col min="15853" max="15853" width="16.7109375" style="88" bestFit="1" customWidth="1"/>
    <col min="15854" max="15854" width="14.5703125" style="88" customWidth="1"/>
    <col min="15855" max="15855" width="13.140625" style="88" customWidth="1"/>
    <col min="15856" max="16101" width="9.140625" style="88"/>
    <col min="16102" max="16102" width="5.42578125" style="88" customWidth="1"/>
    <col min="16103" max="16103" width="5.140625" style="88" customWidth="1"/>
    <col min="16104" max="16104" width="5.42578125" style="88" customWidth="1"/>
    <col min="16105" max="16105" width="5.7109375" style="88" customWidth="1"/>
    <col min="16106" max="16106" width="86" style="88" customWidth="1"/>
    <col min="16107" max="16107" width="17.85546875" style="88" customWidth="1"/>
    <col min="16108" max="16108" width="14.7109375" style="88" customWidth="1"/>
    <col min="16109" max="16109" width="16.7109375" style="88" bestFit="1" customWidth="1"/>
    <col min="16110" max="16110" width="14.5703125" style="88" customWidth="1"/>
    <col min="16111" max="16111" width="13.140625" style="88" customWidth="1"/>
    <col min="16112" max="16384" width="9.140625" style="88"/>
  </cols>
  <sheetData>
    <row r="1" spans="1:10" ht="17.25">
      <c r="A1" s="368" t="s">
        <v>78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60.75" customHeight="1">
      <c r="A2" s="368" t="s">
        <v>72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48" customHeight="1">
      <c r="A3" s="369" t="s">
        <v>100</v>
      </c>
      <c r="B3" s="369"/>
      <c r="C3" s="369"/>
      <c r="D3" s="369"/>
      <c r="E3" s="369"/>
      <c r="F3" s="369"/>
      <c r="G3" s="369"/>
      <c r="H3" s="369"/>
      <c r="I3" s="369"/>
      <c r="J3" s="369"/>
    </row>
    <row r="4" spans="1:10" ht="15"/>
    <row r="5" spans="1:10" ht="15"/>
    <row r="6" spans="1:10" ht="63" customHeight="1">
      <c r="A6" s="370" t="s">
        <v>90</v>
      </c>
      <c r="B6" s="371"/>
      <c r="C6" s="372"/>
      <c r="D6" s="376" t="s">
        <v>83</v>
      </c>
      <c r="E6" s="379" t="s">
        <v>91</v>
      </c>
      <c r="F6" s="370" t="s">
        <v>92</v>
      </c>
      <c r="G6" s="371"/>
      <c r="H6" s="371"/>
      <c r="I6" s="371"/>
      <c r="J6" s="372"/>
    </row>
    <row r="7" spans="1:10" ht="27.75" customHeight="1">
      <c r="A7" s="373"/>
      <c r="B7" s="374"/>
      <c r="C7" s="375"/>
      <c r="D7" s="377"/>
      <c r="E7" s="380"/>
      <c r="F7" s="379" t="s">
        <v>101</v>
      </c>
      <c r="G7" s="381" t="s">
        <v>93</v>
      </c>
      <c r="H7" s="382"/>
      <c r="I7" s="382"/>
      <c r="J7" s="383"/>
    </row>
    <row r="8" spans="1:10" ht="135" customHeight="1">
      <c r="A8" s="89" t="s">
        <v>84</v>
      </c>
      <c r="B8" s="89" t="s">
        <v>85</v>
      </c>
      <c r="C8" s="89" t="s">
        <v>86</v>
      </c>
      <c r="D8" s="378"/>
      <c r="E8" s="380"/>
      <c r="F8" s="380"/>
      <c r="G8" s="89" t="s">
        <v>94</v>
      </c>
      <c r="H8" s="89" t="s">
        <v>95</v>
      </c>
      <c r="I8" s="89" t="s">
        <v>87</v>
      </c>
      <c r="J8" s="89" t="s">
        <v>96</v>
      </c>
    </row>
    <row r="9" spans="1:10" ht="24.75" customHeight="1">
      <c r="A9" s="90" t="s">
        <v>64</v>
      </c>
      <c r="B9" s="90" t="s">
        <v>61</v>
      </c>
      <c r="C9" s="90" t="s">
        <v>106</v>
      </c>
      <c r="D9" s="90" t="s">
        <v>107</v>
      </c>
      <c r="E9" s="177">
        <v>5</v>
      </c>
      <c r="F9" s="177">
        <v>6</v>
      </c>
      <c r="G9" s="177">
        <v>7</v>
      </c>
      <c r="H9" s="177">
        <v>8</v>
      </c>
      <c r="I9" s="177">
        <v>9</v>
      </c>
      <c r="J9" s="177">
        <v>10</v>
      </c>
    </row>
    <row r="10" spans="1:10" ht="36" customHeight="1">
      <c r="A10" s="90"/>
      <c r="B10" s="90"/>
      <c r="C10" s="90"/>
      <c r="D10" s="90"/>
      <c r="E10" s="70" t="s">
        <v>0</v>
      </c>
      <c r="F10" s="69">
        <f>SUM(G10:J10)</f>
        <v>14616.800000000007</v>
      </c>
      <c r="G10" s="69">
        <f>SUM(G12,G47,G58,G63)</f>
        <v>-1072.5999999999999</v>
      </c>
      <c r="H10" s="69">
        <f t="shared" ref="H10:J10" si="0">SUM(H12,H47,H58,H63)</f>
        <v>19163.400000000005</v>
      </c>
      <c r="I10" s="69">
        <f t="shared" si="0"/>
        <v>-3474</v>
      </c>
      <c r="J10" s="69">
        <f t="shared" si="0"/>
        <v>0</v>
      </c>
    </row>
    <row r="11" spans="1:10" ht="24.75" customHeight="1">
      <c r="A11" s="90"/>
      <c r="B11" s="90"/>
      <c r="C11" s="90"/>
      <c r="D11" s="90"/>
      <c r="E11" s="70" t="s">
        <v>97</v>
      </c>
      <c r="F11" s="91"/>
      <c r="G11" s="92"/>
      <c r="H11" s="92"/>
      <c r="I11" s="92"/>
      <c r="J11" s="92"/>
    </row>
    <row r="12" spans="1:10" s="235" customFormat="1" ht="34.5" customHeight="1">
      <c r="A12" s="325"/>
      <c r="B12" s="325"/>
      <c r="C12" s="325"/>
      <c r="D12" s="325"/>
      <c r="E12" s="326" t="s">
        <v>235</v>
      </c>
      <c r="F12" s="94">
        <f t="shared" ref="F12" si="1">SUM(G12:J12)</f>
        <v>26000.000000000004</v>
      </c>
      <c r="G12" s="94">
        <f>G14+G34+G44</f>
        <v>200</v>
      </c>
      <c r="H12" s="94">
        <f>H14+H34+H44</f>
        <v>27774.000000000004</v>
      </c>
      <c r="I12" s="94">
        <f>I14+I34+I44</f>
        <v>-1974</v>
      </c>
      <c r="J12" s="94">
        <f>SUM(J14,J34)</f>
        <v>0</v>
      </c>
    </row>
    <row r="13" spans="1:10" s="235" customFormat="1" ht="28.5" customHeight="1">
      <c r="A13" s="325"/>
      <c r="B13" s="325"/>
      <c r="C13" s="325"/>
      <c r="D13" s="325"/>
      <c r="E13" s="294" t="s">
        <v>97</v>
      </c>
      <c r="F13" s="277"/>
      <c r="G13" s="277"/>
      <c r="H13" s="277"/>
      <c r="I13" s="277"/>
      <c r="J13" s="277"/>
    </row>
    <row r="14" spans="1:10" s="235" customFormat="1" ht="50.1" customHeight="1">
      <c r="A14" s="327" t="s">
        <v>105</v>
      </c>
      <c r="B14" s="327" t="s">
        <v>108</v>
      </c>
      <c r="C14" s="327" t="s">
        <v>104</v>
      </c>
      <c r="D14" s="325" t="s">
        <v>104</v>
      </c>
      <c r="E14" s="328" t="s">
        <v>88</v>
      </c>
      <c r="F14" s="94">
        <f>F16</f>
        <v>-2685.6</v>
      </c>
      <c r="G14" s="94">
        <v>0</v>
      </c>
      <c r="H14" s="94">
        <f>H16</f>
        <v>138.39999999999998</v>
      </c>
      <c r="I14" s="94">
        <f>I16</f>
        <v>-2824</v>
      </c>
      <c r="J14" s="94">
        <v>0</v>
      </c>
    </row>
    <row r="15" spans="1:10" s="235" customFormat="1" ht="35.25" customHeight="1">
      <c r="A15" s="325"/>
      <c r="B15" s="325"/>
      <c r="C15" s="325"/>
      <c r="D15" s="325"/>
      <c r="E15" s="294" t="s">
        <v>97</v>
      </c>
      <c r="F15" s="277"/>
      <c r="G15" s="277"/>
      <c r="H15" s="277"/>
      <c r="I15" s="277"/>
      <c r="J15" s="277"/>
    </row>
    <row r="16" spans="1:10" s="235" customFormat="1" ht="33" customHeight="1">
      <c r="A16" s="325"/>
      <c r="B16" s="325"/>
      <c r="C16" s="325"/>
      <c r="D16" s="325"/>
      <c r="E16" s="328" t="s">
        <v>98</v>
      </c>
      <c r="F16" s="94">
        <f>SUM(G16:J16)</f>
        <v>-2685.6</v>
      </c>
      <c r="G16" s="94">
        <f>SUM(G18+G29)</f>
        <v>0</v>
      </c>
      <c r="H16" s="94">
        <f>SUM(H18+H29)</f>
        <v>138.39999999999998</v>
      </c>
      <c r="I16" s="94">
        <f>SUM(I18+I29)</f>
        <v>-2824</v>
      </c>
      <c r="J16" s="94">
        <f>SUM(J18+J29)</f>
        <v>0</v>
      </c>
    </row>
    <row r="17" spans="1:10" s="235" customFormat="1" ht="35.25" customHeight="1">
      <c r="A17" s="325"/>
      <c r="B17" s="325"/>
      <c r="C17" s="325"/>
      <c r="D17" s="325"/>
      <c r="E17" s="294" t="s">
        <v>99</v>
      </c>
      <c r="F17" s="277"/>
      <c r="G17" s="277"/>
      <c r="H17" s="277"/>
      <c r="I17" s="277"/>
      <c r="J17" s="277"/>
    </row>
    <row r="18" spans="1:10" s="235" customFormat="1" ht="38.25" customHeight="1">
      <c r="A18" s="325"/>
      <c r="B18" s="325"/>
      <c r="C18" s="325"/>
      <c r="D18" s="325"/>
      <c r="E18" s="328" t="s">
        <v>102</v>
      </c>
      <c r="F18" s="94">
        <f>SUM(G18:J18)</f>
        <v>-1628.1</v>
      </c>
      <c r="G18" s="94">
        <v>0</v>
      </c>
      <c r="H18" s="94">
        <f>SUM(H20:H28)</f>
        <v>60.899999999999991</v>
      </c>
      <c r="I18" s="94">
        <f>SUM(I20:I28)</f>
        <v>-1689</v>
      </c>
      <c r="J18" s="94">
        <v>0</v>
      </c>
    </row>
    <row r="19" spans="1:10" s="235" customFormat="1" ht="33.75" customHeight="1">
      <c r="A19" s="325"/>
      <c r="B19" s="325"/>
      <c r="C19" s="325"/>
      <c r="D19" s="325"/>
      <c r="E19" s="294" t="s">
        <v>97</v>
      </c>
      <c r="F19" s="329"/>
      <c r="G19" s="329"/>
      <c r="H19" s="329"/>
      <c r="I19" s="329"/>
      <c r="J19" s="329"/>
    </row>
    <row r="20" spans="1:10" s="235" customFormat="1" ht="50.1" customHeight="1">
      <c r="A20" s="325"/>
      <c r="B20" s="325"/>
      <c r="C20" s="325"/>
      <c r="D20" s="325"/>
      <c r="E20" s="294" t="s">
        <v>236</v>
      </c>
      <c r="F20" s="30">
        <f t="shared" ref="F20:F29" si="2">SUM(G20:J20)</f>
        <v>-218.4</v>
      </c>
      <c r="G20" s="330">
        <v>0</v>
      </c>
      <c r="H20" s="30">
        <v>1.6</v>
      </c>
      <c r="I20" s="30">
        <v>-220</v>
      </c>
      <c r="J20" s="330">
        <v>0</v>
      </c>
    </row>
    <row r="21" spans="1:10" s="235" customFormat="1" ht="50.1" customHeight="1">
      <c r="A21" s="325"/>
      <c r="B21" s="325"/>
      <c r="C21" s="325"/>
      <c r="D21" s="325"/>
      <c r="E21" s="294" t="s">
        <v>237</v>
      </c>
      <c r="F21" s="30">
        <f t="shared" si="2"/>
        <v>-178.5</v>
      </c>
      <c r="G21" s="330">
        <v>0</v>
      </c>
      <c r="H21" s="30">
        <v>7.5</v>
      </c>
      <c r="I21" s="30">
        <v>-186</v>
      </c>
      <c r="J21" s="330">
        <v>0</v>
      </c>
    </row>
    <row r="22" spans="1:10" s="235" customFormat="1" ht="50.1" customHeight="1">
      <c r="A22" s="325"/>
      <c r="B22" s="325"/>
      <c r="C22" s="325"/>
      <c r="D22" s="325"/>
      <c r="E22" s="294" t="s">
        <v>238</v>
      </c>
      <c r="F22" s="30">
        <f t="shared" si="2"/>
        <v>-239.5</v>
      </c>
      <c r="G22" s="330">
        <v>0</v>
      </c>
      <c r="H22" s="30">
        <v>33.5</v>
      </c>
      <c r="I22" s="30">
        <v>-273</v>
      </c>
      <c r="J22" s="330">
        <v>0</v>
      </c>
    </row>
    <row r="23" spans="1:10" s="235" customFormat="1" ht="50.1" customHeight="1">
      <c r="A23" s="325"/>
      <c r="B23" s="325"/>
      <c r="C23" s="325"/>
      <c r="D23" s="325"/>
      <c r="E23" s="294" t="s">
        <v>239</v>
      </c>
      <c r="F23" s="30">
        <f t="shared" si="2"/>
        <v>-273.7</v>
      </c>
      <c r="G23" s="330">
        <v>0</v>
      </c>
      <c r="H23" s="30">
        <v>1.3</v>
      </c>
      <c r="I23" s="30">
        <v>-275</v>
      </c>
      <c r="J23" s="330">
        <v>0</v>
      </c>
    </row>
    <row r="24" spans="1:10" s="235" customFormat="1" ht="50.1" customHeight="1">
      <c r="A24" s="325"/>
      <c r="B24" s="325"/>
      <c r="C24" s="325"/>
      <c r="D24" s="325"/>
      <c r="E24" s="294" t="s">
        <v>240</v>
      </c>
      <c r="F24" s="30">
        <f t="shared" si="2"/>
        <v>-218.7</v>
      </c>
      <c r="G24" s="330">
        <v>0</v>
      </c>
      <c r="H24" s="30">
        <v>1.3</v>
      </c>
      <c r="I24" s="30">
        <v>-220</v>
      </c>
      <c r="J24" s="330">
        <v>0</v>
      </c>
    </row>
    <row r="25" spans="1:10" s="235" customFormat="1" ht="50.1" customHeight="1">
      <c r="A25" s="325"/>
      <c r="B25" s="325"/>
      <c r="C25" s="325"/>
      <c r="D25" s="325"/>
      <c r="E25" s="294" t="s">
        <v>241</v>
      </c>
      <c r="F25" s="30">
        <f t="shared" si="2"/>
        <v>-179.4</v>
      </c>
      <c r="G25" s="330">
        <v>0</v>
      </c>
      <c r="H25" s="30">
        <v>5.6</v>
      </c>
      <c r="I25" s="30">
        <v>-185</v>
      </c>
      <c r="J25" s="330">
        <v>0</v>
      </c>
    </row>
    <row r="26" spans="1:10" s="235" customFormat="1" ht="50.1" customHeight="1">
      <c r="A26" s="325"/>
      <c r="B26" s="325"/>
      <c r="C26" s="325"/>
      <c r="D26" s="325"/>
      <c r="E26" s="294" t="s">
        <v>242</v>
      </c>
      <c r="F26" s="30">
        <f t="shared" si="2"/>
        <v>-385</v>
      </c>
      <c r="G26" s="330">
        <v>0</v>
      </c>
      <c r="H26" s="30">
        <v>0</v>
      </c>
      <c r="I26" s="30">
        <v>-385</v>
      </c>
      <c r="J26" s="330">
        <v>0</v>
      </c>
    </row>
    <row r="27" spans="1:10" s="235" customFormat="1" ht="50.1" customHeight="1">
      <c r="A27" s="325"/>
      <c r="B27" s="325"/>
      <c r="C27" s="325"/>
      <c r="D27" s="325"/>
      <c r="E27" s="294" t="s">
        <v>243</v>
      </c>
      <c r="F27" s="30">
        <f t="shared" si="2"/>
        <v>337.3</v>
      </c>
      <c r="G27" s="330">
        <v>0</v>
      </c>
      <c r="H27" s="30">
        <v>7.3</v>
      </c>
      <c r="I27" s="30">
        <v>330</v>
      </c>
      <c r="J27" s="330">
        <v>0</v>
      </c>
    </row>
    <row r="28" spans="1:10" s="235" customFormat="1" ht="50.1" customHeight="1">
      <c r="A28" s="325"/>
      <c r="B28" s="325"/>
      <c r="C28" s="325"/>
      <c r="D28" s="325"/>
      <c r="E28" s="294" t="s">
        <v>244</v>
      </c>
      <c r="F28" s="30">
        <f t="shared" si="2"/>
        <v>-272.2</v>
      </c>
      <c r="G28" s="330">
        <v>0</v>
      </c>
      <c r="H28" s="30">
        <v>2.8</v>
      </c>
      <c r="I28" s="30">
        <v>-275</v>
      </c>
      <c r="J28" s="330">
        <v>0</v>
      </c>
    </row>
    <row r="29" spans="1:10" s="235" customFormat="1" ht="50.1" customHeight="1">
      <c r="A29" s="331"/>
      <c r="B29" s="331"/>
      <c r="C29" s="331"/>
      <c r="D29" s="331"/>
      <c r="E29" s="328" t="s">
        <v>109</v>
      </c>
      <c r="F29" s="94">
        <f t="shared" si="2"/>
        <v>-1057.5</v>
      </c>
      <c r="G29" s="94">
        <f>SUM(G31:G32)</f>
        <v>0</v>
      </c>
      <c r="H29" s="94">
        <f>SUM(H31:H33)</f>
        <v>77.5</v>
      </c>
      <c r="I29" s="94">
        <f>SUM(I31:I33)</f>
        <v>-1135</v>
      </c>
      <c r="J29" s="94">
        <f>SUM(J31:J32)</f>
        <v>0</v>
      </c>
    </row>
    <row r="30" spans="1:10" s="235" customFormat="1" ht="38.25" customHeight="1">
      <c r="A30" s="331"/>
      <c r="B30" s="331"/>
      <c r="C30" s="331"/>
      <c r="D30" s="331"/>
      <c r="E30" s="294" t="s">
        <v>97</v>
      </c>
      <c r="F30" s="98"/>
      <c r="G30" s="98"/>
      <c r="H30" s="98"/>
      <c r="I30" s="98"/>
      <c r="J30" s="98"/>
    </row>
    <row r="31" spans="1:10" s="235" customFormat="1" ht="50.1" customHeight="1">
      <c r="A31" s="332"/>
      <c r="B31" s="332"/>
      <c r="C31" s="332"/>
      <c r="D31" s="332"/>
      <c r="E31" s="294" t="s">
        <v>245</v>
      </c>
      <c r="F31" s="30">
        <f>SUM(G31:J31)</f>
        <v>-439.2</v>
      </c>
      <c r="G31" s="30">
        <v>0</v>
      </c>
      <c r="H31" s="30">
        <v>0.8</v>
      </c>
      <c r="I31" s="30">
        <v>-440</v>
      </c>
      <c r="J31" s="30">
        <v>0</v>
      </c>
    </row>
    <row r="32" spans="1:10" s="235" customFormat="1" ht="50.1" customHeight="1">
      <c r="A32" s="332"/>
      <c r="B32" s="332"/>
      <c r="C32" s="332"/>
      <c r="D32" s="332"/>
      <c r="E32" s="294" t="s">
        <v>246</v>
      </c>
      <c r="F32" s="30">
        <f>SUM(G32:J32)</f>
        <v>-125.1</v>
      </c>
      <c r="G32" s="30">
        <v>0</v>
      </c>
      <c r="H32" s="30">
        <v>74.900000000000006</v>
      </c>
      <c r="I32" s="30">
        <v>-200</v>
      </c>
      <c r="J32" s="30">
        <v>0</v>
      </c>
    </row>
    <row r="33" spans="1:10" s="235" customFormat="1" ht="50.1" customHeight="1">
      <c r="A33" s="325"/>
      <c r="B33" s="325"/>
      <c r="C33" s="325"/>
      <c r="D33" s="325"/>
      <c r="E33" s="294" t="s">
        <v>247</v>
      </c>
      <c r="F33" s="30">
        <f>SUM(G33:J33)</f>
        <v>-493.2</v>
      </c>
      <c r="G33" s="30">
        <v>0</v>
      </c>
      <c r="H33" s="30">
        <v>1.8</v>
      </c>
      <c r="I33" s="30">
        <v>-495</v>
      </c>
      <c r="J33" s="30">
        <v>0</v>
      </c>
    </row>
    <row r="34" spans="1:10" s="235" customFormat="1" ht="50.1" customHeight="1">
      <c r="A34" s="327" t="s">
        <v>110</v>
      </c>
      <c r="B34" s="327" t="s">
        <v>111</v>
      </c>
      <c r="C34" s="327" t="s">
        <v>104</v>
      </c>
      <c r="D34" s="325" t="s">
        <v>103</v>
      </c>
      <c r="E34" s="328" t="s">
        <v>89</v>
      </c>
      <c r="F34" s="94">
        <f>SUM(G34:J34)</f>
        <v>28485.600000000002</v>
      </c>
      <c r="G34" s="94">
        <f>SUM(G36:G43)</f>
        <v>0</v>
      </c>
      <c r="H34" s="94">
        <f>SUM(H36:H43)</f>
        <v>27635.600000000002</v>
      </c>
      <c r="I34" s="94">
        <f>SUM(I36:I43)</f>
        <v>850</v>
      </c>
      <c r="J34" s="94">
        <f>SUM(J36:J43)</f>
        <v>0</v>
      </c>
    </row>
    <row r="35" spans="1:10" s="235" customFormat="1" ht="33" customHeight="1">
      <c r="A35" s="333"/>
      <c r="B35" s="333"/>
      <c r="C35" s="333"/>
      <c r="D35" s="333"/>
      <c r="E35" s="294" t="s">
        <v>97</v>
      </c>
      <c r="F35" s="277"/>
      <c r="G35" s="277"/>
      <c r="H35" s="277"/>
      <c r="I35" s="277"/>
      <c r="J35" s="277"/>
    </row>
    <row r="36" spans="1:10" s="235" customFormat="1" ht="50.1" customHeight="1">
      <c r="A36" s="332"/>
      <c r="B36" s="332"/>
      <c r="C36" s="332"/>
      <c r="D36" s="332"/>
      <c r="E36" s="294" t="s">
        <v>248</v>
      </c>
      <c r="F36" s="30">
        <f>SUM(G36:J36)</f>
        <v>0.5</v>
      </c>
      <c r="G36" s="30">
        <v>0</v>
      </c>
      <c r="H36" s="30">
        <v>0.5</v>
      </c>
      <c r="I36" s="30">
        <v>0</v>
      </c>
      <c r="J36" s="30">
        <v>0</v>
      </c>
    </row>
    <row r="37" spans="1:10" s="235" customFormat="1" ht="50.1" customHeight="1">
      <c r="A37" s="332"/>
      <c r="B37" s="332"/>
      <c r="C37" s="332"/>
      <c r="D37" s="332"/>
      <c r="E37" s="294" t="s">
        <v>249</v>
      </c>
      <c r="F37" s="30">
        <f>SUM(G37:J37)</f>
        <v>10</v>
      </c>
      <c r="G37" s="30">
        <v>0</v>
      </c>
      <c r="H37" s="30">
        <v>10</v>
      </c>
      <c r="I37" s="30">
        <v>0</v>
      </c>
      <c r="J37" s="30">
        <v>0</v>
      </c>
    </row>
    <row r="38" spans="1:10" s="235" customFormat="1" ht="50.1" customHeight="1">
      <c r="A38" s="332"/>
      <c r="B38" s="332"/>
      <c r="C38" s="332"/>
      <c r="D38" s="332"/>
      <c r="E38" s="294" t="s">
        <v>250</v>
      </c>
      <c r="F38" s="30">
        <f t="shared" ref="F38:F43" si="3">SUM(G38:J38)</f>
        <v>0.9</v>
      </c>
      <c r="G38" s="30">
        <v>0</v>
      </c>
      <c r="H38" s="30">
        <v>0.9</v>
      </c>
      <c r="I38" s="30">
        <v>0</v>
      </c>
      <c r="J38" s="30">
        <v>0</v>
      </c>
    </row>
    <row r="39" spans="1:10" s="235" customFormat="1" ht="40.5" customHeight="1">
      <c r="A39" s="332"/>
      <c r="B39" s="332"/>
      <c r="C39" s="332"/>
      <c r="D39" s="332"/>
      <c r="E39" s="294" t="s">
        <v>251</v>
      </c>
      <c r="F39" s="30">
        <f t="shared" si="3"/>
        <v>10.5</v>
      </c>
      <c r="G39" s="30">
        <v>0</v>
      </c>
      <c r="H39" s="30">
        <v>10.5</v>
      </c>
      <c r="I39" s="30">
        <v>0</v>
      </c>
      <c r="J39" s="30">
        <v>0</v>
      </c>
    </row>
    <row r="40" spans="1:10" s="235" customFormat="1" ht="38.25" customHeight="1">
      <c r="A40" s="332"/>
      <c r="B40" s="332"/>
      <c r="C40" s="332"/>
      <c r="D40" s="332"/>
      <c r="E40" s="294" t="s">
        <v>252</v>
      </c>
      <c r="F40" s="30">
        <f t="shared" si="3"/>
        <v>10</v>
      </c>
      <c r="G40" s="30">
        <v>0</v>
      </c>
      <c r="H40" s="30">
        <v>10</v>
      </c>
      <c r="I40" s="30">
        <v>0</v>
      </c>
      <c r="J40" s="30">
        <v>0</v>
      </c>
    </row>
    <row r="41" spans="1:10" s="235" customFormat="1" ht="50.1" customHeight="1">
      <c r="A41" s="332"/>
      <c r="B41" s="332"/>
      <c r="C41" s="332"/>
      <c r="D41" s="332"/>
      <c r="E41" s="294" t="s">
        <v>307</v>
      </c>
      <c r="F41" s="30">
        <f t="shared" si="3"/>
        <v>17153.7</v>
      </c>
      <c r="G41" s="30">
        <v>0</v>
      </c>
      <c r="H41" s="30">
        <v>16653.7</v>
      </c>
      <c r="I41" s="30">
        <v>500</v>
      </c>
      <c r="J41" s="30">
        <v>0</v>
      </c>
    </row>
    <row r="42" spans="1:10" s="235" customFormat="1" ht="38.25" customHeight="1">
      <c r="A42" s="332"/>
      <c r="B42" s="332"/>
      <c r="C42" s="332"/>
      <c r="D42" s="332"/>
      <c r="E42" s="294" t="s">
        <v>284</v>
      </c>
      <c r="F42" s="30">
        <f t="shared" si="3"/>
        <v>5900</v>
      </c>
      <c r="G42" s="30">
        <v>0</v>
      </c>
      <c r="H42" s="30">
        <v>5720</v>
      </c>
      <c r="I42" s="30">
        <v>180</v>
      </c>
      <c r="J42" s="30">
        <v>0</v>
      </c>
    </row>
    <row r="43" spans="1:10" s="235" customFormat="1" ht="39" customHeight="1">
      <c r="A43" s="332"/>
      <c r="B43" s="332"/>
      <c r="C43" s="332"/>
      <c r="D43" s="332"/>
      <c r="E43" s="294" t="s">
        <v>285</v>
      </c>
      <c r="F43" s="30">
        <f t="shared" si="3"/>
        <v>5400</v>
      </c>
      <c r="G43" s="30">
        <v>0</v>
      </c>
      <c r="H43" s="30">
        <v>5230</v>
      </c>
      <c r="I43" s="30">
        <v>170</v>
      </c>
      <c r="J43" s="30">
        <v>0</v>
      </c>
    </row>
    <row r="44" spans="1:10" s="235" customFormat="1" ht="50.1" customHeight="1">
      <c r="A44" s="327" t="s">
        <v>110</v>
      </c>
      <c r="B44" s="327" t="s">
        <v>111</v>
      </c>
      <c r="C44" s="327" t="s">
        <v>104</v>
      </c>
      <c r="D44" s="325" t="s">
        <v>108</v>
      </c>
      <c r="E44" s="328" t="s">
        <v>112</v>
      </c>
      <c r="F44" s="94">
        <f>SUM(G44:J44)</f>
        <v>200</v>
      </c>
      <c r="G44" s="94">
        <f>SUM(G46:G46)</f>
        <v>200</v>
      </c>
      <c r="H44" s="94">
        <f>SUM(H46:H46)</f>
        <v>0</v>
      </c>
      <c r="I44" s="94">
        <f>SUM(I46:I46)</f>
        <v>0</v>
      </c>
      <c r="J44" s="94">
        <f>SUM(J46:J46)</f>
        <v>0</v>
      </c>
    </row>
    <row r="45" spans="1:10" s="235" customFormat="1" ht="50.1" customHeight="1">
      <c r="A45" s="333"/>
      <c r="B45" s="333"/>
      <c r="C45" s="333"/>
      <c r="D45" s="333"/>
      <c r="E45" s="294" t="s">
        <v>97</v>
      </c>
      <c r="F45" s="334"/>
      <c r="G45" s="335"/>
      <c r="H45" s="335"/>
      <c r="I45" s="335"/>
      <c r="J45" s="335"/>
    </row>
    <row r="46" spans="1:10" s="235" customFormat="1" ht="66" customHeight="1">
      <c r="A46" s="333"/>
      <c r="B46" s="333"/>
      <c r="C46" s="333"/>
      <c r="D46" s="333"/>
      <c r="E46" s="294" t="s">
        <v>253</v>
      </c>
      <c r="F46" s="30">
        <f t="shared" ref="F46" si="4">SUM(G46:J46)</f>
        <v>200</v>
      </c>
      <c r="G46" s="30">
        <v>200</v>
      </c>
      <c r="H46" s="30">
        <v>0</v>
      </c>
      <c r="I46" s="30">
        <v>0</v>
      </c>
      <c r="J46" s="30">
        <v>0</v>
      </c>
    </row>
    <row r="47" spans="1:10" s="235" customFormat="1" ht="36" customHeight="1">
      <c r="A47" s="233"/>
      <c r="B47" s="233"/>
      <c r="C47" s="233"/>
      <c r="D47" s="233"/>
      <c r="E47" s="234" t="s">
        <v>230</v>
      </c>
      <c r="F47" s="104">
        <f>SUM(G47:J47)</f>
        <v>-12546</v>
      </c>
      <c r="G47" s="104">
        <f>SUM(G49)</f>
        <v>0</v>
      </c>
      <c r="H47" s="104">
        <f t="shared" ref="H47:J47" si="5">SUM(H49)</f>
        <v>-11046</v>
      </c>
      <c r="I47" s="104">
        <f t="shared" si="5"/>
        <v>-1500</v>
      </c>
      <c r="J47" s="104">
        <f t="shared" si="5"/>
        <v>0</v>
      </c>
    </row>
    <row r="48" spans="1:10" s="235" customFormat="1" ht="30.75" customHeight="1">
      <c r="A48" s="233"/>
      <c r="B48" s="233"/>
      <c r="C48" s="233"/>
      <c r="D48" s="233"/>
      <c r="E48" s="154" t="s">
        <v>97</v>
      </c>
      <c r="F48" s="95"/>
      <c r="G48" s="95"/>
      <c r="H48" s="95"/>
      <c r="I48" s="95"/>
      <c r="J48" s="95"/>
    </row>
    <row r="49" spans="1:10" s="235" customFormat="1" ht="33.75" customHeight="1">
      <c r="A49" s="236" t="s">
        <v>105</v>
      </c>
      <c r="B49" s="236" t="s">
        <v>108</v>
      </c>
      <c r="C49" s="236" t="s">
        <v>104</v>
      </c>
      <c r="D49" s="233" t="s">
        <v>104</v>
      </c>
      <c r="E49" s="275" t="s">
        <v>88</v>
      </c>
      <c r="F49" s="104">
        <f>F51</f>
        <v>-12546</v>
      </c>
      <c r="G49" s="104">
        <f>G51</f>
        <v>0</v>
      </c>
      <c r="H49" s="104">
        <f>H51</f>
        <v>-11046</v>
      </c>
      <c r="I49" s="104">
        <f>I51</f>
        <v>-1500</v>
      </c>
      <c r="J49" s="104">
        <f>J51</f>
        <v>0</v>
      </c>
    </row>
    <row r="50" spans="1:10" s="235" customFormat="1" ht="36" customHeight="1">
      <c r="A50" s="233"/>
      <c r="B50" s="233"/>
      <c r="C50" s="233"/>
      <c r="D50" s="233"/>
      <c r="E50" s="154" t="s">
        <v>97</v>
      </c>
      <c r="F50" s="95"/>
      <c r="G50" s="95"/>
      <c r="H50" s="95"/>
      <c r="I50" s="95"/>
      <c r="J50" s="95"/>
    </row>
    <row r="51" spans="1:10" s="235" customFormat="1" ht="38.25" customHeight="1">
      <c r="A51" s="233"/>
      <c r="B51" s="233"/>
      <c r="C51" s="233"/>
      <c r="D51" s="233"/>
      <c r="E51" s="275" t="s">
        <v>98</v>
      </c>
      <c r="F51" s="104">
        <f>SUM(G51:J51)</f>
        <v>-12546</v>
      </c>
      <c r="G51" s="104">
        <f>SUM(G55:G57)</f>
        <v>0</v>
      </c>
      <c r="H51" s="104">
        <f t="shared" ref="H51:J51" si="6">SUM(H55:H57)</f>
        <v>-11046</v>
      </c>
      <c r="I51" s="104">
        <f t="shared" si="6"/>
        <v>-1500</v>
      </c>
      <c r="J51" s="104">
        <f t="shared" si="6"/>
        <v>0</v>
      </c>
    </row>
    <row r="52" spans="1:10" s="235" customFormat="1" ht="30" customHeight="1">
      <c r="A52" s="233"/>
      <c r="B52" s="233"/>
      <c r="C52" s="233"/>
      <c r="D52" s="233"/>
      <c r="E52" s="276" t="s">
        <v>99</v>
      </c>
      <c r="F52" s="96"/>
      <c r="G52" s="96"/>
      <c r="H52" s="96"/>
      <c r="I52" s="96"/>
      <c r="J52" s="96"/>
    </row>
    <row r="53" spans="1:10" s="235" customFormat="1" ht="35.25" customHeight="1">
      <c r="A53" s="233"/>
      <c r="B53" s="233"/>
      <c r="C53" s="233"/>
      <c r="D53" s="233"/>
      <c r="E53" s="237" t="s">
        <v>102</v>
      </c>
      <c r="F53" s="104">
        <f>SUM(G53:J53)</f>
        <v>-12546</v>
      </c>
      <c r="G53" s="104">
        <f>SUM(G56:G57)</f>
        <v>0</v>
      </c>
      <c r="H53" s="104">
        <f>SUM(H55:H57)</f>
        <v>-11046</v>
      </c>
      <c r="I53" s="104">
        <f>SUM(I55:I57)</f>
        <v>-1500</v>
      </c>
      <c r="J53" s="104">
        <f>SUM(J56:J57)</f>
        <v>0</v>
      </c>
    </row>
    <row r="54" spans="1:10" s="235" customFormat="1" ht="30" customHeight="1">
      <c r="A54" s="233"/>
      <c r="B54" s="233"/>
      <c r="C54" s="233"/>
      <c r="D54" s="233"/>
      <c r="E54" s="285" t="s">
        <v>97</v>
      </c>
      <c r="F54" s="277"/>
      <c r="G54" s="277"/>
      <c r="H54" s="277"/>
      <c r="I54" s="277"/>
      <c r="J54" s="277"/>
    </row>
    <row r="55" spans="1:10" s="235" customFormat="1" ht="50.1" customHeight="1">
      <c r="A55" s="233"/>
      <c r="B55" s="233"/>
      <c r="C55" s="233"/>
      <c r="D55" s="286"/>
      <c r="E55" s="276" t="s">
        <v>254</v>
      </c>
      <c r="F55" s="82">
        <f>SUM(G55:J55)</f>
        <v>-4092</v>
      </c>
      <c r="G55" s="98">
        <v>0</v>
      </c>
      <c r="H55" s="82">
        <v>-4092</v>
      </c>
      <c r="I55" s="98">
        <v>0</v>
      </c>
      <c r="J55" s="98">
        <v>0</v>
      </c>
    </row>
    <row r="56" spans="1:10" s="235" customFormat="1" ht="50.1" customHeight="1">
      <c r="A56" s="233"/>
      <c r="B56" s="233"/>
      <c r="C56" s="233"/>
      <c r="D56" s="286"/>
      <c r="E56" s="287" t="s">
        <v>255</v>
      </c>
      <c r="F56" s="82">
        <f t="shared" ref="F56:F57" si="7">SUM(G56:J56)</f>
        <v>-1500</v>
      </c>
      <c r="G56" s="98">
        <v>0</v>
      </c>
      <c r="H56" s="82">
        <v>0</v>
      </c>
      <c r="I56" s="98">
        <v>-1500</v>
      </c>
      <c r="J56" s="98">
        <v>0</v>
      </c>
    </row>
    <row r="57" spans="1:10" s="235" customFormat="1" ht="50.1" customHeight="1">
      <c r="A57" s="233"/>
      <c r="B57" s="233"/>
      <c r="C57" s="233"/>
      <c r="D57" s="286"/>
      <c r="E57" s="287" t="s">
        <v>256</v>
      </c>
      <c r="F57" s="98">
        <f t="shared" si="7"/>
        <v>-6954</v>
      </c>
      <c r="G57" s="98">
        <v>0</v>
      </c>
      <c r="H57" s="98">
        <v>-6954</v>
      </c>
      <c r="I57" s="98">
        <v>0</v>
      </c>
      <c r="J57" s="98">
        <v>0</v>
      </c>
    </row>
    <row r="58" spans="1:10" ht="30.75" customHeight="1">
      <c r="A58" s="101"/>
      <c r="B58" s="101"/>
      <c r="C58" s="101"/>
      <c r="D58" s="101"/>
      <c r="E58" s="102" t="s">
        <v>191</v>
      </c>
      <c r="F58" s="238">
        <f>SUM(G58:J58)</f>
        <v>5250</v>
      </c>
      <c r="G58" s="103">
        <f>SUM(G60)</f>
        <v>0</v>
      </c>
      <c r="H58" s="103">
        <f t="shared" ref="H58:J58" si="8">SUM(H60)</f>
        <v>5250</v>
      </c>
      <c r="I58" s="103">
        <f t="shared" si="8"/>
        <v>0</v>
      </c>
      <c r="J58" s="103">
        <f t="shared" si="8"/>
        <v>0</v>
      </c>
    </row>
    <row r="59" spans="1:10" ht="38.25" customHeight="1">
      <c r="A59" s="90"/>
      <c r="B59" s="90"/>
      <c r="C59" s="90"/>
      <c r="D59" s="90"/>
      <c r="E59" s="90" t="s">
        <v>97</v>
      </c>
      <c r="F59" s="95"/>
      <c r="G59" s="95"/>
      <c r="H59" s="95"/>
      <c r="I59" s="95"/>
      <c r="J59" s="95"/>
    </row>
    <row r="60" spans="1:10" ht="50.1" customHeight="1">
      <c r="A60" s="70" t="s">
        <v>110</v>
      </c>
      <c r="B60" s="70" t="s">
        <v>111</v>
      </c>
      <c r="C60" s="70" t="s">
        <v>104</v>
      </c>
      <c r="D60" s="90" t="s">
        <v>103</v>
      </c>
      <c r="E60" s="94" t="s">
        <v>89</v>
      </c>
      <c r="F60" s="104">
        <f>SUM(G60:J60)</f>
        <v>5250</v>
      </c>
      <c r="G60" s="104">
        <f>SUM(G62:G62)</f>
        <v>0</v>
      </c>
      <c r="H60" s="104">
        <f>SUM(H62:H62)</f>
        <v>5250</v>
      </c>
      <c r="I60" s="104">
        <f>SUM(I62:I62)</f>
        <v>0</v>
      </c>
      <c r="J60" s="104">
        <f>SUM(J62:J62)</f>
        <v>0</v>
      </c>
    </row>
    <row r="61" spans="1:10" ht="35.25" customHeight="1">
      <c r="A61" s="92"/>
      <c r="B61" s="92"/>
      <c r="C61" s="99"/>
      <c r="D61" s="100"/>
      <c r="E61" s="98" t="s">
        <v>97</v>
      </c>
      <c r="F61" s="95"/>
      <c r="G61" s="95"/>
      <c r="H61" s="95"/>
      <c r="I61" s="95"/>
      <c r="J61" s="95"/>
    </row>
    <row r="62" spans="1:10" ht="50.1" customHeight="1">
      <c r="A62" s="97"/>
      <c r="B62" s="97"/>
      <c r="C62" s="97"/>
      <c r="D62" s="97"/>
      <c r="E62" s="306" t="s">
        <v>192</v>
      </c>
      <c r="F62" s="82">
        <f>SUM(G62:J62)</f>
        <v>5250</v>
      </c>
      <c r="G62" s="98">
        <v>0</v>
      </c>
      <c r="H62" s="82">
        <v>5250</v>
      </c>
      <c r="I62" s="98">
        <v>0</v>
      </c>
      <c r="J62" s="98">
        <v>0</v>
      </c>
    </row>
    <row r="63" spans="1:10" ht="50.1" customHeight="1">
      <c r="A63" s="90"/>
      <c r="B63" s="90"/>
      <c r="C63" s="90"/>
      <c r="D63" s="90"/>
      <c r="E63" s="93" t="s">
        <v>188</v>
      </c>
      <c r="F63" s="104">
        <f>SUM(G63:J63)</f>
        <v>-4087.2</v>
      </c>
      <c r="G63" s="104">
        <f>SUM(G65,G77,G82)</f>
        <v>-1272.5999999999999</v>
      </c>
      <c r="H63" s="104">
        <f>SUM(H65,H77,H82)</f>
        <v>-2814.6</v>
      </c>
      <c r="I63" s="104">
        <f>SUM(I65,I77,I82)</f>
        <v>0</v>
      </c>
      <c r="J63" s="104">
        <f>SUM(J65,J77,J82)</f>
        <v>0</v>
      </c>
    </row>
    <row r="64" spans="1:10" ht="28.5" customHeight="1">
      <c r="A64" s="90"/>
      <c r="B64" s="90"/>
      <c r="C64" s="90"/>
      <c r="D64" s="90"/>
      <c r="E64" s="90" t="s">
        <v>97</v>
      </c>
      <c r="F64" s="105"/>
      <c r="G64" s="95"/>
      <c r="H64" s="95"/>
      <c r="I64" s="95"/>
      <c r="J64" s="95"/>
    </row>
    <row r="65" spans="1:10" ht="56.25" customHeight="1">
      <c r="A65" s="70" t="s">
        <v>105</v>
      </c>
      <c r="B65" s="70" t="s">
        <v>108</v>
      </c>
      <c r="C65" s="70" t="s">
        <v>104</v>
      </c>
      <c r="D65" s="90" t="s">
        <v>104</v>
      </c>
      <c r="E65" s="70" t="s">
        <v>88</v>
      </c>
      <c r="F65" s="104">
        <f>SUM(G65:J65)</f>
        <v>-2388.1</v>
      </c>
      <c r="G65" s="104">
        <f>G67</f>
        <v>0</v>
      </c>
      <c r="H65" s="104">
        <f>H67</f>
        <v>-2388.1</v>
      </c>
      <c r="I65" s="104">
        <f>I67</f>
        <v>0</v>
      </c>
      <c r="J65" s="104">
        <f>J67</f>
        <v>0</v>
      </c>
    </row>
    <row r="66" spans="1:10" ht="26.25" customHeight="1">
      <c r="A66" s="90"/>
      <c r="B66" s="90"/>
      <c r="C66" s="90"/>
      <c r="D66" s="90"/>
      <c r="E66" s="90" t="s">
        <v>97</v>
      </c>
      <c r="F66" s="105"/>
      <c r="G66" s="95"/>
      <c r="H66" s="95"/>
      <c r="I66" s="95"/>
      <c r="J66" s="95"/>
    </row>
    <row r="67" spans="1:10" ht="27.75" customHeight="1">
      <c r="A67" s="90"/>
      <c r="B67" s="90"/>
      <c r="C67" s="90"/>
      <c r="D67" s="90"/>
      <c r="E67" s="70" t="s">
        <v>98</v>
      </c>
      <c r="F67" s="104">
        <f>SUM(G67:J67)</f>
        <v>-2388.1</v>
      </c>
      <c r="G67" s="104">
        <f>SUM(G69,G74)</f>
        <v>0</v>
      </c>
      <c r="H67" s="104">
        <f>SUM(H69,H74)</f>
        <v>-2388.1</v>
      </c>
      <c r="I67" s="104">
        <f>SUM(I69,I74)</f>
        <v>0</v>
      </c>
      <c r="J67" s="104">
        <f>SUM(J69,J74)</f>
        <v>0</v>
      </c>
    </row>
    <row r="68" spans="1:10" ht="17.25">
      <c r="A68" s="90"/>
      <c r="B68" s="90"/>
      <c r="C68" s="90"/>
      <c r="D68" s="90"/>
      <c r="E68" s="306" t="s">
        <v>99</v>
      </c>
      <c r="F68" s="105"/>
      <c r="G68" s="95"/>
      <c r="H68" s="95"/>
      <c r="I68" s="95"/>
      <c r="J68" s="95"/>
    </row>
    <row r="69" spans="1:10" ht="42.75" customHeight="1">
      <c r="A69" s="90"/>
      <c r="B69" s="90"/>
      <c r="C69" s="90"/>
      <c r="D69" s="90"/>
      <c r="E69" s="94" t="s">
        <v>102</v>
      </c>
      <c r="F69" s="104">
        <f>SUM(G69:J69)</f>
        <v>-2309.5</v>
      </c>
      <c r="G69" s="104">
        <f>SUM(G71:G73)</f>
        <v>0</v>
      </c>
      <c r="H69" s="104">
        <f>SUM(H71:H73)</f>
        <v>-2309.5</v>
      </c>
      <c r="I69" s="104">
        <f>SUM(I71:I73)</f>
        <v>0</v>
      </c>
      <c r="J69" s="104">
        <f>SUM(J71:J73)</f>
        <v>0</v>
      </c>
    </row>
    <row r="70" spans="1:10" ht="24" customHeight="1">
      <c r="A70" s="90"/>
      <c r="B70" s="90"/>
      <c r="C70" s="90"/>
      <c r="D70" s="90"/>
      <c r="E70" s="90" t="s">
        <v>97</v>
      </c>
      <c r="F70" s="105"/>
      <c r="G70" s="95"/>
      <c r="H70" s="95"/>
      <c r="I70" s="95"/>
      <c r="J70" s="95"/>
    </row>
    <row r="71" spans="1:10" ht="59.25" customHeight="1">
      <c r="A71" s="106"/>
      <c r="B71" s="106"/>
      <c r="C71" s="106"/>
      <c r="D71" s="106"/>
      <c r="E71" s="107" t="s">
        <v>193</v>
      </c>
      <c r="F71" s="31">
        <f t="shared" ref="F71:F72" si="9">SUM(G71:J71)</f>
        <v>-1161.2</v>
      </c>
      <c r="G71" s="30">
        <v>0</v>
      </c>
      <c r="H71" s="31">
        <v>-1161.2</v>
      </c>
      <c r="I71" s="30">
        <v>0</v>
      </c>
      <c r="J71" s="30">
        <v>0</v>
      </c>
    </row>
    <row r="72" spans="1:10" ht="67.5" customHeight="1">
      <c r="A72" s="106"/>
      <c r="B72" s="106"/>
      <c r="C72" s="106"/>
      <c r="D72" s="106"/>
      <c r="E72" s="107" t="s">
        <v>194</v>
      </c>
      <c r="F72" s="31">
        <f t="shared" si="9"/>
        <v>-786.1</v>
      </c>
      <c r="G72" s="30">
        <v>0</v>
      </c>
      <c r="H72" s="31">
        <v>-786.1</v>
      </c>
      <c r="I72" s="30">
        <v>0</v>
      </c>
      <c r="J72" s="30">
        <v>0</v>
      </c>
    </row>
    <row r="73" spans="1:10" ht="50.25" customHeight="1">
      <c r="A73" s="106"/>
      <c r="B73" s="106"/>
      <c r="C73" s="106"/>
      <c r="D73" s="106"/>
      <c r="E73" s="107" t="s">
        <v>195</v>
      </c>
      <c r="F73" s="31">
        <f>SUM(G73:J73)</f>
        <v>-362.2</v>
      </c>
      <c r="G73" s="30">
        <v>0</v>
      </c>
      <c r="H73" s="31">
        <v>-362.2</v>
      </c>
      <c r="I73" s="30">
        <v>0</v>
      </c>
      <c r="J73" s="30">
        <v>0</v>
      </c>
    </row>
    <row r="74" spans="1:10" ht="36" customHeight="1">
      <c r="A74" s="97"/>
      <c r="B74" s="97"/>
      <c r="C74" s="97"/>
      <c r="D74" s="97"/>
      <c r="E74" s="94" t="s">
        <v>109</v>
      </c>
      <c r="F74" s="104">
        <f>SUM(G74:J74)</f>
        <v>-78.599999999999994</v>
      </c>
      <c r="G74" s="104">
        <f>G76</f>
        <v>0</v>
      </c>
      <c r="H74" s="104">
        <f>SUM(H76)</f>
        <v>-78.599999999999994</v>
      </c>
      <c r="I74" s="104">
        <f>SUM(I76)</f>
        <v>0</v>
      </c>
      <c r="J74" s="104">
        <f>SUM(J76)</f>
        <v>0</v>
      </c>
    </row>
    <row r="75" spans="1:10" ht="26.25" customHeight="1">
      <c r="A75" s="97"/>
      <c r="B75" s="97"/>
      <c r="C75" s="97"/>
      <c r="D75" s="97"/>
      <c r="E75" s="90" t="s">
        <v>97</v>
      </c>
      <c r="F75" s="82"/>
      <c r="G75" s="95"/>
      <c r="H75" s="95"/>
      <c r="I75" s="95"/>
      <c r="J75" s="95"/>
    </row>
    <row r="76" spans="1:10" ht="50.1" customHeight="1">
      <c r="A76" s="106"/>
      <c r="B76" s="106"/>
      <c r="C76" s="106"/>
      <c r="D76" s="106"/>
      <c r="E76" s="108" t="s">
        <v>196</v>
      </c>
      <c r="F76" s="31">
        <f>SUM(G76:J76)</f>
        <v>-78.599999999999994</v>
      </c>
      <c r="G76" s="30">
        <v>0</v>
      </c>
      <c r="H76" s="31">
        <v>-78.599999999999994</v>
      </c>
      <c r="I76" s="30">
        <v>0</v>
      </c>
      <c r="J76" s="30">
        <v>0</v>
      </c>
    </row>
    <row r="77" spans="1:10" s="132" customFormat="1" ht="39.75" customHeight="1">
      <c r="A77" s="135" t="s">
        <v>110</v>
      </c>
      <c r="B77" s="135" t="s">
        <v>111</v>
      </c>
      <c r="C77" s="135" t="s">
        <v>104</v>
      </c>
      <c r="D77" s="134" t="s">
        <v>103</v>
      </c>
      <c r="E77" s="2" t="s">
        <v>89</v>
      </c>
      <c r="F77" s="44">
        <f>SUM(G77:J77)</f>
        <v>-426.5</v>
      </c>
      <c r="G77" s="44">
        <f>SUM(G79:G81)</f>
        <v>0</v>
      </c>
      <c r="H77" s="44">
        <f>SUM(H79:H81)</f>
        <v>-426.5</v>
      </c>
      <c r="I77" s="44">
        <f>SUM(I79:I81)</f>
        <v>0</v>
      </c>
      <c r="J77" s="44">
        <f>SUM(J79:J81)</f>
        <v>0</v>
      </c>
    </row>
    <row r="78" spans="1:10" ht="22.5" customHeight="1">
      <c r="A78" s="92"/>
      <c r="B78" s="92"/>
      <c r="C78" s="99"/>
      <c r="D78" s="100"/>
      <c r="E78" s="98" t="s">
        <v>97</v>
      </c>
      <c r="F78" s="105"/>
      <c r="G78" s="95"/>
      <c r="H78" s="95"/>
      <c r="I78" s="95"/>
      <c r="J78" s="95"/>
    </row>
    <row r="79" spans="1:10" ht="41.25" customHeight="1">
      <c r="A79" s="109"/>
      <c r="B79" s="110"/>
      <c r="C79" s="106"/>
      <c r="D79" s="106"/>
      <c r="E79" s="107" t="s">
        <v>206</v>
      </c>
      <c r="F79" s="31">
        <f t="shared" ref="F79:F81" si="10">SUM(G79:J79)</f>
        <v>-180.4</v>
      </c>
      <c r="G79" s="30">
        <v>0</v>
      </c>
      <c r="H79" s="131">
        <v>-180.4</v>
      </c>
      <c r="I79" s="30">
        <v>0</v>
      </c>
      <c r="J79" s="30">
        <v>0</v>
      </c>
    </row>
    <row r="80" spans="1:10" ht="40.5" customHeight="1">
      <c r="A80" s="109"/>
      <c r="B80" s="110"/>
      <c r="C80" s="106"/>
      <c r="D80" s="106"/>
      <c r="E80" s="107" t="s">
        <v>209</v>
      </c>
      <c r="F80" s="31">
        <f t="shared" si="10"/>
        <v>-129.4</v>
      </c>
      <c r="G80" s="30">
        <v>0</v>
      </c>
      <c r="H80" s="30">
        <v>-129.4</v>
      </c>
      <c r="I80" s="30">
        <v>0</v>
      </c>
      <c r="J80" s="30">
        <v>0</v>
      </c>
    </row>
    <row r="81" spans="1:10" ht="50.1" customHeight="1">
      <c r="A81" s="109"/>
      <c r="B81" s="110"/>
      <c r="C81" s="106"/>
      <c r="D81" s="106"/>
      <c r="E81" s="107" t="s">
        <v>205</v>
      </c>
      <c r="F81" s="31">
        <f t="shared" si="10"/>
        <v>-116.7</v>
      </c>
      <c r="G81" s="30">
        <v>0</v>
      </c>
      <c r="H81" s="30">
        <v>-116.7</v>
      </c>
      <c r="I81" s="30">
        <v>0</v>
      </c>
      <c r="J81" s="30">
        <v>0</v>
      </c>
    </row>
    <row r="82" spans="1:10" ht="40.5" customHeight="1">
      <c r="A82" s="111" t="s">
        <v>110</v>
      </c>
      <c r="B82" s="70" t="s">
        <v>111</v>
      </c>
      <c r="C82" s="70" t="s">
        <v>104</v>
      </c>
      <c r="D82" s="90" t="s">
        <v>108</v>
      </c>
      <c r="E82" s="94" t="s">
        <v>112</v>
      </c>
      <c r="F82" s="104">
        <f>SUM(G82:J82)</f>
        <v>-1272.5999999999999</v>
      </c>
      <c r="G82" s="104">
        <f>SUM(G84:G88)</f>
        <v>-1272.5999999999999</v>
      </c>
      <c r="H82" s="104">
        <f>SUM(H84:H88)</f>
        <v>0</v>
      </c>
      <c r="I82" s="104">
        <f>SUM(I84:I88)</f>
        <v>0</v>
      </c>
      <c r="J82" s="104">
        <f>SUM(J84:J88)</f>
        <v>0</v>
      </c>
    </row>
    <row r="83" spans="1:10" ht="35.25" customHeight="1">
      <c r="A83" s="92"/>
      <c r="B83" s="92"/>
      <c r="C83" s="99"/>
      <c r="D83" s="100"/>
      <c r="E83" s="98" t="s">
        <v>97</v>
      </c>
      <c r="F83" s="105"/>
      <c r="G83" s="95"/>
      <c r="H83" s="95"/>
      <c r="I83" s="95"/>
      <c r="J83" s="95"/>
    </row>
    <row r="84" spans="1:10" ht="54.75" customHeight="1">
      <c r="A84" s="106"/>
      <c r="B84" s="106"/>
      <c r="C84" s="106"/>
      <c r="D84" s="106"/>
      <c r="E84" s="107" t="s">
        <v>197</v>
      </c>
      <c r="F84" s="31">
        <f>SUM(G84:J84)</f>
        <v>-90.1</v>
      </c>
      <c r="G84" s="31">
        <v>-90.1</v>
      </c>
      <c r="H84" s="31">
        <v>0</v>
      </c>
      <c r="I84" s="30">
        <v>0</v>
      </c>
      <c r="J84" s="30">
        <v>0</v>
      </c>
    </row>
    <row r="85" spans="1:10" ht="41.25" customHeight="1">
      <c r="A85" s="106"/>
      <c r="B85" s="106"/>
      <c r="C85" s="106"/>
      <c r="D85" s="106"/>
      <c r="E85" s="112" t="s">
        <v>213</v>
      </c>
      <c r="F85" s="31">
        <f t="shared" ref="F85:F88" si="11">SUM(G85:J85)</f>
        <v>-91.5</v>
      </c>
      <c r="G85" s="31">
        <v>-91.5</v>
      </c>
      <c r="H85" s="31">
        <v>0</v>
      </c>
      <c r="I85" s="31">
        <v>0</v>
      </c>
      <c r="J85" s="30">
        <v>0</v>
      </c>
    </row>
    <row r="86" spans="1:10" ht="63" customHeight="1">
      <c r="A86" s="106"/>
      <c r="B86" s="106"/>
      <c r="C86" s="106"/>
      <c r="D86" s="106"/>
      <c r="E86" s="30" t="s">
        <v>214</v>
      </c>
      <c r="F86" s="31">
        <f t="shared" si="11"/>
        <v>-100</v>
      </c>
      <c r="G86" s="30">
        <v>-100</v>
      </c>
      <c r="H86" s="31">
        <v>0</v>
      </c>
      <c r="I86" s="30">
        <v>0</v>
      </c>
      <c r="J86" s="30">
        <v>0</v>
      </c>
    </row>
    <row r="87" spans="1:10" ht="51" customHeight="1">
      <c r="A87" s="106"/>
      <c r="B87" s="106"/>
      <c r="C87" s="106"/>
      <c r="D87" s="106"/>
      <c r="E87" s="107" t="s">
        <v>215</v>
      </c>
      <c r="F87" s="31">
        <f t="shared" si="11"/>
        <v>-891</v>
      </c>
      <c r="G87" s="30">
        <v>-891</v>
      </c>
      <c r="H87" s="31">
        <v>0</v>
      </c>
      <c r="I87" s="30">
        <v>0</v>
      </c>
      <c r="J87" s="30">
        <v>0</v>
      </c>
    </row>
    <row r="88" spans="1:10" ht="50.1" customHeight="1">
      <c r="A88" s="106"/>
      <c r="B88" s="106"/>
      <c r="C88" s="106"/>
      <c r="D88" s="106"/>
      <c r="E88" s="107" t="s">
        <v>198</v>
      </c>
      <c r="F88" s="30">
        <f t="shared" si="11"/>
        <v>-100</v>
      </c>
      <c r="G88" s="30">
        <v>-100</v>
      </c>
      <c r="H88" s="30">
        <v>0</v>
      </c>
      <c r="I88" s="30">
        <v>0</v>
      </c>
      <c r="J88" s="30">
        <v>0</v>
      </c>
    </row>
    <row r="89" spans="1:10" ht="77.25" customHeight="1"/>
  </sheetData>
  <mergeCells count="9">
    <mergeCell ref="A1:J1"/>
    <mergeCell ref="A2:J2"/>
    <mergeCell ref="A3:J3"/>
    <mergeCell ref="A6:C7"/>
    <mergeCell ref="D6:D8"/>
    <mergeCell ref="E6:E8"/>
    <mergeCell ref="F6:J6"/>
    <mergeCell ref="F7:F8"/>
    <mergeCell ref="G7:J7"/>
  </mergeCells>
  <pageMargins left="0.2" right="0.2" top="0.47" bottom="0.49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6"/>
  <sheetViews>
    <sheetView topLeftCell="A8" workbookViewId="0">
      <selection activeCell="F16" sqref="F16"/>
    </sheetView>
  </sheetViews>
  <sheetFormatPr defaultRowHeight="17.25"/>
  <cols>
    <col min="1" max="2" width="5" style="113" customWidth="1"/>
    <col min="3" max="4" width="5.42578125" style="113" bestFit="1" customWidth="1"/>
    <col min="5" max="5" width="45.5703125" style="130" customWidth="1"/>
    <col min="6" max="6" width="36.85546875" style="113" customWidth="1"/>
    <col min="7" max="7" width="18.140625" style="113" hidden="1" customWidth="1"/>
    <col min="8" max="251" width="9.140625" style="113"/>
    <col min="252" max="255" width="5" style="113" customWidth="1"/>
    <col min="256" max="256" width="45.5703125" style="113" customWidth="1"/>
    <col min="257" max="257" width="16.42578125" style="113" customWidth="1"/>
    <col min="258" max="258" width="18.42578125" style="113" customWidth="1"/>
    <col min="259" max="259" width="16.5703125" style="113" bestFit="1" customWidth="1"/>
    <col min="260" max="260" width="16.85546875" style="113" customWidth="1"/>
    <col min="261" max="261" width="45.28515625" style="113" customWidth="1"/>
    <col min="262" max="507" width="9.140625" style="113"/>
    <col min="508" max="511" width="5" style="113" customWidth="1"/>
    <col min="512" max="512" width="45.5703125" style="113" customWidth="1"/>
    <col min="513" max="513" width="16.42578125" style="113" customWidth="1"/>
    <col min="514" max="514" width="18.42578125" style="113" customWidth="1"/>
    <col min="515" max="515" width="16.5703125" style="113" bestFit="1" customWidth="1"/>
    <col min="516" max="516" width="16.85546875" style="113" customWidth="1"/>
    <col min="517" max="517" width="45.28515625" style="113" customWidth="1"/>
    <col min="518" max="763" width="9.140625" style="113"/>
    <col min="764" max="767" width="5" style="113" customWidth="1"/>
    <col min="768" max="768" width="45.5703125" style="113" customWidth="1"/>
    <col min="769" max="769" width="16.42578125" style="113" customWidth="1"/>
    <col min="770" max="770" width="18.42578125" style="113" customWidth="1"/>
    <col min="771" max="771" width="16.5703125" style="113" bestFit="1" customWidth="1"/>
    <col min="772" max="772" width="16.85546875" style="113" customWidth="1"/>
    <col min="773" max="773" width="45.28515625" style="113" customWidth="1"/>
    <col min="774" max="1019" width="9.140625" style="113"/>
    <col min="1020" max="1023" width="5" style="113" customWidth="1"/>
    <col min="1024" max="1024" width="45.5703125" style="113" customWidth="1"/>
    <col min="1025" max="1025" width="16.42578125" style="113" customWidth="1"/>
    <col min="1026" max="1026" width="18.42578125" style="113" customWidth="1"/>
    <col min="1027" max="1027" width="16.5703125" style="113" bestFit="1" customWidth="1"/>
    <col min="1028" max="1028" width="16.85546875" style="113" customWidth="1"/>
    <col min="1029" max="1029" width="45.28515625" style="113" customWidth="1"/>
    <col min="1030" max="1275" width="9.140625" style="113"/>
    <col min="1276" max="1279" width="5" style="113" customWidth="1"/>
    <col min="1280" max="1280" width="45.5703125" style="113" customWidth="1"/>
    <col min="1281" max="1281" width="16.42578125" style="113" customWidth="1"/>
    <col min="1282" max="1282" width="18.42578125" style="113" customWidth="1"/>
    <col min="1283" max="1283" width="16.5703125" style="113" bestFit="1" customWidth="1"/>
    <col min="1284" max="1284" width="16.85546875" style="113" customWidth="1"/>
    <col min="1285" max="1285" width="45.28515625" style="113" customWidth="1"/>
    <col min="1286" max="1531" width="9.140625" style="113"/>
    <col min="1532" max="1535" width="5" style="113" customWidth="1"/>
    <col min="1536" max="1536" width="45.5703125" style="113" customWidth="1"/>
    <col min="1537" max="1537" width="16.42578125" style="113" customWidth="1"/>
    <col min="1538" max="1538" width="18.42578125" style="113" customWidth="1"/>
    <col min="1539" max="1539" width="16.5703125" style="113" bestFit="1" customWidth="1"/>
    <col min="1540" max="1540" width="16.85546875" style="113" customWidth="1"/>
    <col min="1541" max="1541" width="45.28515625" style="113" customWidth="1"/>
    <col min="1542" max="1787" width="9.140625" style="113"/>
    <col min="1788" max="1791" width="5" style="113" customWidth="1"/>
    <col min="1792" max="1792" width="45.5703125" style="113" customWidth="1"/>
    <col min="1793" max="1793" width="16.42578125" style="113" customWidth="1"/>
    <col min="1794" max="1794" width="18.42578125" style="113" customWidth="1"/>
    <col min="1795" max="1795" width="16.5703125" style="113" bestFit="1" customWidth="1"/>
    <col min="1796" max="1796" width="16.85546875" style="113" customWidth="1"/>
    <col min="1797" max="1797" width="45.28515625" style="113" customWidth="1"/>
    <col min="1798" max="2043" width="9.140625" style="113"/>
    <col min="2044" max="2047" width="5" style="113" customWidth="1"/>
    <col min="2048" max="2048" width="45.5703125" style="113" customWidth="1"/>
    <col min="2049" max="2049" width="16.42578125" style="113" customWidth="1"/>
    <col min="2050" max="2050" width="18.42578125" style="113" customWidth="1"/>
    <col min="2051" max="2051" width="16.5703125" style="113" bestFit="1" customWidth="1"/>
    <col min="2052" max="2052" width="16.85546875" style="113" customWidth="1"/>
    <col min="2053" max="2053" width="45.28515625" style="113" customWidth="1"/>
    <col min="2054" max="2299" width="9.140625" style="113"/>
    <col min="2300" max="2303" width="5" style="113" customWidth="1"/>
    <col min="2304" max="2304" width="45.5703125" style="113" customWidth="1"/>
    <col min="2305" max="2305" width="16.42578125" style="113" customWidth="1"/>
    <col min="2306" max="2306" width="18.42578125" style="113" customWidth="1"/>
    <col min="2307" max="2307" width="16.5703125" style="113" bestFit="1" customWidth="1"/>
    <col min="2308" max="2308" width="16.85546875" style="113" customWidth="1"/>
    <col min="2309" max="2309" width="45.28515625" style="113" customWidth="1"/>
    <col min="2310" max="2555" width="9.140625" style="113"/>
    <col min="2556" max="2559" width="5" style="113" customWidth="1"/>
    <col min="2560" max="2560" width="45.5703125" style="113" customWidth="1"/>
    <col min="2561" max="2561" width="16.42578125" style="113" customWidth="1"/>
    <col min="2562" max="2562" width="18.42578125" style="113" customWidth="1"/>
    <col min="2563" max="2563" width="16.5703125" style="113" bestFit="1" customWidth="1"/>
    <col min="2564" max="2564" width="16.85546875" style="113" customWidth="1"/>
    <col min="2565" max="2565" width="45.28515625" style="113" customWidth="1"/>
    <col min="2566" max="2811" width="9.140625" style="113"/>
    <col min="2812" max="2815" width="5" style="113" customWidth="1"/>
    <col min="2816" max="2816" width="45.5703125" style="113" customWidth="1"/>
    <col min="2817" max="2817" width="16.42578125" style="113" customWidth="1"/>
    <col min="2818" max="2818" width="18.42578125" style="113" customWidth="1"/>
    <col min="2819" max="2819" width="16.5703125" style="113" bestFit="1" customWidth="1"/>
    <col min="2820" max="2820" width="16.85546875" style="113" customWidth="1"/>
    <col min="2821" max="2821" width="45.28515625" style="113" customWidth="1"/>
    <col min="2822" max="3067" width="9.140625" style="113"/>
    <col min="3068" max="3071" width="5" style="113" customWidth="1"/>
    <col min="3072" max="3072" width="45.5703125" style="113" customWidth="1"/>
    <col min="3073" max="3073" width="16.42578125" style="113" customWidth="1"/>
    <col min="3074" max="3074" width="18.42578125" style="113" customWidth="1"/>
    <col min="3075" max="3075" width="16.5703125" style="113" bestFit="1" customWidth="1"/>
    <col min="3076" max="3076" width="16.85546875" style="113" customWidth="1"/>
    <col min="3077" max="3077" width="45.28515625" style="113" customWidth="1"/>
    <col min="3078" max="3323" width="9.140625" style="113"/>
    <col min="3324" max="3327" width="5" style="113" customWidth="1"/>
    <col min="3328" max="3328" width="45.5703125" style="113" customWidth="1"/>
    <col min="3329" max="3329" width="16.42578125" style="113" customWidth="1"/>
    <col min="3330" max="3330" width="18.42578125" style="113" customWidth="1"/>
    <col min="3331" max="3331" width="16.5703125" style="113" bestFit="1" customWidth="1"/>
    <col min="3332" max="3332" width="16.85546875" style="113" customWidth="1"/>
    <col min="3333" max="3333" width="45.28515625" style="113" customWidth="1"/>
    <col min="3334" max="3579" width="9.140625" style="113"/>
    <col min="3580" max="3583" width="5" style="113" customWidth="1"/>
    <col min="3584" max="3584" width="45.5703125" style="113" customWidth="1"/>
    <col min="3585" max="3585" width="16.42578125" style="113" customWidth="1"/>
    <col min="3586" max="3586" width="18.42578125" style="113" customWidth="1"/>
    <col min="3587" max="3587" width="16.5703125" style="113" bestFit="1" customWidth="1"/>
    <col min="3588" max="3588" width="16.85546875" style="113" customWidth="1"/>
    <col min="3589" max="3589" width="45.28515625" style="113" customWidth="1"/>
    <col min="3590" max="3835" width="9.140625" style="113"/>
    <col min="3836" max="3839" width="5" style="113" customWidth="1"/>
    <col min="3840" max="3840" width="45.5703125" style="113" customWidth="1"/>
    <col min="3841" max="3841" width="16.42578125" style="113" customWidth="1"/>
    <col min="3842" max="3842" width="18.42578125" style="113" customWidth="1"/>
    <col min="3843" max="3843" width="16.5703125" style="113" bestFit="1" customWidth="1"/>
    <col min="3844" max="3844" width="16.85546875" style="113" customWidth="1"/>
    <col min="3845" max="3845" width="45.28515625" style="113" customWidth="1"/>
    <col min="3846" max="4091" width="9.140625" style="113"/>
    <col min="4092" max="4095" width="5" style="113" customWidth="1"/>
    <col min="4096" max="4096" width="45.5703125" style="113" customWidth="1"/>
    <col min="4097" max="4097" width="16.42578125" style="113" customWidth="1"/>
    <col min="4098" max="4098" width="18.42578125" style="113" customWidth="1"/>
    <col min="4099" max="4099" width="16.5703125" style="113" bestFit="1" customWidth="1"/>
    <col min="4100" max="4100" width="16.85546875" style="113" customWidth="1"/>
    <col min="4101" max="4101" width="45.28515625" style="113" customWidth="1"/>
    <col min="4102" max="4347" width="9.140625" style="113"/>
    <col min="4348" max="4351" width="5" style="113" customWidth="1"/>
    <col min="4352" max="4352" width="45.5703125" style="113" customWidth="1"/>
    <col min="4353" max="4353" width="16.42578125" style="113" customWidth="1"/>
    <col min="4354" max="4354" width="18.42578125" style="113" customWidth="1"/>
    <col min="4355" max="4355" width="16.5703125" style="113" bestFit="1" customWidth="1"/>
    <col min="4356" max="4356" width="16.85546875" style="113" customWidth="1"/>
    <col min="4357" max="4357" width="45.28515625" style="113" customWidth="1"/>
    <col min="4358" max="4603" width="9.140625" style="113"/>
    <col min="4604" max="4607" width="5" style="113" customWidth="1"/>
    <col min="4608" max="4608" width="45.5703125" style="113" customWidth="1"/>
    <col min="4609" max="4609" width="16.42578125" style="113" customWidth="1"/>
    <col min="4610" max="4610" width="18.42578125" style="113" customWidth="1"/>
    <col min="4611" max="4611" width="16.5703125" style="113" bestFit="1" customWidth="1"/>
    <col min="4612" max="4612" width="16.85546875" style="113" customWidth="1"/>
    <col min="4613" max="4613" width="45.28515625" style="113" customWidth="1"/>
    <col min="4614" max="4859" width="9.140625" style="113"/>
    <col min="4860" max="4863" width="5" style="113" customWidth="1"/>
    <col min="4864" max="4864" width="45.5703125" style="113" customWidth="1"/>
    <col min="4865" max="4865" width="16.42578125" style="113" customWidth="1"/>
    <col min="4866" max="4866" width="18.42578125" style="113" customWidth="1"/>
    <col min="4867" max="4867" width="16.5703125" style="113" bestFit="1" customWidth="1"/>
    <col min="4868" max="4868" width="16.85546875" style="113" customWidth="1"/>
    <col min="4869" max="4869" width="45.28515625" style="113" customWidth="1"/>
    <col min="4870" max="5115" width="9.140625" style="113"/>
    <col min="5116" max="5119" width="5" style="113" customWidth="1"/>
    <col min="5120" max="5120" width="45.5703125" style="113" customWidth="1"/>
    <col min="5121" max="5121" width="16.42578125" style="113" customWidth="1"/>
    <col min="5122" max="5122" width="18.42578125" style="113" customWidth="1"/>
    <col min="5123" max="5123" width="16.5703125" style="113" bestFit="1" customWidth="1"/>
    <col min="5124" max="5124" width="16.85546875" style="113" customWidth="1"/>
    <col min="5125" max="5125" width="45.28515625" style="113" customWidth="1"/>
    <col min="5126" max="5371" width="9.140625" style="113"/>
    <col min="5372" max="5375" width="5" style="113" customWidth="1"/>
    <col min="5376" max="5376" width="45.5703125" style="113" customWidth="1"/>
    <col min="5377" max="5377" width="16.42578125" style="113" customWidth="1"/>
    <col min="5378" max="5378" width="18.42578125" style="113" customWidth="1"/>
    <col min="5379" max="5379" width="16.5703125" style="113" bestFit="1" customWidth="1"/>
    <col min="5380" max="5380" width="16.85546875" style="113" customWidth="1"/>
    <col min="5381" max="5381" width="45.28515625" style="113" customWidth="1"/>
    <col min="5382" max="5627" width="9.140625" style="113"/>
    <col min="5628" max="5631" width="5" style="113" customWidth="1"/>
    <col min="5632" max="5632" width="45.5703125" style="113" customWidth="1"/>
    <col min="5633" max="5633" width="16.42578125" style="113" customWidth="1"/>
    <col min="5634" max="5634" width="18.42578125" style="113" customWidth="1"/>
    <col min="5635" max="5635" width="16.5703125" style="113" bestFit="1" customWidth="1"/>
    <col min="5636" max="5636" width="16.85546875" style="113" customWidth="1"/>
    <col min="5637" max="5637" width="45.28515625" style="113" customWidth="1"/>
    <col min="5638" max="5883" width="9.140625" style="113"/>
    <col min="5884" max="5887" width="5" style="113" customWidth="1"/>
    <col min="5888" max="5888" width="45.5703125" style="113" customWidth="1"/>
    <col min="5889" max="5889" width="16.42578125" style="113" customWidth="1"/>
    <col min="5890" max="5890" width="18.42578125" style="113" customWidth="1"/>
    <col min="5891" max="5891" width="16.5703125" style="113" bestFit="1" customWidth="1"/>
    <col min="5892" max="5892" width="16.85546875" style="113" customWidth="1"/>
    <col min="5893" max="5893" width="45.28515625" style="113" customWidth="1"/>
    <col min="5894" max="6139" width="9.140625" style="113"/>
    <col min="6140" max="6143" width="5" style="113" customWidth="1"/>
    <col min="6144" max="6144" width="45.5703125" style="113" customWidth="1"/>
    <col min="6145" max="6145" width="16.42578125" style="113" customWidth="1"/>
    <col min="6146" max="6146" width="18.42578125" style="113" customWidth="1"/>
    <col min="6147" max="6147" width="16.5703125" style="113" bestFit="1" customWidth="1"/>
    <col min="6148" max="6148" width="16.85546875" style="113" customWidth="1"/>
    <col min="6149" max="6149" width="45.28515625" style="113" customWidth="1"/>
    <col min="6150" max="6395" width="9.140625" style="113"/>
    <col min="6396" max="6399" width="5" style="113" customWidth="1"/>
    <col min="6400" max="6400" width="45.5703125" style="113" customWidth="1"/>
    <col min="6401" max="6401" width="16.42578125" style="113" customWidth="1"/>
    <col min="6402" max="6402" width="18.42578125" style="113" customWidth="1"/>
    <col min="6403" max="6403" width="16.5703125" style="113" bestFit="1" customWidth="1"/>
    <col min="6404" max="6404" width="16.85546875" style="113" customWidth="1"/>
    <col min="6405" max="6405" width="45.28515625" style="113" customWidth="1"/>
    <col min="6406" max="6651" width="9.140625" style="113"/>
    <col min="6652" max="6655" width="5" style="113" customWidth="1"/>
    <col min="6656" max="6656" width="45.5703125" style="113" customWidth="1"/>
    <col min="6657" max="6657" width="16.42578125" style="113" customWidth="1"/>
    <col min="6658" max="6658" width="18.42578125" style="113" customWidth="1"/>
    <col min="6659" max="6659" width="16.5703125" style="113" bestFit="1" customWidth="1"/>
    <col min="6660" max="6660" width="16.85546875" style="113" customWidth="1"/>
    <col min="6661" max="6661" width="45.28515625" style="113" customWidth="1"/>
    <col min="6662" max="6907" width="9.140625" style="113"/>
    <col min="6908" max="6911" width="5" style="113" customWidth="1"/>
    <col min="6912" max="6912" width="45.5703125" style="113" customWidth="1"/>
    <col min="6913" max="6913" width="16.42578125" style="113" customWidth="1"/>
    <col min="6914" max="6914" width="18.42578125" style="113" customWidth="1"/>
    <col min="6915" max="6915" width="16.5703125" style="113" bestFit="1" customWidth="1"/>
    <col min="6916" max="6916" width="16.85546875" style="113" customWidth="1"/>
    <col min="6917" max="6917" width="45.28515625" style="113" customWidth="1"/>
    <col min="6918" max="7163" width="9.140625" style="113"/>
    <col min="7164" max="7167" width="5" style="113" customWidth="1"/>
    <col min="7168" max="7168" width="45.5703125" style="113" customWidth="1"/>
    <col min="7169" max="7169" width="16.42578125" style="113" customWidth="1"/>
    <col min="7170" max="7170" width="18.42578125" style="113" customWidth="1"/>
    <col min="7171" max="7171" width="16.5703125" style="113" bestFit="1" customWidth="1"/>
    <col min="7172" max="7172" width="16.85546875" style="113" customWidth="1"/>
    <col min="7173" max="7173" width="45.28515625" style="113" customWidth="1"/>
    <col min="7174" max="7419" width="9.140625" style="113"/>
    <col min="7420" max="7423" width="5" style="113" customWidth="1"/>
    <col min="7424" max="7424" width="45.5703125" style="113" customWidth="1"/>
    <col min="7425" max="7425" width="16.42578125" style="113" customWidth="1"/>
    <col min="7426" max="7426" width="18.42578125" style="113" customWidth="1"/>
    <col min="7427" max="7427" width="16.5703125" style="113" bestFit="1" customWidth="1"/>
    <col min="7428" max="7428" width="16.85546875" style="113" customWidth="1"/>
    <col min="7429" max="7429" width="45.28515625" style="113" customWidth="1"/>
    <col min="7430" max="7675" width="9.140625" style="113"/>
    <col min="7676" max="7679" width="5" style="113" customWidth="1"/>
    <col min="7680" max="7680" width="45.5703125" style="113" customWidth="1"/>
    <col min="7681" max="7681" width="16.42578125" style="113" customWidth="1"/>
    <col min="7682" max="7682" width="18.42578125" style="113" customWidth="1"/>
    <col min="7683" max="7683" width="16.5703125" style="113" bestFit="1" customWidth="1"/>
    <col min="7684" max="7684" width="16.85546875" style="113" customWidth="1"/>
    <col min="7685" max="7685" width="45.28515625" style="113" customWidth="1"/>
    <col min="7686" max="7931" width="9.140625" style="113"/>
    <col min="7932" max="7935" width="5" style="113" customWidth="1"/>
    <col min="7936" max="7936" width="45.5703125" style="113" customWidth="1"/>
    <col min="7937" max="7937" width="16.42578125" style="113" customWidth="1"/>
    <col min="7938" max="7938" width="18.42578125" style="113" customWidth="1"/>
    <col min="7939" max="7939" width="16.5703125" style="113" bestFit="1" customWidth="1"/>
    <col min="7940" max="7940" width="16.85546875" style="113" customWidth="1"/>
    <col min="7941" max="7941" width="45.28515625" style="113" customWidth="1"/>
    <col min="7942" max="8187" width="9.140625" style="113"/>
    <col min="8188" max="8191" width="5" style="113" customWidth="1"/>
    <col min="8192" max="8192" width="45.5703125" style="113" customWidth="1"/>
    <col min="8193" max="8193" width="16.42578125" style="113" customWidth="1"/>
    <col min="8194" max="8194" width="18.42578125" style="113" customWidth="1"/>
    <col min="8195" max="8195" width="16.5703125" style="113" bestFit="1" customWidth="1"/>
    <col min="8196" max="8196" width="16.85546875" style="113" customWidth="1"/>
    <col min="8197" max="8197" width="45.28515625" style="113" customWidth="1"/>
    <col min="8198" max="8443" width="9.140625" style="113"/>
    <col min="8444" max="8447" width="5" style="113" customWidth="1"/>
    <col min="8448" max="8448" width="45.5703125" style="113" customWidth="1"/>
    <col min="8449" max="8449" width="16.42578125" style="113" customWidth="1"/>
    <col min="8450" max="8450" width="18.42578125" style="113" customWidth="1"/>
    <col min="8451" max="8451" width="16.5703125" style="113" bestFit="1" customWidth="1"/>
    <col min="8452" max="8452" width="16.85546875" style="113" customWidth="1"/>
    <col min="8453" max="8453" width="45.28515625" style="113" customWidth="1"/>
    <col min="8454" max="8699" width="9.140625" style="113"/>
    <col min="8700" max="8703" width="5" style="113" customWidth="1"/>
    <col min="8704" max="8704" width="45.5703125" style="113" customWidth="1"/>
    <col min="8705" max="8705" width="16.42578125" style="113" customWidth="1"/>
    <col min="8706" max="8706" width="18.42578125" style="113" customWidth="1"/>
    <col min="8707" max="8707" width="16.5703125" style="113" bestFit="1" customWidth="1"/>
    <col min="8708" max="8708" width="16.85546875" style="113" customWidth="1"/>
    <col min="8709" max="8709" width="45.28515625" style="113" customWidth="1"/>
    <col min="8710" max="8955" width="9.140625" style="113"/>
    <col min="8956" max="8959" width="5" style="113" customWidth="1"/>
    <col min="8960" max="8960" width="45.5703125" style="113" customWidth="1"/>
    <col min="8961" max="8961" width="16.42578125" style="113" customWidth="1"/>
    <col min="8962" max="8962" width="18.42578125" style="113" customWidth="1"/>
    <col min="8963" max="8963" width="16.5703125" style="113" bestFit="1" customWidth="1"/>
    <col min="8964" max="8964" width="16.85546875" style="113" customWidth="1"/>
    <col min="8965" max="8965" width="45.28515625" style="113" customWidth="1"/>
    <col min="8966" max="9211" width="9.140625" style="113"/>
    <col min="9212" max="9215" width="5" style="113" customWidth="1"/>
    <col min="9216" max="9216" width="45.5703125" style="113" customWidth="1"/>
    <col min="9217" max="9217" width="16.42578125" style="113" customWidth="1"/>
    <col min="9218" max="9218" width="18.42578125" style="113" customWidth="1"/>
    <col min="9219" max="9219" width="16.5703125" style="113" bestFit="1" customWidth="1"/>
    <col min="9220" max="9220" width="16.85546875" style="113" customWidth="1"/>
    <col min="9221" max="9221" width="45.28515625" style="113" customWidth="1"/>
    <col min="9222" max="9467" width="9.140625" style="113"/>
    <col min="9468" max="9471" width="5" style="113" customWidth="1"/>
    <col min="9472" max="9472" width="45.5703125" style="113" customWidth="1"/>
    <col min="9473" max="9473" width="16.42578125" style="113" customWidth="1"/>
    <col min="9474" max="9474" width="18.42578125" style="113" customWidth="1"/>
    <col min="9475" max="9475" width="16.5703125" style="113" bestFit="1" customWidth="1"/>
    <col min="9476" max="9476" width="16.85546875" style="113" customWidth="1"/>
    <col min="9477" max="9477" width="45.28515625" style="113" customWidth="1"/>
    <col min="9478" max="9723" width="9.140625" style="113"/>
    <col min="9724" max="9727" width="5" style="113" customWidth="1"/>
    <col min="9728" max="9728" width="45.5703125" style="113" customWidth="1"/>
    <col min="9729" max="9729" width="16.42578125" style="113" customWidth="1"/>
    <col min="9730" max="9730" width="18.42578125" style="113" customWidth="1"/>
    <col min="9731" max="9731" width="16.5703125" style="113" bestFit="1" customWidth="1"/>
    <col min="9732" max="9732" width="16.85546875" style="113" customWidth="1"/>
    <col min="9733" max="9733" width="45.28515625" style="113" customWidth="1"/>
    <col min="9734" max="9979" width="9.140625" style="113"/>
    <col min="9980" max="9983" width="5" style="113" customWidth="1"/>
    <col min="9984" max="9984" width="45.5703125" style="113" customWidth="1"/>
    <col min="9985" max="9985" width="16.42578125" style="113" customWidth="1"/>
    <col min="9986" max="9986" width="18.42578125" style="113" customWidth="1"/>
    <col min="9987" max="9987" width="16.5703125" style="113" bestFit="1" customWidth="1"/>
    <col min="9988" max="9988" width="16.85546875" style="113" customWidth="1"/>
    <col min="9989" max="9989" width="45.28515625" style="113" customWidth="1"/>
    <col min="9990" max="10235" width="9.140625" style="113"/>
    <col min="10236" max="10239" width="5" style="113" customWidth="1"/>
    <col min="10240" max="10240" width="45.5703125" style="113" customWidth="1"/>
    <col min="10241" max="10241" width="16.42578125" style="113" customWidth="1"/>
    <col min="10242" max="10242" width="18.42578125" style="113" customWidth="1"/>
    <col min="10243" max="10243" width="16.5703125" style="113" bestFit="1" customWidth="1"/>
    <col min="10244" max="10244" width="16.85546875" style="113" customWidth="1"/>
    <col min="10245" max="10245" width="45.28515625" style="113" customWidth="1"/>
    <col min="10246" max="10491" width="9.140625" style="113"/>
    <col min="10492" max="10495" width="5" style="113" customWidth="1"/>
    <col min="10496" max="10496" width="45.5703125" style="113" customWidth="1"/>
    <col min="10497" max="10497" width="16.42578125" style="113" customWidth="1"/>
    <col min="10498" max="10498" width="18.42578125" style="113" customWidth="1"/>
    <col min="10499" max="10499" width="16.5703125" style="113" bestFit="1" customWidth="1"/>
    <col min="10500" max="10500" width="16.85546875" style="113" customWidth="1"/>
    <col min="10501" max="10501" width="45.28515625" style="113" customWidth="1"/>
    <col min="10502" max="10747" width="9.140625" style="113"/>
    <col min="10748" max="10751" width="5" style="113" customWidth="1"/>
    <col min="10752" max="10752" width="45.5703125" style="113" customWidth="1"/>
    <col min="10753" max="10753" width="16.42578125" style="113" customWidth="1"/>
    <col min="10754" max="10754" width="18.42578125" style="113" customWidth="1"/>
    <col min="10755" max="10755" width="16.5703125" style="113" bestFit="1" customWidth="1"/>
    <col min="10756" max="10756" width="16.85546875" style="113" customWidth="1"/>
    <col min="10757" max="10757" width="45.28515625" style="113" customWidth="1"/>
    <col min="10758" max="11003" width="9.140625" style="113"/>
    <col min="11004" max="11007" width="5" style="113" customWidth="1"/>
    <col min="11008" max="11008" width="45.5703125" style="113" customWidth="1"/>
    <col min="11009" max="11009" width="16.42578125" style="113" customWidth="1"/>
    <col min="11010" max="11010" width="18.42578125" style="113" customWidth="1"/>
    <col min="11011" max="11011" width="16.5703125" style="113" bestFit="1" customWidth="1"/>
    <col min="11012" max="11012" width="16.85546875" style="113" customWidth="1"/>
    <col min="11013" max="11013" width="45.28515625" style="113" customWidth="1"/>
    <col min="11014" max="11259" width="9.140625" style="113"/>
    <col min="11260" max="11263" width="5" style="113" customWidth="1"/>
    <col min="11264" max="11264" width="45.5703125" style="113" customWidth="1"/>
    <col min="11265" max="11265" width="16.42578125" style="113" customWidth="1"/>
    <col min="11266" max="11266" width="18.42578125" style="113" customWidth="1"/>
    <col min="11267" max="11267" width="16.5703125" style="113" bestFit="1" customWidth="1"/>
    <col min="11268" max="11268" width="16.85546875" style="113" customWidth="1"/>
    <col min="11269" max="11269" width="45.28515625" style="113" customWidth="1"/>
    <col min="11270" max="11515" width="9.140625" style="113"/>
    <col min="11516" max="11519" width="5" style="113" customWidth="1"/>
    <col min="11520" max="11520" width="45.5703125" style="113" customWidth="1"/>
    <col min="11521" max="11521" width="16.42578125" style="113" customWidth="1"/>
    <col min="11522" max="11522" width="18.42578125" style="113" customWidth="1"/>
    <col min="11523" max="11523" width="16.5703125" style="113" bestFit="1" customWidth="1"/>
    <col min="11524" max="11524" width="16.85546875" style="113" customWidth="1"/>
    <col min="11525" max="11525" width="45.28515625" style="113" customWidth="1"/>
    <col min="11526" max="11771" width="9.140625" style="113"/>
    <col min="11772" max="11775" width="5" style="113" customWidth="1"/>
    <col min="11776" max="11776" width="45.5703125" style="113" customWidth="1"/>
    <col min="11777" max="11777" width="16.42578125" style="113" customWidth="1"/>
    <col min="11778" max="11778" width="18.42578125" style="113" customWidth="1"/>
    <col min="11779" max="11779" width="16.5703125" style="113" bestFit="1" customWidth="1"/>
    <col min="11780" max="11780" width="16.85546875" style="113" customWidth="1"/>
    <col min="11781" max="11781" width="45.28515625" style="113" customWidth="1"/>
    <col min="11782" max="12027" width="9.140625" style="113"/>
    <col min="12028" max="12031" width="5" style="113" customWidth="1"/>
    <col min="12032" max="12032" width="45.5703125" style="113" customWidth="1"/>
    <col min="12033" max="12033" width="16.42578125" style="113" customWidth="1"/>
    <col min="12034" max="12034" width="18.42578125" style="113" customWidth="1"/>
    <col min="12035" max="12035" width="16.5703125" style="113" bestFit="1" customWidth="1"/>
    <col min="12036" max="12036" width="16.85546875" style="113" customWidth="1"/>
    <col min="12037" max="12037" width="45.28515625" style="113" customWidth="1"/>
    <col min="12038" max="12283" width="9.140625" style="113"/>
    <col min="12284" max="12287" width="5" style="113" customWidth="1"/>
    <col min="12288" max="12288" width="45.5703125" style="113" customWidth="1"/>
    <col min="12289" max="12289" width="16.42578125" style="113" customWidth="1"/>
    <col min="12290" max="12290" width="18.42578125" style="113" customWidth="1"/>
    <col min="12291" max="12291" width="16.5703125" style="113" bestFit="1" customWidth="1"/>
    <col min="12292" max="12292" width="16.85546875" style="113" customWidth="1"/>
    <col min="12293" max="12293" width="45.28515625" style="113" customWidth="1"/>
    <col min="12294" max="12539" width="9.140625" style="113"/>
    <col min="12540" max="12543" width="5" style="113" customWidth="1"/>
    <col min="12544" max="12544" width="45.5703125" style="113" customWidth="1"/>
    <col min="12545" max="12545" width="16.42578125" style="113" customWidth="1"/>
    <col min="12546" max="12546" width="18.42578125" style="113" customWidth="1"/>
    <col min="12547" max="12547" width="16.5703125" style="113" bestFit="1" customWidth="1"/>
    <col min="12548" max="12548" width="16.85546875" style="113" customWidth="1"/>
    <col min="12549" max="12549" width="45.28515625" style="113" customWidth="1"/>
    <col min="12550" max="12795" width="9.140625" style="113"/>
    <col min="12796" max="12799" width="5" style="113" customWidth="1"/>
    <col min="12800" max="12800" width="45.5703125" style="113" customWidth="1"/>
    <col min="12801" max="12801" width="16.42578125" style="113" customWidth="1"/>
    <col min="12802" max="12802" width="18.42578125" style="113" customWidth="1"/>
    <col min="12803" max="12803" width="16.5703125" style="113" bestFit="1" customWidth="1"/>
    <col min="12804" max="12804" width="16.85546875" style="113" customWidth="1"/>
    <col min="12805" max="12805" width="45.28515625" style="113" customWidth="1"/>
    <col min="12806" max="13051" width="9.140625" style="113"/>
    <col min="13052" max="13055" width="5" style="113" customWidth="1"/>
    <col min="13056" max="13056" width="45.5703125" style="113" customWidth="1"/>
    <col min="13057" max="13057" width="16.42578125" style="113" customWidth="1"/>
    <col min="13058" max="13058" width="18.42578125" style="113" customWidth="1"/>
    <col min="13059" max="13059" width="16.5703125" style="113" bestFit="1" customWidth="1"/>
    <col min="13060" max="13060" width="16.85546875" style="113" customWidth="1"/>
    <col min="13061" max="13061" width="45.28515625" style="113" customWidth="1"/>
    <col min="13062" max="13307" width="9.140625" style="113"/>
    <col min="13308" max="13311" width="5" style="113" customWidth="1"/>
    <col min="13312" max="13312" width="45.5703125" style="113" customWidth="1"/>
    <col min="13313" max="13313" width="16.42578125" style="113" customWidth="1"/>
    <col min="13314" max="13314" width="18.42578125" style="113" customWidth="1"/>
    <col min="13315" max="13315" width="16.5703125" style="113" bestFit="1" customWidth="1"/>
    <col min="13316" max="13316" width="16.85546875" style="113" customWidth="1"/>
    <col min="13317" max="13317" width="45.28515625" style="113" customWidth="1"/>
    <col min="13318" max="13563" width="9.140625" style="113"/>
    <col min="13564" max="13567" width="5" style="113" customWidth="1"/>
    <col min="13568" max="13568" width="45.5703125" style="113" customWidth="1"/>
    <col min="13569" max="13569" width="16.42578125" style="113" customWidth="1"/>
    <col min="13570" max="13570" width="18.42578125" style="113" customWidth="1"/>
    <col min="13571" max="13571" width="16.5703125" style="113" bestFit="1" customWidth="1"/>
    <col min="13572" max="13572" width="16.85546875" style="113" customWidth="1"/>
    <col min="13573" max="13573" width="45.28515625" style="113" customWidth="1"/>
    <col min="13574" max="13819" width="9.140625" style="113"/>
    <col min="13820" max="13823" width="5" style="113" customWidth="1"/>
    <col min="13824" max="13824" width="45.5703125" style="113" customWidth="1"/>
    <col min="13825" max="13825" width="16.42578125" style="113" customWidth="1"/>
    <col min="13826" max="13826" width="18.42578125" style="113" customWidth="1"/>
    <col min="13827" max="13827" width="16.5703125" style="113" bestFit="1" customWidth="1"/>
    <col min="13828" max="13828" width="16.85546875" style="113" customWidth="1"/>
    <col min="13829" max="13829" width="45.28515625" style="113" customWidth="1"/>
    <col min="13830" max="14075" width="9.140625" style="113"/>
    <col min="14076" max="14079" width="5" style="113" customWidth="1"/>
    <col min="14080" max="14080" width="45.5703125" style="113" customWidth="1"/>
    <col min="14081" max="14081" width="16.42578125" style="113" customWidth="1"/>
    <col min="14082" max="14082" width="18.42578125" style="113" customWidth="1"/>
    <col min="14083" max="14083" width="16.5703125" style="113" bestFit="1" customWidth="1"/>
    <col min="14084" max="14084" width="16.85546875" style="113" customWidth="1"/>
    <col min="14085" max="14085" width="45.28515625" style="113" customWidth="1"/>
    <col min="14086" max="14331" width="9.140625" style="113"/>
    <col min="14332" max="14335" width="5" style="113" customWidth="1"/>
    <col min="14336" max="14336" width="45.5703125" style="113" customWidth="1"/>
    <col min="14337" max="14337" width="16.42578125" style="113" customWidth="1"/>
    <col min="14338" max="14338" width="18.42578125" style="113" customWidth="1"/>
    <col min="14339" max="14339" width="16.5703125" style="113" bestFit="1" customWidth="1"/>
    <col min="14340" max="14340" width="16.85546875" style="113" customWidth="1"/>
    <col min="14341" max="14341" width="45.28515625" style="113" customWidth="1"/>
    <col min="14342" max="14587" width="9.140625" style="113"/>
    <col min="14588" max="14591" width="5" style="113" customWidth="1"/>
    <col min="14592" max="14592" width="45.5703125" style="113" customWidth="1"/>
    <col min="14593" max="14593" width="16.42578125" style="113" customWidth="1"/>
    <col min="14594" max="14594" width="18.42578125" style="113" customWidth="1"/>
    <col min="14595" max="14595" width="16.5703125" style="113" bestFit="1" customWidth="1"/>
    <col min="14596" max="14596" width="16.85546875" style="113" customWidth="1"/>
    <col min="14597" max="14597" width="45.28515625" style="113" customWidth="1"/>
    <col min="14598" max="14843" width="9.140625" style="113"/>
    <col min="14844" max="14847" width="5" style="113" customWidth="1"/>
    <col min="14848" max="14848" width="45.5703125" style="113" customWidth="1"/>
    <col min="14849" max="14849" width="16.42578125" style="113" customWidth="1"/>
    <col min="14850" max="14850" width="18.42578125" style="113" customWidth="1"/>
    <col min="14851" max="14851" width="16.5703125" style="113" bestFit="1" customWidth="1"/>
    <col min="14852" max="14852" width="16.85546875" style="113" customWidth="1"/>
    <col min="14853" max="14853" width="45.28515625" style="113" customWidth="1"/>
    <col min="14854" max="15099" width="9.140625" style="113"/>
    <col min="15100" max="15103" width="5" style="113" customWidth="1"/>
    <col min="15104" max="15104" width="45.5703125" style="113" customWidth="1"/>
    <col min="15105" max="15105" width="16.42578125" style="113" customWidth="1"/>
    <col min="15106" max="15106" width="18.42578125" style="113" customWidth="1"/>
    <col min="15107" max="15107" width="16.5703125" style="113" bestFit="1" customWidth="1"/>
    <col min="15108" max="15108" width="16.85546875" style="113" customWidth="1"/>
    <col min="15109" max="15109" width="45.28515625" style="113" customWidth="1"/>
    <col min="15110" max="15355" width="9.140625" style="113"/>
    <col min="15356" max="15359" width="5" style="113" customWidth="1"/>
    <col min="15360" max="15360" width="45.5703125" style="113" customWidth="1"/>
    <col min="15361" max="15361" width="16.42578125" style="113" customWidth="1"/>
    <col min="15362" max="15362" width="18.42578125" style="113" customWidth="1"/>
    <col min="15363" max="15363" width="16.5703125" style="113" bestFit="1" customWidth="1"/>
    <col min="15364" max="15364" width="16.85546875" style="113" customWidth="1"/>
    <col min="15365" max="15365" width="45.28515625" style="113" customWidth="1"/>
    <col min="15366" max="15611" width="9.140625" style="113"/>
    <col min="15612" max="15615" width="5" style="113" customWidth="1"/>
    <col min="15616" max="15616" width="45.5703125" style="113" customWidth="1"/>
    <col min="15617" max="15617" width="16.42578125" style="113" customWidth="1"/>
    <col min="15618" max="15618" width="18.42578125" style="113" customWidth="1"/>
    <col min="15619" max="15619" width="16.5703125" style="113" bestFit="1" customWidth="1"/>
    <col min="15620" max="15620" width="16.85546875" style="113" customWidth="1"/>
    <col min="15621" max="15621" width="45.28515625" style="113" customWidth="1"/>
    <col min="15622" max="15867" width="9.140625" style="113"/>
    <col min="15868" max="15871" width="5" style="113" customWidth="1"/>
    <col min="15872" max="15872" width="45.5703125" style="113" customWidth="1"/>
    <col min="15873" max="15873" width="16.42578125" style="113" customWidth="1"/>
    <col min="15874" max="15874" width="18.42578125" style="113" customWidth="1"/>
    <col min="15875" max="15875" width="16.5703125" style="113" bestFit="1" customWidth="1"/>
    <col min="15876" max="15876" width="16.85546875" style="113" customWidth="1"/>
    <col min="15877" max="15877" width="45.28515625" style="113" customWidth="1"/>
    <col min="15878" max="16123" width="9.140625" style="113"/>
    <col min="16124" max="16127" width="5" style="113" customWidth="1"/>
    <col min="16128" max="16128" width="45.5703125" style="113" customWidth="1"/>
    <col min="16129" max="16129" width="16.42578125" style="113" customWidth="1"/>
    <col min="16130" max="16130" width="18.42578125" style="113" customWidth="1"/>
    <col min="16131" max="16131" width="16.5703125" style="113" bestFit="1" customWidth="1"/>
    <col min="16132" max="16132" width="16.85546875" style="113" customWidth="1"/>
    <col min="16133" max="16133" width="45.28515625" style="113" customWidth="1"/>
    <col min="16134" max="16384" width="9.140625" style="113"/>
  </cols>
  <sheetData>
    <row r="1" spans="1:7" ht="17.25" customHeight="1">
      <c r="A1" s="368" t="s">
        <v>81</v>
      </c>
      <c r="B1" s="368"/>
      <c r="C1" s="368"/>
      <c r="D1" s="368"/>
      <c r="E1" s="368"/>
      <c r="F1" s="368"/>
      <c r="G1" s="368"/>
    </row>
    <row r="2" spans="1:7" ht="57" customHeight="1">
      <c r="A2" s="368" t="s">
        <v>72</v>
      </c>
      <c r="B2" s="368"/>
      <c r="C2" s="368"/>
      <c r="D2" s="368"/>
      <c r="E2" s="368"/>
      <c r="F2" s="368"/>
      <c r="G2" s="368"/>
    </row>
    <row r="3" spans="1:7" ht="57.75" customHeight="1">
      <c r="A3" s="384" t="s">
        <v>203</v>
      </c>
      <c r="B3" s="384"/>
      <c r="C3" s="384"/>
      <c r="D3" s="384"/>
      <c r="E3" s="384"/>
      <c r="F3" s="384"/>
      <c r="G3" s="384"/>
    </row>
    <row r="5" spans="1:7" ht="89.25" customHeight="1">
      <c r="A5" s="385" t="s">
        <v>73</v>
      </c>
      <c r="B5" s="385" t="s">
        <v>74</v>
      </c>
      <c r="C5" s="385" t="s">
        <v>75</v>
      </c>
      <c r="D5" s="385" t="s">
        <v>83</v>
      </c>
      <c r="E5" s="387" t="s">
        <v>122</v>
      </c>
      <c r="F5" s="389" t="s">
        <v>92</v>
      </c>
      <c r="G5" s="390"/>
    </row>
    <row r="6" spans="1:7" ht="56.25" customHeight="1">
      <c r="A6" s="386"/>
      <c r="B6" s="386"/>
      <c r="C6" s="386"/>
      <c r="D6" s="386"/>
      <c r="E6" s="388"/>
      <c r="F6" s="349" t="s">
        <v>5</v>
      </c>
      <c r="G6" s="349" t="s">
        <v>76</v>
      </c>
    </row>
    <row r="7" spans="1:7">
      <c r="A7" s="249">
        <v>1</v>
      </c>
      <c r="B7" s="249">
        <v>2</v>
      </c>
      <c r="C7" s="249">
        <v>3</v>
      </c>
      <c r="D7" s="249">
        <v>4</v>
      </c>
      <c r="E7" s="249">
        <v>5</v>
      </c>
      <c r="F7" s="249">
        <v>6</v>
      </c>
      <c r="G7" s="249">
        <v>7</v>
      </c>
    </row>
    <row r="8" spans="1:7">
      <c r="A8" s="114"/>
      <c r="B8" s="114"/>
      <c r="C8" s="114"/>
      <c r="D8" s="114"/>
      <c r="E8" s="11" t="s">
        <v>0</v>
      </c>
      <c r="F8" s="12">
        <f>SUM(F10,F45,F56,F61)</f>
        <v>14616.8</v>
      </c>
      <c r="G8" s="12">
        <f>SUM(G10,G45,G56,G61)</f>
        <v>14616.8</v>
      </c>
    </row>
    <row r="9" spans="1:7">
      <c r="A9" s="114"/>
      <c r="B9" s="114"/>
      <c r="C9" s="114"/>
      <c r="D9" s="114"/>
      <c r="E9" s="11" t="s">
        <v>97</v>
      </c>
      <c r="F9" s="72"/>
      <c r="G9" s="72"/>
    </row>
    <row r="10" spans="1:7" s="235" customFormat="1" ht="24.75" customHeight="1">
      <c r="A10" s="233"/>
      <c r="B10" s="233"/>
      <c r="C10" s="233"/>
      <c r="D10" s="233"/>
      <c r="E10" s="234" t="s">
        <v>235</v>
      </c>
      <c r="F10" s="94">
        <f>SUM(F12,F32,F42)</f>
        <v>26000</v>
      </c>
      <c r="G10" s="94">
        <f>SUM(G12,G32,G42)</f>
        <v>26000</v>
      </c>
    </row>
    <row r="11" spans="1:7" s="235" customFormat="1" ht="20.25" customHeight="1">
      <c r="A11" s="233"/>
      <c r="B11" s="233"/>
      <c r="C11" s="233"/>
      <c r="D11" s="233"/>
      <c r="E11" s="154" t="s">
        <v>97</v>
      </c>
      <c r="F11" s="95"/>
      <c r="G11" s="95"/>
    </row>
    <row r="12" spans="1:7" s="235" customFormat="1" ht="38.25" customHeight="1">
      <c r="A12" s="236" t="s">
        <v>105</v>
      </c>
      <c r="B12" s="236" t="s">
        <v>108</v>
      </c>
      <c r="C12" s="236" t="s">
        <v>104</v>
      </c>
      <c r="D12" s="233" t="s">
        <v>104</v>
      </c>
      <c r="E12" s="275" t="s">
        <v>88</v>
      </c>
      <c r="F12" s="70">
        <f>F14</f>
        <v>-2685.6000000000004</v>
      </c>
      <c r="G12" s="70">
        <f>G14</f>
        <v>-2685.6000000000004</v>
      </c>
    </row>
    <row r="13" spans="1:7" s="235" customFormat="1" ht="25.5" customHeight="1">
      <c r="A13" s="233"/>
      <c r="B13" s="233"/>
      <c r="C13" s="233"/>
      <c r="D13" s="233"/>
      <c r="E13" s="154" t="s">
        <v>97</v>
      </c>
      <c r="F13" s="95"/>
      <c r="G13" s="95"/>
    </row>
    <row r="14" spans="1:7" s="235" customFormat="1" ht="15.75" customHeight="1">
      <c r="A14" s="233"/>
      <c r="B14" s="233"/>
      <c r="C14" s="233"/>
      <c r="D14" s="233"/>
      <c r="E14" s="275" t="s">
        <v>98</v>
      </c>
      <c r="F14" s="94">
        <f>SUM(G14:G14)</f>
        <v>-2685.6000000000004</v>
      </c>
      <c r="G14" s="94">
        <f>SUM(G16+G27)</f>
        <v>-2685.6000000000004</v>
      </c>
    </row>
    <row r="15" spans="1:7" s="235" customFormat="1" ht="21.75" customHeight="1">
      <c r="A15" s="233"/>
      <c r="B15" s="233"/>
      <c r="C15" s="233"/>
      <c r="D15" s="233"/>
      <c r="E15" s="276" t="s">
        <v>99</v>
      </c>
      <c r="F15" s="96"/>
      <c r="G15" s="96"/>
    </row>
    <row r="16" spans="1:7" s="235" customFormat="1" ht="32.25" customHeight="1">
      <c r="A16" s="233"/>
      <c r="B16" s="233"/>
      <c r="C16" s="233"/>
      <c r="D16" s="233"/>
      <c r="E16" s="328" t="s">
        <v>102</v>
      </c>
      <c r="F16" s="94">
        <f>SUM(F18:F26)</f>
        <v>-1628.1000000000001</v>
      </c>
      <c r="G16" s="94">
        <f>SUM(G18:G26)</f>
        <v>-1628.1000000000001</v>
      </c>
    </row>
    <row r="17" spans="1:7" s="235" customFormat="1" ht="23.25" customHeight="1">
      <c r="A17" s="233"/>
      <c r="B17" s="233"/>
      <c r="C17" s="233"/>
      <c r="D17" s="233"/>
      <c r="E17" s="154" t="s">
        <v>97</v>
      </c>
      <c r="F17" s="329"/>
      <c r="G17" s="329"/>
    </row>
    <row r="18" spans="1:7" s="235" customFormat="1" ht="50.1" customHeight="1">
      <c r="A18" s="233"/>
      <c r="B18" s="233"/>
      <c r="C18" s="233"/>
      <c r="D18" s="233"/>
      <c r="E18" s="294" t="s">
        <v>236</v>
      </c>
      <c r="F18" s="30">
        <f>SUM(Կապիտալ!F20)</f>
        <v>-218.4</v>
      </c>
      <c r="G18" s="30">
        <f t="shared" ref="G18:G26" si="0">SUM(F18)</f>
        <v>-218.4</v>
      </c>
    </row>
    <row r="19" spans="1:7" s="235" customFormat="1" ht="50.1" customHeight="1">
      <c r="A19" s="233"/>
      <c r="B19" s="233"/>
      <c r="C19" s="233"/>
      <c r="D19" s="233"/>
      <c r="E19" s="294" t="s">
        <v>237</v>
      </c>
      <c r="F19" s="30">
        <f>SUM(Կապիտալ!F21)</f>
        <v>-178.5</v>
      </c>
      <c r="G19" s="30">
        <f t="shared" si="0"/>
        <v>-178.5</v>
      </c>
    </row>
    <row r="20" spans="1:7" s="235" customFormat="1" ht="50.1" customHeight="1">
      <c r="A20" s="233"/>
      <c r="B20" s="233"/>
      <c r="C20" s="233"/>
      <c r="D20" s="233"/>
      <c r="E20" s="294" t="s">
        <v>238</v>
      </c>
      <c r="F20" s="30">
        <f>SUM(Կապիտալ!F22)</f>
        <v>-239.5</v>
      </c>
      <c r="G20" s="30">
        <f t="shared" si="0"/>
        <v>-239.5</v>
      </c>
    </row>
    <row r="21" spans="1:7" s="235" customFormat="1" ht="50.1" customHeight="1">
      <c r="A21" s="336"/>
      <c r="B21" s="336"/>
      <c r="C21" s="336"/>
      <c r="D21" s="336"/>
      <c r="E21" s="294" t="s">
        <v>239</v>
      </c>
      <c r="F21" s="30">
        <f>SUM(Կապիտալ!F23)</f>
        <v>-273.7</v>
      </c>
      <c r="G21" s="30">
        <f t="shared" si="0"/>
        <v>-273.7</v>
      </c>
    </row>
    <row r="22" spans="1:7" s="235" customFormat="1" ht="54" customHeight="1">
      <c r="A22" s="325"/>
      <c r="B22" s="325"/>
      <c r="C22" s="325"/>
      <c r="D22" s="325"/>
      <c r="E22" s="294" t="s">
        <v>240</v>
      </c>
      <c r="F22" s="30">
        <f>SUM(Կապիտալ!F24)</f>
        <v>-218.7</v>
      </c>
      <c r="G22" s="30">
        <f t="shared" si="0"/>
        <v>-218.7</v>
      </c>
    </row>
    <row r="23" spans="1:7" s="235" customFormat="1" ht="50.1" customHeight="1">
      <c r="A23" s="325"/>
      <c r="B23" s="325"/>
      <c r="C23" s="325"/>
      <c r="D23" s="325"/>
      <c r="E23" s="294" t="s">
        <v>241</v>
      </c>
      <c r="F23" s="30">
        <f>SUM(Կապիտալ!F25)</f>
        <v>-179.4</v>
      </c>
      <c r="G23" s="30">
        <f t="shared" si="0"/>
        <v>-179.4</v>
      </c>
    </row>
    <row r="24" spans="1:7" s="235" customFormat="1" ht="50.1" customHeight="1">
      <c r="A24" s="325"/>
      <c r="B24" s="325"/>
      <c r="C24" s="325"/>
      <c r="D24" s="325"/>
      <c r="E24" s="294" t="s">
        <v>242</v>
      </c>
      <c r="F24" s="30">
        <f>SUM(Կապիտալ!F26)</f>
        <v>-385</v>
      </c>
      <c r="G24" s="30">
        <f t="shared" si="0"/>
        <v>-385</v>
      </c>
    </row>
    <row r="25" spans="1:7" s="235" customFormat="1" ht="50.1" customHeight="1">
      <c r="A25" s="325"/>
      <c r="B25" s="325"/>
      <c r="C25" s="325"/>
      <c r="D25" s="325"/>
      <c r="E25" s="294" t="s">
        <v>243</v>
      </c>
      <c r="F25" s="30">
        <f>SUM(Կապիտալ!F27)</f>
        <v>337.3</v>
      </c>
      <c r="G25" s="30">
        <f t="shared" si="0"/>
        <v>337.3</v>
      </c>
    </row>
    <row r="26" spans="1:7" s="235" customFormat="1" ht="50.1" customHeight="1">
      <c r="A26" s="325"/>
      <c r="B26" s="325"/>
      <c r="C26" s="325"/>
      <c r="D26" s="325"/>
      <c r="E26" s="294" t="s">
        <v>244</v>
      </c>
      <c r="F26" s="30">
        <f>SUM(Կապիտալ!F28)</f>
        <v>-272.2</v>
      </c>
      <c r="G26" s="30">
        <f t="shared" si="0"/>
        <v>-272.2</v>
      </c>
    </row>
    <row r="27" spans="1:7" s="235" customFormat="1" ht="32.25" customHeight="1">
      <c r="A27" s="331"/>
      <c r="B27" s="331"/>
      <c r="C27" s="331"/>
      <c r="D27" s="331"/>
      <c r="E27" s="328" t="s">
        <v>109</v>
      </c>
      <c r="F27" s="94">
        <f>SUM(G27:G27)</f>
        <v>-1057.5</v>
      </c>
      <c r="G27" s="94">
        <f>SUM(G29:G31)</f>
        <v>-1057.5</v>
      </c>
    </row>
    <row r="28" spans="1:7" s="235" customFormat="1" ht="26.25" customHeight="1">
      <c r="A28" s="331"/>
      <c r="B28" s="331"/>
      <c r="C28" s="331"/>
      <c r="D28" s="331"/>
      <c r="E28" s="154" t="s">
        <v>97</v>
      </c>
      <c r="F28" s="98"/>
      <c r="G28" s="98"/>
    </row>
    <row r="29" spans="1:7" s="235" customFormat="1" ht="50.1" customHeight="1">
      <c r="A29" s="332"/>
      <c r="B29" s="332"/>
      <c r="C29" s="332"/>
      <c r="D29" s="337"/>
      <c r="E29" s="294" t="s">
        <v>245</v>
      </c>
      <c r="F29" s="30">
        <f>SUM(Կապիտալ!F31)</f>
        <v>-439.2</v>
      </c>
      <c r="G29" s="30">
        <f>SUM(F29)</f>
        <v>-439.2</v>
      </c>
    </row>
    <row r="30" spans="1:7" s="235" customFormat="1" ht="50.1" customHeight="1">
      <c r="A30" s="332"/>
      <c r="B30" s="332"/>
      <c r="C30" s="338"/>
      <c r="D30" s="332"/>
      <c r="E30" s="294" t="s">
        <v>246</v>
      </c>
      <c r="F30" s="30">
        <f>SUM(Կապիտալ!F32)</f>
        <v>-125.1</v>
      </c>
      <c r="G30" s="30">
        <f>SUM(F30)</f>
        <v>-125.1</v>
      </c>
    </row>
    <row r="31" spans="1:7" s="235" customFormat="1" ht="50.1" customHeight="1">
      <c r="A31" s="325"/>
      <c r="B31" s="325"/>
      <c r="C31" s="325"/>
      <c r="D31" s="325"/>
      <c r="E31" s="294" t="s">
        <v>247</v>
      </c>
      <c r="F31" s="30">
        <f>SUM(Կապիտալ!F33)</f>
        <v>-493.2</v>
      </c>
      <c r="G31" s="30">
        <f>SUM(F31)</f>
        <v>-493.2</v>
      </c>
    </row>
    <row r="32" spans="1:7" s="235" customFormat="1" ht="34.5" customHeight="1">
      <c r="A32" s="236" t="s">
        <v>110</v>
      </c>
      <c r="B32" s="236" t="s">
        <v>111</v>
      </c>
      <c r="C32" s="236" t="s">
        <v>104</v>
      </c>
      <c r="D32" s="233" t="s">
        <v>103</v>
      </c>
      <c r="E32" s="328" t="s">
        <v>89</v>
      </c>
      <c r="F32" s="238">
        <f>SUM(G32)</f>
        <v>28485.600000000002</v>
      </c>
      <c r="G32" s="238">
        <f>SUM(G34:G41)</f>
        <v>28485.600000000002</v>
      </c>
    </row>
    <row r="33" spans="1:7" s="235" customFormat="1" ht="33" customHeight="1">
      <c r="A33" s="339"/>
      <c r="B33" s="339"/>
      <c r="C33" s="340"/>
      <c r="D33" s="333"/>
      <c r="E33" s="294" t="s">
        <v>97</v>
      </c>
      <c r="F33" s="277"/>
      <c r="G33" s="277"/>
    </row>
    <row r="34" spans="1:7" s="235" customFormat="1" ht="50.1" customHeight="1">
      <c r="A34" s="332"/>
      <c r="B34" s="332"/>
      <c r="C34" s="332"/>
      <c r="D34" s="338"/>
      <c r="E34" s="276" t="s">
        <v>248</v>
      </c>
      <c r="F34" s="31">
        <f>SUM(Կապիտալ!F36)</f>
        <v>0.5</v>
      </c>
      <c r="G34" s="31">
        <f t="shared" ref="G34:G41" si="1">SUM(F34)</f>
        <v>0.5</v>
      </c>
    </row>
    <row r="35" spans="1:7" s="235" customFormat="1" ht="50.1" customHeight="1">
      <c r="A35" s="332"/>
      <c r="B35" s="332"/>
      <c r="C35" s="332"/>
      <c r="D35" s="338"/>
      <c r="E35" s="276" t="s">
        <v>249</v>
      </c>
      <c r="F35" s="31">
        <f>SUM(Կապիտալ!F37)</f>
        <v>10</v>
      </c>
      <c r="G35" s="31">
        <f t="shared" si="1"/>
        <v>10</v>
      </c>
    </row>
    <row r="36" spans="1:7" s="235" customFormat="1" ht="50.1" customHeight="1">
      <c r="A36" s="341"/>
      <c r="B36" s="341"/>
      <c r="C36" s="341"/>
      <c r="D36" s="342"/>
      <c r="E36" s="276" t="s">
        <v>250</v>
      </c>
      <c r="F36" s="31">
        <f>SUM(Կապիտալ!F38)</f>
        <v>0.9</v>
      </c>
      <c r="G36" s="31">
        <f t="shared" si="1"/>
        <v>0.9</v>
      </c>
    </row>
    <row r="37" spans="1:7" s="235" customFormat="1" ht="40.5" customHeight="1">
      <c r="A37" s="343"/>
      <c r="B37" s="343"/>
      <c r="C37" s="343"/>
      <c r="D37" s="344"/>
      <c r="E37" s="276" t="s">
        <v>251</v>
      </c>
      <c r="F37" s="31">
        <f>SUM(Կապիտալ!F39)</f>
        <v>10.5</v>
      </c>
      <c r="G37" s="31">
        <f t="shared" si="1"/>
        <v>10.5</v>
      </c>
    </row>
    <row r="38" spans="1:7" s="235" customFormat="1" ht="38.25" customHeight="1">
      <c r="A38" s="341"/>
      <c r="B38" s="341"/>
      <c r="C38" s="341"/>
      <c r="D38" s="342"/>
      <c r="E38" s="276" t="s">
        <v>252</v>
      </c>
      <c r="F38" s="31">
        <f>SUM(Կապիտալ!F40)</f>
        <v>10</v>
      </c>
      <c r="G38" s="31">
        <f t="shared" si="1"/>
        <v>10</v>
      </c>
    </row>
    <row r="39" spans="1:7" s="235" customFormat="1" ht="50.1" customHeight="1">
      <c r="A39" s="341"/>
      <c r="B39" s="341"/>
      <c r="C39" s="341"/>
      <c r="D39" s="342"/>
      <c r="E39" s="294" t="s">
        <v>307</v>
      </c>
      <c r="F39" s="31">
        <f>SUM(Կապիտալ!F41)</f>
        <v>17153.7</v>
      </c>
      <c r="G39" s="31">
        <f t="shared" si="1"/>
        <v>17153.7</v>
      </c>
    </row>
    <row r="40" spans="1:7" s="235" customFormat="1" ht="38.25" customHeight="1">
      <c r="A40" s="341"/>
      <c r="B40" s="341"/>
      <c r="C40" s="341"/>
      <c r="D40" s="341"/>
      <c r="E40" s="294" t="s">
        <v>284</v>
      </c>
      <c r="F40" s="31">
        <f>SUM(Կապիտալ!F42)</f>
        <v>5900</v>
      </c>
      <c r="G40" s="31">
        <f t="shared" si="1"/>
        <v>5900</v>
      </c>
    </row>
    <row r="41" spans="1:7" s="235" customFormat="1" ht="39" customHeight="1">
      <c r="A41" s="341"/>
      <c r="B41" s="341"/>
      <c r="C41" s="341"/>
      <c r="D41" s="341"/>
      <c r="E41" s="294" t="s">
        <v>285</v>
      </c>
      <c r="F41" s="31">
        <f>SUM(Կապիտալ!F43)</f>
        <v>5400</v>
      </c>
      <c r="G41" s="31">
        <f t="shared" si="1"/>
        <v>5400</v>
      </c>
    </row>
    <row r="42" spans="1:7" s="235" customFormat="1" ht="36" customHeight="1">
      <c r="A42" s="236" t="s">
        <v>110</v>
      </c>
      <c r="B42" s="236" t="s">
        <v>111</v>
      </c>
      <c r="C42" s="236" t="s">
        <v>104</v>
      </c>
      <c r="D42" s="233" t="s">
        <v>108</v>
      </c>
      <c r="E42" s="328" t="s">
        <v>112</v>
      </c>
      <c r="F42" s="104">
        <f>SUM(G42:G42)</f>
        <v>200</v>
      </c>
      <c r="G42" s="104">
        <f>SUM(G44:G44)</f>
        <v>200</v>
      </c>
    </row>
    <row r="43" spans="1:7" s="235" customFormat="1" ht="25.5" customHeight="1">
      <c r="A43" s="339"/>
      <c r="B43" s="339"/>
      <c r="C43" s="340"/>
      <c r="D43" s="333"/>
      <c r="E43" s="294" t="s">
        <v>97</v>
      </c>
      <c r="F43" s="334"/>
      <c r="G43" s="345"/>
    </row>
    <row r="44" spans="1:7" s="235" customFormat="1" ht="66" customHeight="1">
      <c r="A44" s="339"/>
      <c r="B44" s="339"/>
      <c r="C44" s="339"/>
      <c r="D44" s="339"/>
      <c r="E44" s="276" t="s">
        <v>253</v>
      </c>
      <c r="F44" s="31">
        <f>SUM(Կապիտալ!F46)</f>
        <v>200</v>
      </c>
      <c r="G44" s="31">
        <f>SUM(F44)</f>
        <v>200</v>
      </c>
    </row>
    <row r="45" spans="1:7" s="3" customFormat="1">
      <c r="A45" s="239"/>
      <c r="B45" s="239"/>
      <c r="C45" s="239"/>
      <c r="D45" s="239"/>
      <c r="E45" s="240" t="s">
        <v>230</v>
      </c>
      <c r="F45" s="124">
        <f>SUM(F47)</f>
        <v>-12546</v>
      </c>
      <c r="G45" s="124">
        <f>SUM(G47)</f>
        <v>-12546</v>
      </c>
    </row>
    <row r="46" spans="1:7" s="3" customFormat="1">
      <c r="A46" s="239"/>
      <c r="B46" s="239"/>
      <c r="C46" s="239"/>
      <c r="D46" s="239"/>
      <c r="E46" s="241" t="s">
        <v>97</v>
      </c>
      <c r="F46" s="116"/>
      <c r="G46" s="116"/>
    </row>
    <row r="47" spans="1:7" s="3" customFormat="1" ht="34.5">
      <c r="A47" s="242" t="s">
        <v>105</v>
      </c>
      <c r="B47" s="242" t="s">
        <v>108</v>
      </c>
      <c r="C47" s="242" t="s">
        <v>104</v>
      </c>
      <c r="D47" s="72" t="s">
        <v>104</v>
      </c>
      <c r="E47" s="11" t="s">
        <v>88</v>
      </c>
      <c r="F47" s="124">
        <f>SUM(F53:F55)</f>
        <v>-12546</v>
      </c>
      <c r="G47" s="124">
        <f>SUM(G53:G55)</f>
        <v>-12546</v>
      </c>
    </row>
    <row r="48" spans="1:7">
      <c r="A48" s="72"/>
      <c r="B48" s="72"/>
      <c r="C48" s="72"/>
      <c r="D48" s="72"/>
      <c r="E48" s="72" t="s">
        <v>97</v>
      </c>
      <c r="F48" s="116"/>
      <c r="G48" s="116"/>
    </row>
    <row r="49" spans="1:7">
      <c r="A49" s="72"/>
      <c r="B49" s="72"/>
      <c r="C49" s="72"/>
      <c r="D49" s="72"/>
      <c r="E49" s="11" t="s">
        <v>98</v>
      </c>
      <c r="F49" s="124">
        <f>SUM(F51)</f>
        <v>-12546</v>
      </c>
      <c r="G49" s="124">
        <f>SUM(G51,G56)</f>
        <v>-7296</v>
      </c>
    </row>
    <row r="50" spans="1:7">
      <c r="A50" s="72"/>
      <c r="B50" s="72"/>
      <c r="C50" s="72"/>
      <c r="D50" s="72"/>
      <c r="E50" s="348" t="s">
        <v>99</v>
      </c>
      <c r="F50" s="116"/>
      <c r="G50" s="116"/>
    </row>
    <row r="51" spans="1:7" ht="34.5">
      <c r="A51" s="72"/>
      <c r="B51" s="72"/>
      <c r="C51" s="72"/>
      <c r="D51" s="72"/>
      <c r="E51" s="118" t="s">
        <v>102</v>
      </c>
      <c r="F51" s="124">
        <f>SUM(F53:F55)</f>
        <v>-12546</v>
      </c>
      <c r="G51" s="124">
        <f>SUM(G53:G55)</f>
        <v>-12546</v>
      </c>
    </row>
    <row r="52" spans="1:7" s="3" customFormat="1">
      <c r="A52" s="243"/>
      <c r="B52" s="243"/>
      <c r="C52" s="244"/>
      <c r="D52" s="245"/>
      <c r="E52" s="246" t="s">
        <v>97</v>
      </c>
      <c r="F52" s="248"/>
      <c r="G52" s="117"/>
    </row>
    <row r="53" spans="1:7" s="3" customFormat="1" ht="40.5" customHeight="1">
      <c r="A53" s="247"/>
      <c r="B53" s="247"/>
      <c r="C53" s="247"/>
      <c r="D53" s="247"/>
      <c r="E53" s="276" t="s">
        <v>254</v>
      </c>
      <c r="F53" s="75">
        <f>SUM(Կապիտալ!F55)</f>
        <v>-4092</v>
      </c>
      <c r="G53" s="75">
        <f>SUM(F53)</f>
        <v>-4092</v>
      </c>
    </row>
    <row r="54" spans="1:7" s="3" customFormat="1" ht="46.5" customHeight="1">
      <c r="A54" s="247"/>
      <c r="B54" s="247"/>
      <c r="C54" s="247"/>
      <c r="D54" s="247"/>
      <c r="E54" s="287" t="s">
        <v>255</v>
      </c>
      <c r="F54" s="75">
        <f>SUM(Կապիտալ!F56)</f>
        <v>-1500</v>
      </c>
      <c r="G54" s="133">
        <f>SUM(F54)</f>
        <v>-1500</v>
      </c>
    </row>
    <row r="55" spans="1:7" s="3" customFormat="1" ht="45.75" customHeight="1">
      <c r="A55" s="247"/>
      <c r="B55" s="247"/>
      <c r="C55" s="247"/>
      <c r="D55" s="247"/>
      <c r="E55" s="287" t="s">
        <v>256</v>
      </c>
      <c r="F55" s="75">
        <f>SUM(Կապիտալ!F57)</f>
        <v>-6954</v>
      </c>
      <c r="G55" s="133">
        <f>SUM(F55)</f>
        <v>-6954</v>
      </c>
    </row>
    <row r="56" spans="1:7" ht="23.25" customHeight="1">
      <c r="A56" s="308"/>
      <c r="B56" s="308"/>
      <c r="C56" s="308"/>
      <c r="D56" s="308"/>
      <c r="E56" s="115" t="s">
        <v>191</v>
      </c>
      <c r="F56" s="124">
        <f>SUM(F58)</f>
        <v>5250</v>
      </c>
      <c r="G56" s="124">
        <f>SUM(G58)</f>
        <v>5250</v>
      </c>
    </row>
    <row r="57" spans="1:7">
      <c r="A57" s="72"/>
      <c r="B57" s="72"/>
      <c r="C57" s="72"/>
      <c r="D57" s="72"/>
      <c r="E57" s="72" t="s">
        <v>97</v>
      </c>
      <c r="F57" s="116"/>
      <c r="G57" s="116"/>
    </row>
    <row r="58" spans="1:7">
      <c r="A58" s="11" t="s">
        <v>110</v>
      </c>
      <c r="B58" s="11" t="s">
        <v>111</v>
      </c>
      <c r="C58" s="11" t="s">
        <v>104</v>
      </c>
      <c r="D58" s="72" t="s">
        <v>103</v>
      </c>
      <c r="E58" s="118" t="s">
        <v>89</v>
      </c>
      <c r="F58" s="124">
        <f>SUM(F60:F60)</f>
        <v>5250</v>
      </c>
      <c r="G58" s="124">
        <f>SUM(G60:G60)</f>
        <v>5250</v>
      </c>
    </row>
    <row r="59" spans="1:7">
      <c r="A59" s="114"/>
      <c r="B59" s="114"/>
      <c r="C59" s="121"/>
      <c r="D59" s="122"/>
      <c r="E59" s="75" t="s">
        <v>97</v>
      </c>
      <c r="F59" s="75"/>
      <c r="G59" s="116"/>
    </row>
    <row r="60" spans="1:7" ht="34.5">
      <c r="A60" s="119"/>
      <c r="B60" s="119"/>
      <c r="C60" s="119"/>
      <c r="D60" s="119"/>
      <c r="E60" s="306" t="s">
        <v>192</v>
      </c>
      <c r="F60" s="75">
        <f>Կապիտալ!F62</f>
        <v>5250</v>
      </c>
      <c r="G60" s="75">
        <f>SUM(F60)</f>
        <v>5250</v>
      </c>
    </row>
    <row r="61" spans="1:7">
      <c r="A61" s="72"/>
      <c r="B61" s="72"/>
      <c r="C61" s="72"/>
      <c r="D61" s="72"/>
      <c r="E61" s="115" t="s">
        <v>188</v>
      </c>
      <c r="F61" s="124">
        <f>SUM(F63,F75,F80)</f>
        <v>-4087.2</v>
      </c>
      <c r="G61" s="124">
        <f>SUM(G63,G75,G80)</f>
        <v>-4087.2</v>
      </c>
    </row>
    <row r="62" spans="1:7">
      <c r="A62" s="72"/>
      <c r="B62" s="72"/>
      <c r="C62" s="72"/>
      <c r="D62" s="72"/>
      <c r="E62" s="72" t="s">
        <v>97</v>
      </c>
      <c r="F62" s="116"/>
      <c r="G62" s="116"/>
    </row>
    <row r="63" spans="1:7" ht="34.5">
      <c r="A63" s="11" t="s">
        <v>105</v>
      </c>
      <c r="B63" s="11" t="s">
        <v>108</v>
      </c>
      <c r="C63" s="11" t="s">
        <v>104</v>
      </c>
      <c r="D63" s="72" t="s">
        <v>104</v>
      </c>
      <c r="E63" s="11" t="s">
        <v>88</v>
      </c>
      <c r="F63" s="124">
        <f>SUM(F65)</f>
        <v>-2388.1</v>
      </c>
      <c r="G63" s="124">
        <f>SUM(G65)</f>
        <v>-2388.1</v>
      </c>
    </row>
    <row r="64" spans="1:7">
      <c r="A64" s="72"/>
      <c r="B64" s="72"/>
      <c r="C64" s="72"/>
      <c r="D64" s="72"/>
      <c r="E64" s="72" t="s">
        <v>97</v>
      </c>
      <c r="F64" s="116"/>
      <c r="G64" s="116"/>
    </row>
    <row r="65" spans="1:7">
      <c r="A65" s="72"/>
      <c r="B65" s="72"/>
      <c r="C65" s="72"/>
      <c r="D65" s="72"/>
      <c r="E65" s="11" t="s">
        <v>98</v>
      </c>
      <c r="F65" s="124">
        <f>SUM(F67,F72)</f>
        <v>-2388.1</v>
      </c>
      <c r="G65" s="124">
        <f>SUM(G67,G72)</f>
        <v>-2388.1</v>
      </c>
    </row>
    <row r="66" spans="1:7">
      <c r="A66" s="72"/>
      <c r="B66" s="72"/>
      <c r="C66" s="72"/>
      <c r="D66" s="72"/>
      <c r="E66" s="307" t="s">
        <v>99</v>
      </c>
      <c r="F66" s="116"/>
      <c r="G66" s="116"/>
    </row>
    <row r="67" spans="1:7" ht="34.5">
      <c r="A67" s="72"/>
      <c r="B67" s="72"/>
      <c r="C67" s="72"/>
      <c r="D67" s="72"/>
      <c r="E67" s="118" t="s">
        <v>102</v>
      </c>
      <c r="F67" s="124">
        <f>SUM(F69:F71)</f>
        <v>-2309.5</v>
      </c>
      <c r="G67" s="124">
        <f>SUM(G69:G71)</f>
        <v>-2309.5</v>
      </c>
    </row>
    <row r="68" spans="1:7">
      <c r="A68" s="72"/>
      <c r="B68" s="72"/>
      <c r="C68" s="72"/>
      <c r="D68" s="72"/>
      <c r="E68" s="72" t="s">
        <v>97</v>
      </c>
      <c r="F68" s="116"/>
      <c r="G68" s="116"/>
    </row>
    <row r="69" spans="1:7" ht="34.5">
      <c r="A69" s="119"/>
      <c r="B69" s="119"/>
      <c r="C69" s="119"/>
      <c r="D69" s="119"/>
      <c r="E69" s="107" t="s">
        <v>193</v>
      </c>
      <c r="F69" s="75">
        <f>Կապիտալ!F71</f>
        <v>-1161.2</v>
      </c>
      <c r="G69" s="75">
        <f>SUM(F69)</f>
        <v>-1161.2</v>
      </c>
    </row>
    <row r="70" spans="1:7" ht="34.5">
      <c r="A70" s="119"/>
      <c r="B70" s="119"/>
      <c r="C70" s="119"/>
      <c r="D70" s="119"/>
      <c r="E70" s="107" t="s">
        <v>194</v>
      </c>
      <c r="F70" s="75">
        <f>Կապիտալ!F72</f>
        <v>-786.1</v>
      </c>
      <c r="G70" s="75">
        <f>SUM(F70)</f>
        <v>-786.1</v>
      </c>
    </row>
    <row r="71" spans="1:7" ht="34.5">
      <c r="A71" s="119"/>
      <c r="B71" s="119"/>
      <c r="C71" s="119"/>
      <c r="D71" s="119"/>
      <c r="E71" s="107" t="s">
        <v>195</v>
      </c>
      <c r="F71" s="75">
        <f>Կապիտալ!F73</f>
        <v>-362.2</v>
      </c>
      <c r="G71" s="75">
        <f>SUM(F71)</f>
        <v>-362.2</v>
      </c>
    </row>
    <row r="72" spans="1:7" ht="34.5">
      <c r="A72" s="119"/>
      <c r="B72" s="119"/>
      <c r="C72" s="119"/>
      <c r="D72" s="119"/>
      <c r="E72" s="118" t="s">
        <v>109</v>
      </c>
      <c r="F72" s="124">
        <f>F74</f>
        <v>-78.599999999999994</v>
      </c>
      <c r="G72" s="124">
        <f>G74</f>
        <v>-78.599999999999994</v>
      </c>
    </row>
    <row r="73" spans="1:7">
      <c r="A73" s="119"/>
      <c r="B73" s="119"/>
      <c r="C73" s="119"/>
      <c r="D73" s="119"/>
      <c r="E73" s="72" t="s">
        <v>97</v>
      </c>
      <c r="F73" s="116"/>
      <c r="G73" s="116"/>
    </row>
    <row r="74" spans="1:7" ht="54.75" customHeight="1">
      <c r="A74" s="119"/>
      <c r="B74" s="119"/>
      <c r="C74" s="119"/>
      <c r="D74" s="119"/>
      <c r="E74" s="108" t="s">
        <v>196</v>
      </c>
      <c r="F74" s="75">
        <f>Կապիտալ!F76</f>
        <v>-78.599999999999994</v>
      </c>
      <c r="G74" s="75">
        <f>SUM(F74)</f>
        <v>-78.599999999999994</v>
      </c>
    </row>
    <row r="75" spans="1:7" ht="24" customHeight="1">
      <c r="A75" s="11" t="s">
        <v>110</v>
      </c>
      <c r="B75" s="11" t="s">
        <v>111</v>
      </c>
      <c r="C75" s="11" t="s">
        <v>104</v>
      </c>
      <c r="D75" s="72" t="s">
        <v>103</v>
      </c>
      <c r="E75" s="118" t="s">
        <v>89</v>
      </c>
      <c r="F75" s="124">
        <f>SUM(F77:F79)</f>
        <v>-426.5</v>
      </c>
      <c r="G75" s="124">
        <f>SUM(G77:G79)</f>
        <v>-426.5</v>
      </c>
    </row>
    <row r="76" spans="1:7" ht="21" customHeight="1">
      <c r="A76" s="114"/>
      <c r="B76" s="114"/>
      <c r="C76" s="121"/>
      <c r="D76" s="122"/>
      <c r="E76" s="75" t="s">
        <v>97</v>
      </c>
      <c r="F76" s="116"/>
      <c r="G76" s="116"/>
    </row>
    <row r="77" spans="1:7" ht="44.25" customHeight="1">
      <c r="A77" s="125"/>
      <c r="B77" s="126"/>
      <c r="C77" s="119"/>
      <c r="D77" s="119"/>
      <c r="E77" s="107" t="s">
        <v>206</v>
      </c>
      <c r="F77" s="75">
        <f>Կապիտալ!F79</f>
        <v>-180.4</v>
      </c>
      <c r="G77" s="75">
        <f>SUM(F77)</f>
        <v>-180.4</v>
      </c>
    </row>
    <row r="78" spans="1:7" ht="48.75" customHeight="1">
      <c r="A78" s="125"/>
      <c r="B78" s="126"/>
      <c r="C78" s="119"/>
      <c r="D78" s="119"/>
      <c r="E78" s="107" t="s">
        <v>209</v>
      </c>
      <c r="F78" s="75">
        <f>Կապիտալ!F80</f>
        <v>-129.4</v>
      </c>
      <c r="G78" s="75">
        <f>SUM(F78)</f>
        <v>-129.4</v>
      </c>
    </row>
    <row r="79" spans="1:7" ht="42.75" customHeight="1">
      <c r="A79" s="125"/>
      <c r="B79" s="126"/>
      <c r="C79" s="119"/>
      <c r="D79" s="119"/>
      <c r="E79" s="107" t="s">
        <v>205</v>
      </c>
      <c r="F79" s="75">
        <f>Կապիտալ!F81</f>
        <v>-116.7</v>
      </c>
      <c r="G79" s="75">
        <f>SUM(F79)</f>
        <v>-116.7</v>
      </c>
    </row>
    <row r="80" spans="1:7" ht="34.5">
      <c r="A80" s="11" t="s">
        <v>110</v>
      </c>
      <c r="B80" s="11" t="s">
        <v>111</v>
      </c>
      <c r="C80" s="11" t="s">
        <v>104</v>
      </c>
      <c r="D80" s="72" t="s">
        <v>108</v>
      </c>
      <c r="E80" s="118" t="s">
        <v>112</v>
      </c>
      <c r="F80" s="124">
        <f>SUM(F82:F86)</f>
        <v>-1272.5999999999999</v>
      </c>
      <c r="G80" s="124">
        <f>SUM(G82:G86)</f>
        <v>-1272.5999999999999</v>
      </c>
    </row>
    <row r="81" spans="1:7" ht="27.75" customHeight="1">
      <c r="A81" s="114"/>
      <c r="B81" s="114"/>
      <c r="C81" s="121"/>
      <c r="D81" s="122"/>
      <c r="E81" s="75" t="s">
        <v>97</v>
      </c>
      <c r="F81" s="117"/>
      <c r="G81" s="117"/>
    </row>
    <row r="82" spans="1:7" ht="49.5" customHeight="1">
      <c r="A82" s="119"/>
      <c r="B82" s="119"/>
      <c r="C82" s="119"/>
      <c r="D82" s="123"/>
      <c r="E82" s="107" t="s">
        <v>197</v>
      </c>
      <c r="F82" s="75">
        <f>Կապիտալ!F84</f>
        <v>-90.1</v>
      </c>
      <c r="G82" s="127">
        <f>SUM(F82)</f>
        <v>-90.1</v>
      </c>
    </row>
    <row r="83" spans="1:7" ht="49.5" customHeight="1">
      <c r="A83" s="128"/>
      <c r="B83" s="128"/>
      <c r="C83" s="128"/>
      <c r="D83" s="129"/>
      <c r="E83" s="112" t="s">
        <v>213</v>
      </c>
      <c r="F83" s="75">
        <f>Կապիտալ!F85</f>
        <v>-91.5</v>
      </c>
      <c r="G83" s="127">
        <f>SUM(F83)</f>
        <v>-91.5</v>
      </c>
    </row>
    <row r="84" spans="1:7" ht="63" customHeight="1">
      <c r="A84" s="128"/>
      <c r="B84" s="128"/>
      <c r="C84" s="128"/>
      <c r="D84" s="129"/>
      <c r="E84" s="30" t="s">
        <v>214</v>
      </c>
      <c r="F84" s="75">
        <f>Կապիտալ!F86</f>
        <v>-100</v>
      </c>
      <c r="G84" s="127">
        <f>SUM(F84)</f>
        <v>-100</v>
      </c>
    </row>
    <row r="85" spans="1:7" ht="44.25" customHeight="1">
      <c r="A85" s="128"/>
      <c r="B85" s="128"/>
      <c r="C85" s="128"/>
      <c r="D85" s="129"/>
      <c r="E85" s="107" t="s">
        <v>215</v>
      </c>
      <c r="F85" s="75">
        <f>Կապիտալ!F87</f>
        <v>-891</v>
      </c>
      <c r="G85" s="127">
        <f>SUM(F85)</f>
        <v>-891</v>
      </c>
    </row>
    <row r="86" spans="1:7" ht="42.75" customHeight="1">
      <c r="A86" s="120"/>
      <c r="B86" s="120"/>
      <c r="C86" s="120"/>
      <c r="D86" s="120"/>
      <c r="E86" s="107" t="s">
        <v>198</v>
      </c>
      <c r="F86" s="75">
        <f>Կապիտալ!F88</f>
        <v>-100</v>
      </c>
      <c r="G86" s="127">
        <f>SUM(F86)</f>
        <v>-100</v>
      </c>
    </row>
  </sheetData>
  <mergeCells count="9">
    <mergeCell ref="A1:G1"/>
    <mergeCell ref="A2:G2"/>
    <mergeCell ref="A3:G3"/>
    <mergeCell ref="A5:A6"/>
    <mergeCell ref="B5:B6"/>
    <mergeCell ref="C5:C6"/>
    <mergeCell ref="D5:D6"/>
    <mergeCell ref="E5:E6"/>
    <mergeCell ref="F5:G5"/>
  </mergeCells>
  <pageMargins left="1.26" right="0.21" top="0.17" bottom="0.16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8"/>
  <sheetViews>
    <sheetView topLeftCell="A34" workbookViewId="0">
      <selection activeCell="D38" sqref="D38"/>
    </sheetView>
  </sheetViews>
  <sheetFormatPr defaultRowHeight="16.5"/>
  <cols>
    <col min="1" max="1" width="13.140625" style="27" customWidth="1"/>
    <col min="2" max="2" width="16.140625" style="27" customWidth="1"/>
    <col min="3" max="3" width="32.28515625" style="27" customWidth="1"/>
    <col min="4" max="4" width="27.85546875" style="27" customWidth="1"/>
    <col min="5" max="5" width="17.42578125" style="27" hidden="1" customWidth="1"/>
    <col min="6" max="6" width="0.140625" style="27" customWidth="1"/>
    <col min="7" max="7" width="23.140625" style="27" customWidth="1"/>
    <col min="8" max="8" width="9.140625" style="27"/>
    <col min="9" max="9" width="9.42578125" style="27" bestFit="1" customWidth="1"/>
    <col min="10" max="252" width="9.140625" style="27"/>
    <col min="253" max="253" width="13.140625" style="27" customWidth="1"/>
    <col min="254" max="254" width="16.140625" style="27" customWidth="1"/>
    <col min="255" max="255" width="26.85546875" style="27" customWidth="1"/>
    <col min="256" max="257" width="17.42578125" style="27" customWidth="1"/>
    <col min="258" max="258" width="10.42578125" style="27" bestFit="1" customWidth="1"/>
    <col min="259" max="259" width="10.42578125" style="27" customWidth="1"/>
    <col min="260" max="260" width="13.42578125" style="27" customWidth="1"/>
    <col min="261" max="261" width="13.7109375" style="27" customWidth="1"/>
    <col min="262" max="262" width="13" style="27" customWidth="1"/>
    <col min="263" max="263" width="13.28515625" style="27" customWidth="1"/>
    <col min="264" max="264" width="9.140625" style="27"/>
    <col min="265" max="265" width="9.42578125" style="27" bestFit="1" customWidth="1"/>
    <col min="266" max="508" width="9.140625" style="27"/>
    <col min="509" max="509" width="13.140625" style="27" customWidth="1"/>
    <col min="510" max="510" width="16.140625" style="27" customWidth="1"/>
    <col min="511" max="511" width="26.85546875" style="27" customWidth="1"/>
    <col min="512" max="513" width="17.42578125" style="27" customWidth="1"/>
    <col min="514" max="514" width="10.42578125" style="27" bestFit="1" customWidth="1"/>
    <col min="515" max="515" width="10.42578125" style="27" customWidth="1"/>
    <col min="516" max="516" width="13.42578125" style="27" customWidth="1"/>
    <col min="517" max="517" width="13.7109375" style="27" customWidth="1"/>
    <col min="518" max="518" width="13" style="27" customWidth="1"/>
    <col min="519" max="519" width="13.28515625" style="27" customWidth="1"/>
    <col min="520" max="520" width="9.140625" style="27"/>
    <col min="521" max="521" width="9.42578125" style="27" bestFit="1" customWidth="1"/>
    <col min="522" max="764" width="9.140625" style="27"/>
    <col min="765" max="765" width="13.140625" style="27" customWidth="1"/>
    <col min="766" max="766" width="16.140625" style="27" customWidth="1"/>
    <col min="767" max="767" width="26.85546875" style="27" customWidth="1"/>
    <col min="768" max="769" width="17.42578125" style="27" customWidth="1"/>
    <col min="770" max="770" width="10.42578125" style="27" bestFit="1" customWidth="1"/>
    <col min="771" max="771" width="10.42578125" style="27" customWidth="1"/>
    <col min="772" max="772" width="13.42578125" style="27" customWidth="1"/>
    <col min="773" max="773" width="13.7109375" style="27" customWidth="1"/>
    <col min="774" max="774" width="13" style="27" customWidth="1"/>
    <col min="775" max="775" width="13.28515625" style="27" customWidth="1"/>
    <col min="776" max="776" width="9.140625" style="27"/>
    <col min="777" max="777" width="9.42578125" style="27" bestFit="1" customWidth="1"/>
    <col min="778" max="1020" width="9.140625" style="27"/>
    <col min="1021" max="1021" width="13.140625" style="27" customWidth="1"/>
    <col min="1022" max="1022" width="16.140625" style="27" customWidth="1"/>
    <col min="1023" max="1023" width="26.85546875" style="27" customWidth="1"/>
    <col min="1024" max="1025" width="17.42578125" style="27" customWidth="1"/>
    <col min="1026" max="1026" width="10.42578125" style="27" bestFit="1" customWidth="1"/>
    <col min="1027" max="1027" width="10.42578125" style="27" customWidth="1"/>
    <col min="1028" max="1028" width="13.42578125" style="27" customWidth="1"/>
    <col min="1029" max="1029" width="13.7109375" style="27" customWidth="1"/>
    <col min="1030" max="1030" width="13" style="27" customWidth="1"/>
    <col min="1031" max="1031" width="13.28515625" style="27" customWidth="1"/>
    <col min="1032" max="1032" width="9.140625" style="27"/>
    <col min="1033" max="1033" width="9.42578125" style="27" bestFit="1" customWidth="1"/>
    <col min="1034" max="1276" width="9.140625" style="27"/>
    <col min="1277" max="1277" width="13.140625" style="27" customWidth="1"/>
    <col min="1278" max="1278" width="16.140625" style="27" customWidth="1"/>
    <col min="1279" max="1279" width="26.85546875" style="27" customWidth="1"/>
    <col min="1280" max="1281" width="17.42578125" style="27" customWidth="1"/>
    <col min="1282" max="1282" width="10.42578125" style="27" bestFit="1" customWidth="1"/>
    <col min="1283" max="1283" width="10.42578125" style="27" customWidth="1"/>
    <col min="1284" max="1284" width="13.42578125" style="27" customWidth="1"/>
    <col min="1285" max="1285" width="13.7109375" style="27" customWidth="1"/>
    <col min="1286" max="1286" width="13" style="27" customWidth="1"/>
    <col min="1287" max="1287" width="13.28515625" style="27" customWidth="1"/>
    <col min="1288" max="1288" width="9.140625" style="27"/>
    <col min="1289" max="1289" width="9.42578125" style="27" bestFit="1" customWidth="1"/>
    <col min="1290" max="1532" width="9.140625" style="27"/>
    <col min="1533" max="1533" width="13.140625" style="27" customWidth="1"/>
    <col min="1534" max="1534" width="16.140625" style="27" customWidth="1"/>
    <col min="1535" max="1535" width="26.85546875" style="27" customWidth="1"/>
    <col min="1536" max="1537" width="17.42578125" style="27" customWidth="1"/>
    <col min="1538" max="1538" width="10.42578125" style="27" bestFit="1" customWidth="1"/>
    <col min="1539" max="1539" width="10.42578125" style="27" customWidth="1"/>
    <col min="1540" max="1540" width="13.42578125" style="27" customWidth="1"/>
    <col min="1541" max="1541" width="13.7109375" style="27" customWidth="1"/>
    <col min="1542" max="1542" width="13" style="27" customWidth="1"/>
    <col min="1543" max="1543" width="13.28515625" style="27" customWidth="1"/>
    <col min="1544" max="1544" width="9.140625" style="27"/>
    <col min="1545" max="1545" width="9.42578125" style="27" bestFit="1" customWidth="1"/>
    <col min="1546" max="1788" width="9.140625" style="27"/>
    <col min="1789" max="1789" width="13.140625" style="27" customWidth="1"/>
    <col min="1790" max="1790" width="16.140625" style="27" customWidth="1"/>
    <col min="1791" max="1791" width="26.85546875" style="27" customWidth="1"/>
    <col min="1792" max="1793" width="17.42578125" style="27" customWidth="1"/>
    <col min="1794" max="1794" width="10.42578125" style="27" bestFit="1" customWidth="1"/>
    <col min="1795" max="1795" width="10.42578125" style="27" customWidth="1"/>
    <col min="1796" max="1796" width="13.42578125" style="27" customWidth="1"/>
    <col min="1797" max="1797" width="13.7109375" style="27" customWidth="1"/>
    <col min="1798" max="1798" width="13" style="27" customWidth="1"/>
    <col min="1799" max="1799" width="13.28515625" style="27" customWidth="1"/>
    <col min="1800" max="1800" width="9.140625" style="27"/>
    <col min="1801" max="1801" width="9.42578125" style="27" bestFit="1" customWidth="1"/>
    <col min="1802" max="2044" width="9.140625" style="27"/>
    <col min="2045" max="2045" width="13.140625" style="27" customWidth="1"/>
    <col min="2046" max="2046" width="16.140625" style="27" customWidth="1"/>
    <col min="2047" max="2047" width="26.85546875" style="27" customWidth="1"/>
    <col min="2048" max="2049" width="17.42578125" style="27" customWidth="1"/>
    <col min="2050" max="2050" width="10.42578125" style="27" bestFit="1" customWidth="1"/>
    <col min="2051" max="2051" width="10.42578125" style="27" customWidth="1"/>
    <col min="2052" max="2052" width="13.42578125" style="27" customWidth="1"/>
    <col min="2053" max="2053" width="13.7109375" style="27" customWidth="1"/>
    <col min="2054" max="2054" width="13" style="27" customWidth="1"/>
    <col min="2055" max="2055" width="13.28515625" style="27" customWidth="1"/>
    <col min="2056" max="2056" width="9.140625" style="27"/>
    <col min="2057" max="2057" width="9.42578125" style="27" bestFit="1" customWidth="1"/>
    <col min="2058" max="2300" width="9.140625" style="27"/>
    <col min="2301" max="2301" width="13.140625" style="27" customWidth="1"/>
    <col min="2302" max="2302" width="16.140625" style="27" customWidth="1"/>
    <col min="2303" max="2303" width="26.85546875" style="27" customWidth="1"/>
    <col min="2304" max="2305" width="17.42578125" style="27" customWidth="1"/>
    <col min="2306" max="2306" width="10.42578125" style="27" bestFit="1" customWidth="1"/>
    <col min="2307" max="2307" width="10.42578125" style="27" customWidth="1"/>
    <col min="2308" max="2308" width="13.42578125" style="27" customWidth="1"/>
    <col min="2309" max="2309" width="13.7109375" style="27" customWidth="1"/>
    <col min="2310" max="2310" width="13" style="27" customWidth="1"/>
    <col min="2311" max="2311" width="13.28515625" style="27" customWidth="1"/>
    <col min="2312" max="2312" width="9.140625" style="27"/>
    <col min="2313" max="2313" width="9.42578125" style="27" bestFit="1" customWidth="1"/>
    <col min="2314" max="2556" width="9.140625" style="27"/>
    <col min="2557" max="2557" width="13.140625" style="27" customWidth="1"/>
    <col min="2558" max="2558" width="16.140625" style="27" customWidth="1"/>
    <col min="2559" max="2559" width="26.85546875" style="27" customWidth="1"/>
    <col min="2560" max="2561" width="17.42578125" style="27" customWidth="1"/>
    <col min="2562" max="2562" width="10.42578125" style="27" bestFit="1" customWidth="1"/>
    <col min="2563" max="2563" width="10.42578125" style="27" customWidth="1"/>
    <col min="2564" max="2564" width="13.42578125" style="27" customWidth="1"/>
    <col min="2565" max="2565" width="13.7109375" style="27" customWidth="1"/>
    <col min="2566" max="2566" width="13" style="27" customWidth="1"/>
    <col min="2567" max="2567" width="13.28515625" style="27" customWidth="1"/>
    <col min="2568" max="2568" width="9.140625" style="27"/>
    <col min="2569" max="2569" width="9.42578125" style="27" bestFit="1" customWidth="1"/>
    <col min="2570" max="2812" width="9.140625" style="27"/>
    <col min="2813" max="2813" width="13.140625" style="27" customWidth="1"/>
    <col min="2814" max="2814" width="16.140625" style="27" customWidth="1"/>
    <col min="2815" max="2815" width="26.85546875" style="27" customWidth="1"/>
    <col min="2816" max="2817" width="17.42578125" style="27" customWidth="1"/>
    <col min="2818" max="2818" width="10.42578125" style="27" bestFit="1" customWidth="1"/>
    <col min="2819" max="2819" width="10.42578125" style="27" customWidth="1"/>
    <col min="2820" max="2820" width="13.42578125" style="27" customWidth="1"/>
    <col min="2821" max="2821" width="13.7109375" style="27" customWidth="1"/>
    <col min="2822" max="2822" width="13" style="27" customWidth="1"/>
    <col min="2823" max="2823" width="13.28515625" style="27" customWidth="1"/>
    <col min="2824" max="2824" width="9.140625" style="27"/>
    <col min="2825" max="2825" width="9.42578125" style="27" bestFit="1" customWidth="1"/>
    <col min="2826" max="3068" width="9.140625" style="27"/>
    <col min="3069" max="3069" width="13.140625" style="27" customWidth="1"/>
    <col min="3070" max="3070" width="16.140625" style="27" customWidth="1"/>
    <col min="3071" max="3071" width="26.85546875" style="27" customWidth="1"/>
    <col min="3072" max="3073" width="17.42578125" style="27" customWidth="1"/>
    <col min="3074" max="3074" width="10.42578125" style="27" bestFit="1" customWidth="1"/>
    <col min="3075" max="3075" width="10.42578125" style="27" customWidth="1"/>
    <col min="3076" max="3076" width="13.42578125" style="27" customWidth="1"/>
    <col min="3077" max="3077" width="13.7109375" style="27" customWidth="1"/>
    <col min="3078" max="3078" width="13" style="27" customWidth="1"/>
    <col min="3079" max="3079" width="13.28515625" style="27" customWidth="1"/>
    <col min="3080" max="3080" width="9.140625" style="27"/>
    <col min="3081" max="3081" width="9.42578125" style="27" bestFit="1" customWidth="1"/>
    <col min="3082" max="3324" width="9.140625" style="27"/>
    <col min="3325" max="3325" width="13.140625" style="27" customWidth="1"/>
    <col min="3326" max="3326" width="16.140625" style="27" customWidth="1"/>
    <col min="3327" max="3327" width="26.85546875" style="27" customWidth="1"/>
    <col min="3328" max="3329" width="17.42578125" style="27" customWidth="1"/>
    <col min="3330" max="3330" width="10.42578125" style="27" bestFit="1" customWidth="1"/>
    <col min="3331" max="3331" width="10.42578125" style="27" customWidth="1"/>
    <col min="3332" max="3332" width="13.42578125" style="27" customWidth="1"/>
    <col min="3333" max="3333" width="13.7109375" style="27" customWidth="1"/>
    <col min="3334" max="3334" width="13" style="27" customWidth="1"/>
    <col min="3335" max="3335" width="13.28515625" style="27" customWidth="1"/>
    <col min="3336" max="3336" width="9.140625" style="27"/>
    <col min="3337" max="3337" width="9.42578125" style="27" bestFit="1" customWidth="1"/>
    <col min="3338" max="3580" width="9.140625" style="27"/>
    <col min="3581" max="3581" width="13.140625" style="27" customWidth="1"/>
    <col min="3582" max="3582" width="16.140625" style="27" customWidth="1"/>
    <col min="3583" max="3583" width="26.85546875" style="27" customWidth="1"/>
    <col min="3584" max="3585" width="17.42578125" style="27" customWidth="1"/>
    <col min="3586" max="3586" width="10.42578125" style="27" bestFit="1" customWidth="1"/>
    <col min="3587" max="3587" width="10.42578125" style="27" customWidth="1"/>
    <col min="3588" max="3588" width="13.42578125" style="27" customWidth="1"/>
    <col min="3589" max="3589" width="13.7109375" style="27" customWidth="1"/>
    <col min="3590" max="3590" width="13" style="27" customWidth="1"/>
    <col min="3591" max="3591" width="13.28515625" style="27" customWidth="1"/>
    <col min="3592" max="3592" width="9.140625" style="27"/>
    <col min="3593" max="3593" width="9.42578125" style="27" bestFit="1" customWidth="1"/>
    <col min="3594" max="3836" width="9.140625" style="27"/>
    <col min="3837" max="3837" width="13.140625" style="27" customWidth="1"/>
    <col min="3838" max="3838" width="16.140625" style="27" customWidth="1"/>
    <col min="3839" max="3839" width="26.85546875" style="27" customWidth="1"/>
    <col min="3840" max="3841" width="17.42578125" style="27" customWidth="1"/>
    <col min="3842" max="3842" width="10.42578125" style="27" bestFit="1" customWidth="1"/>
    <col min="3843" max="3843" width="10.42578125" style="27" customWidth="1"/>
    <col min="3844" max="3844" width="13.42578125" style="27" customWidth="1"/>
    <col min="3845" max="3845" width="13.7109375" style="27" customWidth="1"/>
    <col min="3846" max="3846" width="13" style="27" customWidth="1"/>
    <col min="3847" max="3847" width="13.28515625" style="27" customWidth="1"/>
    <col min="3848" max="3848" width="9.140625" style="27"/>
    <col min="3849" max="3849" width="9.42578125" style="27" bestFit="1" customWidth="1"/>
    <col min="3850" max="4092" width="9.140625" style="27"/>
    <col min="4093" max="4093" width="13.140625" style="27" customWidth="1"/>
    <col min="4094" max="4094" width="16.140625" style="27" customWidth="1"/>
    <col min="4095" max="4095" width="26.85546875" style="27" customWidth="1"/>
    <col min="4096" max="4097" width="17.42578125" style="27" customWidth="1"/>
    <col min="4098" max="4098" width="10.42578125" style="27" bestFit="1" customWidth="1"/>
    <col min="4099" max="4099" width="10.42578125" style="27" customWidth="1"/>
    <col min="4100" max="4100" width="13.42578125" style="27" customWidth="1"/>
    <col min="4101" max="4101" width="13.7109375" style="27" customWidth="1"/>
    <col min="4102" max="4102" width="13" style="27" customWidth="1"/>
    <col min="4103" max="4103" width="13.28515625" style="27" customWidth="1"/>
    <col min="4104" max="4104" width="9.140625" style="27"/>
    <col min="4105" max="4105" width="9.42578125" style="27" bestFit="1" customWidth="1"/>
    <col min="4106" max="4348" width="9.140625" style="27"/>
    <col min="4349" max="4349" width="13.140625" style="27" customWidth="1"/>
    <col min="4350" max="4350" width="16.140625" style="27" customWidth="1"/>
    <col min="4351" max="4351" width="26.85546875" style="27" customWidth="1"/>
    <col min="4352" max="4353" width="17.42578125" style="27" customWidth="1"/>
    <col min="4354" max="4354" width="10.42578125" style="27" bestFit="1" customWidth="1"/>
    <col min="4355" max="4355" width="10.42578125" style="27" customWidth="1"/>
    <col min="4356" max="4356" width="13.42578125" style="27" customWidth="1"/>
    <col min="4357" max="4357" width="13.7109375" style="27" customWidth="1"/>
    <col min="4358" max="4358" width="13" style="27" customWidth="1"/>
    <col min="4359" max="4359" width="13.28515625" style="27" customWidth="1"/>
    <col min="4360" max="4360" width="9.140625" style="27"/>
    <col min="4361" max="4361" width="9.42578125" style="27" bestFit="1" customWidth="1"/>
    <col min="4362" max="4604" width="9.140625" style="27"/>
    <col min="4605" max="4605" width="13.140625" style="27" customWidth="1"/>
    <col min="4606" max="4606" width="16.140625" style="27" customWidth="1"/>
    <col min="4607" max="4607" width="26.85546875" style="27" customWidth="1"/>
    <col min="4608" max="4609" width="17.42578125" style="27" customWidth="1"/>
    <col min="4610" max="4610" width="10.42578125" style="27" bestFit="1" customWidth="1"/>
    <col min="4611" max="4611" width="10.42578125" style="27" customWidth="1"/>
    <col min="4612" max="4612" width="13.42578125" style="27" customWidth="1"/>
    <col min="4613" max="4613" width="13.7109375" style="27" customWidth="1"/>
    <col min="4614" max="4614" width="13" style="27" customWidth="1"/>
    <col min="4615" max="4615" width="13.28515625" style="27" customWidth="1"/>
    <col min="4616" max="4616" width="9.140625" style="27"/>
    <col min="4617" max="4617" width="9.42578125" style="27" bestFit="1" customWidth="1"/>
    <col min="4618" max="4860" width="9.140625" style="27"/>
    <col min="4861" max="4861" width="13.140625" style="27" customWidth="1"/>
    <col min="4862" max="4862" width="16.140625" style="27" customWidth="1"/>
    <col min="4863" max="4863" width="26.85546875" style="27" customWidth="1"/>
    <col min="4864" max="4865" width="17.42578125" style="27" customWidth="1"/>
    <col min="4866" max="4866" width="10.42578125" style="27" bestFit="1" customWidth="1"/>
    <col min="4867" max="4867" width="10.42578125" style="27" customWidth="1"/>
    <col min="4868" max="4868" width="13.42578125" style="27" customWidth="1"/>
    <col min="4869" max="4869" width="13.7109375" style="27" customWidth="1"/>
    <col min="4870" max="4870" width="13" style="27" customWidth="1"/>
    <col min="4871" max="4871" width="13.28515625" style="27" customWidth="1"/>
    <col min="4872" max="4872" width="9.140625" style="27"/>
    <col min="4873" max="4873" width="9.42578125" style="27" bestFit="1" customWidth="1"/>
    <col min="4874" max="5116" width="9.140625" style="27"/>
    <col min="5117" max="5117" width="13.140625" style="27" customWidth="1"/>
    <col min="5118" max="5118" width="16.140625" style="27" customWidth="1"/>
    <col min="5119" max="5119" width="26.85546875" style="27" customWidth="1"/>
    <col min="5120" max="5121" width="17.42578125" style="27" customWidth="1"/>
    <col min="5122" max="5122" width="10.42578125" style="27" bestFit="1" customWidth="1"/>
    <col min="5123" max="5123" width="10.42578125" style="27" customWidth="1"/>
    <col min="5124" max="5124" width="13.42578125" style="27" customWidth="1"/>
    <col min="5125" max="5125" width="13.7109375" style="27" customWidth="1"/>
    <col min="5126" max="5126" width="13" style="27" customWidth="1"/>
    <col min="5127" max="5127" width="13.28515625" style="27" customWidth="1"/>
    <col min="5128" max="5128" width="9.140625" style="27"/>
    <col min="5129" max="5129" width="9.42578125" style="27" bestFit="1" customWidth="1"/>
    <col min="5130" max="5372" width="9.140625" style="27"/>
    <col min="5373" max="5373" width="13.140625" style="27" customWidth="1"/>
    <col min="5374" max="5374" width="16.140625" style="27" customWidth="1"/>
    <col min="5375" max="5375" width="26.85546875" style="27" customWidth="1"/>
    <col min="5376" max="5377" width="17.42578125" style="27" customWidth="1"/>
    <col min="5378" max="5378" width="10.42578125" style="27" bestFit="1" customWidth="1"/>
    <col min="5379" max="5379" width="10.42578125" style="27" customWidth="1"/>
    <col min="5380" max="5380" width="13.42578125" style="27" customWidth="1"/>
    <col min="5381" max="5381" width="13.7109375" style="27" customWidth="1"/>
    <col min="5382" max="5382" width="13" style="27" customWidth="1"/>
    <col min="5383" max="5383" width="13.28515625" style="27" customWidth="1"/>
    <col min="5384" max="5384" width="9.140625" style="27"/>
    <col min="5385" max="5385" width="9.42578125" style="27" bestFit="1" customWidth="1"/>
    <col min="5386" max="5628" width="9.140625" style="27"/>
    <col min="5629" max="5629" width="13.140625" style="27" customWidth="1"/>
    <col min="5630" max="5630" width="16.140625" style="27" customWidth="1"/>
    <col min="5631" max="5631" width="26.85546875" style="27" customWidth="1"/>
    <col min="5632" max="5633" width="17.42578125" style="27" customWidth="1"/>
    <col min="5634" max="5634" width="10.42578125" style="27" bestFit="1" customWidth="1"/>
    <col min="5635" max="5635" width="10.42578125" style="27" customWidth="1"/>
    <col min="5636" max="5636" width="13.42578125" style="27" customWidth="1"/>
    <col min="5637" max="5637" width="13.7109375" style="27" customWidth="1"/>
    <col min="5638" max="5638" width="13" style="27" customWidth="1"/>
    <col min="5639" max="5639" width="13.28515625" style="27" customWidth="1"/>
    <col min="5640" max="5640" width="9.140625" style="27"/>
    <col min="5641" max="5641" width="9.42578125" style="27" bestFit="1" customWidth="1"/>
    <col min="5642" max="5884" width="9.140625" style="27"/>
    <col min="5885" max="5885" width="13.140625" style="27" customWidth="1"/>
    <col min="5886" max="5886" width="16.140625" style="27" customWidth="1"/>
    <col min="5887" max="5887" width="26.85546875" style="27" customWidth="1"/>
    <col min="5888" max="5889" width="17.42578125" style="27" customWidth="1"/>
    <col min="5890" max="5890" width="10.42578125" style="27" bestFit="1" customWidth="1"/>
    <col min="5891" max="5891" width="10.42578125" style="27" customWidth="1"/>
    <col min="5892" max="5892" width="13.42578125" style="27" customWidth="1"/>
    <col min="5893" max="5893" width="13.7109375" style="27" customWidth="1"/>
    <col min="5894" max="5894" width="13" style="27" customWidth="1"/>
    <col min="5895" max="5895" width="13.28515625" style="27" customWidth="1"/>
    <col min="5896" max="5896" width="9.140625" style="27"/>
    <col min="5897" max="5897" width="9.42578125" style="27" bestFit="1" customWidth="1"/>
    <col min="5898" max="6140" width="9.140625" style="27"/>
    <col min="6141" max="6141" width="13.140625" style="27" customWidth="1"/>
    <col min="6142" max="6142" width="16.140625" style="27" customWidth="1"/>
    <col min="6143" max="6143" width="26.85546875" style="27" customWidth="1"/>
    <col min="6144" max="6145" width="17.42578125" style="27" customWidth="1"/>
    <col min="6146" max="6146" width="10.42578125" style="27" bestFit="1" customWidth="1"/>
    <col min="6147" max="6147" width="10.42578125" style="27" customWidth="1"/>
    <col min="6148" max="6148" width="13.42578125" style="27" customWidth="1"/>
    <col min="6149" max="6149" width="13.7109375" style="27" customWidth="1"/>
    <col min="6150" max="6150" width="13" style="27" customWidth="1"/>
    <col min="6151" max="6151" width="13.28515625" style="27" customWidth="1"/>
    <col min="6152" max="6152" width="9.140625" style="27"/>
    <col min="6153" max="6153" width="9.42578125" style="27" bestFit="1" customWidth="1"/>
    <col min="6154" max="6396" width="9.140625" style="27"/>
    <col min="6397" max="6397" width="13.140625" style="27" customWidth="1"/>
    <col min="6398" max="6398" width="16.140625" style="27" customWidth="1"/>
    <col min="6399" max="6399" width="26.85546875" style="27" customWidth="1"/>
    <col min="6400" max="6401" width="17.42578125" style="27" customWidth="1"/>
    <col min="6402" max="6402" width="10.42578125" style="27" bestFit="1" customWidth="1"/>
    <col min="6403" max="6403" width="10.42578125" style="27" customWidth="1"/>
    <col min="6404" max="6404" width="13.42578125" style="27" customWidth="1"/>
    <col min="6405" max="6405" width="13.7109375" style="27" customWidth="1"/>
    <col min="6406" max="6406" width="13" style="27" customWidth="1"/>
    <col min="6407" max="6407" width="13.28515625" style="27" customWidth="1"/>
    <col min="6408" max="6408" width="9.140625" style="27"/>
    <col min="6409" max="6409" width="9.42578125" style="27" bestFit="1" customWidth="1"/>
    <col min="6410" max="6652" width="9.140625" style="27"/>
    <col min="6653" max="6653" width="13.140625" style="27" customWidth="1"/>
    <col min="6654" max="6654" width="16.140625" style="27" customWidth="1"/>
    <col min="6655" max="6655" width="26.85546875" style="27" customWidth="1"/>
    <col min="6656" max="6657" width="17.42578125" style="27" customWidth="1"/>
    <col min="6658" max="6658" width="10.42578125" style="27" bestFit="1" customWidth="1"/>
    <col min="6659" max="6659" width="10.42578125" style="27" customWidth="1"/>
    <col min="6660" max="6660" width="13.42578125" style="27" customWidth="1"/>
    <col min="6661" max="6661" width="13.7109375" style="27" customWidth="1"/>
    <col min="6662" max="6662" width="13" style="27" customWidth="1"/>
    <col min="6663" max="6663" width="13.28515625" style="27" customWidth="1"/>
    <col min="6664" max="6664" width="9.140625" style="27"/>
    <col min="6665" max="6665" width="9.42578125" style="27" bestFit="1" customWidth="1"/>
    <col min="6666" max="6908" width="9.140625" style="27"/>
    <col min="6909" max="6909" width="13.140625" style="27" customWidth="1"/>
    <col min="6910" max="6910" width="16.140625" style="27" customWidth="1"/>
    <col min="6911" max="6911" width="26.85546875" style="27" customWidth="1"/>
    <col min="6912" max="6913" width="17.42578125" style="27" customWidth="1"/>
    <col min="6914" max="6914" width="10.42578125" style="27" bestFit="1" customWidth="1"/>
    <col min="6915" max="6915" width="10.42578125" style="27" customWidth="1"/>
    <col min="6916" max="6916" width="13.42578125" style="27" customWidth="1"/>
    <col min="6917" max="6917" width="13.7109375" style="27" customWidth="1"/>
    <col min="6918" max="6918" width="13" style="27" customWidth="1"/>
    <col min="6919" max="6919" width="13.28515625" style="27" customWidth="1"/>
    <col min="6920" max="6920" width="9.140625" style="27"/>
    <col min="6921" max="6921" width="9.42578125" style="27" bestFit="1" customWidth="1"/>
    <col min="6922" max="7164" width="9.140625" style="27"/>
    <col min="7165" max="7165" width="13.140625" style="27" customWidth="1"/>
    <col min="7166" max="7166" width="16.140625" style="27" customWidth="1"/>
    <col min="7167" max="7167" width="26.85546875" style="27" customWidth="1"/>
    <col min="7168" max="7169" width="17.42578125" style="27" customWidth="1"/>
    <col min="7170" max="7170" width="10.42578125" style="27" bestFit="1" customWidth="1"/>
    <col min="7171" max="7171" width="10.42578125" style="27" customWidth="1"/>
    <col min="7172" max="7172" width="13.42578125" style="27" customWidth="1"/>
    <col min="7173" max="7173" width="13.7109375" style="27" customWidth="1"/>
    <col min="7174" max="7174" width="13" style="27" customWidth="1"/>
    <col min="7175" max="7175" width="13.28515625" style="27" customWidth="1"/>
    <col min="7176" max="7176" width="9.140625" style="27"/>
    <col min="7177" max="7177" width="9.42578125" style="27" bestFit="1" customWidth="1"/>
    <col min="7178" max="7420" width="9.140625" style="27"/>
    <col min="7421" max="7421" width="13.140625" style="27" customWidth="1"/>
    <col min="7422" max="7422" width="16.140625" style="27" customWidth="1"/>
    <col min="7423" max="7423" width="26.85546875" style="27" customWidth="1"/>
    <col min="7424" max="7425" width="17.42578125" style="27" customWidth="1"/>
    <col min="7426" max="7426" width="10.42578125" style="27" bestFit="1" customWidth="1"/>
    <col min="7427" max="7427" width="10.42578125" style="27" customWidth="1"/>
    <col min="7428" max="7428" width="13.42578125" style="27" customWidth="1"/>
    <col min="7429" max="7429" width="13.7109375" style="27" customWidth="1"/>
    <col min="7430" max="7430" width="13" style="27" customWidth="1"/>
    <col min="7431" max="7431" width="13.28515625" style="27" customWidth="1"/>
    <col min="7432" max="7432" width="9.140625" style="27"/>
    <col min="7433" max="7433" width="9.42578125" style="27" bestFit="1" customWidth="1"/>
    <col min="7434" max="7676" width="9.140625" style="27"/>
    <col min="7677" max="7677" width="13.140625" style="27" customWidth="1"/>
    <col min="7678" max="7678" width="16.140625" style="27" customWidth="1"/>
    <col min="7679" max="7679" width="26.85546875" style="27" customWidth="1"/>
    <col min="7680" max="7681" width="17.42578125" style="27" customWidth="1"/>
    <col min="7682" max="7682" width="10.42578125" style="27" bestFit="1" customWidth="1"/>
    <col min="7683" max="7683" width="10.42578125" style="27" customWidth="1"/>
    <col min="7684" max="7684" width="13.42578125" style="27" customWidth="1"/>
    <col min="7685" max="7685" width="13.7109375" style="27" customWidth="1"/>
    <col min="7686" max="7686" width="13" style="27" customWidth="1"/>
    <col min="7687" max="7687" width="13.28515625" style="27" customWidth="1"/>
    <col min="7688" max="7688" width="9.140625" style="27"/>
    <col min="7689" max="7689" width="9.42578125" style="27" bestFit="1" customWidth="1"/>
    <col min="7690" max="7932" width="9.140625" style="27"/>
    <col min="7933" max="7933" width="13.140625" style="27" customWidth="1"/>
    <col min="7934" max="7934" width="16.140625" style="27" customWidth="1"/>
    <col min="7935" max="7935" width="26.85546875" style="27" customWidth="1"/>
    <col min="7936" max="7937" width="17.42578125" style="27" customWidth="1"/>
    <col min="7938" max="7938" width="10.42578125" style="27" bestFit="1" customWidth="1"/>
    <col min="7939" max="7939" width="10.42578125" style="27" customWidth="1"/>
    <col min="7940" max="7940" width="13.42578125" style="27" customWidth="1"/>
    <col min="7941" max="7941" width="13.7109375" style="27" customWidth="1"/>
    <col min="7942" max="7942" width="13" style="27" customWidth="1"/>
    <col min="7943" max="7943" width="13.28515625" style="27" customWidth="1"/>
    <col min="7944" max="7944" width="9.140625" style="27"/>
    <col min="7945" max="7945" width="9.42578125" style="27" bestFit="1" customWidth="1"/>
    <col min="7946" max="8188" width="9.140625" style="27"/>
    <col min="8189" max="8189" width="13.140625" style="27" customWidth="1"/>
    <col min="8190" max="8190" width="16.140625" style="27" customWidth="1"/>
    <col min="8191" max="8191" width="26.85546875" style="27" customWidth="1"/>
    <col min="8192" max="8193" width="17.42578125" style="27" customWidth="1"/>
    <col min="8194" max="8194" width="10.42578125" style="27" bestFit="1" customWidth="1"/>
    <col min="8195" max="8195" width="10.42578125" style="27" customWidth="1"/>
    <col min="8196" max="8196" width="13.42578125" style="27" customWidth="1"/>
    <col min="8197" max="8197" width="13.7109375" style="27" customWidth="1"/>
    <col min="8198" max="8198" width="13" style="27" customWidth="1"/>
    <col min="8199" max="8199" width="13.28515625" style="27" customWidth="1"/>
    <col min="8200" max="8200" width="9.140625" style="27"/>
    <col min="8201" max="8201" width="9.42578125" style="27" bestFit="1" customWidth="1"/>
    <col min="8202" max="8444" width="9.140625" style="27"/>
    <col min="8445" max="8445" width="13.140625" style="27" customWidth="1"/>
    <col min="8446" max="8446" width="16.140625" style="27" customWidth="1"/>
    <col min="8447" max="8447" width="26.85546875" style="27" customWidth="1"/>
    <col min="8448" max="8449" width="17.42578125" style="27" customWidth="1"/>
    <col min="8450" max="8450" width="10.42578125" style="27" bestFit="1" customWidth="1"/>
    <col min="8451" max="8451" width="10.42578125" style="27" customWidth="1"/>
    <col min="8452" max="8452" width="13.42578125" style="27" customWidth="1"/>
    <col min="8453" max="8453" width="13.7109375" style="27" customWidth="1"/>
    <col min="8454" max="8454" width="13" style="27" customWidth="1"/>
    <col min="8455" max="8455" width="13.28515625" style="27" customWidth="1"/>
    <col min="8456" max="8456" width="9.140625" style="27"/>
    <col min="8457" max="8457" width="9.42578125" style="27" bestFit="1" customWidth="1"/>
    <col min="8458" max="8700" width="9.140625" style="27"/>
    <col min="8701" max="8701" width="13.140625" style="27" customWidth="1"/>
    <col min="8702" max="8702" width="16.140625" style="27" customWidth="1"/>
    <col min="8703" max="8703" width="26.85546875" style="27" customWidth="1"/>
    <col min="8704" max="8705" width="17.42578125" style="27" customWidth="1"/>
    <col min="8706" max="8706" width="10.42578125" style="27" bestFit="1" customWidth="1"/>
    <col min="8707" max="8707" width="10.42578125" style="27" customWidth="1"/>
    <col min="8708" max="8708" width="13.42578125" style="27" customWidth="1"/>
    <col min="8709" max="8709" width="13.7109375" style="27" customWidth="1"/>
    <col min="8710" max="8710" width="13" style="27" customWidth="1"/>
    <col min="8711" max="8711" width="13.28515625" style="27" customWidth="1"/>
    <col min="8712" max="8712" width="9.140625" style="27"/>
    <col min="8713" max="8713" width="9.42578125" style="27" bestFit="1" customWidth="1"/>
    <col min="8714" max="8956" width="9.140625" style="27"/>
    <col min="8957" max="8957" width="13.140625" style="27" customWidth="1"/>
    <col min="8958" max="8958" width="16.140625" style="27" customWidth="1"/>
    <col min="8959" max="8959" width="26.85546875" style="27" customWidth="1"/>
    <col min="8960" max="8961" width="17.42578125" style="27" customWidth="1"/>
    <col min="8962" max="8962" width="10.42578125" style="27" bestFit="1" customWidth="1"/>
    <col min="8963" max="8963" width="10.42578125" style="27" customWidth="1"/>
    <col min="8964" max="8964" width="13.42578125" style="27" customWidth="1"/>
    <col min="8965" max="8965" width="13.7109375" style="27" customWidth="1"/>
    <col min="8966" max="8966" width="13" style="27" customWidth="1"/>
    <col min="8967" max="8967" width="13.28515625" style="27" customWidth="1"/>
    <col min="8968" max="8968" width="9.140625" style="27"/>
    <col min="8969" max="8969" width="9.42578125" style="27" bestFit="1" customWidth="1"/>
    <col min="8970" max="9212" width="9.140625" style="27"/>
    <col min="9213" max="9213" width="13.140625" style="27" customWidth="1"/>
    <col min="9214" max="9214" width="16.140625" style="27" customWidth="1"/>
    <col min="9215" max="9215" width="26.85546875" style="27" customWidth="1"/>
    <col min="9216" max="9217" width="17.42578125" style="27" customWidth="1"/>
    <col min="9218" max="9218" width="10.42578125" style="27" bestFit="1" customWidth="1"/>
    <col min="9219" max="9219" width="10.42578125" style="27" customWidth="1"/>
    <col min="9220" max="9220" width="13.42578125" style="27" customWidth="1"/>
    <col min="9221" max="9221" width="13.7109375" style="27" customWidth="1"/>
    <col min="9222" max="9222" width="13" style="27" customWidth="1"/>
    <col min="9223" max="9223" width="13.28515625" style="27" customWidth="1"/>
    <col min="9224" max="9224" width="9.140625" style="27"/>
    <col min="9225" max="9225" width="9.42578125" style="27" bestFit="1" customWidth="1"/>
    <col min="9226" max="9468" width="9.140625" style="27"/>
    <col min="9469" max="9469" width="13.140625" style="27" customWidth="1"/>
    <col min="9470" max="9470" width="16.140625" style="27" customWidth="1"/>
    <col min="9471" max="9471" width="26.85546875" style="27" customWidth="1"/>
    <col min="9472" max="9473" width="17.42578125" style="27" customWidth="1"/>
    <col min="9474" max="9474" width="10.42578125" style="27" bestFit="1" customWidth="1"/>
    <col min="9475" max="9475" width="10.42578125" style="27" customWidth="1"/>
    <col min="9476" max="9476" width="13.42578125" style="27" customWidth="1"/>
    <col min="9477" max="9477" width="13.7109375" style="27" customWidth="1"/>
    <col min="9478" max="9478" width="13" style="27" customWidth="1"/>
    <col min="9479" max="9479" width="13.28515625" style="27" customWidth="1"/>
    <col min="9480" max="9480" width="9.140625" style="27"/>
    <col min="9481" max="9481" width="9.42578125" style="27" bestFit="1" customWidth="1"/>
    <col min="9482" max="9724" width="9.140625" style="27"/>
    <col min="9725" max="9725" width="13.140625" style="27" customWidth="1"/>
    <col min="9726" max="9726" width="16.140625" style="27" customWidth="1"/>
    <col min="9727" max="9727" width="26.85546875" style="27" customWidth="1"/>
    <col min="9728" max="9729" width="17.42578125" style="27" customWidth="1"/>
    <col min="9730" max="9730" width="10.42578125" style="27" bestFit="1" customWidth="1"/>
    <col min="9731" max="9731" width="10.42578125" style="27" customWidth="1"/>
    <col min="9732" max="9732" width="13.42578125" style="27" customWidth="1"/>
    <col min="9733" max="9733" width="13.7109375" style="27" customWidth="1"/>
    <col min="9734" max="9734" width="13" style="27" customWidth="1"/>
    <col min="9735" max="9735" width="13.28515625" style="27" customWidth="1"/>
    <col min="9736" max="9736" width="9.140625" style="27"/>
    <col min="9737" max="9737" width="9.42578125" style="27" bestFit="1" customWidth="1"/>
    <col min="9738" max="9980" width="9.140625" style="27"/>
    <col min="9981" max="9981" width="13.140625" style="27" customWidth="1"/>
    <col min="9982" max="9982" width="16.140625" style="27" customWidth="1"/>
    <col min="9983" max="9983" width="26.85546875" style="27" customWidth="1"/>
    <col min="9984" max="9985" width="17.42578125" style="27" customWidth="1"/>
    <col min="9986" max="9986" width="10.42578125" style="27" bestFit="1" customWidth="1"/>
    <col min="9987" max="9987" width="10.42578125" style="27" customWidth="1"/>
    <col min="9988" max="9988" width="13.42578125" style="27" customWidth="1"/>
    <col min="9989" max="9989" width="13.7109375" style="27" customWidth="1"/>
    <col min="9990" max="9990" width="13" style="27" customWidth="1"/>
    <col min="9991" max="9991" width="13.28515625" style="27" customWidth="1"/>
    <col min="9992" max="9992" width="9.140625" style="27"/>
    <col min="9993" max="9993" width="9.42578125" style="27" bestFit="1" customWidth="1"/>
    <col min="9994" max="10236" width="9.140625" style="27"/>
    <col min="10237" max="10237" width="13.140625" style="27" customWidth="1"/>
    <col min="10238" max="10238" width="16.140625" style="27" customWidth="1"/>
    <col min="10239" max="10239" width="26.85546875" style="27" customWidth="1"/>
    <col min="10240" max="10241" width="17.42578125" style="27" customWidth="1"/>
    <col min="10242" max="10242" width="10.42578125" style="27" bestFit="1" customWidth="1"/>
    <col min="10243" max="10243" width="10.42578125" style="27" customWidth="1"/>
    <col min="10244" max="10244" width="13.42578125" style="27" customWidth="1"/>
    <col min="10245" max="10245" width="13.7109375" style="27" customWidth="1"/>
    <col min="10246" max="10246" width="13" style="27" customWidth="1"/>
    <col min="10247" max="10247" width="13.28515625" style="27" customWidth="1"/>
    <col min="10248" max="10248" width="9.140625" style="27"/>
    <col min="10249" max="10249" width="9.42578125" style="27" bestFit="1" customWidth="1"/>
    <col min="10250" max="10492" width="9.140625" style="27"/>
    <col min="10493" max="10493" width="13.140625" style="27" customWidth="1"/>
    <col min="10494" max="10494" width="16.140625" style="27" customWidth="1"/>
    <col min="10495" max="10495" width="26.85546875" style="27" customWidth="1"/>
    <col min="10496" max="10497" width="17.42578125" style="27" customWidth="1"/>
    <col min="10498" max="10498" width="10.42578125" style="27" bestFit="1" customWidth="1"/>
    <col min="10499" max="10499" width="10.42578125" style="27" customWidth="1"/>
    <col min="10500" max="10500" width="13.42578125" style="27" customWidth="1"/>
    <col min="10501" max="10501" width="13.7109375" style="27" customWidth="1"/>
    <col min="10502" max="10502" width="13" style="27" customWidth="1"/>
    <col min="10503" max="10503" width="13.28515625" style="27" customWidth="1"/>
    <col min="10504" max="10504" width="9.140625" style="27"/>
    <col min="10505" max="10505" width="9.42578125" style="27" bestFit="1" customWidth="1"/>
    <col min="10506" max="10748" width="9.140625" style="27"/>
    <col min="10749" max="10749" width="13.140625" style="27" customWidth="1"/>
    <col min="10750" max="10750" width="16.140625" style="27" customWidth="1"/>
    <col min="10751" max="10751" width="26.85546875" style="27" customWidth="1"/>
    <col min="10752" max="10753" width="17.42578125" style="27" customWidth="1"/>
    <col min="10754" max="10754" width="10.42578125" style="27" bestFit="1" customWidth="1"/>
    <col min="10755" max="10755" width="10.42578125" style="27" customWidth="1"/>
    <col min="10756" max="10756" width="13.42578125" style="27" customWidth="1"/>
    <col min="10757" max="10757" width="13.7109375" style="27" customWidth="1"/>
    <col min="10758" max="10758" width="13" style="27" customWidth="1"/>
    <col min="10759" max="10759" width="13.28515625" style="27" customWidth="1"/>
    <col min="10760" max="10760" width="9.140625" style="27"/>
    <col min="10761" max="10761" width="9.42578125" style="27" bestFit="1" customWidth="1"/>
    <col min="10762" max="11004" width="9.140625" style="27"/>
    <col min="11005" max="11005" width="13.140625" style="27" customWidth="1"/>
    <col min="11006" max="11006" width="16.140625" style="27" customWidth="1"/>
    <col min="11007" max="11007" width="26.85546875" style="27" customWidth="1"/>
    <col min="11008" max="11009" width="17.42578125" style="27" customWidth="1"/>
    <col min="11010" max="11010" width="10.42578125" style="27" bestFit="1" customWidth="1"/>
    <col min="11011" max="11011" width="10.42578125" style="27" customWidth="1"/>
    <col min="11012" max="11012" width="13.42578125" style="27" customWidth="1"/>
    <col min="11013" max="11013" width="13.7109375" style="27" customWidth="1"/>
    <col min="11014" max="11014" width="13" style="27" customWidth="1"/>
    <col min="11015" max="11015" width="13.28515625" style="27" customWidth="1"/>
    <col min="11016" max="11016" width="9.140625" style="27"/>
    <col min="11017" max="11017" width="9.42578125" style="27" bestFit="1" customWidth="1"/>
    <col min="11018" max="11260" width="9.140625" style="27"/>
    <col min="11261" max="11261" width="13.140625" style="27" customWidth="1"/>
    <col min="11262" max="11262" width="16.140625" style="27" customWidth="1"/>
    <col min="11263" max="11263" width="26.85546875" style="27" customWidth="1"/>
    <col min="11264" max="11265" width="17.42578125" style="27" customWidth="1"/>
    <col min="11266" max="11266" width="10.42578125" style="27" bestFit="1" customWidth="1"/>
    <col min="11267" max="11267" width="10.42578125" style="27" customWidth="1"/>
    <col min="11268" max="11268" width="13.42578125" style="27" customWidth="1"/>
    <col min="11269" max="11269" width="13.7109375" style="27" customWidth="1"/>
    <col min="11270" max="11270" width="13" style="27" customWidth="1"/>
    <col min="11271" max="11271" width="13.28515625" style="27" customWidth="1"/>
    <col min="11272" max="11272" width="9.140625" style="27"/>
    <col min="11273" max="11273" width="9.42578125" style="27" bestFit="1" customWidth="1"/>
    <col min="11274" max="11516" width="9.140625" style="27"/>
    <col min="11517" max="11517" width="13.140625" style="27" customWidth="1"/>
    <col min="11518" max="11518" width="16.140625" style="27" customWidth="1"/>
    <col min="11519" max="11519" width="26.85546875" style="27" customWidth="1"/>
    <col min="11520" max="11521" width="17.42578125" style="27" customWidth="1"/>
    <col min="11522" max="11522" width="10.42578125" style="27" bestFit="1" customWidth="1"/>
    <col min="11523" max="11523" width="10.42578125" style="27" customWidth="1"/>
    <col min="11524" max="11524" width="13.42578125" style="27" customWidth="1"/>
    <col min="11525" max="11525" width="13.7109375" style="27" customWidth="1"/>
    <col min="11526" max="11526" width="13" style="27" customWidth="1"/>
    <col min="11527" max="11527" width="13.28515625" style="27" customWidth="1"/>
    <col min="11528" max="11528" width="9.140625" style="27"/>
    <col min="11529" max="11529" width="9.42578125" style="27" bestFit="1" customWidth="1"/>
    <col min="11530" max="11772" width="9.140625" style="27"/>
    <col min="11773" max="11773" width="13.140625" style="27" customWidth="1"/>
    <col min="11774" max="11774" width="16.140625" style="27" customWidth="1"/>
    <col min="11775" max="11775" width="26.85546875" style="27" customWidth="1"/>
    <col min="11776" max="11777" width="17.42578125" style="27" customWidth="1"/>
    <col min="11778" max="11778" width="10.42578125" style="27" bestFit="1" customWidth="1"/>
    <col min="11779" max="11779" width="10.42578125" style="27" customWidth="1"/>
    <col min="11780" max="11780" width="13.42578125" style="27" customWidth="1"/>
    <col min="11781" max="11781" width="13.7109375" style="27" customWidth="1"/>
    <col min="11782" max="11782" width="13" style="27" customWidth="1"/>
    <col min="11783" max="11783" width="13.28515625" style="27" customWidth="1"/>
    <col min="11784" max="11784" width="9.140625" style="27"/>
    <col min="11785" max="11785" width="9.42578125" style="27" bestFit="1" customWidth="1"/>
    <col min="11786" max="12028" width="9.140625" style="27"/>
    <col min="12029" max="12029" width="13.140625" style="27" customWidth="1"/>
    <col min="12030" max="12030" width="16.140625" style="27" customWidth="1"/>
    <col min="12031" max="12031" width="26.85546875" style="27" customWidth="1"/>
    <col min="12032" max="12033" width="17.42578125" style="27" customWidth="1"/>
    <col min="12034" max="12034" width="10.42578125" style="27" bestFit="1" customWidth="1"/>
    <col min="12035" max="12035" width="10.42578125" style="27" customWidth="1"/>
    <col min="12036" max="12036" width="13.42578125" style="27" customWidth="1"/>
    <col min="12037" max="12037" width="13.7109375" style="27" customWidth="1"/>
    <col min="12038" max="12038" width="13" style="27" customWidth="1"/>
    <col min="12039" max="12039" width="13.28515625" style="27" customWidth="1"/>
    <col min="12040" max="12040" width="9.140625" style="27"/>
    <col min="12041" max="12041" width="9.42578125" style="27" bestFit="1" customWidth="1"/>
    <col min="12042" max="12284" width="9.140625" style="27"/>
    <col min="12285" max="12285" width="13.140625" style="27" customWidth="1"/>
    <col min="12286" max="12286" width="16.140625" style="27" customWidth="1"/>
    <col min="12287" max="12287" width="26.85546875" style="27" customWidth="1"/>
    <col min="12288" max="12289" width="17.42578125" style="27" customWidth="1"/>
    <col min="12290" max="12290" width="10.42578125" style="27" bestFit="1" customWidth="1"/>
    <col min="12291" max="12291" width="10.42578125" style="27" customWidth="1"/>
    <col min="12292" max="12292" width="13.42578125" style="27" customWidth="1"/>
    <col min="12293" max="12293" width="13.7109375" style="27" customWidth="1"/>
    <col min="12294" max="12294" width="13" style="27" customWidth="1"/>
    <col min="12295" max="12295" width="13.28515625" style="27" customWidth="1"/>
    <col min="12296" max="12296" width="9.140625" style="27"/>
    <col min="12297" max="12297" width="9.42578125" style="27" bestFit="1" customWidth="1"/>
    <col min="12298" max="12540" width="9.140625" style="27"/>
    <col min="12541" max="12541" width="13.140625" style="27" customWidth="1"/>
    <col min="12542" max="12542" width="16.140625" style="27" customWidth="1"/>
    <col min="12543" max="12543" width="26.85546875" style="27" customWidth="1"/>
    <col min="12544" max="12545" width="17.42578125" style="27" customWidth="1"/>
    <col min="12546" max="12546" width="10.42578125" style="27" bestFit="1" customWidth="1"/>
    <col min="12547" max="12547" width="10.42578125" style="27" customWidth="1"/>
    <col min="12548" max="12548" width="13.42578125" style="27" customWidth="1"/>
    <col min="12549" max="12549" width="13.7109375" style="27" customWidth="1"/>
    <col min="12550" max="12550" width="13" style="27" customWidth="1"/>
    <col min="12551" max="12551" width="13.28515625" style="27" customWidth="1"/>
    <col min="12552" max="12552" width="9.140625" style="27"/>
    <col min="12553" max="12553" width="9.42578125" style="27" bestFit="1" customWidth="1"/>
    <col min="12554" max="12796" width="9.140625" style="27"/>
    <col min="12797" max="12797" width="13.140625" style="27" customWidth="1"/>
    <col min="12798" max="12798" width="16.140625" style="27" customWidth="1"/>
    <col min="12799" max="12799" width="26.85546875" style="27" customWidth="1"/>
    <col min="12800" max="12801" width="17.42578125" style="27" customWidth="1"/>
    <col min="12802" max="12802" width="10.42578125" style="27" bestFit="1" customWidth="1"/>
    <col min="12803" max="12803" width="10.42578125" style="27" customWidth="1"/>
    <col min="12804" max="12804" width="13.42578125" style="27" customWidth="1"/>
    <col min="12805" max="12805" width="13.7109375" style="27" customWidth="1"/>
    <col min="12806" max="12806" width="13" style="27" customWidth="1"/>
    <col min="12807" max="12807" width="13.28515625" style="27" customWidth="1"/>
    <col min="12808" max="12808" width="9.140625" style="27"/>
    <col min="12809" max="12809" width="9.42578125" style="27" bestFit="1" customWidth="1"/>
    <col min="12810" max="13052" width="9.140625" style="27"/>
    <col min="13053" max="13053" width="13.140625" style="27" customWidth="1"/>
    <col min="13054" max="13054" width="16.140625" style="27" customWidth="1"/>
    <col min="13055" max="13055" width="26.85546875" style="27" customWidth="1"/>
    <col min="13056" max="13057" width="17.42578125" style="27" customWidth="1"/>
    <col min="13058" max="13058" width="10.42578125" style="27" bestFit="1" customWidth="1"/>
    <col min="13059" max="13059" width="10.42578125" style="27" customWidth="1"/>
    <col min="13060" max="13060" width="13.42578125" style="27" customWidth="1"/>
    <col min="13061" max="13061" width="13.7109375" style="27" customWidth="1"/>
    <col min="13062" max="13062" width="13" style="27" customWidth="1"/>
    <col min="13063" max="13063" width="13.28515625" style="27" customWidth="1"/>
    <col min="13064" max="13064" width="9.140625" style="27"/>
    <col min="13065" max="13065" width="9.42578125" style="27" bestFit="1" customWidth="1"/>
    <col min="13066" max="13308" width="9.140625" style="27"/>
    <col min="13309" max="13309" width="13.140625" style="27" customWidth="1"/>
    <col min="13310" max="13310" width="16.140625" style="27" customWidth="1"/>
    <col min="13311" max="13311" width="26.85546875" style="27" customWidth="1"/>
    <col min="13312" max="13313" width="17.42578125" style="27" customWidth="1"/>
    <col min="13314" max="13314" width="10.42578125" style="27" bestFit="1" customWidth="1"/>
    <col min="13315" max="13315" width="10.42578125" style="27" customWidth="1"/>
    <col min="13316" max="13316" width="13.42578125" style="27" customWidth="1"/>
    <col min="13317" max="13317" width="13.7109375" style="27" customWidth="1"/>
    <col min="13318" max="13318" width="13" style="27" customWidth="1"/>
    <col min="13319" max="13319" width="13.28515625" style="27" customWidth="1"/>
    <col min="13320" max="13320" width="9.140625" style="27"/>
    <col min="13321" max="13321" width="9.42578125" style="27" bestFit="1" customWidth="1"/>
    <col min="13322" max="13564" width="9.140625" style="27"/>
    <col min="13565" max="13565" width="13.140625" style="27" customWidth="1"/>
    <col min="13566" max="13566" width="16.140625" style="27" customWidth="1"/>
    <col min="13567" max="13567" width="26.85546875" style="27" customWidth="1"/>
    <col min="13568" max="13569" width="17.42578125" style="27" customWidth="1"/>
    <col min="13570" max="13570" width="10.42578125" style="27" bestFit="1" customWidth="1"/>
    <col min="13571" max="13571" width="10.42578125" style="27" customWidth="1"/>
    <col min="13572" max="13572" width="13.42578125" style="27" customWidth="1"/>
    <col min="13573" max="13573" width="13.7109375" style="27" customWidth="1"/>
    <col min="13574" max="13574" width="13" style="27" customWidth="1"/>
    <col min="13575" max="13575" width="13.28515625" style="27" customWidth="1"/>
    <col min="13576" max="13576" width="9.140625" style="27"/>
    <col min="13577" max="13577" width="9.42578125" style="27" bestFit="1" customWidth="1"/>
    <col min="13578" max="13820" width="9.140625" style="27"/>
    <col min="13821" max="13821" width="13.140625" style="27" customWidth="1"/>
    <col min="13822" max="13822" width="16.140625" style="27" customWidth="1"/>
    <col min="13823" max="13823" width="26.85546875" style="27" customWidth="1"/>
    <col min="13824" max="13825" width="17.42578125" style="27" customWidth="1"/>
    <col min="13826" max="13826" width="10.42578125" style="27" bestFit="1" customWidth="1"/>
    <col min="13827" max="13827" width="10.42578125" style="27" customWidth="1"/>
    <col min="13828" max="13828" width="13.42578125" style="27" customWidth="1"/>
    <col min="13829" max="13829" width="13.7109375" style="27" customWidth="1"/>
    <col min="13830" max="13830" width="13" style="27" customWidth="1"/>
    <col min="13831" max="13831" width="13.28515625" style="27" customWidth="1"/>
    <col min="13832" max="13832" width="9.140625" style="27"/>
    <col min="13833" max="13833" width="9.42578125" style="27" bestFit="1" customWidth="1"/>
    <col min="13834" max="14076" width="9.140625" style="27"/>
    <col min="14077" max="14077" width="13.140625" style="27" customWidth="1"/>
    <col min="14078" max="14078" width="16.140625" style="27" customWidth="1"/>
    <col min="14079" max="14079" width="26.85546875" style="27" customWidth="1"/>
    <col min="14080" max="14081" width="17.42578125" style="27" customWidth="1"/>
    <col min="14082" max="14082" width="10.42578125" style="27" bestFit="1" customWidth="1"/>
    <col min="14083" max="14083" width="10.42578125" style="27" customWidth="1"/>
    <col min="14084" max="14084" width="13.42578125" style="27" customWidth="1"/>
    <col min="14085" max="14085" width="13.7109375" style="27" customWidth="1"/>
    <col min="14086" max="14086" width="13" style="27" customWidth="1"/>
    <col min="14087" max="14087" width="13.28515625" style="27" customWidth="1"/>
    <col min="14088" max="14088" width="9.140625" style="27"/>
    <col min="14089" max="14089" width="9.42578125" style="27" bestFit="1" customWidth="1"/>
    <col min="14090" max="14332" width="9.140625" style="27"/>
    <col min="14333" max="14333" width="13.140625" style="27" customWidth="1"/>
    <col min="14334" max="14334" width="16.140625" style="27" customWidth="1"/>
    <col min="14335" max="14335" width="26.85546875" style="27" customWidth="1"/>
    <col min="14336" max="14337" width="17.42578125" style="27" customWidth="1"/>
    <col min="14338" max="14338" width="10.42578125" style="27" bestFit="1" customWidth="1"/>
    <col min="14339" max="14339" width="10.42578125" style="27" customWidth="1"/>
    <col min="14340" max="14340" width="13.42578125" style="27" customWidth="1"/>
    <col min="14341" max="14341" width="13.7109375" style="27" customWidth="1"/>
    <col min="14342" max="14342" width="13" style="27" customWidth="1"/>
    <col min="14343" max="14343" width="13.28515625" style="27" customWidth="1"/>
    <col min="14344" max="14344" width="9.140625" style="27"/>
    <col min="14345" max="14345" width="9.42578125" style="27" bestFit="1" customWidth="1"/>
    <col min="14346" max="14588" width="9.140625" style="27"/>
    <col min="14589" max="14589" width="13.140625" style="27" customWidth="1"/>
    <col min="14590" max="14590" width="16.140625" style="27" customWidth="1"/>
    <col min="14591" max="14591" width="26.85546875" style="27" customWidth="1"/>
    <col min="14592" max="14593" width="17.42578125" style="27" customWidth="1"/>
    <col min="14594" max="14594" width="10.42578125" style="27" bestFit="1" customWidth="1"/>
    <col min="14595" max="14595" width="10.42578125" style="27" customWidth="1"/>
    <col min="14596" max="14596" width="13.42578125" style="27" customWidth="1"/>
    <col min="14597" max="14597" width="13.7109375" style="27" customWidth="1"/>
    <col min="14598" max="14598" width="13" style="27" customWidth="1"/>
    <col min="14599" max="14599" width="13.28515625" style="27" customWidth="1"/>
    <col min="14600" max="14600" width="9.140625" style="27"/>
    <col min="14601" max="14601" width="9.42578125" style="27" bestFit="1" customWidth="1"/>
    <col min="14602" max="14844" width="9.140625" style="27"/>
    <col min="14845" max="14845" width="13.140625" style="27" customWidth="1"/>
    <col min="14846" max="14846" width="16.140625" style="27" customWidth="1"/>
    <col min="14847" max="14847" width="26.85546875" style="27" customWidth="1"/>
    <col min="14848" max="14849" width="17.42578125" style="27" customWidth="1"/>
    <col min="14850" max="14850" width="10.42578125" style="27" bestFit="1" customWidth="1"/>
    <col min="14851" max="14851" width="10.42578125" style="27" customWidth="1"/>
    <col min="14852" max="14852" width="13.42578125" style="27" customWidth="1"/>
    <col min="14853" max="14853" width="13.7109375" style="27" customWidth="1"/>
    <col min="14854" max="14854" width="13" style="27" customWidth="1"/>
    <col min="14855" max="14855" width="13.28515625" style="27" customWidth="1"/>
    <col min="14856" max="14856" width="9.140625" style="27"/>
    <col min="14857" max="14857" width="9.42578125" style="27" bestFit="1" customWidth="1"/>
    <col min="14858" max="15100" width="9.140625" style="27"/>
    <col min="15101" max="15101" width="13.140625" style="27" customWidth="1"/>
    <col min="15102" max="15102" width="16.140625" style="27" customWidth="1"/>
    <col min="15103" max="15103" width="26.85546875" style="27" customWidth="1"/>
    <col min="15104" max="15105" width="17.42578125" style="27" customWidth="1"/>
    <col min="15106" max="15106" width="10.42578125" style="27" bestFit="1" customWidth="1"/>
    <col min="15107" max="15107" width="10.42578125" style="27" customWidth="1"/>
    <col min="15108" max="15108" width="13.42578125" style="27" customWidth="1"/>
    <col min="15109" max="15109" width="13.7109375" style="27" customWidth="1"/>
    <col min="15110" max="15110" width="13" style="27" customWidth="1"/>
    <col min="15111" max="15111" width="13.28515625" style="27" customWidth="1"/>
    <col min="15112" max="15112" width="9.140625" style="27"/>
    <col min="15113" max="15113" width="9.42578125" style="27" bestFit="1" customWidth="1"/>
    <col min="15114" max="15356" width="9.140625" style="27"/>
    <col min="15357" max="15357" width="13.140625" style="27" customWidth="1"/>
    <col min="15358" max="15358" width="16.140625" style="27" customWidth="1"/>
    <col min="15359" max="15359" width="26.85546875" style="27" customWidth="1"/>
    <col min="15360" max="15361" width="17.42578125" style="27" customWidth="1"/>
    <col min="15362" max="15362" width="10.42578125" style="27" bestFit="1" customWidth="1"/>
    <col min="15363" max="15363" width="10.42578125" style="27" customWidth="1"/>
    <col min="15364" max="15364" width="13.42578125" style="27" customWidth="1"/>
    <col min="15365" max="15365" width="13.7109375" style="27" customWidth="1"/>
    <col min="15366" max="15366" width="13" style="27" customWidth="1"/>
    <col min="15367" max="15367" width="13.28515625" style="27" customWidth="1"/>
    <col min="15368" max="15368" width="9.140625" style="27"/>
    <col min="15369" max="15369" width="9.42578125" style="27" bestFit="1" customWidth="1"/>
    <col min="15370" max="15612" width="9.140625" style="27"/>
    <col min="15613" max="15613" width="13.140625" style="27" customWidth="1"/>
    <col min="15614" max="15614" width="16.140625" style="27" customWidth="1"/>
    <col min="15615" max="15615" width="26.85546875" style="27" customWidth="1"/>
    <col min="15616" max="15617" width="17.42578125" style="27" customWidth="1"/>
    <col min="15618" max="15618" width="10.42578125" style="27" bestFit="1" customWidth="1"/>
    <col min="15619" max="15619" width="10.42578125" style="27" customWidth="1"/>
    <col min="15620" max="15620" width="13.42578125" style="27" customWidth="1"/>
    <col min="15621" max="15621" width="13.7109375" style="27" customWidth="1"/>
    <col min="15622" max="15622" width="13" style="27" customWidth="1"/>
    <col min="15623" max="15623" width="13.28515625" style="27" customWidth="1"/>
    <col min="15624" max="15624" width="9.140625" style="27"/>
    <col min="15625" max="15625" width="9.42578125" style="27" bestFit="1" customWidth="1"/>
    <col min="15626" max="15868" width="9.140625" style="27"/>
    <col min="15869" max="15869" width="13.140625" style="27" customWidth="1"/>
    <col min="15870" max="15870" width="16.140625" style="27" customWidth="1"/>
    <col min="15871" max="15871" width="26.85546875" style="27" customWidth="1"/>
    <col min="15872" max="15873" width="17.42578125" style="27" customWidth="1"/>
    <col min="15874" max="15874" width="10.42578125" style="27" bestFit="1" customWidth="1"/>
    <col min="15875" max="15875" width="10.42578125" style="27" customWidth="1"/>
    <col min="15876" max="15876" width="13.42578125" style="27" customWidth="1"/>
    <col min="15877" max="15877" width="13.7109375" style="27" customWidth="1"/>
    <col min="15878" max="15878" width="13" style="27" customWidth="1"/>
    <col min="15879" max="15879" width="13.28515625" style="27" customWidth="1"/>
    <col min="15880" max="15880" width="9.140625" style="27"/>
    <col min="15881" max="15881" width="9.42578125" style="27" bestFit="1" customWidth="1"/>
    <col min="15882" max="16124" width="9.140625" style="27"/>
    <col min="16125" max="16125" width="13.140625" style="27" customWidth="1"/>
    <col min="16126" max="16126" width="16.140625" style="27" customWidth="1"/>
    <col min="16127" max="16127" width="26.85546875" style="27" customWidth="1"/>
    <col min="16128" max="16129" width="17.42578125" style="27" customWidth="1"/>
    <col min="16130" max="16130" width="10.42578125" style="27" bestFit="1" customWidth="1"/>
    <col min="16131" max="16131" width="10.42578125" style="27" customWidth="1"/>
    <col min="16132" max="16132" width="13.42578125" style="27" customWidth="1"/>
    <col min="16133" max="16133" width="13.7109375" style="27" customWidth="1"/>
    <col min="16134" max="16134" width="13" style="27" customWidth="1"/>
    <col min="16135" max="16135" width="13.28515625" style="27" customWidth="1"/>
    <col min="16136" max="16136" width="9.140625" style="27"/>
    <col min="16137" max="16137" width="9.42578125" style="27" bestFit="1" customWidth="1"/>
    <col min="16138" max="16384" width="9.140625" style="27"/>
  </cols>
  <sheetData>
    <row r="1" spans="1:7" s="113" customFormat="1" ht="17.25" customHeight="1">
      <c r="A1" s="368" t="s">
        <v>288</v>
      </c>
      <c r="B1" s="368"/>
      <c r="C1" s="368"/>
      <c r="D1" s="368"/>
      <c r="E1" s="368"/>
      <c r="F1" s="368"/>
      <c r="G1" s="368"/>
    </row>
    <row r="2" spans="1:7" s="113" customFormat="1" ht="57" customHeight="1">
      <c r="A2" s="368" t="s">
        <v>72</v>
      </c>
      <c r="B2" s="368"/>
      <c r="C2" s="368"/>
      <c r="D2" s="368"/>
      <c r="E2" s="368"/>
      <c r="F2" s="368"/>
      <c r="G2" s="368"/>
    </row>
    <row r="3" spans="1:7" ht="17.25">
      <c r="A3" s="401" t="s">
        <v>272</v>
      </c>
      <c r="B3" s="401"/>
      <c r="C3" s="401"/>
      <c r="D3" s="401"/>
      <c r="E3" s="401"/>
      <c r="F3" s="401"/>
      <c r="G3" s="401"/>
    </row>
    <row r="4" spans="1:7" ht="17.25">
      <c r="A4" s="267"/>
      <c r="B4" s="267"/>
      <c r="C4" s="267"/>
      <c r="D4" s="267"/>
      <c r="E4" s="267"/>
      <c r="F4" s="267"/>
      <c r="G4" s="267"/>
    </row>
    <row r="5" spans="1:7" ht="53.25" customHeight="1">
      <c r="A5" s="402" t="s">
        <v>290</v>
      </c>
      <c r="B5" s="402"/>
      <c r="C5" s="402"/>
      <c r="D5" s="402"/>
      <c r="E5" s="402"/>
      <c r="F5" s="402"/>
      <c r="G5" s="402"/>
    </row>
    <row r="6" spans="1:7" ht="17.25">
      <c r="A6" s="26"/>
      <c r="B6" s="26"/>
      <c r="C6" s="26"/>
      <c r="D6" s="26"/>
      <c r="E6" s="26"/>
      <c r="F6" s="26"/>
      <c r="G6" s="26"/>
    </row>
    <row r="7" spans="1:7" s="61" customFormat="1" ht="56.25" customHeight="1">
      <c r="A7" s="403" t="s">
        <v>19</v>
      </c>
      <c r="B7" s="403"/>
      <c r="C7" s="403"/>
      <c r="D7" s="403"/>
      <c r="E7" s="403"/>
      <c r="F7" s="403"/>
      <c r="G7" s="403"/>
    </row>
    <row r="8" spans="1:7" s="61" customFormat="1" ht="17.25">
      <c r="A8" s="266"/>
      <c r="B8" s="266"/>
      <c r="C8" s="266"/>
      <c r="D8" s="266"/>
      <c r="E8" s="266"/>
      <c r="F8" s="266"/>
      <c r="G8" s="266"/>
    </row>
    <row r="9" spans="1:7" ht="17.25">
      <c r="A9" s="435" t="s">
        <v>20</v>
      </c>
      <c r="B9" s="435"/>
      <c r="C9" s="435"/>
      <c r="D9" s="435"/>
      <c r="E9" s="435"/>
      <c r="F9" s="435"/>
      <c r="G9" s="435"/>
    </row>
    <row r="10" spans="1:7" ht="18" thickBot="1">
      <c r="A10" s="268"/>
      <c r="B10" s="268"/>
      <c r="C10" s="268"/>
      <c r="D10" s="268"/>
      <c r="E10" s="268"/>
      <c r="F10" s="268"/>
      <c r="G10" s="268"/>
    </row>
    <row r="11" spans="1:7" ht="71.25" customHeight="1">
      <c r="A11" s="436" t="s">
        <v>21</v>
      </c>
      <c r="B11" s="437"/>
      <c r="C11" s="438"/>
      <c r="D11" s="445" t="s">
        <v>92</v>
      </c>
      <c r="E11" s="446"/>
      <c r="F11" s="446"/>
      <c r="G11" s="447"/>
    </row>
    <row r="12" spans="1:7" ht="46.5" customHeight="1">
      <c r="A12" s="439"/>
      <c r="B12" s="440"/>
      <c r="C12" s="441"/>
      <c r="D12" s="448" t="s">
        <v>22</v>
      </c>
      <c r="E12" s="448"/>
      <c r="F12" s="449" t="s">
        <v>23</v>
      </c>
      <c r="G12" s="450"/>
    </row>
    <row r="13" spans="1:7" ht="42" customHeight="1" thickBot="1">
      <c r="A13" s="442"/>
      <c r="B13" s="443"/>
      <c r="C13" s="444"/>
      <c r="D13" s="178" t="s">
        <v>5</v>
      </c>
      <c r="E13" s="274" t="s">
        <v>5</v>
      </c>
      <c r="F13" s="178" t="s">
        <v>10</v>
      </c>
      <c r="G13" s="63" t="s">
        <v>5</v>
      </c>
    </row>
    <row r="14" spans="1:7" ht="17.25">
      <c r="A14" s="411" t="s">
        <v>24</v>
      </c>
      <c r="B14" s="412"/>
      <c r="C14" s="404" t="s">
        <v>11</v>
      </c>
      <c r="D14" s="405"/>
      <c r="E14" s="405"/>
      <c r="F14" s="405"/>
      <c r="G14" s="406"/>
    </row>
    <row r="15" spans="1:7" ht="17.25">
      <c r="A15" s="413"/>
      <c r="B15" s="414"/>
      <c r="C15" s="451" t="s">
        <v>25</v>
      </c>
      <c r="D15" s="452"/>
      <c r="E15" s="452"/>
      <c r="F15" s="452"/>
      <c r="G15" s="453"/>
    </row>
    <row r="16" spans="1:7" ht="17.25">
      <c r="A16" s="454">
        <v>1146</v>
      </c>
      <c r="B16" s="455" t="s">
        <v>66</v>
      </c>
      <c r="C16" s="218" t="s">
        <v>26</v>
      </c>
      <c r="D16" s="219"/>
      <c r="E16" s="220"/>
      <c r="F16" s="220"/>
      <c r="G16" s="221"/>
    </row>
    <row r="17" spans="1:7" ht="59.25" customHeight="1">
      <c r="A17" s="454"/>
      <c r="B17" s="455"/>
      <c r="C17" s="456" t="s">
        <v>58</v>
      </c>
      <c r="D17" s="457"/>
      <c r="E17" s="457"/>
      <c r="F17" s="457"/>
      <c r="G17" s="458"/>
    </row>
    <row r="18" spans="1:7" ht="48.75" customHeight="1" thickBot="1">
      <c r="A18" s="421" t="s">
        <v>27</v>
      </c>
      <c r="B18" s="422"/>
      <c r="C18" s="222"/>
      <c r="D18" s="272" t="s">
        <v>28</v>
      </c>
      <c r="E18" s="272" t="s">
        <v>28</v>
      </c>
      <c r="F18" s="43">
        <f>SUM(Կապիտալ!H34,Կապիտալ!G44)</f>
        <v>27835.600000000002</v>
      </c>
      <c r="G18" s="43">
        <f>SUM(F18)</f>
        <v>27835.600000000002</v>
      </c>
    </row>
    <row r="19" spans="1:7" ht="30.75" customHeight="1">
      <c r="A19" s="407" t="s">
        <v>29</v>
      </c>
      <c r="B19" s="408"/>
      <c r="C19" s="408"/>
      <c r="D19" s="408"/>
      <c r="E19" s="408"/>
      <c r="F19" s="409"/>
      <c r="G19" s="410"/>
    </row>
    <row r="20" spans="1:7" ht="34.5" customHeight="1" thickBot="1">
      <c r="A20" s="415" t="s">
        <v>289</v>
      </c>
      <c r="B20" s="416"/>
      <c r="C20" s="416"/>
      <c r="D20" s="416"/>
      <c r="E20" s="416"/>
      <c r="F20" s="416"/>
      <c r="G20" s="417"/>
    </row>
    <row r="21" spans="1:7" ht="36" customHeight="1" thickBot="1">
      <c r="A21" s="418" t="s">
        <v>30</v>
      </c>
      <c r="B21" s="419"/>
      <c r="C21" s="419"/>
      <c r="D21" s="419"/>
      <c r="E21" s="419"/>
      <c r="F21" s="419"/>
      <c r="G21" s="420"/>
    </row>
    <row r="22" spans="1:7" ht="94.5" customHeight="1" thickBot="1">
      <c r="A22" s="423" t="s">
        <v>31</v>
      </c>
      <c r="B22" s="424"/>
      <c r="C22" s="425" t="s">
        <v>32</v>
      </c>
      <c r="D22" s="426"/>
      <c r="E22" s="426"/>
      <c r="F22" s="426"/>
      <c r="G22" s="427"/>
    </row>
    <row r="23" spans="1:7" ht="63" customHeight="1" thickBot="1">
      <c r="A23" s="391" t="s">
        <v>33</v>
      </c>
      <c r="B23" s="392"/>
      <c r="C23" s="224"/>
      <c r="D23" s="224"/>
      <c r="E23" s="224"/>
      <c r="F23" s="224"/>
      <c r="G23" s="225"/>
    </row>
    <row r="24" spans="1:7" ht="25.5" customHeight="1">
      <c r="A24" s="397" t="s">
        <v>34</v>
      </c>
      <c r="B24" s="398"/>
      <c r="C24" s="398"/>
      <c r="D24" s="398"/>
      <c r="E24" s="398"/>
      <c r="F24" s="399"/>
      <c r="G24" s="400"/>
    </row>
    <row r="25" spans="1:7" ht="24" customHeight="1" thickBot="1">
      <c r="A25" s="393" t="s">
        <v>68</v>
      </c>
      <c r="B25" s="394"/>
      <c r="C25" s="394"/>
      <c r="D25" s="394"/>
      <c r="E25" s="394"/>
      <c r="F25" s="395"/>
      <c r="G25" s="396"/>
    </row>
    <row r="26" spans="1:7" ht="17.25">
      <c r="A26" s="397" t="s">
        <v>35</v>
      </c>
      <c r="B26" s="398"/>
      <c r="C26" s="398"/>
      <c r="D26" s="398"/>
      <c r="E26" s="398"/>
      <c r="F26" s="399"/>
      <c r="G26" s="400"/>
    </row>
    <row r="27" spans="1:7" ht="48.75" customHeight="1" thickBot="1">
      <c r="A27" s="393" t="s">
        <v>69</v>
      </c>
      <c r="B27" s="394"/>
      <c r="C27" s="394"/>
      <c r="D27" s="394"/>
      <c r="E27" s="394"/>
      <c r="F27" s="395"/>
      <c r="G27" s="396"/>
    </row>
    <row r="28" spans="1:7" ht="29.25" customHeight="1">
      <c r="A28" s="428" t="s">
        <v>130</v>
      </c>
      <c r="B28" s="429"/>
      <c r="C28" s="429"/>
      <c r="D28" s="429"/>
      <c r="E28" s="429"/>
      <c r="F28" s="429"/>
      <c r="G28" s="430"/>
    </row>
    <row r="29" spans="1:7" ht="27" customHeight="1" thickBot="1">
      <c r="A29" s="431" t="s">
        <v>131</v>
      </c>
      <c r="B29" s="432"/>
      <c r="C29" s="432"/>
      <c r="D29" s="433"/>
      <c r="E29" s="433"/>
      <c r="F29" s="433"/>
      <c r="G29" s="434"/>
    </row>
    <row r="30" spans="1:7" ht="35.25" customHeight="1">
      <c r="A30" s="459" t="s">
        <v>21</v>
      </c>
      <c r="B30" s="460"/>
      <c r="C30" s="461"/>
      <c r="D30" s="445" t="s">
        <v>92</v>
      </c>
      <c r="E30" s="446"/>
      <c r="F30" s="446"/>
      <c r="G30" s="447"/>
    </row>
    <row r="31" spans="1:7" ht="40.5" customHeight="1">
      <c r="A31" s="462"/>
      <c r="B31" s="463"/>
      <c r="C31" s="464"/>
      <c r="D31" s="449" t="s">
        <v>22</v>
      </c>
      <c r="E31" s="450"/>
      <c r="F31" s="449" t="s">
        <v>23</v>
      </c>
      <c r="G31" s="450"/>
    </row>
    <row r="32" spans="1:7" ht="35.25" customHeight="1" thickBot="1">
      <c r="A32" s="465"/>
      <c r="B32" s="466"/>
      <c r="C32" s="467"/>
      <c r="D32" s="178" t="s">
        <v>5</v>
      </c>
      <c r="E32" s="274" t="s">
        <v>5</v>
      </c>
      <c r="F32" s="178" t="s">
        <v>10</v>
      </c>
      <c r="G32" s="63" t="s">
        <v>5</v>
      </c>
    </row>
    <row r="33" spans="1:7" ht="17.25">
      <c r="A33" s="411" t="s">
        <v>24</v>
      </c>
      <c r="B33" s="412"/>
      <c r="C33" s="501" t="s">
        <v>11</v>
      </c>
      <c r="D33" s="405"/>
      <c r="E33" s="405"/>
      <c r="F33" s="405"/>
      <c r="G33" s="406"/>
    </row>
    <row r="34" spans="1:7" ht="25.5" customHeight="1">
      <c r="A34" s="413"/>
      <c r="B34" s="414"/>
      <c r="C34" s="451" t="s">
        <v>43</v>
      </c>
      <c r="D34" s="452"/>
      <c r="E34" s="452"/>
      <c r="F34" s="452"/>
      <c r="G34" s="453"/>
    </row>
    <row r="35" spans="1:7" ht="17.25">
      <c r="A35" s="502">
        <v>1047</v>
      </c>
      <c r="B35" s="455" t="s">
        <v>67</v>
      </c>
      <c r="C35" s="501" t="s">
        <v>26</v>
      </c>
      <c r="D35" s="503"/>
      <c r="E35" s="503"/>
      <c r="F35" s="503"/>
      <c r="G35" s="504"/>
    </row>
    <row r="36" spans="1:7" ht="55.5" customHeight="1" thickBot="1">
      <c r="A36" s="502"/>
      <c r="B36" s="455"/>
      <c r="C36" s="468" t="s">
        <v>44</v>
      </c>
      <c r="D36" s="469"/>
      <c r="E36" s="469"/>
      <c r="F36" s="469"/>
      <c r="G36" s="470"/>
    </row>
    <row r="37" spans="1:7" ht="78" customHeight="1">
      <c r="A37" s="478" t="s">
        <v>38</v>
      </c>
      <c r="B37" s="479"/>
      <c r="C37" s="208" t="s">
        <v>45</v>
      </c>
      <c r="D37" s="209"/>
      <c r="E37" s="209">
        <v>3</v>
      </c>
      <c r="F37" s="210"/>
      <c r="G37" s="211"/>
    </row>
    <row r="38" spans="1:7" ht="69.75" thickBot="1">
      <c r="A38" s="480" t="s">
        <v>39</v>
      </c>
      <c r="B38" s="481"/>
      <c r="C38" s="212" t="s">
        <v>46</v>
      </c>
      <c r="D38" s="212"/>
      <c r="E38" s="213"/>
      <c r="F38" s="214"/>
      <c r="G38" s="215"/>
    </row>
    <row r="39" spans="1:7" ht="72" customHeight="1" thickBot="1">
      <c r="A39" s="482" t="s">
        <v>47</v>
      </c>
      <c r="B39" s="483"/>
      <c r="C39" s="483"/>
      <c r="D39" s="269"/>
      <c r="E39" s="197"/>
      <c r="F39" s="5">
        <f>SUM(Կապիտալ!I12,Արարատ!D9)</f>
        <v>-27974</v>
      </c>
      <c r="G39" s="5">
        <f>SUM(Կապիտալ!I12,Արարատ!D9)</f>
        <v>-27974</v>
      </c>
    </row>
    <row r="40" spans="1:7" ht="62.25" customHeight="1" thickBot="1">
      <c r="A40" s="484" t="s">
        <v>48</v>
      </c>
      <c r="B40" s="485"/>
      <c r="C40" s="5">
        <f>G39</f>
        <v>-27974</v>
      </c>
      <c r="D40" s="64"/>
      <c r="E40" s="197"/>
      <c r="F40" s="216"/>
      <c r="G40" s="217"/>
    </row>
    <row r="41" spans="1:7" ht="114.75" customHeight="1" thickBot="1">
      <c r="A41" s="484" t="s">
        <v>49</v>
      </c>
      <c r="B41" s="485"/>
      <c r="C41" s="273"/>
      <c r="D41" s="273"/>
      <c r="E41" s="197"/>
      <c r="F41" s="216"/>
      <c r="G41" s="217"/>
    </row>
    <row r="42" spans="1:7" ht="24" customHeight="1">
      <c r="A42" s="397" t="s">
        <v>34</v>
      </c>
      <c r="B42" s="398"/>
      <c r="C42" s="398"/>
      <c r="D42" s="398"/>
      <c r="E42" s="398"/>
      <c r="F42" s="399"/>
      <c r="G42" s="400"/>
    </row>
    <row r="43" spans="1:7" ht="43.5" customHeight="1" thickBot="1">
      <c r="A43" s="431" t="s">
        <v>70</v>
      </c>
      <c r="B43" s="432"/>
      <c r="C43" s="432"/>
      <c r="D43" s="432"/>
      <c r="E43" s="432"/>
      <c r="F43" s="432"/>
      <c r="G43" s="474"/>
    </row>
    <row r="44" spans="1:7" ht="21" customHeight="1">
      <c r="A44" s="397" t="s">
        <v>35</v>
      </c>
      <c r="B44" s="398"/>
      <c r="C44" s="398"/>
      <c r="D44" s="398"/>
      <c r="E44" s="398"/>
      <c r="F44" s="399"/>
      <c r="G44" s="400"/>
    </row>
    <row r="45" spans="1:7" ht="36" customHeight="1" thickBot="1">
      <c r="A45" s="431" t="s">
        <v>71</v>
      </c>
      <c r="B45" s="432"/>
      <c r="C45" s="432"/>
      <c r="D45" s="432"/>
      <c r="E45" s="432"/>
      <c r="F45" s="432"/>
      <c r="G45" s="474"/>
    </row>
    <row r="46" spans="1:7" ht="27.75" customHeight="1">
      <c r="A46" s="486" t="s">
        <v>24</v>
      </c>
      <c r="B46" s="487"/>
      <c r="C46" s="492" t="s">
        <v>11</v>
      </c>
      <c r="D46" s="493"/>
      <c r="E46" s="493"/>
      <c r="F46" s="493"/>
      <c r="G46" s="494"/>
    </row>
    <row r="47" spans="1:7" ht="33.75" customHeight="1">
      <c r="A47" s="488"/>
      <c r="B47" s="489"/>
      <c r="C47" s="495" t="s">
        <v>56</v>
      </c>
      <c r="D47" s="433"/>
      <c r="E47" s="496"/>
      <c r="F47" s="496"/>
      <c r="G47" s="434"/>
    </row>
    <row r="48" spans="1:7" ht="36" customHeight="1" thickBot="1">
      <c r="A48" s="490"/>
      <c r="B48" s="491"/>
      <c r="C48" s="497" t="s">
        <v>37</v>
      </c>
      <c r="D48" s="498"/>
      <c r="E48" s="499"/>
      <c r="F48" s="499"/>
      <c r="G48" s="500"/>
    </row>
    <row r="49" spans="1:7" ht="61.5" customHeight="1" thickBot="1">
      <c r="A49" s="226">
        <v>1049</v>
      </c>
      <c r="B49" s="200" t="s">
        <v>133</v>
      </c>
      <c r="C49" s="431" t="s">
        <v>57</v>
      </c>
      <c r="D49" s="432"/>
      <c r="E49" s="432"/>
      <c r="F49" s="432"/>
      <c r="G49" s="474"/>
    </row>
    <row r="50" spans="1:7" ht="83.25" customHeight="1" thickBot="1">
      <c r="A50" s="475" t="s">
        <v>38</v>
      </c>
      <c r="B50" s="476"/>
      <c r="C50" s="270" t="s">
        <v>63</v>
      </c>
      <c r="D50" s="271"/>
      <c r="E50" s="271"/>
      <c r="F50" s="200"/>
      <c r="G50" s="200"/>
    </row>
    <row r="51" spans="1:7" ht="48.75" customHeight="1" thickBot="1">
      <c r="A51" s="475" t="s">
        <v>39</v>
      </c>
      <c r="B51" s="476"/>
      <c r="C51" s="270"/>
      <c r="D51" s="270"/>
      <c r="E51" s="200"/>
      <c r="F51" s="200"/>
      <c r="G51" s="200"/>
    </row>
    <row r="52" spans="1:7" ht="69.75" customHeight="1" thickBot="1">
      <c r="A52" s="475" t="s">
        <v>40</v>
      </c>
      <c r="B52" s="477"/>
      <c r="C52" s="476"/>
      <c r="D52" s="270"/>
      <c r="E52" s="200"/>
      <c r="F52" s="202">
        <f>SUM(Կապիտալ!H14)</f>
        <v>138.39999999999998</v>
      </c>
      <c r="G52" s="202">
        <f>SUM(F52)</f>
        <v>138.39999999999998</v>
      </c>
    </row>
    <row r="53" spans="1:7" ht="64.5" customHeight="1" thickBot="1">
      <c r="A53" s="475" t="s">
        <v>41</v>
      </c>
      <c r="B53" s="476"/>
      <c r="C53" s="202">
        <f>G52</f>
        <v>138.39999999999998</v>
      </c>
      <c r="D53" s="202"/>
      <c r="E53" s="200"/>
      <c r="F53" s="200"/>
      <c r="G53" s="200"/>
    </row>
    <row r="54" spans="1:7" ht="117.75" customHeight="1" thickBot="1">
      <c r="A54" s="475" t="s">
        <v>42</v>
      </c>
      <c r="B54" s="476"/>
      <c r="C54" s="270"/>
      <c r="D54" s="270"/>
      <c r="E54" s="200"/>
      <c r="F54" s="200"/>
      <c r="G54" s="200"/>
    </row>
    <row r="55" spans="1:7" ht="46.5" customHeight="1">
      <c r="A55" s="471" t="s">
        <v>34</v>
      </c>
      <c r="B55" s="472"/>
      <c r="C55" s="472"/>
      <c r="D55" s="472"/>
      <c r="E55" s="472"/>
      <c r="F55" s="472"/>
      <c r="G55" s="473"/>
    </row>
    <row r="56" spans="1:7" ht="45.75" customHeight="1" thickBot="1">
      <c r="A56" s="431" t="s">
        <v>144</v>
      </c>
      <c r="B56" s="432"/>
      <c r="C56" s="432"/>
      <c r="D56" s="432"/>
      <c r="E56" s="432"/>
      <c r="F56" s="432"/>
      <c r="G56" s="474"/>
    </row>
    <row r="57" spans="1:7" ht="43.5" customHeight="1">
      <c r="A57" s="471" t="s">
        <v>35</v>
      </c>
      <c r="B57" s="472"/>
      <c r="C57" s="472"/>
      <c r="D57" s="472"/>
      <c r="E57" s="472"/>
      <c r="F57" s="472"/>
      <c r="G57" s="473"/>
    </row>
    <row r="58" spans="1:7" ht="70.5" customHeight="1" thickBot="1">
      <c r="A58" s="431" t="s">
        <v>145</v>
      </c>
      <c r="B58" s="432"/>
      <c r="C58" s="432"/>
      <c r="D58" s="432"/>
      <c r="E58" s="432"/>
      <c r="F58" s="432"/>
      <c r="G58" s="474"/>
    </row>
  </sheetData>
  <mergeCells count="63">
    <mergeCell ref="F31:G31"/>
    <mergeCell ref="A1:G1"/>
    <mergeCell ref="A2:G2"/>
    <mergeCell ref="A46:B48"/>
    <mergeCell ref="C46:G46"/>
    <mergeCell ref="C47:G47"/>
    <mergeCell ref="C48:G48"/>
    <mergeCell ref="A43:G43"/>
    <mergeCell ref="A44:G44"/>
    <mergeCell ref="A45:G45"/>
    <mergeCell ref="A33:B34"/>
    <mergeCell ref="C33:G33"/>
    <mergeCell ref="C34:G34"/>
    <mergeCell ref="A35:A36"/>
    <mergeCell ref="B35:B36"/>
    <mergeCell ref="C35:G35"/>
    <mergeCell ref="C36:G36"/>
    <mergeCell ref="A55:G55"/>
    <mergeCell ref="A56:G56"/>
    <mergeCell ref="A57:G57"/>
    <mergeCell ref="A58:G58"/>
    <mergeCell ref="C49:G49"/>
    <mergeCell ref="A50:B50"/>
    <mergeCell ref="A51:B51"/>
    <mergeCell ref="A52:C52"/>
    <mergeCell ref="A53:B53"/>
    <mergeCell ref="A54:B54"/>
    <mergeCell ref="A37:B37"/>
    <mergeCell ref="A38:B38"/>
    <mergeCell ref="A39:C39"/>
    <mergeCell ref="A40:B40"/>
    <mergeCell ref="A41:B41"/>
    <mergeCell ref="A42:G42"/>
    <mergeCell ref="A28:G28"/>
    <mergeCell ref="A29:G29"/>
    <mergeCell ref="A9:G9"/>
    <mergeCell ref="A11:C13"/>
    <mergeCell ref="D11:G11"/>
    <mergeCell ref="D12:E12"/>
    <mergeCell ref="F12:G12"/>
    <mergeCell ref="A24:G24"/>
    <mergeCell ref="C15:G15"/>
    <mergeCell ref="A16:A17"/>
    <mergeCell ref="B16:B17"/>
    <mergeCell ref="C17:G17"/>
    <mergeCell ref="A30:C32"/>
    <mergeCell ref="D30:G30"/>
    <mergeCell ref="D31:E31"/>
    <mergeCell ref="A23:B23"/>
    <mergeCell ref="A25:G25"/>
    <mergeCell ref="A26:G26"/>
    <mergeCell ref="A27:G27"/>
    <mergeCell ref="A3:G3"/>
    <mergeCell ref="A5:G5"/>
    <mergeCell ref="A7:G7"/>
    <mergeCell ref="C14:G14"/>
    <mergeCell ref="A19:G19"/>
    <mergeCell ref="A14:B15"/>
    <mergeCell ref="A20:G20"/>
    <mergeCell ref="A21:G21"/>
    <mergeCell ref="A18:B18"/>
    <mergeCell ref="A22:B22"/>
    <mergeCell ref="C22:G22"/>
  </mergeCells>
  <pageMargins left="0.8" right="0.7" top="0.43" bottom="0.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N55"/>
  <sheetViews>
    <sheetView topLeftCell="A22" workbookViewId="0">
      <selection activeCell="G36" sqref="G36"/>
    </sheetView>
  </sheetViews>
  <sheetFormatPr defaultColWidth="18.28515625" defaultRowHeight="17.25"/>
  <cols>
    <col min="1" max="1" width="11.42578125" style="4" customWidth="1"/>
    <col min="2" max="2" width="18.28515625" style="4" customWidth="1"/>
    <col min="3" max="3" width="26.42578125" style="4" customWidth="1"/>
    <col min="4" max="4" width="34.5703125" style="4" customWidth="1"/>
    <col min="5" max="5" width="16" style="4" hidden="1" customWidth="1"/>
    <col min="6" max="6" width="0.140625" style="4" customWidth="1"/>
    <col min="7" max="7" width="31.28515625" style="4" customWidth="1"/>
    <col min="8" max="250" width="9.140625" style="4" customWidth="1"/>
    <col min="251" max="251" width="11.42578125" style="4" customWidth="1"/>
    <col min="252" max="252" width="18.28515625" style="4"/>
    <col min="253" max="253" width="11.42578125" style="4" customWidth="1"/>
    <col min="254" max="254" width="18.28515625" style="4" customWidth="1"/>
    <col min="255" max="255" width="21" style="4" customWidth="1"/>
    <col min="256" max="257" width="16" style="4" customWidth="1"/>
    <col min="258" max="258" width="17" style="4" customWidth="1"/>
    <col min="259" max="259" width="12.7109375" style="4" customWidth="1"/>
    <col min="260" max="260" width="13.7109375" style="4" customWidth="1"/>
    <col min="261" max="261" width="12.7109375" style="4" customWidth="1"/>
    <col min="262" max="262" width="9.140625" style="4" customWidth="1"/>
    <col min="263" max="263" width="9.7109375" style="4" bestFit="1" customWidth="1"/>
    <col min="264" max="506" width="9.140625" style="4" customWidth="1"/>
    <col min="507" max="507" width="11.42578125" style="4" customWidth="1"/>
    <col min="508" max="508" width="18.28515625" style="4"/>
    <col min="509" max="509" width="11.42578125" style="4" customWidth="1"/>
    <col min="510" max="510" width="18.28515625" style="4" customWidth="1"/>
    <col min="511" max="511" width="21" style="4" customWidth="1"/>
    <col min="512" max="513" width="16" style="4" customWidth="1"/>
    <col min="514" max="514" width="17" style="4" customWidth="1"/>
    <col min="515" max="515" width="12.7109375" style="4" customWidth="1"/>
    <col min="516" max="516" width="13.7109375" style="4" customWidth="1"/>
    <col min="517" max="517" width="12.7109375" style="4" customWidth="1"/>
    <col min="518" max="518" width="9.140625" style="4" customWidth="1"/>
    <col min="519" max="519" width="9.7109375" style="4" bestFit="1" customWidth="1"/>
    <col min="520" max="762" width="9.140625" style="4" customWidth="1"/>
    <col min="763" max="763" width="11.42578125" style="4" customWidth="1"/>
    <col min="764" max="764" width="18.28515625" style="4"/>
    <col min="765" max="765" width="11.42578125" style="4" customWidth="1"/>
    <col min="766" max="766" width="18.28515625" style="4" customWidth="1"/>
    <col min="767" max="767" width="21" style="4" customWidth="1"/>
    <col min="768" max="769" width="16" style="4" customWidth="1"/>
    <col min="770" max="770" width="17" style="4" customWidth="1"/>
    <col min="771" max="771" width="12.7109375" style="4" customWidth="1"/>
    <col min="772" max="772" width="13.7109375" style="4" customWidth="1"/>
    <col min="773" max="773" width="12.7109375" style="4" customWidth="1"/>
    <col min="774" max="774" width="9.140625" style="4" customWidth="1"/>
    <col min="775" max="775" width="9.7109375" style="4" bestFit="1" customWidth="1"/>
    <col min="776" max="1018" width="9.140625" style="4" customWidth="1"/>
    <col min="1019" max="1019" width="11.42578125" style="4" customWidth="1"/>
    <col min="1020" max="1020" width="18.28515625" style="4"/>
    <col min="1021" max="1021" width="11.42578125" style="4" customWidth="1"/>
    <col min="1022" max="1022" width="18.28515625" style="4" customWidth="1"/>
    <col min="1023" max="1023" width="21" style="4" customWidth="1"/>
    <col min="1024" max="1025" width="16" style="4" customWidth="1"/>
    <col min="1026" max="1026" width="17" style="4" customWidth="1"/>
    <col min="1027" max="1027" width="12.7109375" style="4" customWidth="1"/>
    <col min="1028" max="1028" width="13.7109375" style="4" customWidth="1"/>
    <col min="1029" max="1029" width="12.7109375" style="4" customWidth="1"/>
    <col min="1030" max="1030" width="9.140625" style="4" customWidth="1"/>
    <col min="1031" max="1031" width="9.7109375" style="4" bestFit="1" customWidth="1"/>
    <col min="1032" max="1274" width="9.140625" style="4" customWidth="1"/>
    <col min="1275" max="1275" width="11.42578125" style="4" customWidth="1"/>
    <col min="1276" max="1276" width="18.28515625" style="4"/>
    <col min="1277" max="1277" width="11.42578125" style="4" customWidth="1"/>
    <col min="1278" max="1278" width="18.28515625" style="4" customWidth="1"/>
    <col min="1279" max="1279" width="21" style="4" customWidth="1"/>
    <col min="1280" max="1281" width="16" style="4" customWidth="1"/>
    <col min="1282" max="1282" width="17" style="4" customWidth="1"/>
    <col min="1283" max="1283" width="12.7109375" style="4" customWidth="1"/>
    <col min="1284" max="1284" width="13.7109375" style="4" customWidth="1"/>
    <col min="1285" max="1285" width="12.7109375" style="4" customWidth="1"/>
    <col min="1286" max="1286" width="9.140625" style="4" customWidth="1"/>
    <col min="1287" max="1287" width="9.7109375" style="4" bestFit="1" customWidth="1"/>
    <col min="1288" max="1530" width="9.140625" style="4" customWidth="1"/>
    <col min="1531" max="1531" width="11.42578125" style="4" customWidth="1"/>
    <col min="1532" max="1532" width="18.28515625" style="4"/>
    <col min="1533" max="1533" width="11.42578125" style="4" customWidth="1"/>
    <col min="1534" max="1534" width="18.28515625" style="4" customWidth="1"/>
    <col min="1535" max="1535" width="21" style="4" customWidth="1"/>
    <col min="1536" max="1537" width="16" style="4" customWidth="1"/>
    <col min="1538" max="1538" width="17" style="4" customWidth="1"/>
    <col min="1539" max="1539" width="12.7109375" style="4" customWidth="1"/>
    <col min="1540" max="1540" width="13.7109375" style="4" customWidth="1"/>
    <col min="1541" max="1541" width="12.7109375" style="4" customWidth="1"/>
    <col min="1542" max="1542" width="9.140625" style="4" customWidth="1"/>
    <col min="1543" max="1543" width="9.7109375" style="4" bestFit="1" customWidth="1"/>
    <col min="1544" max="1786" width="9.140625" style="4" customWidth="1"/>
    <col min="1787" max="1787" width="11.42578125" style="4" customWidth="1"/>
    <col min="1788" max="1788" width="18.28515625" style="4"/>
    <col min="1789" max="1789" width="11.42578125" style="4" customWidth="1"/>
    <col min="1790" max="1790" width="18.28515625" style="4" customWidth="1"/>
    <col min="1791" max="1791" width="21" style="4" customWidth="1"/>
    <col min="1792" max="1793" width="16" style="4" customWidth="1"/>
    <col min="1794" max="1794" width="17" style="4" customWidth="1"/>
    <col min="1795" max="1795" width="12.7109375" style="4" customWidth="1"/>
    <col min="1796" max="1796" width="13.7109375" style="4" customWidth="1"/>
    <col min="1797" max="1797" width="12.7109375" style="4" customWidth="1"/>
    <col min="1798" max="1798" width="9.140625" style="4" customWidth="1"/>
    <col min="1799" max="1799" width="9.7109375" style="4" bestFit="1" customWidth="1"/>
    <col min="1800" max="2042" width="9.140625" style="4" customWidth="1"/>
    <col min="2043" max="2043" width="11.42578125" style="4" customWidth="1"/>
    <col min="2044" max="2044" width="18.28515625" style="4"/>
    <col min="2045" max="2045" width="11.42578125" style="4" customWidth="1"/>
    <col min="2046" max="2046" width="18.28515625" style="4" customWidth="1"/>
    <col min="2047" max="2047" width="21" style="4" customWidth="1"/>
    <col min="2048" max="2049" width="16" style="4" customWidth="1"/>
    <col min="2050" max="2050" width="17" style="4" customWidth="1"/>
    <col min="2051" max="2051" width="12.7109375" style="4" customWidth="1"/>
    <col min="2052" max="2052" width="13.7109375" style="4" customWidth="1"/>
    <col min="2053" max="2053" width="12.7109375" style="4" customWidth="1"/>
    <col min="2054" max="2054" width="9.140625" style="4" customWidth="1"/>
    <col min="2055" max="2055" width="9.7109375" style="4" bestFit="1" customWidth="1"/>
    <col min="2056" max="2298" width="9.140625" style="4" customWidth="1"/>
    <col min="2299" max="2299" width="11.42578125" style="4" customWidth="1"/>
    <col min="2300" max="2300" width="18.28515625" style="4"/>
    <col min="2301" max="2301" width="11.42578125" style="4" customWidth="1"/>
    <col min="2302" max="2302" width="18.28515625" style="4" customWidth="1"/>
    <col min="2303" max="2303" width="21" style="4" customWidth="1"/>
    <col min="2304" max="2305" width="16" style="4" customWidth="1"/>
    <col min="2306" max="2306" width="17" style="4" customWidth="1"/>
    <col min="2307" max="2307" width="12.7109375" style="4" customWidth="1"/>
    <col min="2308" max="2308" width="13.7109375" style="4" customWidth="1"/>
    <col min="2309" max="2309" width="12.7109375" style="4" customWidth="1"/>
    <col min="2310" max="2310" width="9.140625" style="4" customWidth="1"/>
    <col min="2311" max="2311" width="9.7109375" style="4" bestFit="1" customWidth="1"/>
    <col min="2312" max="2554" width="9.140625" style="4" customWidth="1"/>
    <col min="2555" max="2555" width="11.42578125" style="4" customWidth="1"/>
    <col min="2556" max="2556" width="18.28515625" style="4"/>
    <col min="2557" max="2557" width="11.42578125" style="4" customWidth="1"/>
    <col min="2558" max="2558" width="18.28515625" style="4" customWidth="1"/>
    <col min="2559" max="2559" width="21" style="4" customWidth="1"/>
    <col min="2560" max="2561" width="16" style="4" customWidth="1"/>
    <col min="2562" max="2562" width="17" style="4" customWidth="1"/>
    <col min="2563" max="2563" width="12.7109375" style="4" customWidth="1"/>
    <col min="2564" max="2564" width="13.7109375" style="4" customWidth="1"/>
    <col min="2565" max="2565" width="12.7109375" style="4" customWidth="1"/>
    <col min="2566" max="2566" width="9.140625" style="4" customWidth="1"/>
    <col min="2567" max="2567" width="9.7109375" style="4" bestFit="1" customWidth="1"/>
    <col min="2568" max="2810" width="9.140625" style="4" customWidth="1"/>
    <col min="2811" max="2811" width="11.42578125" style="4" customWidth="1"/>
    <col min="2812" max="2812" width="18.28515625" style="4"/>
    <col min="2813" max="2813" width="11.42578125" style="4" customWidth="1"/>
    <col min="2814" max="2814" width="18.28515625" style="4" customWidth="1"/>
    <col min="2815" max="2815" width="21" style="4" customWidth="1"/>
    <col min="2816" max="2817" width="16" style="4" customWidth="1"/>
    <col min="2818" max="2818" width="17" style="4" customWidth="1"/>
    <col min="2819" max="2819" width="12.7109375" style="4" customWidth="1"/>
    <col min="2820" max="2820" width="13.7109375" style="4" customWidth="1"/>
    <col min="2821" max="2821" width="12.7109375" style="4" customWidth="1"/>
    <col min="2822" max="2822" width="9.140625" style="4" customWidth="1"/>
    <col min="2823" max="2823" width="9.7109375" style="4" bestFit="1" customWidth="1"/>
    <col min="2824" max="3066" width="9.140625" style="4" customWidth="1"/>
    <col min="3067" max="3067" width="11.42578125" style="4" customWidth="1"/>
    <col min="3068" max="3068" width="18.28515625" style="4"/>
    <col min="3069" max="3069" width="11.42578125" style="4" customWidth="1"/>
    <col min="3070" max="3070" width="18.28515625" style="4" customWidth="1"/>
    <col min="3071" max="3071" width="21" style="4" customWidth="1"/>
    <col min="3072" max="3073" width="16" style="4" customWidth="1"/>
    <col min="3074" max="3074" width="17" style="4" customWidth="1"/>
    <col min="3075" max="3075" width="12.7109375" style="4" customWidth="1"/>
    <col min="3076" max="3076" width="13.7109375" style="4" customWidth="1"/>
    <col min="3077" max="3077" width="12.7109375" style="4" customWidth="1"/>
    <col min="3078" max="3078" width="9.140625" style="4" customWidth="1"/>
    <col min="3079" max="3079" width="9.7109375" style="4" bestFit="1" customWidth="1"/>
    <col min="3080" max="3322" width="9.140625" style="4" customWidth="1"/>
    <col min="3323" max="3323" width="11.42578125" style="4" customWidth="1"/>
    <col min="3324" max="3324" width="18.28515625" style="4"/>
    <col min="3325" max="3325" width="11.42578125" style="4" customWidth="1"/>
    <col min="3326" max="3326" width="18.28515625" style="4" customWidth="1"/>
    <col min="3327" max="3327" width="21" style="4" customWidth="1"/>
    <col min="3328" max="3329" width="16" style="4" customWidth="1"/>
    <col min="3330" max="3330" width="17" style="4" customWidth="1"/>
    <col min="3331" max="3331" width="12.7109375" style="4" customWidth="1"/>
    <col min="3332" max="3332" width="13.7109375" style="4" customWidth="1"/>
    <col min="3333" max="3333" width="12.7109375" style="4" customWidth="1"/>
    <col min="3334" max="3334" width="9.140625" style="4" customWidth="1"/>
    <col min="3335" max="3335" width="9.7109375" style="4" bestFit="1" customWidth="1"/>
    <col min="3336" max="3578" width="9.140625" style="4" customWidth="1"/>
    <col min="3579" max="3579" width="11.42578125" style="4" customWidth="1"/>
    <col min="3580" max="3580" width="18.28515625" style="4"/>
    <col min="3581" max="3581" width="11.42578125" style="4" customWidth="1"/>
    <col min="3582" max="3582" width="18.28515625" style="4" customWidth="1"/>
    <col min="3583" max="3583" width="21" style="4" customWidth="1"/>
    <col min="3584" max="3585" width="16" style="4" customWidth="1"/>
    <col min="3586" max="3586" width="17" style="4" customWidth="1"/>
    <col min="3587" max="3587" width="12.7109375" style="4" customWidth="1"/>
    <col min="3588" max="3588" width="13.7109375" style="4" customWidth="1"/>
    <col min="3589" max="3589" width="12.7109375" style="4" customWidth="1"/>
    <col min="3590" max="3590" width="9.140625" style="4" customWidth="1"/>
    <col min="3591" max="3591" width="9.7109375" style="4" bestFit="1" customWidth="1"/>
    <col min="3592" max="3834" width="9.140625" style="4" customWidth="1"/>
    <col min="3835" max="3835" width="11.42578125" style="4" customWidth="1"/>
    <col min="3836" max="3836" width="18.28515625" style="4"/>
    <col min="3837" max="3837" width="11.42578125" style="4" customWidth="1"/>
    <col min="3838" max="3838" width="18.28515625" style="4" customWidth="1"/>
    <col min="3839" max="3839" width="21" style="4" customWidth="1"/>
    <col min="3840" max="3841" width="16" style="4" customWidth="1"/>
    <col min="3842" max="3842" width="17" style="4" customWidth="1"/>
    <col min="3843" max="3843" width="12.7109375" style="4" customWidth="1"/>
    <col min="3844" max="3844" width="13.7109375" style="4" customWidth="1"/>
    <col min="3845" max="3845" width="12.7109375" style="4" customWidth="1"/>
    <col min="3846" max="3846" width="9.140625" style="4" customWidth="1"/>
    <col min="3847" max="3847" width="9.7109375" style="4" bestFit="1" customWidth="1"/>
    <col min="3848" max="4090" width="9.140625" style="4" customWidth="1"/>
    <col min="4091" max="4091" width="11.42578125" style="4" customWidth="1"/>
    <col min="4092" max="4092" width="18.28515625" style="4"/>
    <col min="4093" max="4093" width="11.42578125" style="4" customWidth="1"/>
    <col min="4094" max="4094" width="18.28515625" style="4" customWidth="1"/>
    <col min="4095" max="4095" width="21" style="4" customWidth="1"/>
    <col min="4096" max="4097" width="16" style="4" customWidth="1"/>
    <col min="4098" max="4098" width="17" style="4" customWidth="1"/>
    <col min="4099" max="4099" width="12.7109375" style="4" customWidth="1"/>
    <col min="4100" max="4100" width="13.7109375" style="4" customWidth="1"/>
    <col min="4101" max="4101" width="12.7109375" style="4" customWidth="1"/>
    <col min="4102" max="4102" width="9.140625" style="4" customWidth="1"/>
    <col min="4103" max="4103" width="9.7109375" style="4" bestFit="1" customWidth="1"/>
    <col min="4104" max="4346" width="9.140625" style="4" customWidth="1"/>
    <col min="4347" max="4347" width="11.42578125" style="4" customWidth="1"/>
    <col min="4348" max="4348" width="18.28515625" style="4"/>
    <col min="4349" max="4349" width="11.42578125" style="4" customWidth="1"/>
    <col min="4350" max="4350" width="18.28515625" style="4" customWidth="1"/>
    <col min="4351" max="4351" width="21" style="4" customWidth="1"/>
    <col min="4352" max="4353" width="16" style="4" customWidth="1"/>
    <col min="4354" max="4354" width="17" style="4" customWidth="1"/>
    <col min="4355" max="4355" width="12.7109375" style="4" customWidth="1"/>
    <col min="4356" max="4356" width="13.7109375" style="4" customWidth="1"/>
    <col min="4357" max="4357" width="12.7109375" style="4" customWidth="1"/>
    <col min="4358" max="4358" width="9.140625" style="4" customWidth="1"/>
    <col min="4359" max="4359" width="9.7109375" style="4" bestFit="1" customWidth="1"/>
    <col min="4360" max="4602" width="9.140625" style="4" customWidth="1"/>
    <col min="4603" max="4603" width="11.42578125" style="4" customWidth="1"/>
    <col min="4604" max="4604" width="18.28515625" style="4"/>
    <col min="4605" max="4605" width="11.42578125" style="4" customWidth="1"/>
    <col min="4606" max="4606" width="18.28515625" style="4" customWidth="1"/>
    <col min="4607" max="4607" width="21" style="4" customWidth="1"/>
    <col min="4608" max="4609" width="16" style="4" customWidth="1"/>
    <col min="4610" max="4610" width="17" style="4" customWidth="1"/>
    <col min="4611" max="4611" width="12.7109375" style="4" customWidth="1"/>
    <col min="4612" max="4612" width="13.7109375" style="4" customWidth="1"/>
    <col min="4613" max="4613" width="12.7109375" style="4" customWidth="1"/>
    <col min="4614" max="4614" width="9.140625" style="4" customWidth="1"/>
    <col min="4615" max="4615" width="9.7109375" style="4" bestFit="1" customWidth="1"/>
    <col min="4616" max="4858" width="9.140625" style="4" customWidth="1"/>
    <col min="4859" max="4859" width="11.42578125" style="4" customWidth="1"/>
    <col min="4860" max="4860" width="18.28515625" style="4"/>
    <col min="4861" max="4861" width="11.42578125" style="4" customWidth="1"/>
    <col min="4862" max="4862" width="18.28515625" style="4" customWidth="1"/>
    <col min="4863" max="4863" width="21" style="4" customWidth="1"/>
    <col min="4864" max="4865" width="16" style="4" customWidth="1"/>
    <col min="4866" max="4866" width="17" style="4" customWidth="1"/>
    <col min="4867" max="4867" width="12.7109375" style="4" customWidth="1"/>
    <col min="4868" max="4868" width="13.7109375" style="4" customWidth="1"/>
    <col min="4869" max="4869" width="12.7109375" style="4" customWidth="1"/>
    <col min="4870" max="4870" width="9.140625" style="4" customWidth="1"/>
    <col min="4871" max="4871" width="9.7109375" style="4" bestFit="1" customWidth="1"/>
    <col min="4872" max="5114" width="9.140625" style="4" customWidth="1"/>
    <col min="5115" max="5115" width="11.42578125" style="4" customWidth="1"/>
    <col min="5116" max="5116" width="18.28515625" style="4"/>
    <col min="5117" max="5117" width="11.42578125" style="4" customWidth="1"/>
    <col min="5118" max="5118" width="18.28515625" style="4" customWidth="1"/>
    <col min="5119" max="5119" width="21" style="4" customWidth="1"/>
    <col min="5120" max="5121" width="16" style="4" customWidth="1"/>
    <col min="5122" max="5122" width="17" style="4" customWidth="1"/>
    <col min="5123" max="5123" width="12.7109375" style="4" customWidth="1"/>
    <col min="5124" max="5124" width="13.7109375" style="4" customWidth="1"/>
    <col min="5125" max="5125" width="12.7109375" style="4" customWidth="1"/>
    <col min="5126" max="5126" width="9.140625" style="4" customWidth="1"/>
    <col min="5127" max="5127" width="9.7109375" style="4" bestFit="1" customWidth="1"/>
    <col min="5128" max="5370" width="9.140625" style="4" customWidth="1"/>
    <col min="5371" max="5371" width="11.42578125" style="4" customWidth="1"/>
    <col min="5372" max="5372" width="18.28515625" style="4"/>
    <col min="5373" max="5373" width="11.42578125" style="4" customWidth="1"/>
    <col min="5374" max="5374" width="18.28515625" style="4" customWidth="1"/>
    <col min="5375" max="5375" width="21" style="4" customWidth="1"/>
    <col min="5376" max="5377" width="16" style="4" customWidth="1"/>
    <col min="5378" max="5378" width="17" style="4" customWidth="1"/>
    <col min="5379" max="5379" width="12.7109375" style="4" customWidth="1"/>
    <col min="5380" max="5380" width="13.7109375" style="4" customWidth="1"/>
    <col min="5381" max="5381" width="12.7109375" style="4" customWidth="1"/>
    <col min="5382" max="5382" width="9.140625" style="4" customWidth="1"/>
    <col min="5383" max="5383" width="9.7109375" style="4" bestFit="1" customWidth="1"/>
    <col min="5384" max="5626" width="9.140625" style="4" customWidth="1"/>
    <col min="5627" max="5627" width="11.42578125" style="4" customWidth="1"/>
    <col min="5628" max="5628" width="18.28515625" style="4"/>
    <col min="5629" max="5629" width="11.42578125" style="4" customWidth="1"/>
    <col min="5630" max="5630" width="18.28515625" style="4" customWidth="1"/>
    <col min="5631" max="5631" width="21" style="4" customWidth="1"/>
    <col min="5632" max="5633" width="16" style="4" customWidth="1"/>
    <col min="5634" max="5634" width="17" style="4" customWidth="1"/>
    <col min="5635" max="5635" width="12.7109375" style="4" customWidth="1"/>
    <col min="5636" max="5636" width="13.7109375" style="4" customWidth="1"/>
    <col min="5637" max="5637" width="12.7109375" style="4" customWidth="1"/>
    <col min="5638" max="5638" width="9.140625" style="4" customWidth="1"/>
    <col min="5639" max="5639" width="9.7109375" style="4" bestFit="1" customWidth="1"/>
    <col min="5640" max="5882" width="9.140625" style="4" customWidth="1"/>
    <col min="5883" max="5883" width="11.42578125" style="4" customWidth="1"/>
    <col min="5884" max="5884" width="18.28515625" style="4"/>
    <col min="5885" max="5885" width="11.42578125" style="4" customWidth="1"/>
    <col min="5886" max="5886" width="18.28515625" style="4" customWidth="1"/>
    <col min="5887" max="5887" width="21" style="4" customWidth="1"/>
    <col min="5888" max="5889" width="16" style="4" customWidth="1"/>
    <col min="5890" max="5890" width="17" style="4" customWidth="1"/>
    <col min="5891" max="5891" width="12.7109375" style="4" customWidth="1"/>
    <col min="5892" max="5892" width="13.7109375" style="4" customWidth="1"/>
    <col min="5893" max="5893" width="12.7109375" style="4" customWidth="1"/>
    <col min="5894" max="5894" width="9.140625" style="4" customWidth="1"/>
    <col min="5895" max="5895" width="9.7109375" style="4" bestFit="1" customWidth="1"/>
    <col min="5896" max="6138" width="9.140625" style="4" customWidth="1"/>
    <col min="6139" max="6139" width="11.42578125" style="4" customWidth="1"/>
    <col min="6140" max="6140" width="18.28515625" style="4"/>
    <col min="6141" max="6141" width="11.42578125" style="4" customWidth="1"/>
    <col min="6142" max="6142" width="18.28515625" style="4" customWidth="1"/>
    <col min="6143" max="6143" width="21" style="4" customWidth="1"/>
    <col min="6144" max="6145" width="16" style="4" customWidth="1"/>
    <col min="6146" max="6146" width="17" style="4" customWidth="1"/>
    <col min="6147" max="6147" width="12.7109375" style="4" customWidth="1"/>
    <col min="6148" max="6148" width="13.7109375" style="4" customWidth="1"/>
    <col min="6149" max="6149" width="12.7109375" style="4" customWidth="1"/>
    <col min="6150" max="6150" width="9.140625" style="4" customWidth="1"/>
    <col min="6151" max="6151" width="9.7109375" style="4" bestFit="1" customWidth="1"/>
    <col min="6152" max="6394" width="9.140625" style="4" customWidth="1"/>
    <col min="6395" max="6395" width="11.42578125" style="4" customWidth="1"/>
    <col min="6396" max="6396" width="18.28515625" style="4"/>
    <col min="6397" max="6397" width="11.42578125" style="4" customWidth="1"/>
    <col min="6398" max="6398" width="18.28515625" style="4" customWidth="1"/>
    <col min="6399" max="6399" width="21" style="4" customWidth="1"/>
    <col min="6400" max="6401" width="16" style="4" customWidth="1"/>
    <col min="6402" max="6402" width="17" style="4" customWidth="1"/>
    <col min="6403" max="6403" width="12.7109375" style="4" customWidth="1"/>
    <col min="6404" max="6404" width="13.7109375" style="4" customWidth="1"/>
    <col min="6405" max="6405" width="12.7109375" style="4" customWidth="1"/>
    <col min="6406" max="6406" width="9.140625" style="4" customWidth="1"/>
    <col min="6407" max="6407" width="9.7109375" style="4" bestFit="1" customWidth="1"/>
    <col min="6408" max="6650" width="9.140625" style="4" customWidth="1"/>
    <col min="6651" max="6651" width="11.42578125" style="4" customWidth="1"/>
    <col min="6652" max="6652" width="18.28515625" style="4"/>
    <col min="6653" max="6653" width="11.42578125" style="4" customWidth="1"/>
    <col min="6654" max="6654" width="18.28515625" style="4" customWidth="1"/>
    <col min="6655" max="6655" width="21" style="4" customWidth="1"/>
    <col min="6656" max="6657" width="16" style="4" customWidth="1"/>
    <col min="6658" max="6658" width="17" style="4" customWidth="1"/>
    <col min="6659" max="6659" width="12.7109375" style="4" customWidth="1"/>
    <col min="6660" max="6660" width="13.7109375" style="4" customWidth="1"/>
    <col min="6661" max="6661" width="12.7109375" style="4" customWidth="1"/>
    <col min="6662" max="6662" width="9.140625" style="4" customWidth="1"/>
    <col min="6663" max="6663" width="9.7109375" style="4" bestFit="1" customWidth="1"/>
    <col min="6664" max="6906" width="9.140625" style="4" customWidth="1"/>
    <col min="6907" max="6907" width="11.42578125" style="4" customWidth="1"/>
    <col min="6908" max="6908" width="18.28515625" style="4"/>
    <col min="6909" max="6909" width="11.42578125" style="4" customWidth="1"/>
    <col min="6910" max="6910" width="18.28515625" style="4" customWidth="1"/>
    <col min="6911" max="6911" width="21" style="4" customWidth="1"/>
    <col min="6912" max="6913" width="16" style="4" customWidth="1"/>
    <col min="6914" max="6914" width="17" style="4" customWidth="1"/>
    <col min="6915" max="6915" width="12.7109375" style="4" customWidth="1"/>
    <col min="6916" max="6916" width="13.7109375" style="4" customWidth="1"/>
    <col min="6917" max="6917" width="12.7109375" style="4" customWidth="1"/>
    <col min="6918" max="6918" width="9.140625" style="4" customWidth="1"/>
    <col min="6919" max="6919" width="9.7109375" style="4" bestFit="1" customWidth="1"/>
    <col min="6920" max="7162" width="9.140625" style="4" customWidth="1"/>
    <col min="7163" max="7163" width="11.42578125" style="4" customWidth="1"/>
    <col min="7164" max="7164" width="18.28515625" style="4"/>
    <col min="7165" max="7165" width="11.42578125" style="4" customWidth="1"/>
    <col min="7166" max="7166" width="18.28515625" style="4" customWidth="1"/>
    <col min="7167" max="7167" width="21" style="4" customWidth="1"/>
    <col min="7168" max="7169" width="16" style="4" customWidth="1"/>
    <col min="7170" max="7170" width="17" style="4" customWidth="1"/>
    <col min="7171" max="7171" width="12.7109375" style="4" customWidth="1"/>
    <col min="7172" max="7172" width="13.7109375" style="4" customWidth="1"/>
    <col min="7173" max="7173" width="12.7109375" style="4" customWidth="1"/>
    <col min="7174" max="7174" width="9.140625" style="4" customWidth="1"/>
    <col min="7175" max="7175" width="9.7109375" style="4" bestFit="1" customWidth="1"/>
    <col min="7176" max="7418" width="9.140625" style="4" customWidth="1"/>
    <col min="7419" max="7419" width="11.42578125" style="4" customWidth="1"/>
    <col min="7420" max="7420" width="18.28515625" style="4"/>
    <col min="7421" max="7421" width="11.42578125" style="4" customWidth="1"/>
    <col min="7422" max="7422" width="18.28515625" style="4" customWidth="1"/>
    <col min="7423" max="7423" width="21" style="4" customWidth="1"/>
    <col min="7424" max="7425" width="16" style="4" customWidth="1"/>
    <col min="7426" max="7426" width="17" style="4" customWidth="1"/>
    <col min="7427" max="7427" width="12.7109375" style="4" customWidth="1"/>
    <col min="7428" max="7428" width="13.7109375" style="4" customWidth="1"/>
    <col min="7429" max="7429" width="12.7109375" style="4" customWidth="1"/>
    <col min="7430" max="7430" width="9.140625" style="4" customWidth="1"/>
    <col min="7431" max="7431" width="9.7109375" style="4" bestFit="1" customWidth="1"/>
    <col min="7432" max="7674" width="9.140625" style="4" customWidth="1"/>
    <col min="7675" max="7675" width="11.42578125" style="4" customWidth="1"/>
    <col min="7676" max="7676" width="18.28515625" style="4"/>
    <col min="7677" max="7677" width="11.42578125" style="4" customWidth="1"/>
    <col min="7678" max="7678" width="18.28515625" style="4" customWidth="1"/>
    <col min="7679" max="7679" width="21" style="4" customWidth="1"/>
    <col min="7680" max="7681" width="16" style="4" customWidth="1"/>
    <col min="7682" max="7682" width="17" style="4" customWidth="1"/>
    <col min="7683" max="7683" width="12.7109375" style="4" customWidth="1"/>
    <col min="7684" max="7684" width="13.7109375" style="4" customWidth="1"/>
    <col min="7685" max="7685" width="12.7109375" style="4" customWidth="1"/>
    <col min="7686" max="7686" width="9.140625" style="4" customWidth="1"/>
    <col min="7687" max="7687" width="9.7109375" style="4" bestFit="1" customWidth="1"/>
    <col min="7688" max="7930" width="9.140625" style="4" customWidth="1"/>
    <col min="7931" max="7931" width="11.42578125" style="4" customWidth="1"/>
    <col min="7932" max="7932" width="18.28515625" style="4"/>
    <col min="7933" max="7933" width="11.42578125" style="4" customWidth="1"/>
    <col min="7934" max="7934" width="18.28515625" style="4" customWidth="1"/>
    <col min="7935" max="7935" width="21" style="4" customWidth="1"/>
    <col min="7936" max="7937" width="16" style="4" customWidth="1"/>
    <col min="7938" max="7938" width="17" style="4" customWidth="1"/>
    <col min="7939" max="7939" width="12.7109375" style="4" customWidth="1"/>
    <col min="7940" max="7940" width="13.7109375" style="4" customWidth="1"/>
    <col min="7941" max="7941" width="12.7109375" style="4" customWidth="1"/>
    <col min="7942" max="7942" width="9.140625" style="4" customWidth="1"/>
    <col min="7943" max="7943" width="9.7109375" style="4" bestFit="1" customWidth="1"/>
    <col min="7944" max="8186" width="9.140625" style="4" customWidth="1"/>
    <col min="8187" max="8187" width="11.42578125" style="4" customWidth="1"/>
    <col min="8188" max="8188" width="18.28515625" style="4"/>
    <col min="8189" max="8189" width="11.42578125" style="4" customWidth="1"/>
    <col min="8190" max="8190" width="18.28515625" style="4" customWidth="1"/>
    <col min="8191" max="8191" width="21" style="4" customWidth="1"/>
    <col min="8192" max="8193" width="16" style="4" customWidth="1"/>
    <col min="8194" max="8194" width="17" style="4" customWidth="1"/>
    <col min="8195" max="8195" width="12.7109375" style="4" customWidth="1"/>
    <col min="8196" max="8196" width="13.7109375" style="4" customWidth="1"/>
    <col min="8197" max="8197" width="12.7109375" style="4" customWidth="1"/>
    <col min="8198" max="8198" width="9.140625" style="4" customWidth="1"/>
    <col min="8199" max="8199" width="9.7109375" style="4" bestFit="1" customWidth="1"/>
    <col min="8200" max="8442" width="9.140625" style="4" customWidth="1"/>
    <col min="8443" max="8443" width="11.42578125" style="4" customWidth="1"/>
    <col min="8444" max="8444" width="18.28515625" style="4"/>
    <col min="8445" max="8445" width="11.42578125" style="4" customWidth="1"/>
    <col min="8446" max="8446" width="18.28515625" style="4" customWidth="1"/>
    <col min="8447" max="8447" width="21" style="4" customWidth="1"/>
    <col min="8448" max="8449" width="16" style="4" customWidth="1"/>
    <col min="8450" max="8450" width="17" style="4" customWidth="1"/>
    <col min="8451" max="8451" width="12.7109375" style="4" customWidth="1"/>
    <col min="8452" max="8452" width="13.7109375" style="4" customWidth="1"/>
    <col min="8453" max="8453" width="12.7109375" style="4" customWidth="1"/>
    <col min="8454" max="8454" width="9.140625" style="4" customWidth="1"/>
    <col min="8455" max="8455" width="9.7109375" style="4" bestFit="1" customWidth="1"/>
    <col min="8456" max="8698" width="9.140625" style="4" customWidth="1"/>
    <col min="8699" max="8699" width="11.42578125" style="4" customWidth="1"/>
    <col min="8700" max="8700" width="18.28515625" style="4"/>
    <col min="8701" max="8701" width="11.42578125" style="4" customWidth="1"/>
    <col min="8702" max="8702" width="18.28515625" style="4" customWidth="1"/>
    <col min="8703" max="8703" width="21" style="4" customWidth="1"/>
    <col min="8704" max="8705" width="16" style="4" customWidth="1"/>
    <col min="8706" max="8706" width="17" style="4" customWidth="1"/>
    <col min="8707" max="8707" width="12.7109375" style="4" customWidth="1"/>
    <col min="8708" max="8708" width="13.7109375" style="4" customWidth="1"/>
    <col min="8709" max="8709" width="12.7109375" style="4" customWidth="1"/>
    <col min="8710" max="8710" width="9.140625" style="4" customWidth="1"/>
    <col min="8711" max="8711" width="9.7109375" style="4" bestFit="1" customWidth="1"/>
    <col min="8712" max="8954" width="9.140625" style="4" customWidth="1"/>
    <col min="8955" max="8955" width="11.42578125" style="4" customWidth="1"/>
    <col min="8956" max="8956" width="18.28515625" style="4"/>
    <col min="8957" max="8957" width="11.42578125" style="4" customWidth="1"/>
    <col min="8958" max="8958" width="18.28515625" style="4" customWidth="1"/>
    <col min="8959" max="8959" width="21" style="4" customWidth="1"/>
    <col min="8960" max="8961" width="16" style="4" customWidth="1"/>
    <col min="8962" max="8962" width="17" style="4" customWidth="1"/>
    <col min="8963" max="8963" width="12.7109375" style="4" customWidth="1"/>
    <col min="8964" max="8964" width="13.7109375" style="4" customWidth="1"/>
    <col min="8965" max="8965" width="12.7109375" style="4" customWidth="1"/>
    <col min="8966" max="8966" width="9.140625" style="4" customWidth="1"/>
    <col min="8967" max="8967" width="9.7109375" style="4" bestFit="1" customWidth="1"/>
    <col min="8968" max="9210" width="9.140625" style="4" customWidth="1"/>
    <col min="9211" max="9211" width="11.42578125" style="4" customWidth="1"/>
    <col min="9212" max="9212" width="18.28515625" style="4"/>
    <col min="9213" max="9213" width="11.42578125" style="4" customWidth="1"/>
    <col min="9214" max="9214" width="18.28515625" style="4" customWidth="1"/>
    <col min="9215" max="9215" width="21" style="4" customWidth="1"/>
    <col min="9216" max="9217" width="16" style="4" customWidth="1"/>
    <col min="9218" max="9218" width="17" style="4" customWidth="1"/>
    <col min="9219" max="9219" width="12.7109375" style="4" customWidth="1"/>
    <col min="9220" max="9220" width="13.7109375" style="4" customWidth="1"/>
    <col min="9221" max="9221" width="12.7109375" style="4" customWidth="1"/>
    <col min="9222" max="9222" width="9.140625" style="4" customWidth="1"/>
    <col min="9223" max="9223" width="9.7109375" style="4" bestFit="1" customWidth="1"/>
    <col min="9224" max="9466" width="9.140625" style="4" customWidth="1"/>
    <col min="9467" max="9467" width="11.42578125" style="4" customWidth="1"/>
    <col min="9468" max="9468" width="18.28515625" style="4"/>
    <col min="9469" max="9469" width="11.42578125" style="4" customWidth="1"/>
    <col min="9470" max="9470" width="18.28515625" style="4" customWidth="1"/>
    <col min="9471" max="9471" width="21" style="4" customWidth="1"/>
    <col min="9472" max="9473" width="16" style="4" customWidth="1"/>
    <col min="9474" max="9474" width="17" style="4" customWidth="1"/>
    <col min="9475" max="9475" width="12.7109375" style="4" customWidth="1"/>
    <col min="9476" max="9476" width="13.7109375" style="4" customWidth="1"/>
    <col min="9477" max="9477" width="12.7109375" style="4" customWidth="1"/>
    <col min="9478" max="9478" width="9.140625" style="4" customWidth="1"/>
    <col min="9479" max="9479" width="9.7109375" style="4" bestFit="1" customWidth="1"/>
    <col min="9480" max="9722" width="9.140625" style="4" customWidth="1"/>
    <col min="9723" max="9723" width="11.42578125" style="4" customWidth="1"/>
    <col min="9724" max="9724" width="18.28515625" style="4"/>
    <col min="9725" max="9725" width="11.42578125" style="4" customWidth="1"/>
    <col min="9726" max="9726" width="18.28515625" style="4" customWidth="1"/>
    <col min="9727" max="9727" width="21" style="4" customWidth="1"/>
    <col min="9728" max="9729" width="16" style="4" customWidth="1"/>
    <col min="9730" max="9730" width="17" style="4" customWidth="1"/>
    <col min="9731" max="9731" width="12.7109375" style="4" customWidth="1"/>
    <col min="9732" max="9732" width="13.7109375" style="4" customWidth="1"/>
    <col min="9733" max="9733" width="12.7109375" style="4" customWidth="1"/>
    <col min="9734" max="9734" width="9.140625" style="4" customWidth="1"/>
    <col min="9735" max="9735" width="9.7109375" style="4" bestFit="1" customWidth="1"/>
    <col min="9736" max="9978" width="9.140625" style="4" customWidth="1"/>
    <col min="9979" max="9979" width="11.42578125" style="4" customWidth="1"/>
    <col min="9980" max="9980" width="18.28515625" style="4"/>
    <col min="9981" max="9981" width="11.42578125" style="4" customWidth="1"/>
    <col min="9982" max="9982" width="18.28515625" style="4" customWidth="1"/>
    <col min="9983" max="9983" width="21" style="4" customWidth="1"/>
    <col min="9984" max="9985" width="16" style="4" customWidth="1"/>
    <col min="9986" max="9986" width="17" style="4" customWidth="1"/>
    <col min="9987" max="9987" width="12.7109375" style="4" customWidth="1"/>
    <col min="9988" max="9988" width="13.7109375" style="4" customWidth="1"/>
    <col min="9989" max="9989" width="12.7109375" style="4" customWidth="1"/>
    <col min="9990" max="9990" width="9.140625" style="4" customWidth="1"/>
    <col min="9991" max="9991" width="9.7109375" style="4" bestFit="1" customWidth="1"/>
    <col min="9992" max="10234" width="9.140625" style="4" customWidth="1"/>
    <col min="10235" max="10235" width="11.42578125" style="4" customWidth="1"/>
    <col min="10236" max="10236" width="18.28515625" style="4"/>
    <col min="10237" max="10237" width="11.42578125" style="4" customWidth="1"/>
    <col min="10238" max="10238" width="18.28515625" style="4" customWidth="1"/>
    <col min="10239" max="10239" width="21" style="4" customWidth="1"/>
    <col min="10240" max="10241" width="16" style="4" customWidth="1"/>
    <col min="10242" max="10242" width="17" style="4" customWidth="1"/>
    <col min="10243" max="10243" width="12.7109375" style="4" customWidth="1"/>
    <col min="10244" max="10244" width="13.7109375" style="4" customWidth="1"/>
    <col min="10245" max="10245" width="12.7109375" style="4" customWidth="1"/>
    <col min="10246" max="10246" width="9.140625" style="4" customWidth="1"/>
    <col min="10247" max="10247" width="9.7109375" style="4" bestFit="1" customWidth="1"/>
    <col min="10248" max="10490" width="9.140625" style="4" customWidth="1"/>
    <col min="10491" max="10491" width="11.42578125" style="4" customWidth="1"/>
    <col min="10492" max="10492" width="18.28515625" style="4"/>
    <col min="10493" max="10493" width="11.42578125" style="4" customWidth="1"/>
    <col min="10494" max="10494" width="18.28515625" style="4" customWidth="1"/>
    <col min="10495" max="10495" width="21" style="4" customWidth="1"/>
    <col min="10496" max="10497" width="16" style="4" customWidth="1"/>
    <col min="10498" max="10498" width="17" style="4" customWidth="1"/>
    <col min="10499" max="10499" width="12.7109375" style="4" customWidth="1"/>
    <col min="10500" max="10500" width="13.7109375" style="4" customWidth="1"/>
    <col min="10501" max="10501" width="12.7109375" style="4" customWidth="1"/>
    <col min="10502" max="10502" width="9.140625" style="4" customWidth="1"/>
    <col min="10503" max="10503" width="9.7109375" style="4" bestFit="1" customWidth="1"/>
    <col min="10504" max="10746" width="9.140625" style="4" customWidth="1"/>
    <col min="10747" max="10747" width="11.42578125" style="4" customWidth="1"/>
    <col min="10748" max="10748" width="18.28515625" style="4"/>
    <col min="10749" max="10749" width="11.42578125" style="4" customWidth="1"/>
    <col min="10750" max="10750" width="18.28515625" style="4" customWidth="1"/>
    <col min="10751" max="10751" width="21" style="4" customWidth="1"/>
    <col min="10752" max="10753" width="16" style="4" customWidth="1"/>
    <col min="10754" max="10754" width="17" style="4" customWidth="1"/>
    <col min="10755" max="10755" width="12.7109375" style="4" customWidth="1"/>
    <col min="10756" max="10756" width="13.7109375" style="4" customWidth="1"/>
    <col min="10757" max="10757" width="12.7109375" style="4" customWidth="1"/>
    <col min="10758" max="10758" width="9.140625" style="4" customWidth="1"/>
    <col min="10759" max="10759" width="9.7109375" style="4" bestFit="1" customWidth="1"/>
    <col min="10760" max="11002" width="9.140625" style="4" customWidth="1"/>
    <col min="11003" max="11003" width="11.42578125" style="4" customWidth="1"/>
    <col min="11004" max="11004" width="18.28515625" style="4"/>
    <col min="11005" max="11005" width="11.42578125" style="4" customWidth="1"/>
    <col min="11006" max="11006" width="18.28515625" style="4" customWidth="1"/>
    <col min="11007" max="11007" width="21" style="4" customWidth="1"/>
    <col min="11008" max="11009" width="16" style="4" customWidth="1"/>
    <col min="11010" max="11010" width="17" style="4" customWidth="1"/>
    <col min="11011" max="11011" width="12.7109375" style="4" customWidth="1"/>
    <col min="11012" max="11012" width="13.7109375" style="4" customWidth="1"/>
    <col min="11013" max="11013" width="12.7109375" style="4" customWidth="1"/>
    <col min="11014" max="11014" width="9.140625" style="4" customWidth="1"/>
    <col min="11015" max="11015" width="9.7109375" style="4" bestFit="1" customWidth="1"/>
    <col min="11016" max="11258" width="9.140625" style="4" customWidth="1"/>
    <col min="11259" max="11259" width="11.42578125" style="4" customWidth="1"/>
    <col min="11260" max="11260" width="18.28515625" style="4"/>
    <col min="11261" max="11261" width="11.42578125" style="4" customWidth="1"/>
    <col min="11262" max="11262" width="18.28515625" style="4" customWidth="1"/>
    <col min="11263" max="11263" width="21" style="4" customWidth="1"/>
    <col min="11264" max="11265" width="16" style="4" customWidth="1"/>
    <col min="11266" max="11266" width="17" style="4" customWidth="1"/>
    <col min="11267" max="11267" width="12.7109375" style="4" customWidth="1"/>
    <col min="11268" max="11268" width="13.7109375" style="4" customWidth="1"/>
    <col min="11269" max="11269" width="12.7109375" style="4" customWidth="1"/>
    <col min="11270" max="11270" width="9.140625" style="4" customWidth="1"/>
    <col min="11271" max="11271" width="9.7109375" style="4" bestFit="1" customWidth="1"/>
    <col min="11272" max="11514" width="9.140625" style="4" customWidth="1"/>
    <col min="11515" max="11515" width="11.42578125" style="4" customWidth="1"/>
    <col min="11516" max="11516" width="18.28515625" style="4"/>
    <col min="11517" max="11517" width="11.42578125" style="4" customWidth="1"/>
    <col min="11518" max="11518" width="18.28515625" style="4" customWidth="1"/>
    <col min="11519" max="11519" width="21" style="4" customWidth="1"/>
    <col min="11520" max="11521" width="16" style="4" customWidth="1"/>
    <col min="11522" max="11522" width="17" style="4" customWidth="1"/>
    <col min="11523" max="11523" width="12.7109375" style="4" customWidth="1"/>
    <col min="11524" max="11524" width="13.7109375" style="4" customWidth="1"/>
    <col min="11525" max="11525" width="12.7109375" style="4" customWidth="1"/>
    <col min="11526" max="11526" width="9.140625" style="4" customWidth="1"/>
    <col min="11527" max="11527" width="9.7109375" style="4" bestFit="1" customWidth="1"/>
    <col min="11528" max="11770" width="9.140625" style="4" customWidth="1"/>
    <col min="11771" max="11771" width="11.42578125" style="4" customWidth="1"/>
    <col min="11772" max="11772" width="18.28515625" style="4"/>
    <col min="11773" max="11773" width="11.42578125" style="4" customWidth="1"/>
    <col min="11774" max="11774" width="18.28515625" style="4" customWidth="1"/>
    <col min="11775" max="11775" width="21" style="4" customWidth="1"/>
    <col min="11776" max="11777" width="16" style="4" customWidth="1"/>
    <col min="11778" max="11778" width="17" style="4" customWidth="1"/>
    <col min="11779" max="11779" width="12.7109375" style="4" customWidth="1"/>
    <col min="11780" max="11780" width="13.7109375" style="4" customWidth="1"/>
    <col min="11781" max="11781" width="12.7109375" style="4" customWidth="1"/>
    <col min="11782" max="11782" width="9.140625" style="4" customWidth="1"/>
    <col min="11783" max="11783" width="9.7109375" style="4" bestFit="1" customWidth="1"/>
    <col min="11784" max="12026" width="9.140625" style="4" customWidth="1"/>
    <col min="12027" max="12027" width="11.42578125" style="4" customWidth="1"/>
    <col min="12028" max="12028" width="18.28515625" style="4"/>
    <col min="12029" max="12029" width="11.42578125" style="4" customWidth="1"/>
    <col min="12030" max="12030" width="18.28515625" style="4" customWidth="1"/>
    <col min="12031" max="12031" width="21" style="4" customWidth="1"/>
    <col min="12032" max="12033" width="16" style="4" customWidth="1"/>
    <col min="12034" max="12034" width="17" style="4" customWidth="1"/>
    <col min="12035" max="12035" width="12.7109375" style="4" customWidth="1"/>
    <col min="12036" max="12036" width="13.7109375" style="4" customWidth="1"/>
    <col min="12037" max="12037" width="12.7109375" style="4" customWidth="1"/>
    <col min="12038" max="12038" width="9.140625" style="4" customWidth="1"/>
    <col min="12039" max="12039" width="9.7109375" style="4" bestFit="1" customWidth="1"/>
    <col min="12040" max="12282" width="9.140625" style="4" customWidth="1"/>
    <col min="12283" max="12283" width="11.42578125" style="4" customWidth="1"/>
    <col min="12284" max="12284" width="18.28515625" style="4"/>
    <col min="12285" max="12285" width="11.42578125" style="4" customWidth="1"/>
    <col min="12286" max="12286" width="18.28515625" style="4" customWidth="1"/>
    <col min="12287" max="12287" width="21" style="4" customWidth="1"/>
    <col min="12288" max="12289" width="16" style="4" customWidth="1"/>
    <col min="12290" max="12290" width="17" style="4" customWidth="1"/>
    <col min="12291" max="12291" width="12.7109375" style="4" customWidth="1"/>
    <col min="12292" max="12292" width="13.7109375" style="4" customWidth="1"/>
    <col min="12293" max="12293" width="12.7109375" style="4" customWidth="1"/>
    <col min="12294" max="12294" width="9.140625" style="4" customWidth="1"/>
    <col min="12295" max="12295" width="9.7109375" style="4" bestFit="1" customWidth="1"/>
    <col min="12296" max="12538" width="9.140625" style="4" customWidth="1"/>
    <col min="12539" max="12539" width="11.42578125" style="4" customWidth="1"/>
    <col min="12540" max="12540" width="18.28515625" style="4"/>
    <col min="12541" max="12541" width="11.42578125" style="4" customWidth="1"/>
    <col min="12542" max="12542" width="18.28515625" style="4" customWidth="1"/>
    <col min="12543" max="12543" width="21" style="4" customWidth="1"/>
    <col min="12544" max="12545" width="16" style="4" customWidth="1"/>
    <col min="12546" max="12546" width="17" style="4" customWidth="1"/>
    <col min="12547" max="12547" width="12.7109375" style="4" customWidth="1"/>
    <col min="12548" max="12548" width="13.7109375" style="4" customWidth="1"/>
    <col min="12549" max="12549" width="12.7109375" style="4" customWidth="1"/>
    <col min="12550" max="12550" width="9.140625" style="4" customWidth="1"/>
    <col min="12551" max="12551" width="9.7109375" style="4" bestFit="1" customWidth="1"/>
    <col min="12552" max="12794" width="9.140625" style="4" customWidth="1"/>
    <col min="12795" max="12795" width="11.42578125" style="4" customWidth="1"/>
    <col min="12796" max="12796" width="18.28515625" style="4"/>
    <col min="12797" max="12797" width="11.42578125" style="4" customWidth="1"/>
    <col min="12798" max="12798" width="18.28515625" style="4" customWidth="1"/>
    <col min="12799" max="12799" width="21" style="4" customWidth="1"/>
    <col min="12800" max="12801" width="16" style="4" customWidth="1"/>
    <col min="12802" max="12802" width="17" style="4" customWidth="1"/>
    <col min="12803" max="12803" width="12.7109375" style="4" customWidth="1"/>
    <col min="12804" max="12804" width="13.7109375" style="4" customWidth="1"/>
    <col min="12805" max="12805" width="12.7109375" style="4" customWidth="1"/>
    <col min="12806" max="12806" width="9.140625" style="4" customWidth="1"/>
    <col min="12807" max="12807" width="9.7109375" style="4" bestFit="1" customWidth="1"/>
    <col min="12808" max="13050" width="9.140625" style="4" customWidth="1"/>
    <col min="13051" max="13051" width="11.42578125" style="4" customWidth="1"/>
    <col min="13052" max="13052" width="18.28515625" style="4"/>
    <col min="13053" max="13053" width="11.42578125" style="4" customWidth="1"/>
    <col min="13054" max="13054" width="18.28515625" style="4" customWidth="1"/>
    <col min="13055" max="13055" width="21" style="4" customWidth="1"/>
    <col min="13056" max="13057" width="16" style="4" customWidth="1"/>
    <col min="13058" max="13058" width="17" style="4" customWidth="1"/>
    <col min="13059" max="13059" width="12.7109375" style="4" customWidth="1"/>
    <col min="13060" max="13060" width="13.7109375" style="4" customWidth="1"/>
    <col min="13061" max="13061" width="12.7109375" style="4" customWidth="1"/>
    <col min="13062" max="13062" width="9.140625" style="4" customWidth="1"/>
    <col min="13063" max="13063" width="9.7109375" style="4" bestFit="1" customWidth="1"/>
    <col min="13064" max="13306" width="9.140625" style="4" customWidth="1"/>
    <col min="13307" max="13307" width="11.42578125" style="4" customWidth="1"/>
    <col min="13308" max="13308" width="18.28515625" style="4"/>
    <col min="13309" max="13309" width="11.42578125" style="4" customWidth="1"/>
    <col min="13310" max="13310" width="18.28515625" style="4" customWidth="1"/>
    <col min="13311" max="13311" width="21" style="4" customWidth="1"/>
    <col min="13312" max="13313" width="16" style="4" customWidth="1"/>
    <col min="13314" max="13314" width="17" style="4" customWidth="1"/>
    <col min="13315" max="13315" width="12.7109375" style="4" customWidth="1"/>
    <col min="13316" max="13316" width="13.7109375" style="4" customWidth="1"/>
    <col min="13317" max="13317" width="12.7109375" style="4" customWidth="1"/>
    <col min="13318" max="13318" width="9.140625" style="4" customWidth="1"/>
    <col min="13319" max="13319" width="9.7109375" style="4" bestFit="1" customWidth="1"/>
    <col min="13320" max="13562" width="9.140625" style="4" customWidth="1"/>
    <col min="13563" max="13563" width="11.42578125" style="4" customWidth="1"/>
    <col min="13564" max="13564" width="18.28515625" style="4"/>
    <col min="13565" max="13565" width="11.42578125" style="4" customWidth="1"/>
    <col min="13566" max="13566" width="18.28515625" style="4" customWidth="1"/>
    <col min="13567" max="13567" width="21" style="4" customWidth="1"/>
    <col min="13568" max="13569" width="16" style="4" customWidth="1"/>
    <col min="13570" max="13570" width="17" style="4" customWidth="1"/>
    <col min="13571" max="13571" width="12.7109375" style="4" customWidth="1"/>
    <col min="13572" max="13572" width="13.7109375" style="4" customWidth="1"/>
    <col min="13573" max="13573" width="12.7109375" style="4" customWidth="1"/>
    <col min="13574" max="13574" width="9.140625" style="4" customWidth="1"/>
    <col min="13575" max="13575" width="9.7109375" style="4" bestFit="1" customWidth="1"/>
    <col min="13576" max="13818" width="9.140625" style="4" customWidth="1"/>
    <col min="13819" max="13819" width="11.42578125" style="4" customWidth="1"/>
    <col min="13820" max="13820" width="18.28515625" style="4"/>
    <col min="13821" max="13821" width="11.42578125" style="4" customWidth="1"/>
    <col min="13822" max="13822" width="18.28515625" style="4" customWidth="1"/>
    <col min="13823" max="13823" width="21" style="4" customWidth="1"/>
    <col min="13824" max="13825" width="16" style="4" customWidth="1"/>
    <col min="13826" max="13826" width="17" style="4" customWidth="1"/>
    <col min="13827" max="13827" width="12.7109375" style="4" customWidth="1"/>
    <col min="13828" max="13828" width="13.7109375" style="4" customWidth="1"/>
    <col min="13829" max="13829" width="12.7109375" style="4" customWidth="1"/>
    <col min="13830" max="13830" width="9.140625" style="4" customWidth="1"/>
    <col min="13831" max="13831" width="9.7109375" style="4" bestFit="1" customWidth="1"/>
    <col min="13832" max="14074" width="9.140625" style="4" customWidth="1"/>
    <col min="14075" max="14075" width="11.42578125" style="4" customWidth="1"/>
    <col min="14076" max="14076" width="18.28515625" style="4"/>
    <col min="14077" max="14077" width="11.42578125" style="4" customWidth="1"/>
    <col min="14078" max="14078" width="18.28515625" style="4" customWidth="1"/>
    <col min="14079" max="14079" width="21" style="4" customWidth="1"/>
    <col min="14080" max="14081" width="16" style="4" customWidth="1"/>
    <col min="14082" max="14082" width="17" style="4" customWidth="1"/>
    <col min="14083" max="14083" width="12.7109375" style="4" customWidth="1"/>
    <col min="14084" max="14084" width="13.7109375" style="4" customWidth="1"/>
    <col min="14085" max="14085" width="12.7109375" style="4" customWidth="1"/>
    <col min="14086" max="14086" width="9.140625" style="4" customWidth="1"/>
    <col min="14087" max="14087" width="9.7109375" style="4" bestFit="1" customWidth="1"/>
    <col min="14088" max="14330" width="9.140625" style="4" customWidth="1"/>
    <col min="14331" max="14331" width="11.42578125" style="4" customWidth="1"/>
    <col min="14332" max="14332" width="18.28515625" style="4"/>
    <col min="14333" max="14333" width="11.42578125" style="4" customWidth="1"/>
    <col min="14334" max="14334" width="18.28515625" style="4" customWidth="1"/>
    <col min="14335" max="14335" width="21" style="4" customWidth="1"/>
    <col min="14336" max="14337" width="16" style="4" customWidth="1"/>
    <col min="14338" max="14338" width="17" style="4" customWidth="1"/>
    <col min="14339" max="14339" width="12.7109375" style="4" customWidth="1"/>
    <col min="14340" max="14340" width="13.7109375" style="4" customWidth="1"/>
    <col min="14341" max="14341" width="12.7109375" style="4" customWidth="1"/>
    <col min="14342" max="14342" width="9.140625" style="4" customWidth="1"/>
    <col min="14343" max="14343" width="9.7109375" style="4" bestFit="1" customWidth="1"/>
    <col min="14344" max="14586" width="9.140625" style="4" customWidth="1"/>
    <col min="14587" max="14587" width="11.42578125" style="4" customWidth="1"/>
    <col min="14588" max="14588" width="18.28515625" style="4"/>
    <col min="14589" max="14589" width="11.42578125" style="4" customWidth="1"/>
    <col min="14590" max="14590" width="18.28515625" style="4" customWidth="1"/>
    <col min="14591" max="14591" width="21" style="4" customWidth="1"/>
    <col min="14592" max="14593" width="16" style="4" customWidth="1"/>
    <col min="14594" max="14594" width="17" style="4" customWidth="1"/>
    <col min="14595" max="14595" width="12.7109375" style="4" customWidth="1"/>
    <col min="14596" max="14596" width="13.7109375" style="4" customWidth="1"/>
    <col min="14597" max="14597" width="12.7109375" style="4" customWidth="1"/>
    <col min="14598" max="14598" width="9.140625" style="4" customWidth="1"/>
    <col min="14599" max="14599" width="9.7109375" style="4" bestFit="1" customWidth="1"/>
    <col min="14600" max="14842" width="9.140625" style="4" customWidth="1"/>
    <col min="14843" max="14843" width="11.42578125" style="4" customWidth="1"/>
    <col min="14844" max="14844" width="18.28515625" style="4"/>
    <col min="14845" max="14845" width="11.42578125" style="4" customWidth="1"/>
    <col min="14846" max="14846" width="18.28515625" style="4" customWidth="1"/>
    <col min="14847" max="14847" width="21" style="4" customWidth="1"/>
    <col min="14848" max="14849" width="16" style="4" customWidth="1"/>
    <col min="14850" max="14850" width="17" style="4" customWidth="1"/>
    <col min="14851" max="14851" width="12.7109375" style="4" customWidth="1"/>
    <col min="14852" max="14852" width="13.7109375" style="4" customWidth="1"/>
    <col min="14853" max="14853" width="12.7109375" style="4" customWidth="1"/>
    <col min="14854" max="14854" width="9.140625" style="4" customWidth="1"/>
    <col min="14855" max="14855" width="9.7109375" style="4" bestFit="1" customWidth="1"/>
    <col min="14856" max="15098" width="9.140625" style="4" customWidth="1"/>
    <col min="15099" max="15099" width="11.42578125" style="4" customWidth="1"/>
    <col min="15100" max="15100" width="18.28515625" style="4"/>
    <col min="15101" max="15101" width="11.42578125" style="4" customWidth="1"/>
    <col min="15102" max="15102" width="18.28515625" style="4" customWidth="1"/>
    <col min="15103" max="15103" width="21" style="4" customWidth="1"/>
    <col min="15104" max="15105" width="16" style="4" customWidth="1"/>
    <col min="15106" max="15106" width="17" style="4" customWidth="1"/>
    <col min="15107" max="15107" width="12.7109375" style="4" customWidth="1"/>
    <col min="15108" max="15108" width="13.7109375" style="4" customWidth="1"/>
    <col min="15109" max="15109" width="12.7109375" style="4" customWidth="1"/>
    <col min="15110" max="15110" width="9.140625" style="4" customWidth="1"/>
    <col min="15111" max="15111" width="9.7109375" style="4" bestFit="1" customWidth="1"/>
    <col min="15112" max="15354" width="9.140625" style="4" customWidth="1"/>
    <col min="15355" max="15355" width="11.42578125" style="4" customWidth="1"/>
    <col min="15356" max="15356" width="18.28515625" style="4"/>
    <col min="15357" max="15357" width="11.42578125" style="4" customWidth="1"/>
    <col min="15358" max="15358" width="18.28515625" style="4" customWidth="1"/>
    <col min="15359" max="15359" width="21" style="4" customWidth="1"/>
    <col min="15360" max="15361" width="16" style="4" customWidth="1"/>
    <col min="15362" max="15362" width="17" style="4" customWidth="1"/>
    <col min="15363" max="15363" width="12.7109375" style="4" customWidth="1"/>
    <col min="15364" max="15364" width="13.7109375" style="4" customWidth="1"/>
    <col min="15365" max="15365" width="12.7109375" style="4" customWidth="1"/>
    <col min="15366" max="15366" width="9.140625" style="4" customWidth="1"/>
    <col min="15367" max="15367" width="9.7109375" style="4" bestFit="1" customWidth="1"/>
    <col min="15368" max="15610" width="9.140625" style="4" customWidth="1"/>
    <col min="15611" max="15611" width="11.42578125" style="4" customWidth="1"/>
    <col min="15612" max="15612" width="18.28515625" style="4"/>
    <col min="15613" max="15613" width="11.42578125" style="4" customWidth="1"/>
    <col min="15614" max="15614" width="18.28515625" style="4" customWidth="1"/>
    <col min="15615" max="15615" width="21" style="4" customWidth="1"/>
    <col min="15616" max="15617" width="16" style="4" customWidth="1"/>
    <col min="15618" max="15618" width="17" style="4" customWidth="1"/>
    <col min="15619" max="15619" width="12.7109375" style="4" customWidth="1"/>
    <col min="15620" max="15620" width="13.7109375" style="4" customWidth="1"/>
    <col min="15621" max="15621" width="12.7109375" style="4" customWidth="1"/>
    <col min="15622" max="15622" width="9.140625" style="4" customWidth="1"/>
    <col min="15623" max="15623" width="9.7109375" style="4" bestFit="1" customWidth="1"/>
    <col min="15624" max="15866" width="9.140625" style="4" customWidth="1"/>
    <col min="15867" max="15867" width="11.42578125" style="4" customWidth="1"/>
    <col min="15868" max="15868" width="18.28515625" style="4"/>
    <col min="15869" max="15869" width="11.42578125" style="4" customWidth="1"/>
    <col min="15870" max="15870" width="18.28515625" style="4" customWidth="1"/>
    <col min="15871" max="15871" width="21" style="4" customWidth="1"/>
    <col min="15872" max="15873" width="16" style="4" customWidth="1"/>
    <col min="15874" max="15874" width="17" style="4" customWidth="1"/>
    <col min="15875" max="15875" width="12.7109375" style="4" customWidth="1"/>
    <col min="15876" max="15876" width="13.7109375" style="4" customWidth="1"/>
    <col min="15877" max="15877" width="12.7109375" style="4" customWidth="1"/>
    <col min="15878" max="15878" width="9.140625" style="4" customWidth="1"/>
    <col min="15879" max="15879" width="9.7109375" style="4" bestFit="1" customWidth="1"/>
    <col min="15880" max="16122" width="9.140625" style="4" customWidth="1"/>
    <col min="16123" max="16123" width="11.42578125" style="4" customWidth="1"/>
    <col min="16124" max="16124" width="18.28515625" style="4"/>
    <col min="16125" max="16125" width="11.42578125" style="4" customWidth="1"/>
    <col min="16126" max="16126" width="18.28515625" style="4" customWidth="1"/>
    <col min="16127" max="16127" width="21" style="4" customWidth="1"/>
    <col min="16128" max="16129" width="16" style="4" customWidth="1"/>
    <col min="16130" max="16130" width="17" style="4" customWidth="1"/>
    <col min="16131" max="16131" width="12.7109375" style="4" customWidth="1"/>
    <col min="16132" max="16132" width="13.7109375" style="4" customWidth="1"/>
    <col min="16133" max="16133" width="12.7109375" style="4" customWidth="1"/>
    <col min="16134" max="16134" width="9.140625" style="4" customWidth="1"/>
    <col min="16135" max="16135" width="9.7109375" style="4" bestFit="1" customWidth="1"/>
    <col min="16136" max="16378" width="9.140625" style="4" customWidth="1"/>
    <col min="16379" max="16379" width="11.42578125" style="4" customWidth="1"/>
    <col min="16380" max="16384" width="18.28515625" style="4"/>
  </cols>
  <sheetData>
    <row r="1" spans="1:248">
      <c r="A1" s="563" t="s">
        <v>231</v>
      </c>
      <c r="B1" s="563"/>
      <c r="C1" s="563"/>
      <c r="D1" s="563"/>
      <c r="E1" s="563"/>
      <c r="F1" s="563"/>
      <c r="G1" s="563"/>
    </row>
    <row r="2" spans="1:248" s="10" customFormat="1">
      <c r="A2" s="229"/>
      <c r="B2" s="229"/>
      <c r="C2" s="229"/>
      <c r="D2" s="229"/>
      <c r="E2" s="229"/>
      <c r="F2" s="229"/>
      <c r="G2" s="229"/>
    </row>
    <row r="3" spans="1:248" s="26" customFormat="1" ht="59.25" customHeight="1">
      <c r="A3" s="564" t="s">
        <v>232</v>
      </c>
      <c r="B3" s="564"/>
      <c r="C3" s="564"/>
      <c r="D3" s="564"/>
      <c r="E3" s="564"/>
      <c r="F3" s="564"/>
      <c r="G3" s="564"/>
    </row>
    <row r="4" spans="1:248" s="10" customFormat="1" ht="30" customHeight="1">
      <c r="A4" s="4"/>
      <c r="B4" s="4"/>
      <c r="C4" s="4"/>
      <c r="D4" s="4"/>
      <c r="E4" s="4"/>
      <c r="F4" s="4"/>
      <c r="G4" s="4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</row>
    <row r="5" spans="1:248" s="10" customFormat="1" ht="47.25" customHeight="1">
      <c r="A5" s="403" t="s">
        <v>19</v>
      </c>
      <c r="B5" s="403"/>
      <c r="C5" s="403"/>
      <c r="D5" s="403"/>
      <c r="E5" s="403"/>
      <c r="F5" s="403"/>
      <c r="G5" s="403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</row>
    <row r="6" spans="1:248" s="352" customFormat="1" ht="27.75" customHeight="1">
      <c r="A6" s="534" t="s">
        <v>50</v>
      </c>
      <c r="B6" s="534"/>
      <c r="C6" s="534"/>
      <c r="D6" s="534"/>
      <c r="E6" s="534"/>
      <c r="F6" s="534"/>
      <c r="G6" s="534"/>
    </row>
    <row r="7" spans="1:248" s="352" customFormat="1" ht="41.25" customHeight="1">
      <c r="A7" s="535" t="s">
        <v>21</v>
      </c>
      <c r="B7" s="536"/>
      <c r="C7" s="537"/>
      <c r="D7" s="445" t="s">
        <v>92</v>
      </c>
      <c r="E7" s="446"/>
      <c r="F7" s="446"/>
      <c r="G7" s="447"/>
    </row>
    <row r="8" spans="1:248" s="352" customFormat="1" ht="32.25" customHeight="1">
      <c r="A8" s="462"/>
      <c r="B8" s="463"/>
      <c r="C8" s="464"/>
      <c r="D8" s="449" t="s">
        <v>22</v>
      </c>
      <c r="E8" s="450"/>
      <c r="F8" s="449" t="s">
        <v>23</v>
      </c>
      <c r="G8" s="450"/>
    </row>
    <row r="9" spans="1:248" s="352" customFormat="1" ht="39.75" customHeight="1" thickBot="1">
      <c r="A9" s="538"/>
      <c r="B9" s="539"/>
      <c r="C9" s="540"/>
      <c r="D9" s="63" t="s">
        <v>5</v>
      </c>
      <c r="E9" s="351" t="s">
        <v>5</v>
      </c>
      <c r="F9" s="178" t="s">
        <v>10</v>
      </c>
      <c r="G9" s="63" t="s">
        <v>5</v>
      </c>
    </row>
    <row r="10" spans="1:248" s="352" customFormat="1">
      <c r="A10" s="521" t="s">
        <v>24</v>
      </c>
      <c r="B10" s="521"/>
      <c r="C10" s="522" t="s">
        <v>11</v>
      </c>
      <c r="D10" s="523"/>
      <c r="E10" s="523"/>
      <c r="F10" s="523"/>
      <c r="G10" s="524"/>
    </row>
    <row r="11" spans="1:248" s="352" customFormat="1" ht="30.75" customHeight="1">
      <c r="A11" s="521"/>
      <c r="B11" s="521"/>
      <c r="C11" s="525" t="s">
        <v>298</v>
      </c>
      <c r="D11" s="526"/>
      <c r="E11" s="526"/>
      <c r="F11" s="526"/>
      <c r="G11" s="527"/>
    </row>
    <row r="12" spans="1:248" s="352" customFormat="1" ht="31.5" customHeight="1">
      <c r="A12" s="454">
        <v>1098</v>
      </c>
      <c r="B12" s="448" t="s">
        <v>295</v>
      </c>
      <c r="C12" s="528" t="s">
        <v>26</v>
      </c>
      <c r="D12" s="529"/>
      <c r="E12" s="529"/>
      <c r="F12" s="529"/>
      <c r="G12" s="530"/>
    </row>
    <row r="13" spans="1:248" s="352" customFormat="1" ht="57" customHeight="1" thickBot="1">
      <c r="A13" s="454"/>
      <c r="B13" s="448"/>
      <c r="C13" s="531" t="s">
        <v>299</v>
      </c>
      <c r="D13" s="532"/>
      <c r="E13" s="532"/>
      <c r="F13" s="532"/>
      <c r="G13" s="533"/>
    </row>
    <row r="14" spans="1:248" s="352" customFormat="1" ht="57.75" customHeight="1" thickBot="1">
      <c r="A14" s="511" t="s">
        <v>51</v>
      </c>
      <c r="B14" s="512"/>
      <c r="C14" s="174" t="s">
        <v>52</v>
      </c>
      <c r="D14" s="353"/>
      <c r="E14" s="353"/>
      <c r="F14" s="354"/>
      <c r="G14" s="66"/>
    </row>
    <row r="15" spans="1:248" s="352" customFormat="1" ht="33.75" customHeight="1" thickBot="1">
      <c r="A15" s="513" t="s">
        <v>53</v>
      </c>
      <c r="B15" s="514"/>
      <c r="C15" s="174"/>
      <c r="D15" s="60" t="s">
        <v>28</v>
      </c>
      <c r="E15" s="60" t="s">
        <v>28</v>
      </c>
      <c r="F15" s="355">
        <f>SUM([1]Գեղարքունիք!C6)</f>
        <v>19998.400000000001</v>
      </c>
      <c r="G15" s="355">
        <f>SUM(Գեղարքունիք!D11:D12)</f>
        <v>12546</v>
      </c>
    </row>
    <row r="16" spans="1:248" s="352" customFormat="1" ht="30.75" customHeight="1" thickBot="1">
      <c r="A16" s="513" t="s">
        <v>54</v>
      </c>
      <c r="B16" s="515"/>
      <c r="C16" s="514"/>
      <c r="D16" s="350"/>
      <c r="E16" s="60"/>
      <c r="F16" s="65"/>
      <c r="G16" s="66"/>
    </row>
    <row r="17" spans="1:248" s="352" customFormat="1" ht="27.75" customHeight="1">
      <c r="A17" s="516" t="s">
        <v>55</v>
      </c>
      <c r="B17" s="517"/>
      <c r="C17" s="517"/>
      <c r="D17" s="517"/>
      <c r="E17" s="517"/>
      <c r="F17" s="517"/>
      <c r="G17" s="518"/>
    </row>
    <row r="18" spans="1:248" s="352" customFormat="1" ht="27.75" customHeight="1" thickBot="1">
      <c r="A18" s="511" t="s">
        <v>62</v>
      </c>
      <c r="B18" s="519"/>
      <c r="C18" s="519"/>
      <c r="D18" s="519"/>
      <c r="E18" s="519"/>
      <c r="F18" s="519"/>
      <c r="G18" s="520"/>
    </row>
    <row r="19" spans="1:248" s="305" customFormat="1" ht="27.75" customHeight="1">
      <c r="A19" s="505" t="s">
        <v>34</v>
      </c>
      <c r="B19" s="506"/>
      <c r="C19" s="506"/>
      <c r="D19" s="506"/>
      <c r="E19" s="506"/>
      <c r="F19" s="507"/>
      <c r="G19" s="508"/>
    </row>
    <row r="20" spans="1:248" s="305" customFormat="1" ht="21" customHeight="1" thickBot="1">
      <c r="A20" s="431" t="s">
        <v>296</v>
      </c>
      <c r="B20" s="432"/>
      <c r="C20" s="432"/>
      <c r="D20" s="432"/>
      <c r="E20" s="432"/>
      <c r="F20" s="432"/>
      <c r="G20" s="474"/>
    </row>
    <row r="21" spans="1:248" s="305" customFormat="1" ht="23.25" customHeight="1">
      <c r="A21" s="509" t="s">
        <v>35</v>
      </c>
      <c r="B21" s="509"/>
      <c r="C21" s="509"/>
      <c r="D21" s="509"/>
      <c r="E21" s="509"/>
      <c r="F21" s="510"/>
      <c r="G21" s="509"/>
    </row>
    <row r="22" spans="1:248" s="305" customFormat="1" ht="27.75" customHeight="1" thickBot="1">
      <c r="A22" s="431" t="s">
        <v>297</v>
      </c>
      <c r="B22" s="432"/>
      <c r="C22" s="432"/>
      <c r="D22" s="432"/>
      <c r="E22" s="432"/>
      <c r="F22" s="432"/>
      <c r="G22" s="474"/>
    </row>
    <row r="23" spans="1:248" s="10" customFormat="1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8"/>
      <c r="BG23" s="228"/>
      <c r="BH23" s="228"/>
      <c r="BI23" s="228"/>
      <c r="BJ23" s="228"/>
      <c r="BK23" s="228"/>
      <c r="BL23" s="228"/>
      <c r="BM23" s="228"/>
      <c r="BN23" s="228"/>
      <c r="BO23" s="228"/>
      <c r="BP23" s="228"/>
      <c r="BQ23" s="228"/>
      <c r="BR23" s="228"/>
      <c r="BS23" s="228"/>
      <c r="BT23" s="228"/>
      <c r="BU23" s="228"/>
      <c r="BV23" s="228"/>
      <c r="BW23" s="228"/>
      <c r="BX23" s="228"/>
      <c r="BY23" s="228"/>
      <c r="BZ23" s="228"/>
      <c r="CA23" s="228"/>
      <c r="CB23" s="228"/>
      <c r="CC23" s="228"/>
      <c r="CD23" s="228"/>
      <c r="CE23" s="228"/>
      <c r="CF23" s="228"/>
      <c r="CG23" s="228"/>
      <c r="CH23" s="228"/>
      <c r="CI23" s="228"/>
      <c r="CJ23" s="228"/>
      <c r="CK23" s="228"/>
      <c r="CL23" s="228"/>
      <c r="CM23" s="228"/>
      <c r="CN23" s="228"/>
      <c r="CO23" s="228"/>
      <c r="CP23" s="228"/>
      <c r="CQ23" s="228"/>
      <c r="CR23" s="228"/>
      <c r="CS23" s="228"/>
      <c r="CT23" s="228"/>
      <c r="CU23" s="228"/>
      <c r="CV23" s="228"/>
      <c r="CW23" s="228"/>
      <c r="CX23" s="228"/>
      <c r="CY23" s="228"/>
      <c r="CZ23" s="228"/>
      <c r="DA23" s="228"/>
      <c r="DB23" s="228"/>
      <c r="DC23" s="228"/>
      <c r="DD23" s="228"/>
      <c r="DE23" s="228"/>
      <c r="DF23" s="228"/>
      <c r="DG23" s="228"/>
      <c r="DH23" s="228"/>
      <c r="DI23" s="228"/>
      <c r="DJ23" s="228"/>
      <c r="DK23" s="228"/>
      <c r="DL23" s="228"/>
      <c r="DM23" s="228"/>
      <c r="DN23" s="228"/>
      <c r="DO23" s="228"/>
      <c r="DP23" s="228"/>
      <c r="DQ23" s="228"/>
      <c r="DR23" s="228"/>
      <c r="DS23" s="228"/>
      <c r="DT23" s="228"/>
      <c r="DU23" s="228"/>
      <c r="DV23" s="228"/>
      <c r="DW23" s="228"/>
      <c r="DX23" s="228"/>
      <c r="DY23" s="228"/>
      <c r="DZ23" s="228"/>
      <c r="EA23" s="228"/>
      <c r="EB23" s="228"/>
      <c r="EC23" s="228"/>
      <c r="ED23" s="228"/>
      <c r="EE23" s="228"/>
      <c r="EF23" s="228"/>
      <c r="EG23" s="228"/>
      <c r="EH23" s="228"/>
      <c r="EI23" s="228"/>
      <c r="EJ23" s="228"/>
      <c r="EK23" s="228"/>
      <c r="EL23" s="228"/>
      <c r="EM23" s="228"/>
      <c r="EN23" s="228"/>
      <c r="EO23" s="228"/>
      <c r="EP23" s="228"/>
      <c r="EQ23" s="228"/>
      <c r="ER23" s="228"/>
      <c r="ES23" s="228"/>
      <c r="ET23" s="228"/>
      <c r="EU23" s="228"/>
      <c r="EV23" s="228"/>
      <c r="EW23" s="228"/>
      <c r="EX23" s="228"/>
      <c r="EY23" s="228"/>
      <c r="EZ23" s="228"/>
      <c r="FA23" s="228"/>
      <c r="FB23" s="228"/>
      <c r="FC23" s="228"/>
      <c r="FD23" s="228"/>
      <c r="FE23" s="228"/>
      <c r="FF23" s="228"/>
      <c r="FG23" s="228"/>
      <c r="FH23" s="228"/>
      <c r="FI23" s="228"/>
      <c r="FJ23" s="228"/>
      <c r="FK23" s="228"/>
      <c r="FL23" s="228"/>
      <c r="FM23" s="228"/>
      <c r="FN23" s="228"/>
      <c r="FO23" s="228"/>
      <c r="FP23" s="228"/>
      <c r="FQ23" s="228"/>
      <c r="FR23" s="228"/>
      <c r="FS23" s="228"/>
      <c r="FT23" s="228"/>
      <c r="FU23" s="228"/>
      <c r="FV23" s="228"/>
      <c r="FW23" s="228"/>
      <c r="FX23" s="228"/>
      <c r="FY23" s="228"/>
      <c r="FZ23" s="228"/>
      <c r="GA23" s="228"/>
      <c r="GB23" s="228"/>
      <c r="GC23" s="228"/>
      <c r="GD23" s="228"/>
      <c r="GE23" s="228"/>
      <c r="GF23" s="228"/>
      <c r="GG23" s="228"/>
      <c r="GH23" s="228"/>
      <c r="GI23" s="228"/>
      <c r="GJ23" s="228"/>
      <c r="GK23" s="228"/>
      <c r="GL23" s="228"/>
      <c r="GM23" s="228"/>
      <c r="GN23" s="228"/>
      <c r="GO23" s="228"/>
      <c r="GP23" s="228"/>
      <c r="GQ23" s="228"/>
      <c r="GR23" s="228"/>
      <c r="GS23" s="228"/>
      <c r="GT23" s="228"/>
      <c r="GU23" s="228"/>
      <c r="GV23" s="228"/>
      <c r="GW23" s="228"/>
      <c r="GX23" s="228"/>
      <c r="GY23" s="228"/>
      <c r="GZ23" s="228"/>
      <c r="HA23" s="228"/>
      <c r="HB23" s="228"/>
      <c r="HC23" s="228"/>
      <c r="HD23" s="228"/>
      <c r="HE23" s="228"/>
      <c r="HF23" s="228"/>
      <c r="HG23" s="228"/>
      <c r="HH23" s="228"/>
      <c r="HI23" s="228"/>
      <c r="HJ23" s="228"/>
      <c r="HK23" s="228"/>
      <c r="HL23" s="228"/>
      <c r="HM23" s="228"/>
      <c r="HN23" s="228"/>
      <c r="HO23" s="228"/>
      <c r="HP23" s="228"/>
      <c r="HQ23" s="228"/>
      <c r="HR23" s="228"/>
      <c r="HS23" s="228"/>
      <c r="HT23" s="228"/>
      <c r="HU23" s="228"/>
      <c r="HV23" s="228"/>
      <c r="HW23" s="228"/>
      <c r="HX23" s="228"/>
      <c r="HY23" s="228"/>
      <c r="HZ23" s="228"/>
      <c r="IA23" s="228"/>
      <c r="IB23" s="228"/>
      <c r="IC23" s="228"/>
      <c r="ID23" s="228"/>
      <c r="IE23" s="228"/>
      <c r="IF23" s="228"/>
      <c r="IG23" s="228"/>
      <c r="IH23" s="228"/>
      <c r="II23" s="228"/>
      <c r="IJ23" s="228"/>
      <c r="IK23" s="228"/>
      <c r="IL23" s="228"/>
      <c r="IM23" s="228"/>
      <c r="IN23" s="228"/>
    </row>
    <row r="24" spans="1:248" ht="36" customHeight="1">
      <c r="A24" s="562" t="s">
        <v>177</v>
      </c>
      <c r="B24" s="562"/>
      <c r="C24" s="562"/>
      <c r="D24" s="562"/>
      <c r="E24" s="562"/>
      <c r="F24" s="562"/>
      <c r="G24" s="562"/>
    </row>
    <row r="25" spans="1:248">
      <c r="A25" s="562" t="s">
        <v>36</v>
      </c>
      <c r="B25" s="562"/>
      <c r="C25" s="562"/>
      <c r="D25" s="562"/>
      <c r="E25" s="562"/>
      <c r="F25" s="562"/>
      <c r="G25" s="562"/>
    </row>
    <row r="26" spans="1:248" ht="18" thickBot="1"/>
    <row r="27" spans="1:248" ht="54.75" customHeight="1">
      <c r="A27" s="575" t="s">
        <v>21</v>
      </c>
      <c r="B27" s="576"/>
      <c r="C27" s="576"/>
      <c r="D27" s="581" t="s">
        <v>92</v>
      </c>
      <c r="E27" s="581"/>
      <c r="F27" s="581"/>
      <c r="G27" s="581"/>
    </row>
    <row r="28" spans="1:248" ht="51" customHeight="1">
      <c r="A28" s="577"/>
      <c r="B28" s="578"/>
      <c r="C28" s="578"/>
      <c r="D28" s="449" t="s">
        <v>22</v>
      </c>
      <c r="E28" s="450"/>
      <c r="F28" s="449" t="s">
        <v>23</v>
      </c>
      <c r="G28" s="582"/>
    </row>
    <row r="29" spans="1:248" ht="42" customHeight="1" thickBot="1">
      <c r="A29" s="579"/>
      <c r="B29" s="580"/>
      <c r="C29" s="580"/>
      <c r="D29" s="63" t="s">
        <v>5</v>
      </c>
      <c r="E29" s="293" t="s">
        <v>5</v>
      </c>
      <c r="F29" s="178" t="s">
        <v>10</v>
      </c>
      <c r="G29" s="63" t="s">
        <v>5</v>
      </c>
    </row>
    <row r="30" spans="1:248" s="26" customFormat="1">
      <c r="A30" s="486" t="s">
        <v>24</v>
      </c>
      <c r="B30" s="487"/>
      <c r="C30" s="492" t="s">
        <v>11</v>
      </c>
      <c r="D30" s="493"/>
      <c r="E30" s="493"/>
      <c r="F30" s="493"/>
      <c r="G30" s="494"/>
    </row>
    <row r="31" spans="1:248" s="26" customFormat="1" ht="27" customHeight="1">
      <c r="A31" s="488"/>
      <c r="B31" s="489"/>
      <c r="C31" s="495" t="s">
        <v>56</v>
      </c>
      <c r="D31" s="433"/>
      <c r="E31" s="496"/>
      <c r="F31" s="496"/>
      <c r="G31" s="434"/>
    </row>
    <row r="32" spans="1:248" s="26" customFormat="1" ht="26.25" customHeight="1" thickBot="1">
      <c r="A32" s="490"/>
      <c r="B32" s="491"/>
      <c r="C32" s="497" t="s">
        <v>37</v>
      </c>
      <c r="D32" s="498"/>
      <c r="E32" s="499"/>
      <c r="F32" s="499"/>
      <c r="G32" s="500"/>
    </row>
    <row r="33" spans="1:7" s="26" customFormat="1" ht="36.75" customHeight="1" thickBot="1">
      <c r="A33" s="204">
        <v>1049</v>
      </c>
      <c r="B33" s="205" t="s">
        <v>210</v>
      </c>
      <c r="C33" s="431" t="s">
        <v>57</v>
      </c>
      <c r="D33" s="432"/>
      <c r="E33" s="432"/>
      <c r="F33" s="432"/>
      <c r="G33" s="474"/>
    </row>
    <row r="34" spans="1:7" s="26" customFormat="1" ht="78.75" customHeight="1" thickBot="1">
      <c r="A34" s="475" t="s">
        <v>38</v>
      </c>
      <c r="B34" s="476"/>
      <c r="C34" s="231" t="s">
        <v>63</v>
      </c>
      <c r="D34" s="230"/>
      <c r="E34" s="230"/>
      <c r="F34" s="200"/>
      <c r="G34" s="200"/>
    </row>
    <row r="35" spans="1:7" s="26" customFormat="1" ht="38.25" customHeight="1" thickBot="1">
      <c r="A35" s="475" t="s">
        <v>39</v>
      </c>
      <c r="B35" s="476"/>
      <c r="C35" s="231"/>
      <c r="D35" s="231"/>
      <c r="E35" s="200"/>
      <c r="F35" s="200"/>
      <c r="G35" s="200"/>
    </row>
    <row r="36" spans="1:7" s="26" customFormat="1" ht="81" customHeight="1" thickBot="1">
      <c r="A36" s="475" t="s">
        <v>40</v>
      </c>
      <c r="B36" s="477"/>
      <c r="C36" s="476"/>
      <c r="D36" s="231"/>
      <c r="E36" s="200"/>
      <c r="F36" s="202">
        <f>SUM(Կապիտալ!H47)</f>
        <v>-11046</v>
      </c>
      <c r="G36" s="202">
        <f>SUM(F36)</f>
        <v>-11046</v>
      </c>
    </row>
    <row r="37" spans="1:7" s="26" customFormat="1" ht="57.75" customHeight="1" thickBot="1">
      <c r="A37" s="475" t="s">
        <v>41</v>
      </c>
      <c r="B37" s="476"/>
      <c r="C37" s="202">
        <f>G36</f>
        <v>-11046</v>
      </c>
      <c r="D37" s="202"/>
      <c r="E37" s="200"/>
      <c r="F37" s="200"/>
      <c r="G37" s="200"/>
    </row>
    <row r="38" spans="1:7" s="26" customFormat="1" ht="120" customHeight="1" thickBot="1">
      <c r="A38" s="475" t="s">
        <v>42</v>
      </c>
      <c r="B38" s="476"/>
      <c r="C38" s="231"/>
      <c r="D38" s="231"/>
      <c r="E38" s="200"/>
      <c r="F38" s="200"/>
      <c r="G38" s="200"/>
    </row>
    <row r="39" spans="1:7" s="259" customFormat="1" ht="22.5" customHeight="1">
      <c r="A39" s="471" t="s">
        <v>34</v>
      </c>
      <c r="B39" s="472"/>
      <c r="C39" s="472"/>
      <c r="D39" s="472"/>
      <c r="E39" s="472"/>
      <c r="F39" s="472"/>
      <c r="G39" s="473"/>
    </row>
    <row r="40" spans="1:7" s="259" customFormat="1" ht="26.25" customHeight="1" thickBot="1">
      <c r="A40" s="431" t="s">
        <v>144</v>
      </c>
      <c r="B40" s="432"/>
      <c r="C40" s="432"/>
      <c r="D40" s="432"/>
      <c r="E40" s="432"/>
      <c r="F40" s="432"/>
      <c r="G40" s="474"/>
    </row>
    <row r="41" spans="1:7" ht="22.5" customHeight="1">
      <c r="A41" s="471" t="s">
        <v>35</v>
      </c>
      <c r="B41" s="472"/>
      <c r="C41" s="472"/>
      <c r="D41" s="472"/>
      <c r="E41" s="472"/>
      <c r="F41" s="472"/>
      <c r="G41" s="473"/>
    </row>
    <row r="42" spans="1:7" ht="58.5" customHeight="1" thickBot="1">
      <c r="A42" s="431" t="s">
        <v>145</v>
      </c>
      <c r="B42" s="432"/>
      <c r="C42" s="432"/>
      <c r="D42" s="432"/>
      <c r="E42" s="432"/>
      <c r="F42" s="432"/>
      <c r="G42" s="474"/>
    </row>
    <row r="43" spans="1:7">
      <c r="A43" s="565" t="s">
        <v>24</v>
      </c>
      <c r="B43" s="566"/>
      <c r="C43" s="569" t="s">
        <v>11</v>
      </c>
      <c r="D43" s="570"/>
      <c r="E43" s="570"/>
      <c r="F43" s="570"/>
      <c r="G43" s="571"/>
    </row>
    <row r="44" spans="1:7">
      <c r="A44" s="567"/>
      <c r="B44" s="568"/>
      <c r="C44" s="572" t="s">
        <v>43</v>
      </c>
      <c r="D44" s="573"/>
      <c r="E44" s="573"/>
      <c r="F44" s="573"/>
      <c r="G44" s="574"/>
    </row>
    <row r="45" spans="1:7">
      <c r="A45" s="551">
        <v>1047</v>
      </c>
      <c r="B45" s="552" t="s">
        <v>207</v>
      </c>
      <c r="C45" s="554" t="s">
        <v>26</v>
      </c>
      <c r="D45" s="555"/>
      <c r="E45" s="555"/>
      <c r="F45" s="555"/>
      <c r="G45" s="556"/>
    </row>
    <row r="46" spans="1:7" ht="58.5" customHeight="1" thickBot="1">
      <c r="A46" s="551"/>
      <c r="B46" s="553"/>
      <c r="C46" s="557" t="s">
        <v>44</v>
      </c>
      <c r="D46" s="558"/>
      <c r="E46" s="558"/>
      <c r="F46" s="558"/>
      <c r="G46" s="559"/>
    </row>
    <row r="47" spans="1:7" ht="76.5" customHeight="1">
      <c r="A47" s="560" t="s">
        <v>38</v>
      </c>
      <c r="B47" s="561"/>
      <c r="C47" s="191" t="s">
        <v>45</v>
      </c>
      <c r="D47" s="309">
        <v>-1</v>
      </c>
      <c r="E47" s="309">
        <v>-1</v>
      </c>
      <c r="F47" s="192"/>
      <c r="G47" s="193"/>
    </row>
    <row r="48" spans="1:7" ht="131.25" customHeight="1" thickBot="1">
      <c r="A48" s="547" t="s">
        <v>39</v>
      </c>
      <c r="B48" s="548"/>
      <c r="C48" s="194" t="s">
        <v>46</v>
      </c>
      <c r="D48" s="194"/>
      <c r="E48" s="194"/>
      <c r="F48" s="195"/>
      <c r="G48" s="196"/>
    </row>
    <row r="49" spans="1:7" ht="73.5" customHeight="1" thickBot="1">
      <c r="A49" s="484" t="s">
        <v>47</v>
      </c>
      <c r="B49" s="426"/>
      <c r="C49" s="485"/>
      <c r="D49" s="291"/>
      <c r="E49" s="291"/>
      <c r="F49" s="310">
        <f>SUM(Կապիտալ!I49)</f>
        <v>-1500</v>
      </c>
      <c r="G49" s="310">
        <f>SUM(F49)</f>
        <v>-1500</v>
      </c>
    </row>
    <row r="50" spans="1:7" ht="51" customHeight="1" thickBot="1">
      <c r="A50" s="549" t="s">
        <v>48</v>
      </c>
      <c r="B50" s="550"/>
      <c r="C50" s="98">
        <f>SUM(G49)</f>
        <v>-1500</v>
      </c>
      <c r="D50" s="311"/>
      <c r="E50" s="311"/>
      <c r="F50" s="198"/>
      <c r="G50" s="199"/>
    </row>
    <row r="51" spans="1:7" ht="107.25" customHeight="1" thickBot="1">
      <c r="A51" s="549" t="s">
        <v>49</v>
      </c>
      <c r="B51" s="550"/>
      <c r="C51" s="292"/>
      <c r="D51" s="292"/>
      <c r="E51" s="292"/>
      <c r="F51" s="198"/>
      <c r="G51" s="199"/>
    </row>
    <row r="52" spans="1:7" ht="42" customHeight="1">
      <c r="A52" s="544" t="s">
        <v>34</v>
      </c>
      <c r="B52" s="545"/>
      <c r="C52" s="545"/>
      <c r="D52" s="545"/>
      <c r="E52" s="545"/>
      <c r="F52" s="545"/>
      <c r="G52" s="546"/>
    </row>
    <row r="53" spans="1:7" ht="45" customHeight="1" thickBot="1">
      <c r="A53" s="541" t="s">
        <v>70</v>
      </c>
      <c r="B53" s="542"/>
      <c r="C53" s="542"/>
      <c r="D53" s="542"/>
      <c r="E53" s="542"/>
      <c r="F53" s="542"/>
      <c r="G53" s="543"/>
    </row>
    <row r="54" spans="1:7" ht="27.75" customHeight="1">
      <c r="A54" s="544" t="s">
        <v>35</v>
      </c>
      <c r="B54" s="545"/>
      <c r="C54" s="545"/>
      <c r="D54" s="545"/>
      <c r="E54" s="545"/>
      <c r="F54" s="545"/>
      <c r="G54" s="546"/>
    </row>
    <row r="55" spans="1:7" ht="21.75" customHeight="1" thickBot="1">
      <c r="A55" s="541" t="s">
        <v>71</v>
      </c>
      <c r="B55" s="542"/>
      <c r="C55" s="542"/>
      <c r="D55" s="542"/>
      <c r="E55" s="542"/>
      <c r="F55" s="542"/>
      <c r="G55" s="543"/>
    </row>
  </sheetData>
  <mergeCells count="60">
    <mergeCell ref="C32:G32"/>
    <mergeCell ref="A40:G40"/>
    <mergeCell ref="A41:G41"/>
    <mergeCell ref="A42:G42"/>
    <mergeCell ref="A34:B34"/>
    <mergeCell ref="A35:B35"/>
    <mergeCell ref="A36:C36"/>
    <mergeCell ref="A37:B37"/>
    <mergeCell ref="A38:B38"/>
    <mergeCell ref="A39:G39"/>
    <mergeCell ref="A24:G24"/>
    <mergeCell ref="A1:G1"/>
    <mergeCell ref="A3:G3"/>
    <mergeCell ref="A5:G5"/>
    <mergeCell ref="A43:B44"/>
    <mergeCell ref="C43:G43"/>
    <mergeCell ref="C44:G44"/>
    <mergeCell ref="A25:G25"/>
    <mergeCell ref="A27:C29"/>
    <mergeCell ref="D27:G27"/>
    <mergeCell ref="D28:E28"/>
    <mergeCell ref="F28:G28"/>
    <mergeCell ref="C33:G33"/>
    <mergeCell ref="A30:B32"/>
    <mergeCell ref="C30:G30"/>
    <mergeCell ref="C31:G31"/>
    <mergeCell ref="A45:A46"/>
    <mergeCell ref="B45:B46"/>
    <mergeCell ref="C45:G45"/>
    <mergeCell ref="C46:G46"/>
    <mergeCell ref="A47:B47"/>
    <mergeCell ref="A53:G53"/>
    <mergeCell ref="A54:G54"/>
    <mergeCell ref="A55:G55"/>
    <mergeCell ref="A48:B48"/>
    <mergeCell ref="A49:C49"/>
    <mergeCell ref="A50:B50"/>
    <mergeCell ref="A51:B51"/>
    <mergeCell ref="A52:G52"/>
    <mergeCell ref="A6:G6"/>
    <mergeCell ref="A7:C9"/>
    <mergeCell ref="D7:G7"/>
    <mergeCell ref="D8:E8"/>
    <mergeCell ref="F8:G8"/>
    <mergeCell ref="A10:B11"/>
    <mergeCell ref="C10:G10"/>
    <mergeCell ref="C11:G11"/>
    <mergeCell ref="A12:A13"/>
    <mergeCell ref="B12:B13"/>
    <mergeCell ref="C12:G12"/>
    <mergeCell ref="C13:G13"/>
    <mergeCell ref="A19:G19"/>
    <mergeCell ref="A20:G20"/>
    <mergeCell ref="A21:G21"/>
    <mergeCell ref="A22:G22"/>
    <mergeCell ref="A14:B14"/>
    <mergeCell ref="A15:B15"/>
    <mergeCell ref="A16:C16"/>
    <mergeCell ref="A17:G17"/>
    <mergeCell ref="A18:G18"/>
  </mergeCells>
  <pageMargins left="0.7" right="0.7" top="0.28000000000000003" bottom="0.21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P44"/>
  <sheetViews>
    <sheetView topLeftCell="A4" workbookViewId="0">
      <selection activeCell="G37" sqref="G37"/>
    </sheetView>
  </sheetViews>
  <sheetFormatPr defaultRowHeight="17.25"/>
  <cols>
    <col min="1" max="1" width="16.85546875" style="58" customWidth="1"/>
    <col min="2" max="2" width="15.28515625" style="58" customWidth="1"/>
    <col min="3" max="3" width="27.28515625" style="58" customWidth="1"/>
    <col min="4" max="4" width="26.7109375" style="58" customWidth="1"/>
    <col min="5" max="5" width="13.7109375" style="58" hidden="1" customWidth="1"/>
    <col min="6" max="6" width="0.140625" style="58" customWidth="1"/>
    <col min="7" max="7" width="26.5703125" style="58" customWidth="1"/>
    <col min="8" max="250" width="9.140625" style="58"/>
    <col min="251" max="251" width="16.85546875" style="58" customWidth="1"/>
    <col min="252" max="252" width="15.140625" style="58" customWidth="1"/>
    <col min="253" max="253" width="25.42578125" style="58" customWidth="1"/>
    <col min="254" max="256" width="17.5703125" style="58" customWidth="1"/>
    <col min="257" max="257" width="13.7109375" style="58" customWidth="1"/>
    <col min="258" max="259" width="17.42578125" style="58" customWidth="1"/>
    <col min="260" max="260" width="12.5703125" style="58" customWidth="1"/>
    <col min="261" max="261" width="13" style="58" customWidth="1"/>
    <col min="262" max="262" width="9.140625" style="58"/>
    <col min="263" max="263" width="10" style="58" bestFit="1" customWidth="1"/>
    <col min="264" max="506" width="9.140625" style="58"/>
    <col min="507" max="507" width="16.85546875" style="58" customWidth="1"/>
    <col min="508" max="508" width="15.140625" style="58" customWidth="1"/>
    <col min="509" max="509" width="25.42578125" style="58" customWidth="1"/>
    <col min="510" max="512" width="17.5703125" style="58" customWidth="1"/>
    <col min="513" max="513" width="13.7109375" style="58" customWidth="1"/>
    <col min="514" max="515" width="17.42578125" style="58" customWidth="1"/>
    <col min="516" max="516" width="12.5703125" style="58" customWidth="1"/>
    <col min="517" max="517" width="13" style="58" customWidth="1"/>
    <col min="518" max="518" width="9.140625" style="58"/>
    <col min="519" max="519" width="10" style="58" bestFit="1" customWidth="1"/>
    <col min="520" max="762" width="9.140625" style="58"/>
    <col min="763" max="763" width="16.85546875" style="58" customWidth="1"/>
    <col min="764" max="764" width="15.140625" style="58" customWidth="1"/>
    <col min="765" max="765" width="25.42578125" style="58" customWidth="1"/>
    <col min="766" max="768" width="17.5703125" style="58" customWidth="1"/>
    <col min="769" max="769" width="13.7109375" style="58" customWidth="1"/>
    <col min="770" max="771" width="17.42578125" style="58" customWidth="1"/>
    <col min="772" max="772" width="12.5703125" style="58" customWidth="1"/>
    <col min="773" max="773" width="13" style="58" customWidth="1"/>
    <col min="774" max="774" width="9.140625" style="58"/>
    <col min="775" max="775" width="10" style="58" bestFit="1" customWidth="1"/>
    <col min="776" max="1018" width="9.140625" style="58"/>
    <col min="1019" max="1019" width="16.85546875" style="58" customWidth="1"/>
    <col min="1020" max="1020" width="15.140625" style="58" customWidth="1"/>
    <col min="1021" max="1021" width="25.42578125" style="58" customWidth="1"/>
    <col min="1022" max="1024" width="17.5703125" style="58" customWidth="1"/>
    <col min="1025" max="1025" width="13.7109375" style="58" customWidth="1"/>
    <col min="1026" max="1027" width="17.42578125" style="58" customWidth="1"/>
    <col min="1028" max="1028" width="12.5703125" style="58" customWidth="1"/>
    <col min="1029" max="1029" width="13" style="58" customWidth="1"/>
    <col min="1030" max="1030" width="9.140625" style="58"/>
    <col min="1031" max="1031" width="10" style="58" bestFit="1" customWidth="1"/>
    <col min="1032" max="1274" width="9.140625" style="58"/>
    <col min="1275" max="1275" width="16.85546875" style="58" customWidth="1"/>
    <col min="1276" max="1276" width="15.140625" style="58" customWidth="1"/>
    <col min="1277" max="1277" width="25.42578125" style="58" customWidth="1"/>
    <col min="1278" max="1280" width="17.5703125" style="58" customWidth="1"/>
    <col min="1281" max="1281" width="13.7109375" style="58" customWidth="1"/>
    <col min="1282" max="1283" width="17.42578125" style="58" customWidth="1"/>
    <col min="1284" max="1284" width="12.5703125" style="58" customWidth="1"/>
    <col min="1285" max="1285" width="13" style="58" customWidth="1"/>
    <col min="1286" max="1286" width="9.140625" style="58"/>
    <col min="1287" max="1287" width="10" style="58" bestFit="1" customWidth="1"/>
    <col min="1288" max="1530" width="9.140625" style="58"/>
    <col min="1531" max="1531" width="16.85546875" style="58" customWidth="1"/>
    <col min="1532" max="1532" width="15.140625" style="58" customWidth="1"/>
    <col min="1533" max="1533" width="25.42578125" style="58" customWidth="1"/>
    <col min="1534" max="1536" width="17.5703125" style="58" customWidth="1"/>
    <col min="1537" max="1537" width="13.7109375" style="58" customWidth="1"/>
    <col min="1538" max="1539" width="17.42578125" style="58" customWidth="1"/>
    <col min="1540" max="1540" width="12.5703125" style="58" customWidth="1"/>
    <col min="1541" max="1541" width="13" style="58" customWidth="1"/>
    <col min="1542" max="1542" width="9.140625" style="58"/>
    <col min="1543" max="1543" width="10" style="58" bestFit="1" customWidth="1"/>
    <col min="1544" max="1786" width="9.140625" style="58"/>
    <col min="1787" max="1787" width="16.85546875" style="58" customWidth="1"/>
    <col min="1788" max="1788" width="15.140625" style="58" customWidth="1"/>
    <col min="1789" max="1789" width="25.42578125" style="58" customWidth="1"/>
    <col min="1790" max="1792" width="17.5703125" style="58" customWidth="1"/>
    <col min="1793" max="1793" width="13.7109375" style="58" customWidth="1"/>
    <col min="1794" max="1795" width="17.42578125" style="58" customWidth="1"/>
    <col min="1796" max="1796" width="12.5703125" style="58" customWidth="1"/>
    <col min="1797" max="1797" width="13" style="58" customWidth="1"/>
    <col min="1798" max="1798" width="9.140625" style="58"/>
    <col min="1799" max="1799" width="10" style="58" bestFit="1" customWidth="1"/>
    <col min="1800" max="2042" width="9.140625" style="58"/>
    <col min="2043" max="2043" width="16.85546875" style="58" customWidth="1"/>
    <col min="2044" max="2044" width="15.140625" style="58" customWidth="1"/>
    <col min="2045" max="2045" width="25.42578125" style="58" customWidth="1"/>
    <col min="2046" max="2048" width="17.5703125" style="58" customWidth="1"/>
    <col min="2049" max="2049" width="13.7109375" style="58" customWidth="1"/>
    <col min="2050" max="2051" width="17.42578125" style="58" customWidth="1"/>
    <col min="2052" max="2052" width="12.5703125" style="58" customWidth="1"/>
    <col min="2053" max="2053" width="13" style="58" customWidth="1"/>
    <col min="2054" max="2054" width="9.140625" style="58"/>
    <col min="2055" max="2055" width="10" style="58" bestFit="1" customWidth="1"/>
    <col min="2056" max="2298" width="9.140625" style="58"/>
    <col min="2299" max="2299" width="16.85546875" style="58" customWidth="1"/>
    <col min="2300" max="2300" width="15.140625" style="58" customWidth="1"/>
    <col min="2301" max="2301" width="25.42578125" style="58" customWidth="1"/>
    <col min="2302" max="2304" width="17.5703125" style="58" customWidth="1"/>
    <col min="2305" max="2305" width="13.7109375" style="58" customWidth="1"/>
    <col min="2306" max="2307" width="17.42578125" style="58" customWidth="1"/>
    <col min="2308" max="2308" width="12.5703125" style="58" customWidth="1"/>
    <col min="2309" max="2309" width="13" style="58" customWidth="1"/>
    <col min="2310" max="2310" width="9.140625" style="58"/>
    <col min="2311" max="2311" width="10" style="58" bestFit="1" customWidth="1"/>
    <col min="2312" max="2554" width="9.140625" style="58"/>
    <col min="2555" max="2555" width="16.85546875" style="58" customWidth="1"/>
    <col min="2556" max="2556" width="15.140625" style="58" customWidth="1"/>
    <col min="2557" max="2557" width="25.42578125" style="58" customWidth="1"/>
    <col min="2558" max="2560" width="17.5703125" style="58" customWidth="1"/>
    <col min="2561" max="2561" width="13.7109375" style="58" customWidth="1"/>
    <col min="2562" max="2563" width="17.42578125" style="58" customWidth="1"/>
    <col min="2564" max="2564" width="12.5703125" style="58" customWidth="1"/>
    <col min="2565" max="2565" width="13" style="58" customWidth="1"/>
    <col min="2566" max="2566" width="9.140625" style="58"/>
    <col min="2567" max="2567" width="10" style="58" bestFit="1" customWidth="1"/>
    <col min="2568" max="2810" width="9.140625" style="58"/>
    <col min="2811" max="2811" width="16.85546875" style="58" customWidth="1"/>
    <col min="2812" max="2812" width="15.140625" style="58" customWidth="1"/>
    <col min="2813" max="2813" width="25.42578125" style="58" customWidth="1"/>
    <col min="2814" max="2816" width="17.5703125" style="58" customWidth="1"/>
    <col min="2817" max="2817" width="13.7109375" style="58" customWidth="1"/>
    <col min="2818" max="2819" width="17.42578125" style="58" customWidth="1"/>
    <col min="2820" max="2820" width="12.5703125" style="58" customWidth="1"/>
    <col min="2821" max="2821" width="13" style="58" customWidth="1"/>
    <col min="2822" max="2822" width="9.140625" style="58"/>
    <col min="2823" max="2823" width="10" style="58" bestFit="1" customWidth="1"/>
    <col min="2824" max="3066" width="9.140625" style="58"/>
    <col min="3067" max="3067" width="16.85546875" style="58" customWidth="1"/>
    <col min="3068" max="3068" width="15.140625" style="58" customWidth="1"/>
    <col min="3069" max="3069" width="25.42578125" style="58" customWidth="1"/>
    <col min="3070" max="3072" width="17.5703125" style="58" customWidth="1"/>
    <col min="3073" max="3073" width="13.7109375" style="58" customWidth="1"/>
    <col min="3074" max="3075" width="17.42578125" style="58" customWidth="1"/>
    <col min="3076" max="3076" width="12.5703125" style="58" customWidth="1"/>
    <col min="3077" max="3077" width="13" style="58" customWidth="1"/>
    <col min="3078" max="3078" width="9.140625" style="58"/>
    <col min="3079" max="3079" width="10" style="58" bestFit="1" customWidth="1"/>
    <col min="3080" max="3322" width="9.140625" style="58"/>
    <col min="3323" max="3323" width="16.85546875" style="58" customWidth="1"/>
    <col min="3324" max="3324" width="15.140625" style="58" customWidth="1"/>
    <col min="3325" max="3325" width="25.42578125" style="58" customWidth="1"/>
    <col min="3326" max="3328" width="17.5703125" style="58" customWidth="1"/>
    <col min="3329" max="3329" width="13.7109375" style="58" customWidth="1"/>
    <col min="3330" max="3331" width="17.42578125" style="58" customWidth="1"/>
    <col min="3332" max="3332" width="12.5703125" style="58" customWidth="1"/>
    <col min="3333" max="3333" width="13" style="58" customWidth="1"/>
    <col min="3334" max="3334" width="9.140625" style="58"/>
    <col min="3335" max="3335" width="10" style="58" bestFit="1" customWidth="1"/>
    <col min="3336" max="3578" width="9.140625" style="58"/>
    <col min="3579" max="3579" width="16.85546875" style="58" customWidth="1"/>
    <col min="3580" max="3580" width="15.140625" style="58" customWidth="1"/>
    <col min="3581" max="3581" width="25.42578125" style="58" customWidth="1"/>
    <col min="3582" max="3584" width="17.5703125" style="58" customWidth="1"/>
    <col min="3585" max="3585" width="13.7109375" style="58" customWidth="1"/>
    <col min="3586" max="3587" width="17.42578125" style="58" customWidth="1"/>
    <col min="3588" max="3588" width="12.5703125" style="58" customWidth="1"/>
    <col min="3589" max="3589" width="13" style="58" customWidth="1"/>
    <col min="3590" max="3590" width="9.140625" style="58"/>
    <col min="3591" max="3591" width="10" style="58" bestFit="1" customWidth="1"/>
    <col min="3592" max="3834" width="9.140625" style="58"/>
    <col min="3835" max="3835" width="16.85546875" style="58" customWidth="1"/>
    <col min="3836" max="3836" width="15.140625" style="58" customWidth="1"/>
    <col min="3837" max="3837" width="25.42578125" style="58" customWidth="1"/>
    <col min="3838" max="3840" width="17.5703125" style="58" customWidth="1"/>
    <col min="3841" max="3841" width="13.7109375" style="58" customWidth="1"/>
    <col min="3842" max="3843" width="17.42578125" style="58" customWidth="1"/>
    <col min="3844" max="3844" width="12.5703125" style="58" customWidth="1"/>
    <col min="3845" max="3845" width="13" style="58" customWidth="1"/>
    <col min="3846" max="3846" width="9.140625" style="58"/>
    <col min="3847" max="3847" width="10" style="58" bestFit="1" customWidth="1"/>
    <col min="3848" max="4090" width="9.140625" style="58"/>
    <col min="4091" max="4091" width="16.85546875" style="58" customWidth="1"/>
    <col min="4092" max="4092" width="15.140625" style="58" customWidth="1"/>
    <col min="4093" max="4093" width="25.42578125" style="58" customWidth="1"/>
    <col min="4094" max="4096" width="17.5703125" style="58" customWidth="1"/>
    <col min="4097" max="4097" width="13.7109375" style="58" customWidth="1"/>
    <col min="4098" max="4099" width="17.42578125" style="58" customWidth="1"/>
    <col min="4100" max="4100" width="12.5703125" style="58" customWidth="1"/>
    <col min="4101" max="4101" width="13" style="58" customWidth="1"/>
    <col min="4102" max="4102" width="9.140625" style="58"/>
    <col min="4103" max="4103" width="10" style="58" bestFit="1" customWidth="1"/>
    <col min="4104" max="4346" width="9.140625" style="58"/>
    <col min="4347" max="4347" width="16.85546875" style="58" customWidth="1"/>
    <col min="4348" max="4348" width="15.140625" style="58" customWidth="1"/>
    <col min="4349" max="4349" width="25.42578125" style="58" customWidth="1"/>
    <col min="4350" max="4352" width="17.5703125" style="58" customWidth="1"/>
    <col min="4353" max="4353" width="13.7109375" style="58" customWidth="1"/>
    <col min="4354" max="4355" width="17.42578125" style="58" customWidth="1"/>
    <col min="4356" max="4356" width="12.5703125" style="58" customWidth="1"/>
    <col min="4357" max="4357" width="13" style="58" customWidth="1"/>
    <col min="4358" max="4358" width="9.140625" style="58"/>
    <col min="4359" max="4359" width="10" style="58" bestFit="1" customWidth="1"/>
    <col min="4360" max="4602" width="9.140625" style="58"/>
    <col min="4603" max="4603" width="16.85546875" style="58" customWidth="1"/>
    <col min="4604" max="4604" width="15.140625" style="58" customWidth="1"/>
    <col min="4605" max="4605" width="25.42578125" style="58" customWidth="1"/>
    <col min="4606" max="4608" width="17.5703125" style="58" customWidth="1"/>
    <col min="4609" max="4609" width="13.7109375" style="58" customWidth="1"/>
    <col min="4610" max="4611" width="17.42578125" style="58" customWidth="1"/>
    <col min="4612" max="4612" width="12.5703125" style="58" customWidth="1"/>
    <col min="4613" max="4613" width="13" style="58" customWidth="1"/>
    <col min="4614" max="4614" width="9.140625" style="58"/>
    <col min="4615" max="4615" width="10" style="58" bestFit="1" customWidth="1"/>
    <col min="4616" max="4858" width="9.140625" style="58"/>
    <col min="4859" max="4859" width="16.85546875" style="58" customWidth="1"/>
    <col min="4860" max="4860" width="15.140625" style="58" customWidth="1"/>
    <col min="4861" max="4861" width="25.42578125" style="58" customWidth="1"/>
    <col min="4862" max="4864" width="17.5703125" style="58" customWidth="1"/>
    <col min="4865" max="4865" width="13.7109375" style="58" customWidth="1"/>
    <col min="4866" max="4867" width="17.42578125" style="58" customWidth="1"/>
    <col min="4868" max="4868" width="12.5703125" style="58" customWidth="1"/>
    <col min="4869" max="4869" width="13" style="58" customWidth="1"/>
    <col min="4870" max="4870" width="9.140625" style="58"/>
    <col min="4871" max="4871" width="10" style="58" bestFit="1" customWidth="1"/>
    <col min="4872" max="5114" width="9.140625" style="58"/>
    <col min="5115" max="5115" width="16.85546875" style="58" customWidth="1"/>
    <col min="5116" max="5116" width="15.140625" style="58" customWidth="1"/>
    <col min="5117" max="5117" width="25.42578125" style="58" customWidth="1"/>
    <col min="5118" max="5120" width="17.5703125" style="58" customWidth="1"/>
    <col min="5121" max="5121" width="13.7109375" style="58" customWidth="1"/>
    <col min="5122" max="5123" width="17.42578125" style="58" customWidth="1"/>
    <col min="5124" max="5124" width="12.5703125" style="58" customWidth="1"/>
    <col min="5125" max="5125" width="13" style="58" customWidth="1"/>
    <col min="5126" max="5126" width="9.140625" style="58"/>
    <col min="5127" max="5127" width="10" style="58" bestFit="1" customWidth="1"/>
    <col min="5128" max="5370" width="9.140625" style="58"/>
    <col min="5371" max="5371" width="16.85546875" style="58" customWidth="1"/>
    <col min="5372" max="5372" width="15.140625" style="58" customWidth="1"/>
    <col min="5373" max="5373" width="25.42578125" style="58" customWidth="1"/>
    <col min="5374" max="5376" width="17.5703125" style="58" customWidth="1"/>
    <col min="5377" max="5377" width="13.7109375" style="58" customWidth="1"/>
    <col min="5378" max="5379" width="17.42578125" style="58" customWidth="1"/>
    <col min="5380" max="5380" width="12.5703125" style="58" customWidth="1"/>
    <col min="5381" max="5381" width="13" style="58" customWidth="1"/>
    <col min="5382" max="5382" width="9.140625" style="58"/>
    <col min="5383" max="5383" width="10" style="58" bestFit="1" customWidth="1"/>
    <col min="5384" max="5626" width="9.140625" style="58"/>
    <col min="5627" max="5627" width="16.85546875" style="58" customWidth="1"/>
    <col min="5628" max="5628" width="15.140625" style="58" customWidth="1"/>
    <col min="5629" max="5629" width="25.42578125" style="58" customWidth="1"/>
    <col min="5630" max="5632" width="17.5703125" style="58" customWidth="1"/>
    <col min="5633" max="5633" width="13.7109375" style="58" customWidth="1"/>
    <col min="5634" max="5635" width="17.42578125" style="58" customWidth="1"/>
    <col min="5636" max="5636" width="12.5703125" style="58" customWidth="1"/>
    <col min="5637" max="5637" width="13" style="58" customWidth="1"/>
    <col min="5638" max="5638" width="9.140625" style="58"/>
    <col min="5639" max="5639" width="10" style="58" bestFit="1" customWidth="1"/>
    <col min="5640" max="5882" width="9.140625" style="58"/>
    <col min="5883" max="5883" width="16.85546875" style="58" customWidth="1"/>
    <col min="5884" max="5884" width="15.140625" style="58" customWidth="1"/>
    <col min="5885" max="5885" width="25.42578125" style="58" customWidth="1"/>
    <col min="5886" max="5888" width="17.5703125" style="58" customWidth="1"/>
    <col min="5889" max="5889" width="13.7109375" style="58" customWidth="1"/>
    <col min="5890" max="5891" width="17.42578125" style="58" customWidth="1"/>
    <col min="5892" max="5892" width="12.5703125" style="58" customWidth="1"/>
    <col min="5893" max="5893" width="13" style="58" customWidth="1"/>
    <col min="5894" max="5894" width="9.140625" style="58"/>
    <col min="5895" max="5895" width="10" style="58" bestFit="1" customWidth="1"/>
    <col min="5896" max="6138" width="9.140625" style="58"/>
    <col min="6139" max="6139" width="16.85546875" style="58" customWidth="1"/>
    <col min="6140" max="6140" width="15.140625" style="58" customWidth="1"/>
    <col min="6141" max="6141" width="25.42578125" style="58" customWidth="1"/>
    <col min="6142" max="6144" width="17.5703125" style="58" customWidth="1"/>
    <col min="6145" max="6145" width="13.7109375" style="58" customWidth="1"/>
    <col min="6146" max="6147" width="17.42578125" style="58" customWidth="1"/>
    <col min="6148" max="6148" width="12.5703125" style="58" customWidth="1"/>
    <col min="6149" max="6149" width="13" style="58" customWidth="1"/>
    <col min="6150" max="6150" width="9.140625" style="58"/>
    <col min="6151" max="6151" width="10" style="58" bestFit="1" customWidth="1"/>
    <col min="6152" max="6394" width="9.140625" style="58"/>
    <col min="6395" max="6395" width="16.85546875" style="58" customWidth="1"/>
    <col min="6396" max="6396" width="15.140625" style="58" customWidth="1"/>
    <col min="6397" max="6397" width="25.42578125" style="58" customWidth="1"/>
    <col min="6398" max="6400" width="17.5703125" style="58" customWidth="1"/>
    <col min="6401" max="6401" width="13.7109375" style="58" customWidth="1"/>
    <col min="6402" max="6403" width="17.42578125" style="58" customWidth="1"/>
    <col min="6404" max="6404" width="12.5703125" style="58" customWidth="1"/>
    <col min="6405" max="6405" width="13" style="58" customWidth="1"/>
    <col min="6406" max="6406" width="9.140625" style="58"/>
    <col min="6407" max="6407" width="10" style="58" bestFit="1" customWidth="1"/>
    <col min="6408" max="6650" width="9.140625" style="58"/>
    <col min="6651" max="6651" width="16.85546875" style="58" customWidth="1"/>
    <col min="6652" max="6652" width="15.140625" style="58" customWidth="1"/>
    <col min="6653" max="6653" width="25.42578125" style="58" customWidth="1"/>
    <col min="6654" max="6656" width="17.5703125" style="58" customWidth="1"/>
    <col min="6657" max="6657" width="13.7109375" style="58" customWidth="1"/>
    <col min="6658" max="6659" width="17.42578125" style="58" customWidth="1"/>
    <col min="6660" max="6660" width="12.5703125" style="58" customWidth="1"/>
    <col min="6661" max="6661" width="13" style="58" customWidth="1"/>
    <col min="6662" max="6662" width="9.140625" style="58"/>
    <col min="6663" max="6663" width="10" style="58" bestFit="1" customWidth="1"/>
    <col min="6664" max="6906" width="9.140625" style="58"/>
    <col min="6907" max="6907" width="16.85546875" style="58" customWidth="1"/>
    <col min="6908" max="6908" width="15.140625" style="58" customWidth="1"/>
    <col min="6909" max="6909" width="25.42578125" style="58" customWidth="1"/>
    <col min="6910" max="6912" width="17.5703125" style="58" customWidth="1"/>
    <col min="6913" max="6913" width="13.7109375" style="58" customWidth="1"/>
    <col min="6914" max="6915" width="17.42578125" style="58" customWidth="1"/>
    <col min="6916" max="6916" width="12.5703125" style="58" customWidth="1"/>
    <col min="6917" max="6917" width="13" style="58" customWidth="1"/>
    <col min="6918" max="6918" width="9.140625" style="58"/>
    <col min="6919" max="6919" width="10" style="58" bestFit="1" customWidth="1"/>
    <col min="6920" max="7162" width="9.140625" style="58"/>
    <col min="7163" max="7163" width="16.85546875" style="58" customWidth="1"/>
    <col min="7164" max="7164" width="15.140625" style="58" customWidth="1"/>
    <col min="7165" max="7165" width="25.42578125" style="58" customWidth="1"/>
    <col min="7166" max="7168" width="17.5703125" style="58" customWidth="1"/>
    <col min="7169" max="7169" width="13.7109375" style="58" customWidth="1"/>
    <col min="7170" max="7171" width="17.42578125" style="58" customWidth="1"/>
    <col min="7172" max="7172" width="12.5703125" style="58" customWidth="1"/>
    <col min="7173" max="7173" width="13" style="58" customWidth="1"/>
    <col min="7174" max="7174" width="9.140625" style="58"/>
    <col min="7175" max="7175" width="10" style="58" bestFit="1" customWidth="1"/>
    <col min="7176" max="7418" width="9.140625" style="58"/>
    <col min="7419" max="7419" width="16.85546875" style="58" customWidth="1"/>
    <col min="7420" max="7420" width="15.140625" style="58" customWidth="1"/>
    <col min="7421" max="7421" width="25.42578125" style="58" customWidth="1"/>
    <col min="7422" max="7424" width="17.5703125" style="58" customWidth="1"/>
    <col min="7425" max="7425" width="13.7109375" style="58" customWidth="1"/>
    <col min="7426" max="7427" width="17.42578125" style="58" customWidth="1"/>
    <col min="7428" max="7428" width="12.5703125" style="58" customWidth="1"/>
    <col min="7429" max="7429" width="13" style="58" customWidth="1"/>
    <col min="7430" max="7430" width="9.140625" style="58"/>
    <col min="7431" max="7431" width="10" style="58" bestFit="1" customWidth="1"/>
    <col min="7432" max="7674" width="9.140625" style="58"/>
    <col min="7675" max="7675" width="16.85546875" style="58" customWidth="1"/>
    <col min="7676" max="7676" width="15.140625" style="58" customWidth="1"/>
    <col min="7677" max="7677" width="25.42578125" style="58" customWidth="1"/>
    <col min="7678" max="7680" width="17.5703125" style="58" customWidth="1"/>
    <col min="7681" max="7681" width="13.7109375" style="58" customWidth="1"/>
    <col min="7682" max="7683" width="17.42578125" style="58" customWidth="1"/>
    <col min="7684" max="7684" width="12.5703125" style="58" customWidth="1"/>
    <col min="7685" max="7685" width="13" style="58" customWidth="1"/>
    <col min="7686" max="7686" width="9.140625" style="58"/>
    <col min="7687" max="7687" width="10" style="58" bestFit="1" customWidth="1"/>
    <col min="7688" max="7930" width="9.140625" style="58"/>
    <col min="7931" max="7931" width="16.85546875" style="58" customWidth="1"/>
    <col min="7932" max="7932" width="15.140625" style="58" customWidth="1"/>
    <col min="7933" max="7933" width="25.42578125" style="58" customWidth="1"/>
    <col min="7934" max="7936" width="17.5703125" style="58" customWidth="1"/>
    <col min="7937" max="7937" width="13.7109375" style="58" customWidth="1"/>
    <col min="7938" max="7939" width="17.42578125" style="58" customWidth="1"/>
    <col min="7940" max="7940" width="12.5703125" style="58" customWidth="1"/>
    <col min="7941" max="7941" width="13" style="58" customWidth="1"/>
    <col min="7942" max="7942" width="9.140625" style="58"/>
    <col min="7943" max="7943" width="10" style="58" bestFit="1" customWidth="1"/>
    <col min="7944" max="8186" width="9.140625" style="58"/>
    <col min="8187" max="8187" width="16.85546875" style="58" customWidth="1"/>
    <col min="8188" max="8188" width="15.140625" style="58" customWidth="1"/>
    <col min="8189" max="8189" width="25.42578125" style="58" customWidth="1"/>
    <col min="8190" max="8192" width="17.5703125" style="58" customWidth="1"/>
    <col min="8193" max="8193" width="13.7109375" style="58" customWidth="1"/>
    <col min="8194" max="8195" width="17.42578125" style="58" customWidth="1"/>
    <col min="8196" max="8196" width="12.5703125" style="58" customWidth="1"/>
    <col min="8197" max="8197" width="13" style="58" customWidth="1"/>
    <col min="8198" max="8198" width="9.140625" style="58"/>
    <col min="8199" max="8199" width="10" style="58" bestFit="1" customWidth="1"/>
    <col min="8200" max="8442" width="9.140625" style="58"/>
    <col min="8443" max="8443" width="16.85546875" style="58" customWidth="1"/>
    <col min="8444" max="8444" width="15.140625" style="58" customWidth="1"/>
    <col min="8445" max="8445" width="25.42578125" style="58" customWidth="1"/>
    <col min="8446" max="8448" width="17.5703125" style="58" customWidth="1"/>
    <col min="8449" max="8449" width="13.7109375" style="58" customWidth="1"/>
    <col min="8450" max="8451" width="17.42578125" style="58" customWidth="1"/>
    <col min="8452" max="8452" width="12.5703125" style="58" customWidth="1"/>
    <col min="8453" max="8453" width="13" style="58" customWidth="1"/>
    <col min="8454" max="8454" width="9.140625" style="58"/>
    <col min="8455" max="8455" width="10" style="58" bestFit="1" customWidth="1"/>
    <col min="8456" max="8698" width="9.140625" style="58"/>
    <col min="8699" max="8699" width="16.85546875" style="58" customWidth="1"/>
    <col min="8700" max="8700" width="15.140625" style="58" customWidth="1"/>
    <col min="8701" max="8701" width="25.42578125" style="58" customWidth="1"/>
    <col min="8702" max="8704" width="17.5703125" style="58" customWidth="1"/>
    <col min="8705" max="8705" width="13.7109375" style="58" customWidth="1"/>
    <col min="8706" max="8707" width="17.42578125" style="58" customWidth="1"/>
    <col min="8708" max="8708" width="12.5703125" style="58" customWidth="1"/>
    <col min="8709" max="8709" width="13" style="58" customWidth="1"/>
    <col min="8710" max="8710" width="9.140625" style="58"/>
    <col min="8711" max="8711" width="10" style="58" bestFit="1" customWidth="1"/>
    <col min="8712" max="8954" width="9.140625" style="58"/>
    <col min="8955" max="8955" width="16.85546875" style="58" customWidth="1"/>
    <col min="8956" max="8956" width="15.140625" style="58" customWidth="1"/>
    <col min="8957" max="8957" width="25.42578125" style="58" customWidth="1"/>
    <col min="8958" max="8960" width="17.5703125" style="58" customWidth="1"/>
    <col min="8961" max="8961" width="13.7109375" style="58" customWidth="1"/>
    <col min="8962" max="8963" width="17.42578125" style="58" customWidth="1"/>
    <col min="8964" max="8964" width="12.5703125" style="58" customWidth="1"/>
    <col min="8965" max="8965" width="13" style="58" customWidth="1"/>
    <col min="8966" max="8966" width="9.140625" style="58"/>
    <col min="8967" max="8967" width="10" style="58" bestFit="1" customWidth="1"/>
    <col min="8968" max="9210" width="9.140625" style="58"/>
    <col min="9211" max="9211" width="16.85546875" style="58" customWidth="1"/>
    <col min="9212" max="9212" width="15.140625" style="58" customWidth="1"/>
    <col min="9213" max="9213" width="25.42578125" style="58" customWidth="1"/>
    <col min="9214" max="9216" width="17.5703125" style="58" customWidth="1"/>
    <col min="9217" max="9217" width="13.7109375" style="58" customWidth="1"/>
    <col min="9218" max="9219" width="17.42578125" style="58" customWidth="1"/>
    <col min="9220" max="9220" width="12.5703125" style="58" customWidth="1"/>
    <col min="9221" max="9221" width="13" style="58" customWidth="1"/>
    <col min="9222" max="9222" width="9.140625" style="58"/>
    <col min="9223" max="9223" width="10" style="58" bestFit="1" customWidth="1"/>
    <col min="9224" max="9466" width="9.140625" style="58"/>
    <col min="9467" max="9467" width="16.85546875" style="58" customWidth="1"/>
    <col min="9468" max="9468" width="15.140625" style="58" customWidth="1"/>
    <col min="9469" max="9469" width="25.42578125" style="58" customWidth="1"/>
    <col min="9470" max="9472" width="17.5703125" style="58" customWidth="1"/>
    <col min="9473" max="9473" width="13.7109375" style="58" customWidth="1"/>
    <col min="9474" max="9475" width="17.42578125" style="58" customWidth="1"/>
    <col min="9476" max="9476" width="12.5703125" style="58" customWidth="1"/>
    <col min="9477" max="9477" width="13" style="58" customWidth="1"/>
    <col min="9478" max="9478" width="9.140625" style="58"/>
    <col min="9479" max="9479" width="10" style="58" bestFit="1" customWidth="1"/>
    <col min="9480" max="9722" width="9.140625" style="58"/>
    <col min="9723" max="9723" width="16.85546875" style="58" customWidth="1"/>
    <col min="9724" max="9724" width="15.140625" style="58" customWidth="1"/>
    <col min="9725" max="9725" width="25.42578125" style="58" customWidth="1"/>
    <col min="9726" max="9728" width="17.5703125" style="58" customWidth="1"/>
    <col min="9729" max="9729" width="13.7109375" style="58" customWidth="1"/>
    <col min="9730" max="9731" width="17.42578125" style="58" customWidth="1"/>
    <col min="9732" max="9732" width="12.5703125" style="58" customWidth="1"/>
    <col min="9733" max="9733" width="13" style="58" customWidth="1"/>
    <col min="9734" max="9734" width="9.140625" style="58"/>
    <col min="9735" max="9735" width="10" style="58" bestFit="1" customWidth="1"/>
    <col min="9736" max="9978" width="9.140625" style="58"/>
    <col min="9979" max="9979" width="16.85546875" style="58" customWidth="1"/>
    <col min="9980" max="9980" width="15.140625" style="58" customWidth="1"/>
    <col min="9981" max="9981" width="25.42578125" style="58" customWidth="1"/>
    <col min="9982" max="9984" width="17.5703125" style="58" customWidth="1"/>
    <col min="9985" max="9985" width="13.7109375" style="58" customWidth="1"/>
    <col min="9986" max="9987" width="17.42578125" style="58" customWidth="1"/>
    <col min="9988" max="9988" width="12.5703125" style="58" customWidth="1"/>
    <col min="9989" max="9989" width="13" style="58" customWidth="1"/>
    <col min="9990" max="9990" width="9.140625" style="58"/>
    <col min="9991" max="9991" width="10" style="58" bestFit="1" customWidth="1"/>
    <col min="9992" max="10234" width="9.140625" style="58"/>
    <col min="10235" max="10235" width="16.85546875" style="58" customWidth="1"/>
    <col min="10236" max="10236" width="15.140625" style="58" customWidth="1"/>
    <col min="10237" max="10237" width="25.42578125" style="58" customWidth="1"/>
    <col min="10238" max="10240" width="17.5703125" style="58" customWidth="1"/>
    <col min="10241" max="10241" width="13.7109375" style="58" customWidth="1"/>
    <col min="10242" max="10243" width="17.42578125" style="58" customWidth="1"/>
    <col min="10244" max="10244" width="12.5703125" style="58" customWidth="1"/>
    <col min="10245" max="10245" width="13" style="58" customWidth="1"/>
    <col min="10246" max="10246" width="9.140625" style="58"/>
    <col min="10247" max="10247" width="10" style="58" bestFit="1" customWidth="1"/>
    <col min="10248" max="10490" width="9.140625" style="58"/>
    <col min="10491" max="10491" width="16.85546875" style="58" customWidth="1"/>
    <col min="10492" max="10492" width="15.140625" style="58" customWidth="1"/>
    <col min="10493" max="10493" width="25.42578125" style="58" customWidth="1"/>
    <col min="10494" max="10496" width="17.5703125" style="58" customWidth="1"/>
    <col min="10497" max="10497" width="13.7109375" style="58" customWidth="1"/>
    <col min="10498" max="10499" width="17.42578125" style="58" customWidth="1"/>
    <col min="10500" max="10500" width="12.5703125" style="58" customWidth="1"/>
    <col min="10501" max="10501" width="13" style="58" customWidth="1"/>
    <col min="10502" max="10502" width="9.140625" style="58"/>
    <col min="10503" max="10503" width="10" style="58" bestFit="1" customWidth="1"/>
    <col min="10504" max="10746" width="9.140625" style="58"/>
    <col min="10747" max="10747" width="16.85546875" style="58" customWidth="1"/>
    <col min="10748" max="10748" width="15.140625" style="58" customWidth="1"/>
    <col min="10749" max="10749" width="25.42578125" style="58" customWidth="1"/>
    <col min="10750" max="10752" width="17.5703125" style="58" customWidth="1"/>
    <col min="10753" max="10753" width="13.7109375" style="58" customWidth="1"/>
    <col min="10754" max="10755" width="17.42578125" style="58" customWidth="1"/>
    <col min="10756" max="10756" width="12.5703125" style="58" customWidth="1"/>
    <col min="10757" max="10757" width="13" style="58" customWidth="1"/>
    <col min="10758" max="10758" width="9.140625" style="58"/>
    <col min="10759" max="10759" width="10" style="58" bestFit="1" customWidth="1"/>
    <col min="10760" max="11002" width="9.140625" style="58"/>
    <col min="11003" max="11003" width="16.85546875" style="58" customWidth="1"/>
    <col min="11004" max="11004" width="15.140625" style="58" customWidth="1"/>
    <col min="11005" max="11005" width="25.42578125" style="58" customWidth="1"/>
    <col min="11006" max="11008" width="17.5703125" style="58" customWidth="1"/>
    <col min="11009" max="11009" width="13.7109375" style="58" customWidth="1"/>
    <col min="11010" max="11011" width="17.42578125" style="58" customWidth="1"/>
    <col min="11012" max="11012" width="12.5703125" style="58" customWidth="1"/>
    <col min="11013" max="11013" width="13" style="58" customWidth="1"/>
    <col min="11014" max="11014" width="9.140625" style="58"/>
    <col min="11015" max="11015" width="10" style="58" bestFit="1" customWidth="1"/>
    <col min="11016" max="11258" width="9.140625" style="58"/>
    <col min="11259" max="11259" width="16.85546875" style="58" customWidth="1"/>
    <col min="11260" max="11260" width="15.140625" style="58" customWidth="1"/>
    <col min="11261" max="11261" width="25.42578125" style="58" customWidth="1"/>
    <col min="11262" max="11264" width="17.5703125" style="58" customWidth="1"/>
    <col min="11265" max="11265" width="13.7109375" style="58" customWidth="1"/>
    <col min="11266" max="11267" width="17.42578125" style="58" customWidth="1"/>
    <col min="11268" max="11268" width="12.5703125" style="58" customWidth="1"/>
    <col min="11269" max="11269" width="13" style="58" customWidth="1"/>
    <col min="11270" max="11270" width="9.140625" style="58"/>
    <col min="11271" max="11271" width="10" style="58" bestFit="1" customWidth="1"/>
    <col min="11272" max="11514" width="9.140625" style="58"/>
    <col min="11515" max="11515" width="16.85546875" style="58" customWidth="1"/>
    <col min="11516" max="11516" width="15.140625" style="58" customWidth="1"/>
    <col min="11517" max="11517" width="25.42578125" style="58" customWidth="1"/>
    <col min="11518" max="11520" width="17.5703125" style="58" customWidth="1"/>
    <col min="11521" max="11521" width="13.7109375" style="58" customWidth="1"/>
    <col min="11522" max="11523" width="17.42578125" style="58" customWidth="1"/>
    <col min="11524" max="11524" width="12.5703125" style="58" customWidth="1"/>
    <col min="11525" max="11525" width="13" style="58" customWidth="1"/>
    <col min="11526" max="11526" width="9.140625" style="58"/>
    <col min="11527" max="11527" width="10" style="58" bestFit="1" customWidth="1"/>
    <col min="11528" max="11770" width="9.140625" style="58"/>
    <col min="11771" max="11771" width="16.85546875" style="58" customWidth="1"/>
    <col min="11772" max="11772" width="15.140625" style="58" customWidth="1"/>
    <col min="11773" max="11773" width="25.42578125" style="58" customWidth="1"/>
    <col min="11774" max="11776" width="17.5703125" style="58" customWidth="1"/>
    <col min="11777" max="11777" width="13.7109375" style="58" customWidth="1"/>
    <col min="11778" max="11779" width="17.42578125" style="58" customWidth="1"/>
    <col min="11780" max="11780" width="12.5703125" style="58" customWidth="1"/>
    <col min="11781" max="11781" width="13" style="58" customWidth="1"/>
    <col min="11782" max="11782" width="9.140625" style="58"/>
    <col min="11783" max="11783" width="10" style="58" bestFit="1" customWidth="1"/>
    <col min="11784" max="12026" width="9.140625" style="58"/>
    <col min="12027" max="12027" width="16.85546875" style="58" customWidth="1"/>
    <col min="12028" max="12028" width="15.140625" style="58" customWidth="1"/>
    <col min="12029" max="12029" width="25.42578125" style="58" customWidth="1"/>
    <col min="12030" max="12032" width="17.5703125" style="58" customWidth="1"/>
    <col min="12033" max="12033" width="13.7109375" style="58" customWidth="1"/>
    <col min="12034" max="12035" width="17.42578125" style="58" customWidth="1"/>
    <col min="12036" max="12036" width="12.5703125" style="58" customWidth="1"/>
    <col min="12037" max="12037" width="13" style="58" customWidth="1"/>
    <col min="12038" max="12038" width="9.140625" style="58"/>
    <col min="12039" max="12039" width="10" style="58" bestFit="1" customWidth="1"/>
    <col min="12040" max="12282" width="9.140625" style="58"/>
    <col min="12283" max="12283" width="16.85546875" style="58" customWidth="1"/>
    <col min="12284" max="12284" width="15.140625" style="58" customWidth="1"/>
    <col min="12285" max="12285" width="25.42578125" style="58" customWidth="1"/>
    <col min="12286" max="12288" width="17.5703125" style="58" customWidth="1"/>
    <col min="12289" max="12289" width="13.7109375" style="58" customWidth="1"/>
    <col min="12290" max="12291" width="17.42578125" style="58" customWidth="1"/>
    <col min="12292" max="12292" width="12.5703125" style="58" customWidth="1"/>
    <col min="12293" max="12293" width="13" style="58" customWidth="1"/>
    <col min="12294" max="12294" width="9.140625" style="58"/>
    <col min="12295" max="12295" width="10" style="58" bestFit="1" customWidth="1"/>
    <col min="12296" max="12538" width="9.140625" style="58"/>
    <col min="12539" max="12539" width="16.85546875" style="58" customWidth="1"/>
    <col min="12540" max="12540" width="15.140625" style="58" customWidth="1"/>
    <col min="12541" max="12541" width="25.42578125" style="58" customWidth="1"/>
    <col min="12542" max="12544" width="17.5703125" style="58" customWidth="1"/>
    <col min="12545" max="12545" width="13.7109375" style="58" customWidth="1"/>
    <col min="12546" max="12547" width="17.42578125" style="58" customWidth="1"/>
    <col min="12548" max="12548" width="12.5703125" style="58" customWidth="1"/>
    <col min="12549" max="12549" width="13" style="58" customWidth="1"/>
    <col min="12550" max="12550" width="9.140625" style="58"/>
    <col min="12551" max="12551" width="10" style="58" bestFit="1" customWidth="1"/>
    <col min="12552" max="12794" width="9.140625" style="58"/>
    <col min="12795" max="12795" width="16.85546875" style="58" customWidth="1"/>
    <col min="12796" max="12796" width="15.140625" style="58" customWidth="1"/>
    <col min="12797" max="12797" width="25.42578125" style="58" customWidth="1"/>
    <col min="12798" max="12800" width="17.5703125" style="58" customWidth="1"/>
    <col min="12801" max="12801" width="13.7109375" style="58" customWidth="1"/>
    <col min="12802" max="12803" width="17.42578125" style="58" customWidth="1"/>
    <col min="12804" max="12804" width="12.5703125" style="58" customWidth="1"/>
    <col min="12805" max="12805" width="13" style="58" customWidth="1"/>
    <col min="12806" max="12806" width="9.140625" style="58"/>
    <col min="12807" max="12807" width="10" style="58" bestFit="1" customWidth="1"/>
    <col min="12808" max="13050" width="9.140625" style="58"/>
    <col min="13051" max="13051" width="16.85546875" style="58" customWidth="1"/>
    <col min="13052" max="13052" width="15.140625" style="58" customWidth="1"/>
    <col min="13053" max="13053" width="25.42578125" style="58" customWidth="1"/>
    <col min="13054" max="13056" width="17.5703125" style="58" customWidth="1"/>
    <col min="13057" max="13057" width="13.7109375" style="58" customWidth="1"/>
    <col min="13058" max="13059" width="17.42578125" style="58" customWidth="1"/>
    <col min="13060" max="13060" width="12.5703125" style="58" customWidth="1"/>
    <col min="13061" max="13061" width="13" style="58" customWidth="1"/>
    <col min="13062" max="13062" width="9.140625" style="58"/>
    <col min="13063" max="13063" width="10" style="58" bestFit="1" customWidth="1"/>
    <col min="13064" max="13306" width="9.140625" style="58"/>
    <col min="13307" max="13307" width="16.85546875" style="58" customWidth="1"/>
    <col min="13308" max="13308" width="15.140625" style="58" customWidth="1"/>
    <col min="13309" max="13309" width="25.42578125" style="58" customWidth="1"/>
    <col min="13310" max="13312" width="17.5703125" style="58" customWidth="1"/>
    <col min="13313" max="13313" width="13.7109375" style="58" customWidth="1"/>
    <col min="13314" max="13315" width="17.42578125" style="58" customWidth="1"/>
    <col min="13316" max="13316" width="12.5703125" style="58" customWidth="1"/>
    <col min="13317" max="13317" width="13" style="58" customWidth="1"/>
    <col min="13318" max="13318" width="9.140625" style="58"/>
    <col min="13319" max="13319" width="10" style="58" bestFit="1" customWidth="1"/>
    <col min="13320" max="13562" width="9.140625" style="58"/>
    <col min="13563" max="13563" width="16.85546875" style="58" customWidth="1"/>
    <col min="13564" max="13564" width="15.140625" style="58" customWidth="1"/>
    <col min="13565" max="13565" width="25.42578125" style="58" customWidth="1"/>
    <col min="13566" max="13568" width="17.5703125" style="58" customWidth="1"/>
    <col min="13569" max="13569" width="13.7109375" style="58" customWidth="1"/>
    <col min="13570" max="13571" width="17.42578125" style="58" customWidth="1"/>
    <col min="13572" max="13572" width="12.5703125" style="58" customWidth="1"/>
    <col min="13573" max="13573" width="13" style="58" customWidth="1"/>
    <col min="13574" max="13574" width="9.140625" style="58"/>
    <col min="13575" max="13575" width="10" style="58" bestFit="1" customWidth="1"/>
    <col min="13576" max="13818" width="9.140625" style="58"/>
    <col min="13819" max="13819" width="16.85546875" style="58" customWidth="1"/>
    <col min="13820" max="13820" width="15.140625" style="58" customWidth="1"/>
    <col min="13821" max="13821" width="25.42578125" style="58" customWidth="1"/>
    <col min="13822" max="13824" width="17.5703125" style="58" customWidth="1"/>
    <col min="13825" max="13825" width="13.7109375" style="58" customWidth="1"/>
    <col min="13826" max="13827" width="17.42578125" style="58" customWidth="1"/>
    <col min="13828" max="13828" width="12.5703125" style="58" customWidth="1"/>
    <col min="13829" max="13829" width="13" style="58" customWidth="1"/>
    <col min="13830" max="13830" width="9.140625" style="58"/>
    <col min="13831" max="13831" width="10" style="58" bestFit="1" customWidth="1"/>
    <col min="13832" max="14074" width="9.140625" style="58"/>
    <col min="14075" max="14075" width="16.85546875" style="58" customWidth="1"/>
    <col min="14076" max="14076" width="15.140625" style="58" customWidth="1"/>
    <col min="14077" max="14077" width="25.42578125" style="58" customWidth="1"/>
    <col min="14078" max="14080" width="17.5703125" style="58" customWidth="1"/>
    <col min="14081" max="14081" width="13.7109375" style="58" customWidth="1"/>
    <col min="14082" max="14083" width="17.42578125" style="58" customWidth="1"/>
    <col min="14084" max="14084" width="12.5703125" style="58" customWidth="1"/>
    <col min="14085" max="14085" width="13" style="58" customWidth="1"/>
    <col min="14086" max="14086" width="9.140625" style="58"/>
    <col min="14087" max="14087" width="10" style="58" bestFit="1" customWidth="1"/>
    <col min="14088" max="14330" width="9.140625" style="58"/>
    <col min="14331" max="14331" width="16.85546875" style="58" customWidth="1"/>
    <col min="14332" max="14332" width="15.140625" style="58" customWidth="1"/>
    <col min="14333" max="14333" width="25.42578125" style="58" customWidth="1"/>
    <col min="14334" max="14336" width="17.5703125" style="58" customWidth="1"/>
    <col min="14337" max="14337" width="13.7109375" style="58" customWidth="1"/>
    <col min="14338" max="14339" width="17.42578125" style="58" customWidth="1"/>
    <col min="14340" max="14340" width="12.5703125" style="58" customWidth="1"/>
    <col min="14341" max="14341" width="13" style="58" customWidth="1"/>
    <col min="14342" max="14342" width="9.140625" style="58"/>
    <col min="14343" max="14343" width="10" style="58" bestFit="1" customWidth="1"/>
    <col min="14344" max="14586" width="9.140625" style="58"/>
    <col min="14587" max="14587" width="16.85546875" style="58" customWidth="1"/>
    <col min="14588" max="14588" width="15.140625" style="58" customWidth="1"/>
    <col min="14589" max="14589" width="25.42578125" style="58" customWidth="1"/>
    <col min="14590" max="14592" width="17.5703125" style="58" customWidth="1"/>
    <col min="14593" max="14593" width="13.7109375" style="58" customWidth="1"/>
    <col min="14594" max="14595" width="17.42578125" style="58" customWidth="1"/>
    <col min="14596" max="14596" width="12.5703125" style="58" customWidth="1"/>
    <col min="14597" max="14597" width="13" style="58" customWidth="1"/>
    <col min="14598" max="14598" width="9.140625" style="58"/>
    <col min="14599" max="14599" width="10" style="58" bestFit="1" customWidth="1"/>
    <col min="14600" max="14842" width="9.140625" style="58"/>
    <col min="14843" max="14843" width="16.85546875" style="58" customWidth="1"/>
    <col min="14844" max="14844" width="15.140625" style="58" customWidth="1"/>
    <col min="14845" max="14845" width="25.42578125" style="58" customWidth="1"/>
    <col min="14846" max="14848" width="17.5703125" style="58" customWidth="1"/>
    <col min="14849" max="14849" width="13.7109375" style="58" customWidth="1"/>
    <col min="14850" max="14851" width="17.42578125" style="58" customWidth="1"/>
    <col min="14852" max="14852" width="12.5703125" style="58" customWidth="1"/>
    <col min="14853" max="14853" width="13" style="58" customWidth="1"/>
    <col min="14854" max="14854" width="9.140625" style="58"/>
    <col min="14855" max="14855" width="10" style="58" bestFit="1" customWidth="1"/>
    <col min="14856" max="15098" width="9.140625" style="58"/>
    <col min="15099" max="15099" width="16.85546875" style="58" customWidth="1"/>
    <col min="15100" max="15100" width="15.140625" style="58" customWidth="1"/>
    <col min="15101" max="15101" width="25.42578125" style="58" customWidth="1"/>
    <col min="15102" max="15104" width="17.5703125" style="58" customWidth="1"/>
    <col min="15105" max="15105" width="13.7109375" style="58" customWidth="1"/>
    <col min="15106" max="15107" width="17.42578125" style="58" customWidth="1"/>
    <col min="15108" max="15108" width="12.5703125" style="58" customWidth="1"/>
    <col min="15109" max="15109" width="13" style="58" customWidth="1"/>
    <col min="15110" max="15110" width="9.140625" style="58"/>
    <col min="15111" max="15111" width="10" style="58" bestFit="1" customWidth="1"/>
    <col min="15112" max="15354" width="9.140625" style="58"/>
    <col min="15355" max="15355" width="16.85546875" style="58" customWidth="1"/>
    <col min="15356" max="15356" width="15.140625" style="58" customWidth="1"/>
    <col min="15357" max="15357" width="25.42578125" style="58" customWidth="1"/>
    <col min="15358" max="15360" width="17.5703125" style="58" customWidth="1"/>
    <col min="15361" max="15361" width="13.7109375" style="58" customWidth="1"/>
    <col min="15362" max="15363" width="17.42578125" style="58" customWidth="1"/>
    <col min="15364" max="15364" width="12.5703125" style="58" customWidth="1"/>
    <col min="15365" max="15365" width="13" style="58" customWidth="1"/>
    <col min="15366" max="15366" width="9.140625" style="58"/>
    <col min="15367" max="15367" width="10" style="58" bestFit="1" customWidth="1"/>
    <col min="15368" max="15610" width="9.140625" style="58"/>
    <col min="15611" max="15611" width="16.85546875" style="58" customWidth="1"/>
    <col min="15612" max="15612" width="15.140625" style="58" customWidth="1"/>
    <col min="15613" max="15613" width="25.42578125" style="58" customWidth="1"/>
    <col min="15614" max="15616" width="17.5703125" style="58" customWidth="1"/>
    <col min="15617" max="15617" width="13.7109375" style="58" customWidth="1"/>
    <col min="15618" max="15619" width="17.42578125" style="58" customWidth="1"/>
    <col min="15620" max="15620" width="12.5703125" style="58" customWidth="1"/>
    <col min="15621" max="15621" width="13" style="58" customWidth="1"/>
    <col min="15622" max="15622" width="9.140625" style="58"/>
    <col min="15623" max="15623" width="10" style="58" bestFit="1" customWidth="1"/>
    <col min="15624" max="15866" width="9.140625" style="58"/>
    <col min="15867" max="15867" width="16.85546875" style="58" customWidth="1"/>
    <col min="15868" max="15868" width="15.140625" style="58" customWidth="1"/>
    <col min="15869" max="15869" width="25.42578125" style="58" customWidth="1"/>
    <col min="15870" max="15872" width="17.5703125" style="58" customWidth="1"/>
    <col min="15873" max="15873" width="13.7109375" style="58" customWidth="1"/>
    <col min="15874" max="15875" width="17.42578125" style="58" customWidth="1"/>
    <col min="15876" max="15876" width="12.5703125" style="58" customWidth="1"/>
    <col min="15877" max="15877" width="13" style="58" customWidth="1"/>
    <col min="15878" max="15878" width="9.140625" style="58"/>
    <col min="15879" max="15879" width="10" style="58" bestFit="1" customWidth="1"/>
    <col min="15880" max="16122" width="9.140625" style="58"/>
    <col min="16123" max="16123" width="16.85546875" style="58" customWidth="1"/>
    <col min="16124" max="16124" width="15.140625" style="58" customWidth="1"/>
    <col min="16125" max="16125" width="25.42578125" style="58" customWidth="1"/>
    <col min="16126" max="16128" width="17.5703125" style="58" customWidth="1"/>
    <col min="16129" max="16129" width="13.7109375" style="58" customWidth="1"/>
    <col min="16130" max="16131" width="17.42578125" style="58" customWidth="1"/>
    <col min="16132" max="16132" width="12.5703125" style="58" customWidth="1"/>
    <col min="16133" max="16133" width="13" style="58" customWidth="1"/>
    <col min="16134" max="16134" width="9.140625" style="58"/>
    <col min="16135" max="16135" width="10" style="58" bestFit="1" customWidth="1"/>
    <col min="16136" max="16384" width="9.140625" style="58"/>
  </cols>
  <sheetData>
    <row r="1" spans="1:9">
      <c r="A1" s="401" t="s">
        <v>273</v>
      </c>
      <c r="B1" s="401"/>
      <c r="C1" s="401"/>
      <c r="D1" s="401"/>
      <c r="E1" s="401"/>
      <c r="F1" s="401"/>
      <c r="G1" s="401"/>
    </row>
    <row r="2" spans="1:9">
      <c r="A2" s="164"/>
      <c r="B2" s="164"/>
      <c r="C2" s="164"/>
      <c r="D2" s="164"/>
      <c r="E2" s="164"/>
      <c r="F2" s="164"/>
      <c r="G2" s="164"/>
    </row>
    <row r="3" spans="1:9" ht="52.5" customHeight="1">
      <c r="A3" s="402" t="s">
        <v>265</v>
      </c>
      <c r="B3" s="402"/>
      <c r="C3" s="402"/>
      <c r="D3" s="402"/>
      <c r="E3" s="402"/>
      <c r="F3" s="402"/>
      <c r="G3" s="402"/>
      <c r="H3" s="166"/>
      <c r="I3" s="166"/>
    </row>
    <row r="4" spans="1:9" ht="15.75" customHeight="1">
      <c r="A4" s="165"/>
      <c r="B4" s="165"/>
      <c r="C4" s="165"/>
      <c r="D4" s="165"/>
      <c r="E4" s="165"/>
      <c r="F4" s="165"/>
      <c r="G4" s="165"/>
      <c r="H4" s="166"/>
      <c r="I4" s="166"/>
    </row>
    <row r="5" spans="1:9" ht="38.25" customHeight="1">
      <c r="A5" s="629" t="s">
        <v>19</v>
      </c>
      <c r="B5" s="629"/>
      <c r="C5" s="629"/>
      <c r="D5" s="629"/>
      <c r="E5" s="629"/>
      <c r="F5" s="629"/>
      <c r="G5" s="629"/>
    </row>
    <row r="6" spans="1:9" s="4" customFormat="1">
      <c r="A6" s="630" t="s">
        <v>20</v>
      </c>
      <c r="B6" s="630"/>
      <c r="C6" s="630"/>
      <c r="D6" s="630"/>
      <c r="E6" s="630"/>
      <c r="F6" s="630"/>
      <c r="G6" s="630"/>
    </row>
    <row r="7" spans="1:9" s="4" customFormat="1" ht="18" thickBot="1">
      <c r="A7" s="167"/>
      <c r="B7" s="167"/>
      <c r="C7" s="167"/>
      <c r="D7" s="167"/>
      <c r="E7" s="167"/>
      <c r="F7" s="167"/>
      <c r="G7" s="167"/>
    </row>
    <row r="8" spans="1:9" s="4" customFormat="1" ht="68.25" customHeight="1">
      <c r="A8" s="631" t="s">
        <v>21</v>
      </c>
      <c r="B8" s="632"/>
      <c r="C8" s="633"/>
      <c r="D8" s="581" t="s">
        <v>92</v>
      </c>
      <c r="E8" s="581"/>
      <c r="F8" s="581"/>
      <c r="G8" s="581"/>
    </row>
    <row r="9" spans="1:9" s="4" customFormat="1" ht="50.25" customHeight="1">
      <c r="A9" s="634"/>
      <c r="B9" s="635"/>
      <c r="C9" s="636"/>
      <c r="D9" s="449" t="s">
        <v>22</v>
      </c>
      <c r="E9" s="450"/>
      <c r="F9" s="449" t="s">
        <v>23</v>
      </c>
      <c r="G9" s="450"/>
    </row>
    <row r="10" spans="1:9" s="4" customFormat="1" ht="27" customHeight="1" thickBot="1">
      <c r="A10" s="637"/>
      <c r="B10" s="638"/>
      <c r="C10" s="553"/>
      <c r="D10" s="63" t="s">
        <v>5</v>
      </c>
      <c r="E10" s="62" t="s">
        <v>5</v>
      </c>
      <c r="F10" s="178" t="s">
        <v>10</v>
      </c>
      <c r="G10" s="63" t="s">
        <v>5</v>
      </c>
    </row>
    <row r="11" spans="1:9" s="4" customFormat="1">
      <c r="A11" s="622" t="s">
        <v>24</v>
      </c>
      <c r="B11" s="623"/>
      <c r="C11" s="569" t="s">
        <v>11</v>
      </c>
      <c r="D11" s="570"/>
      <c r="E11" s="570"/>
      <c r="F11" s="570"/>
      <c r="G11" s="571"/>
    </row>
    <row r="12" spans="1:9" s="4" customFormat="1" ht="28.5" customHeight="1">
      <c r="A12" s="624"/>
      <c r="B12" s="625"/>
      <c r="C12" s="572" t="s">
        <v>25</v>
      </c>
      <c r="D12" s="573"/>
      <c r="E12" s="573"/>
      <c r="F12" s="573"/>
      <c r="G12" s="574"/>
    </row>
    <row r="13" spans="1:9" s="4" customFormat="1" ht="32.25" customHeight="1">
      <c r="A13" s="454">
        <v>1146</v>
      </c>
      <c r="B13" s="450" t="s">
        <v>202</v>
      </c>
      <c r="C13" s="182" t="s">
        <v>26</v>
      </c>
      <c r="D13" s="183"/>
      <c r="E13" s="184"/>
      <c r="F13" s="184"/>
      <c r="G13" s="185"/>
    </row>
    <row r="14" spans="1:9" s="4" customFormat="1" ht="51" customHeight="1">
      <c r="A14" s="454"/>
      <c r="B14" s="450"/>
      <c r="C14" s="626" t="s">
        <v>211</v>
      </c>
      <c r="D14" s="627"/>
      <c r="E14" s="627"/>
      <c r="F14" s="627"/>
      <c r="G14" s="628"/>
    </row>
    <row r="15" spans="1:9" s="4" customFormat="1" ht="26.25" customHeight="1" thickBot="1">
      <c r="A15" s="597" t="s">
        <v>27</v>
      </c>
      <c r="B15" s="598"/>
      <c r="C15" s="186"/>
      <c r="D15" s="187" t="s">
        <v>28</v>
      </c>
      <c r="E15" s="187" t="s">
        <v>28</v>
      </c>
      <c r="F15" s="188">
        <f>SUM(Կապիտալ!H60)</f>
        <v>5250</v>
      </c>
      <c r="G15" s="188">
        <f>SUM(F15)</f>
        <v>5250</v>
      </c>
    </row>
    <row r="16" spans="1:9" s="4" customFormat="1">
      <c r="A16" s="544"/>
      <c r="B16" s="545"/>
      <c r="C16" s="545"/>
      <c r="D16" s="545"/>
      <c r="E16" s="545"/>
      <c r="F16" s="599"/>
      <c r="G16" s="600"/>
    </row>
    <row r="17" spans="1:250" s="4" customFormat="1" ht="21.75" customHeight="1" thickBot="1">
      <c r="A17" s="601" t="s">
        <v>266</v>
      </c>
      <c r="B17" s="602"/>
      <c r="C17" s="602"/>
      <c r="D17" s="602"/>
      <c r="E17" s="602"/>
      <c r="F17" s="602"/>
      <c r="G17" s="603"/>
    </row>
    <row r="18" spans="1:250" s="4" customFormat="1" ht="39.75" customHeight="1" thickBot="1">
      <c r="A18" s="604" t="s">
        <v>30</v>
      </c>
      <c r="B18" s="605"/>
      <c r="C18" s="605"/>
      <c r="D18" s="605"/>
      <c r="E18" s="605"/>
      <c r="F18" s="605"/>
      <c r="G18" s="606"/>
    </row>
    <row r="19" spans="1:250" s="4" customFormat="1" ht="79.5" customHeight="1" thickBot="1">
      <c r="A19" s="607" t="s">
        <v>31</v>
      </c>
      <c r="B19" s="608"/>
      <c r="C19" s="609" t="s">
        <v>32</v>
      </c>
      <c r="D19" s="610"/>
      <c r="E19" s="610"/>
      <c r="F19" s="610"/>
      <c r="G19" s="611"/>
    </row>
    <row r="20" spans="1:250" s="4" customFormat="1" ht="70.5" customHeight="1" thickBot="1">
      <c r="A20" s="612" t="s">
        <v>33</v>
      </c>
      <c r="B20" s="613"/>
      <c r="C20" s="189"/>
      <c r="D20" s="189"/>
      <c r="E20" s="189"/>
      <c r="F20" s="189"/>
      <c r="G20" s="190"/>
    </row>
    <row r="21" spans="1:250" s="4" customFormat="1" ht="33" customHeight="1">
      <c r="A21" s="614" t="s">
        <v>34</v>
      </c>
      <c r="B21" s="615"/>
      <c r="C21" s="615"/>
      <c r="D21" s="615"/>
      <c r="E21" s="615"/>
      <c r="F21" s="616"/>
      <c r="G21" s="617"/>
    </row>
    <row r="22" spans="1:250" s="4" customFormat="1" ht="36" customHeight="1" thickBot="1">
      <c r="A22" s="618" t="s">
        <v>68</v>
      </c>
      <c r="B22" s="619"/>
      <c r="C22" s="619"/>
      <c r="D22" s="619"/>
      <c r="E22" s="619"/>
      <c r="F22" s="620"/>
      <c r="G22" s="621"/>
    </row>
    <row r="23" spans="1:250" s="4" customFormat="1" ht="27" customHeight="1">
      <c r="A23" s="614" t="s">
        <v>35</v>
      </c>
      <c r="B23" s="615"/>
      <c r="C23" s="615"/>
      <c r="D23" s="615"/>
      <c r="E23" s="615"/>
      <c r="F23" s="616"/>
      <c r="G23" s="617"/>
    </row>
    <row r="24" spans="1:250" s="4" customFormat="1" ht="41.25" customHeight="1" thickBot="1">
      <c r="A24" s="618" t="s">
        <v>69</v>
      </c>
      <c r="B24" s="619"/>
      <c r="C24" s="619"/>
      <c r="D24" s="619"/>
      <c r="E24" s="619"/>
      <c r="F24" s="620"/>
      <c r="G24" s="621"/>
    </row>
    <row r="25" spans="1:250" s="10" customFormat="1">
      <c r="A25" s="203"/>
      <c r="B25" s="203"/>
      <c r="C25" s="203"/>
      <c r="D25" s="203"/>
      <c r="E25" s="203"/>
      <c r="F25" s="203"/>
      <c r="G25" s="203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</row>
    <row r="26" spans="1:250">
      <c r="A26" s="585" t="s">
        <v>130</v>
      </c>
      <c r="B26" s="585"/>
      <c r="C26" s="585"/>
      <c r="D26" s="585"/>
      <c r="E26" s="585"/>
      <c r="F26" s="585"/>
      <c r="G26" s="585"/>
    </row>
    <row r="27" spans="1:250" ht="18" thickBot="1">
      <c r="A27" s="585" t="s">
        <v>131</v>
      </c>
      <c r="B27" s="585"/>
      <c r="C27" s="585"/>
      <c r="D27" s="585"/>
      <c r="E27" s="585"/>
      <c r="F27" s="585"/>
      <c r="G27" s="585"/>
    </row>
    <row r="28" spans="1:250" s="312" customFormat="1" ht="63" customHeight="1">
      <c r="A28" s="586" t="s">
        <v>21</v>
      </c>
      <c r="B28" s="587"/>
      <c r="C28" s="588"/>
      <c r="D28" s="595" t="s">
        <v>92</v>
      </c>
      <c r="E28" s="595"/>
      <c r="F28" s="595"/>
      <c r="G28" s="596"/>
    </row>
    <row r="29" spans="1:250" s="312" customFormat="1" ht="35.25" customHeight="1">
      <c r="A29" s="589"/>
      <c r="B29" s="590"/>
      <c r="C29" s="591"/>
      <c r="D29" s="449" t="s">
        <v>22</v>
      </c>
      <c r="E29" s="450"/>
      <c r="F29" s="449" t="s">
        <v>23</v>
      </c>
      <c r="G29" s="582"/>
    </row>
    <row r="30" spans="1:250" s="312" customFormat="1" ht="37.5" customHeight="1" thickBot="1">
      <c r="A30" s="592"/>
      <c r="B30" s="593"/>
      <c r="C30" s="594"/>
      <c r="D30" s="178" t="s">
        <v>10</v>
      </c>
      <c r="E30" s="293" t="s">
        <v>5</v>
      </c>
      <c r="F30" s="178" t="s">
        <v>10</v>
      </c>
      <c r="G30" s="63" t="s">
        <v>5</v>
      </c>
    </row>
    <row r="31" spans="1:250" s="312" customFormat="1">
      <c r="A31" s="411" t="s">
        <v>24</v>
      </c>
      <c r="B31" s="412"/>
      <c r="C31" s="404" t="s">
        <v>11</v>
      </c>
      <c r="D31" s="405"/>
      <c r="E31" s="405"/>
      <c r="F31" s="405"/>
      <c r="G31" s="406"/>
    </row>
    <row r="32" spans="1:250" s="312" customFormat="1" ht="29.25" customHeight="1">
      <c r="A32" s="413"/>
      <c r="B32" s="414"/>
      <c r="C32" s="451" t="s">
        <v>43</v>
      </c>
      <c r="D32" s="452"/>
      <c r="E32" s="452"/>
      <c r="F32" s="452"/>
      <c r="G32" s="453"/>
    </row>
    <row r="33" spans="1:7" s="312" customFormat="1" ht="30.75" customHeight="1">
      <c r="A33" s="583">
        <v>1047</v>
      </c>
      <c r="B33" s="537" t="s">
        <v>201</v>
      </c>
      <c r="C33" s="501" t="s">
        <v>26</v>
      </c>
      <c r="D33" s="503"/>
      <c r="E33" s="503"/>
      <c r="F33" s="503"/>
      <c r="G33" s="504"/>
    </row>
    <row r="34" spans="1:7" s="312" customFormat="1" ht="47.25" customHeight="1" thickBot="1">
      <c r="A34" s="583"/>
      <c r="B34" s="540"/>
      <c r="C34" s="468" t="s">
        <v>44</v>
      </c>
      <c r="D34" s="469"/>
      <c r="E34" s="469"/>
      <c r="F34" s="469"/>
      <c r="G34" s="470"/>
    </row>
    <row r="35" spans="1:7" s="312" customFormat="1" ht="73.5" customHeight="1">
      <c r="A35" s="478" t="s">
        <v>38</v>
      </c>
      <c r="B35" s="584"/>
      <c r="C35" s="208" t="s">
        <v>45</v>
      </c>
      <c r="D35" s="209"/>
      <c r="E35" s="209"/>
      <c r="F35" s="209"/>
      <c r="G35" s="211"/>
    </row>
    <row r="36" spans="1:7" s="312" customFormat="1" ht="121.5" thickBot="1">
      <c r="A36" s="480" t="s">
        <v>39</v>
      </c>
      <c r="B36" s="481"/>
      <c r="C36" s="212" t="s">
        <v>46</v>
      </c>
      <c r="D36" s="212"/>
      <c r="E36" s="212"/>
      <c r="F36" s="213"/>
      <c r="G36" s="215"/>
    </row>
    <row r="37" spans="1:7" s="312" customFormat="1" ht="67.5" customHeight="1" thickBot="1">
      <c r="A37" s="482" t="s">
        <v>47</v>
      </c>
      <c r="B37" s="483"/>
      <c r="C37" s="483"/>
      <c r="D37" s="291"/>
      <c r="E37" s="291"/>
      <c r="F37" s="310">
        <f>SUM(Լոռի!C9)</f>
        <v>-5250</v>
      </c>
      <c r="G37" s="310">
        <f>SUM(Լոռի!D9)</f>
        <v>-5250</v>
      </c>
    </row>
    <row r="38" spans="1:7" s="312" customFormat="1" ht="40.5" customHeight="1" thickBot="1">
      <c r="A38" s="484" t="s">
        <v>48</v>
      </c>
      <c r="B38" s="485"/>
      <c r="C38" s="5">
        <f>SUM(G37)</f>
        <v>-5250</v>
      </c>
      <c r="D38" s="64"/>
      <c r="E38" s="64"/>
      <c r="F38" s="197"/>
      <c r="G38" s="217"/>
    </row>
    <row r="39" spans="1:7" s="312" customFormat="1" ht="99" customHeight="1" thickBot="1">
      <c r="A39" s="484" t="s">
        <v>49</v>
      </c>
      <c r="B39" s="485"/>
      <c r="C39" s="290"/>
      <c r="D39" s="290"/>
      <c r="E39" s="290"/>
      <c r="F39" s="197"/>
      <c r="G39" s="217"/>
    </row>
    <row r="40" spans="1:7" s="312" customFormat="1" ht="27" customHeight="1">
      <c r="A40" s="397" t="s">
        <v>34</v>
      </c>
      <c r="B40" s="398"/>
      <c r="C40" s="398"/>
      <c r="D40" s="398"/>
      <c r="E40" s="398"/>
      <c r="F40" s="398"/>
      <c r="G40" s="400"/>
    </row>
    <row r="41" spans="1:7" s="312" customFormat="1" ht="32.25" customHeight="1" thickBot="1">
      <c r="A41" s="431" t="s">
        <v>70</v>
      </c>
      <c r="B41" s="432"/>
      <c r="C41" s="432"/>
      <c r="D41" s="432"/>
      <c r="E41" s="432"/>
      <c r="F41" s="432"/>
      <c r="G41" s="474"/>
    </row>
    <row r="42" spans="1:7" s="312" customFormat="1" ht="27.75" customHeight="1">
      <c r="A42" s="397" t="s">
        <v>35</v>
      </c>
      <c r="B42" s="398"/>
      <c r="C42" s="398"/>
      <c r="D42" s="398"/>
      <c r="E42" s="398"/>
      <c r="F42" s="398"/>
      <c r="G42" s="400"/>
    </row>
    <row r="43" spans="1:7" s="312" customFormat="1" ht="31.5" customHeight="1" thickBot="1">
      <c r="A43" s="431" t="s">
        <v>71</v>
      </c>
      <c r="B43" s="432"/>
      <c r="C43" s="432"/>
      <c r="D43" s="432"/>
      <c r="E43" s="432"/>
      <c r="F43" s="432"/>
      <c r="G43" s="474"/>
    </row>
    <row r="44" spans="1:7" s="4" customFormat="1"/>
  </sheetData>
  <mergeCells count="47">
    <mergeCell ref="A1:G1"/>
    <mergeCell ref="A3:G3"/>
    <mergeCell ref="A5:G5"/>
    <mergeCell ref="A6:G6"/>
    <mergeCell ref="A8:C10"/>
    <mergeCell ref="D8:G8"/>
    <mergeCell ref="D9:E9"/>
    <mergeCell ref="F9:G9"/>
    <mergeCell ref="A11:B12"/>
    <mergeCell ref="C11:G11"/>
    <mergeCell ref="C12:G12"/>
    <mergeCell ref="A13:A14"/>
    <mergeCell ref="B13:B14"/>
    <mergeCell ref="C14:G14"/>
    <mergeCell ref="A26:G26"/>
    <mergeCell ref="A15:B15"/>
    <mergeCell ref="A16:G16"/>
    <mergeCell ref="A17:G17"/>
    <mergeCell ref="A18:G18"/>
    <mergeCell ref="A19:B19"/>
    <mergeCell ref="C19:G19"/>
    <mergeCell ref="A20:B20"/>
    <mergeCell ref="A21:G21"/>
    <mergeCell ref="A22:G22"/>
    <mergeCell ref="A23:G23"/>
    <mergeCell ref="A24:G24"/>
    <mergeCell ref="A27:G27"/>
    <mergeCell ref="A28:C30"/>
    <mergeCell ref="D28:G28"/>
    <mergeCell ref="D29:E29"/>
    <mergeCell ref="F29:G29"/>
    <mergeCell ref="A40:G40"/>
    <mergeCell ref="A41:G41"/>
    <mergeCell ref="A42:G42"/>
    <mergeCell ref="A43:G43"/>
    <mergeCell ref="A31:B32"/>
    <mergeCell ref="C31:G31"/>
    <mergeCell ref="C32:G32"/>
    <mergeCell ref="A33:A34"/>
    <mergeCell ref="B33:B34"/>
    <mergeCell ref="C33:G33"/>
    <mergeCell ref="C34:G34"/>
    <mergeCell ref="A35:B35"/>
    <mergeCell ref="A36:B36"/>
    <mergeCell ref="A37:C37"/>
    <mergeCell ref="A38:B38"/>
    <mergeCell ref="A39:B39"/>
  </mergeCells>
  <pageMargins left="1.21" right="0.7" top="0.28999999999999998" bottom="0.15" header="0.22" footer="0.15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3"/>
  <sheetViews>
    <sheetView topLeftCell="A42" workbookViewId="0">
      <selection activeCell="J50" sqref="J50"/>
    </sheetView>
  </sheetViews>
  <sheetFormatPr defaultRowHeight="17.25"/>
  <cols>
    <col min="1" max="1" width="11.42578125" style="26" customWidth="1"/>
    <col min="2" max="2" width="18.28515625" style="26" customWidth="1"/>
    <col min="3" max="3" width="22.42578125" style="26" customWidth="1"/>
    <col min="4" max="4" width="27.140625" style="26" customWidth="1"/>
    <col min="5" max="5" width="17" style="26" hidden="1" customWidth="1"/>
    <col min="6" max="6" width="0.140625" style="26" customWidth="1"/>
    <col min="7" max="7" width="30.7109375" style="26" customWidth="1"/>
    <col min="8" max="250" width="9.140625" style="26"/>
    <col min="251" max="251" width="11.42578125" style="26" customWidth="1"/>
    <col min="252" max="252" width="18.28515625" style="26" customWidth="1"/>
    <col min="253" max="253" width="21" style="26" customWidth="1"/>
    <col min="254" max="256" width="16" style="26" customWidth="1"/>
    <col min="257" max="257" width="17" style="26" customWidth="1"/>
    <col min="258" max="259" width="15.28515625" style="26" customWidth="1"/>
    <col min="260" max="260" width="17" style="26" customWidth="1"/>
    <col min="261" max="261" width="11.42578125" style="26" bestFit="1" customWidth="1"/>
    <col min="262" max="262" width="9.140625" style="26"/>
    <col min="263" max="263" width="10.28515625" style="26" bestFit="1" customWidth="1"/>
    <col min="264" max="506" width="9.140625" style="26"/>
    <col min="507" max="507" width="11.42578125" style="26" customWidth="1"/>
    <col min="508" max="508" width="18.28515625" style="26" customWidth="1"/>
    <col min="509" max="509" width="21" style="26" customWidth="1"/>
    <col min="510" max="512" width="16" style="26" customWidth="1"/>
    <col min="513" max="513" width="17" style="26" customWidth="1"/>
    <col min="514" max="515" width="15.28515625" style="26" customWidth="1"/>
    <col min="516" max="516" width="17" style="26" customWidth="1"/>
    <col min="517" max="517" width="11.42578125" style="26" bestFit="1" customWidth="1"/>
    <col min="518" max="518" width="9.140625" style="26"/>
    <col min="519" max="519" width="10.28515625" style="26" bestFit="1" customWidth="1"/>
    <col min="520" max="762" width="9.140625" style="26"/>
    <col min="763" max="763" width="11.42578125" style="26" customWidth="1"/>
    <col min="764" max="764" width="18.28515625" style="26" customWidth="1"/>
    <col min="765" max="765" width="21" style="26" customWidth="1"/>
    <col min="766" max="768" width="16" style="26" customWidth="1"/>
    <col min="769" max="769" width="17" style="26" customWidth="1"/>
    <col min="770" max="771" width="15.28515625" style="26" customWidth="1"/>
    <col min="772" max="772" width="17" style="26" customWidth="1"/>
    <col min="773" max="773" width="11.42578125" style="26" bestFit="1" customWidth="1"/>
    <col min="774" max="774" width="9.140625" style="26"/>
    <col min="775" max="775" width="10.28515625" style="26" bestFit="1" customWidth="1"/>
    <col min="776" max="1018" width="9.140625" style="26"/>
    <col min="1019" max="1019" width="11.42578125" style="26" customWidth="1"/>
    <col min="1020" max="1020" width="18.28515625" style="26" customWidth="1"/>
    <col min="1021" max="1021" width="21" style="26" customWidth="1"/>
    <col min="1022" max="1024" width="16" style="26" customWidth="1"/>
    <col min="1025" max="1025" width="17" style="26" customWidth="1"/>
    <col min="1026" max="1027" width="15.28515625" style="26" customWidth="1"/>
    <col min="1028" max="1028" width="17" style="26" customWidth="1"/>
    <col min="1029" max="1029" width="11.42578125" style="26" bestFit="1" customWidth="1"/>
    <col min="1030" max="1030" width="9.140625" style="26"/>
    <col min="1031" max="1031" width="10.28515625" style="26" bestFit="1" customWidth="1"/>
    <col min="1032" max="1274" width="9.140625" style="26"/>
    <col min="1275" max="1275" width="11.42578125" style="26" customWidth="1"/>
    <col min="1276" max="1276" width="18.28515625" style="26" customWidth="1"/>
    <col min="1277" max="1277" width="21" style="26" customWidth="1"/>
    <col min="1278" max="1280" width="16" style="26" customWidth="1"/>
    <col min="1281" max="1281" width="17" style="26" customWidth="1"/>
    <col min="1282" max="1283" width="15.28515625" style="26" customWidth="1"/>
    <col min="1284" max="1284" width="17" style="26" customWidth="1"/>
    <col min="1285" max="1285" width="11.42578125" style="26" bestFit="1" customWidth="1"/>
    <col min="1286" max="1286" width="9.140625" style="26"/>
    <col min="1287" max="1287" width="10.28515625" style="26" bestFit="1" customWidth="1"/>
    <col min="1288" max="1530" width="9.140625" style="26"/>
    <col min="1531" max="1531" width="11.42578125" style="26" customWidth="1"/>
    <col min="1532" max="1532" width="18.28515625" style="26" customWidth="1"/>
    <col min="1533" max="1533" width="21" style="26" customWidth="1"/>
    <col min="1534" max="1536" width="16" style="26" customWidth="1"/>
    <col min="1537" max="1537" width="17" style="26" customWidth="1"/>
    <col min="1538" max="1539" width="15.28515625" style="26" customWidth="1"/>
    <col min="1540" max="1540" width="17" style="26" customWidth="1"/>
    <col min="1541" max="1541" width="11.42578125" style="26" bestFit="1" customWidth="1"/>
    <col min="1542" max="1542" width="9.140625" style="26"/>
    <col min="1543" max="1543" width="10.28515625" style="26" bestFit="1" customWidth="1"/>
    <col min="1544" max="1786" width="9.140625" style="26"/>
    <col min="1787" max="1787" width="11.42578125" style="26" customWidth="1"/>
    <col min="1788" max="1788" width="18.28515625" style="26" customWidth="1"/>
    <col min="1789" max="1789" width="21" style="26" customWidth="1"/>
    <col min="1790" max="1792" width="16" style="26" customWidth="1"/>
    <col min="1793" max="1793" width="17" style="26" customWidth="1"/>
    <col min="1794" max="1795" width="15.28515625" style="26" customWidth="1"/>
    <col min="1796" max="1796" width="17" style="26" customWidth="1"/>
    <col min="1797" max="1797" width="11.42578125" style="26" bestFit="1" customWidth="1"/>
    <col min="1798" max="1798" width="9.140625" style="26"/>
    <col min="1799" max="1799" width="10.28515625" style="26" bestFit="1" customWidth="1"/>
    <col min="1800" max="2042" width="9.140625" style="26"/>
    <col min="2043" max="2043" width="11.42578125" style="26" customWidth="1"/>
    <col min="2044" max="2044" width="18.28515625" style="26" customWidth="1"/>
    <col min="2045" max="2045" width="21" style="26" customWidth="1"/>
    <col min="2046" max="2048" width="16" style="26" customWidth="1"/>
    <col min="2049" max="2049" width="17" style="26" customWidth="1"/>
    <col min="2050" max="2051" width="15.28515625" style="26" customWidth="1"/>
    <col min="2052" max="2052" width="17" style="26" customWidth="1"/>
    <col min="2053" max="2053" width="11.42578125" style="26" bestFit="1" customWidth="1"/>
    <col min="2054" max="2054" width="9.140625" style="26"/>
    <col min="2055" max="2055" width="10.28515625" style="26" bestFit="1" customWidth="1"/>
    <col min="2056" max="2298" width="9.140625" style="26"/>
    <col min="2299" max="2299" width="11.42578125" style="26" customWidth="1"/>
    <col min="2300" max="2300" width="18.28515625" style="26" customWidth="1"/>
    <col min="2301" max="2301" width="21" style="26" customWidth="1"/>
    <col min="2302" max="2304" width="16" style="26" customWidth="1"/>
    <col min="2305" max="2305" width="17" style="26" customWidth="1"/>
    <col min="2306" max="2307" width="15.28515625" style="26" customWidth="1"/>
    <col min="2308" max="2308" width="17" style="26" customWidth="1"/>
    <col min="2309" max="2309" width="11.42578125" style="26" bestFit="1" customWidth="1"/>
    <col min="2310" max="2310" width="9.140625" style="26"/>
    <col min="2311" max="2311" width="10.28515625" style="26" bestFit="1" customWidth="1"/>
    <col min="2312" max="2554" width="9.140625" style="26"/>
    <col min="2555" max="2555" width="11.42578125" style="26" customWidth="1"/>
    <col min="2556" max="2556" width="18.28515625" style="26" customWidth="1"/>
    <col min="2557" max="2557" width="21" style="26" customWidth="1"/>
    <col min="2558" max="2560" width="16" style="26" customWidth="1"/>
    <col min="2561" max="2561" width="17" style="26" customWidth="1"/>
    <col min="2562" max="2563" width="15.28515625" style="26" customWidth="1"/>
    <col min="2564" max="2564" width="17" style="26" customWidth="1"/>
    <col min="2565" max="2565" width="11.42578125" style="26" bestFit="1" customWidth="1"/>
    <col min="2566" max="2566" width="9.140625" style="26"/>
    <col min="2567" max="2567" width="10.28515625" style="26" bestFit="1" customWidth="1"/>
    <col min="2568" max="2810" width="9.140625" style="26"/>
    <col min="2811" max="2811" width="11.42578125" style="26" customWidth="1"/>
    <col min="2812" max="2812" width="18.28515625" style="26" customWidth="1"/>
    <col min="2813" max="2813" width="21" style="26" customWidth="1"/>
    <col min="2814" max="2816" width="16" style="26" customWidth="1"/>
    <col min="2817" max="2817" width="17" style="26" customWidth="1"/>
    <col min="2818" max="2819" width="15.28515625" style="26" customWidth="1"/>
    <col min="2820" max="2820" width="17" style="26" customWidth="1"/>
    <col min="2821" max="2821" width="11.42578125" style="26" bestFit="1" customWidth="1"/>
    <col min="2822" max="2822" width="9.140625" style="26"/>
    <col min="2823" max="2823" width="10.28515625" style="26" bestFit="1" customWidth="1"/>
    <col min="2824" max="3066" width="9.140625" style="26"/>
    <col min="3067" max="3067" width="11.42578125" style="26" customWidth="1"/>
    <col min="3068" max="3068" width="18.28515625" style="26" customWidth="1"/>
    <col min="3069" max="3069" width="21" style="26" customWidth="1"/>
    <col min="3070" max="3072" width="16" style="26" customWidth="1"/>
    <col min="3073" max="3073" width="17" style="26" customWidth="1"/>
    <col min="3074" max="3075" width="15.28515625" style="26" customWidth="1"/>
    <col min="3076" max="3076" width="17" style="26" customWidth="1"/>
    <col min="3077" max="3077" width="11.42578125" style="26" bestFit="1" customWidth="1"/>
    <col min="3078" max="3078" width="9.140625" style="26"/>
    <col min="3079" max="3079" width="10.28515625" style="26" bestFit="1" customWidth="1"/>
    <col min="3080" max="3322" width="9.140625" style="26"/>
    <col min="3323" max="3323" width="11.42578125" style="26" customWidth="1"/>
    <col min="3324" max="3324" width="18.28515625" style="26" customWidth="1"/>
    <col min="3325" max="3325" width="21" style="26" customWidth="1"/>
    <col min="3326" max="3328" width="16" style="26" customWidth="1"/>
    <col min="3329" max="3329" width="17" style="26" customWidth="1"/>
    <col min="3330" max="3331" width="15.28515625" style="26" customWidth="1"/>
    <col min="3332" max="3332" width="17" style="26" customWidth="1"/>
    <col min="3333" max="3333" width="11.42578125" style="26" bestFit="1" customWidth="1"/>
    <col min="3334" max="3334" width="9.140625" style="26"/>
    <col min="3335" max="3335" width="10.28515625" style="26" bestFit="1" customWidth="1"/>
    <col min="3336" max="3578" width="9.140625" style="26"/>
    <col min="3579" max="3579" width="11.42578125" style="26" customWidth="1"/>
    <col min="3580" max="3580" width="18.28515625" style="26" customWidth="1"/>
    <col min="3581" max="3581" width="21" style="26" customWidth="1"/>
    <col min="3582" max="3584" width="16" style="26" customWidth="1"/>
    <col min="3585" max="3585" width="17" style="26" customWidth="1"/>
    <col min="3586" max="3587" width="15.28515625" style="26" customWidth="1"/>
    <col min="3588" max="3588" width="17" style="26" customWidth="1"/>
    <col min="3589" max="3589" width="11.42578125" style="26" bestFit="1" customWidth="1"/>
    <col min="3590" max="3590" width="9.140625" style="26"/>
    <col min="3591" max="3591" width="10.28515625" style="26" bestFit="1" customWidth="1"/>
    <col min="3592" max="3834" width="9.140625" style="26"/>
    <col min="3835" max="3835" width="11.42578125" style="26" customWidth="1"/>
    <col min="3836" max="3836" width="18.28515625" style="26" customWidth="1"/>
    <col min="3837" max="3837" width="21" style="26" customWidth="1"/>
    <col min="3838" max="3840" width="16" style="26" customWidth="1"/>
    <col min="3841" max="3841" width="17" style="26" customWidth="1"/>
    <col min="3842" max="3843" width="15.28515625" style="26" customWidth="1"/>
    <col min="3844" max="3844" width="17" style="26" customWidth="1"/>
    <col min="3845" max="3845" width="11.42578125" style="26" bestFit="1" customWidth="1"/>
    <col min="3846" max="3846" width="9.140625" style="26"/>
    <col min="3847" max="3847" width="10.28515625" style="26" bestFit="1" customWidth="1"/>
    <col min="3848" max="4090" width="9.140625" style="26"/>
    <col min="4091" max="4091" width="11.42578125" style="26" customWidth="1"/>
    <col min="4092" max="4092" width="18.28515625" style="26" customWidth="1"/>
    <col min="4093" max="4093" width="21" style="26" customWidth="1"/>
    <col min="4094" max="4096" width="16" style="26" customWidth="1"/>
    <col min="4097" max="4097" width="17" style="26" customWidth="1"/>
    <col min="4098" max="4099" width="15.28515625" style="26" customWidth="1"/>
    <col min="4100" max="4100" width="17" style="26" customWidth="1"/>
    <col min="4101" max="4101" width="11.42578125" style="26" bestFit="1" customWidth="1"/>
    <col min="4102" max="4102" width="9.140625" style="26"/>
    <col min="4103" max="4103" width="10.28515625" style="26" bestFit="1" customWidth="1"/>
    <col min="4104" max="4346" width="9.140625" style="26"/>
    <col min="4347" max="4347" width="11.42578125" style="26" customWidth="1"/>
    <col min="4348" max="4348" width="18.28515625" style="26" customWidth="1"/>
    <col min="4349" max="4349" width="21" style="26" customWidth="1"/>
    <col min="4350" max="4352" width="16" style="26" customWidth="1"/>
    <col min="4353" max="4353" width="17" style="26" customWidth="1"/>
    <col min="4354" max="4355" width="15.28515625" style="26" customWidth="1"/>
    <col min="4356" max="4356" width="17" style="26" customWidth="1"/>
    <col min="4357" max="4357" width="11.42578125" style="26" bestFit="1" customWidth="1"/>
    <col min="4358" max="4358" width="9.140625" style="26"/>
    <col min="4359" max="4359" width="10.28515625" style="26" bestFit="1" customWidth="1"/>
    <col min="4360" max="4602" width="9.140625" style="26"/>
    <col min="4603" max="4603" width="11.42578125" style="26" customWidth="1"/>
    <col min="4604" max="4604" width="18.28515625" style="26" customWidth="1"/>
    <col min="4605" max="4605" width="21" style="26" customWidth="1"/>
    <col min="4606" max="4608" width="16" style="26" customWidth="1"/>
    <col min="4609" max="4609" width="17" style="26" customWidth="1"/>
    <col min="4610" max="4611" width="15.28515625" style="26" customWidth="1"/>
    <col min="4612" max="4612" width="17" style="26" customWidth="1"/>
    <col min="4613" max="4613" width="11.42578125" style="26" bestFit="1" customWidth="1"/>
    <col min="4614" max="4614" width="9.140625" style="26"/>
    <col min="4615" max="4615" width="10.28515625" style="26" bestFit="1" customWidth="1"/>
    <col min="4616" max="4858" width="9.140625" style="26"/>
    <col min="4859" max="4859" width="11.42578125" style="26" customWidth="1"/>
    <col min="4860" max="4860" width="18.28515625" style="26" customWidth="1"/>
    <col min="4861" max="4861" width="21" style="26" customWidth="1"/>
    <col min="4862" max="4864" width="16" style="26" customWidth="1"/>
    <col min="4865" max="4865" width="17" style="26" customWidth="1"/>
    <col min="4866" max="4867" width="15.28515625" style="26" customWidth="1"/>
    <col min="4868" max="4868" width="17" style="26" customWidth="1"/>
    <col min="4869" max="4869" width="11.42578125" style="26" bestFit="1" customWidth="1"/>
    <col min="4870" max="4870" width="9.140625" style="26"/>
    <col min="4871" max="4871" width="10.28515625" style="26" bestFit="1" customWidth="1"/>
    <col min="4872" max="5114" width="9.140625" style="26"/>
    <col min="5115" max="5115" width="11.42578125" style="26" customWidth="1"/>
    <col min="5116" max="5116" width="18.28515625" style="26" customWidth="1"/>
    <col min="5117" max="5117" width="21" style="26" customWidth="1"/>
    <col min="5118" max="5120" width="16" style="26" customWidth="1"/>
    <col min="5121" max="5121" width="17" style="26" customWidth="1"/>
    <col min="5122" max="5123" width="15.28515625" style="26" customWidth="1"/>
    <col min="5124" max="5124" width="17" style="26" customWidth="1"/>
    <col min="5125" max="5125" width="11.42578125" style="26" bestFit="1" customWidth="1"/>
    <col min="5126" max="5126" width="9.140625" style="26"/>
    <col min="5127" max="5127" width="10.28515625" style="26" bestFit="1" customWidth="1"/>
    <col min="5128" max="5370" width="9.140625" style="26"/>
    <col min="5371" max="5371" width="11.42578125" style="26" customWidth="1"/>
    <col min="5372" max="5372" width="18.28515625" style="26" customWidth="1"/>
    <col min="5373" max="5373" width="21" style="26" customWidth="1"/>
    <col min="5374" max="5376" width="16" style="26" customWidth="1"/>
    <col min="5377" max="5377" width="17" style="26" customWidth="1"/>
    <col min="5378" max="5379" width="15.28515625" style="26" customWidth="1"/>
    <col min="5380" max="5380" width="17" style="26" customWidth="1"/>
    <col min="5381" max="5381" width="11.42578125" style="26" bestFit="1" customWidth="1"/>
    <col min="5382" max="5382" width="9.140625" style="26"/>
    <col min="5383" max="5383" width="10.28515625" style="26" bestFit="1" customWidth="1"/>
    <col min="5384" max="5626" width="9.140625" style="26"/>
    <col min="5627" max="5627" width="11.42578125" style="26" customWidth="1"/>
    <col min="5628" max="5628" width="18.28515625" style="26" customWidth="1"/>
    <col min="5629" max="5629" width="21" style="26" customWidth="1"/>
    <col min="5630" max="5632" width="16" style="26" customWidth="1"/>
    <col min="5633" max="5633" width="17" style="26" customWidth="1"/>
    <col min="5634" max="5635" width="15.28515625" style="26" customWidth="1"/>
    <col min="5636" max="5636" width="17" style="26" customWidth="1"/>
    <col min="5637" max="5637" width="11.42578125" style="26" bestFit="1" customWidth="1"/>
    <col min="5638" max="5638" width="9.140625" style="26"/>
    <col min="5639" max="5639" width="10.28515625" style="26" bestFit="1" customWidth="1"/>
    <col min="5640" max="5882" width="9.140625" style="26"/>
    <col min="5883" max="5883" width="11.42578125" style="26" customWidth="1"/>
    <col min="5884" max="5884" width="18.28515625" style="26" customWidth="1"/>
    <col min="5885" max="5885" width="21" style="26" customWidth="1"/>
    <col min="5886" max="5888" width="16" style="26" customWidth="1"/>
    <col min="5889" max="5889" width="17" style="26" customWidth="1"/>
    <col min="5890" max="5891" width="15.28515625" style="26" customWidth="1"/>
    <col min="5892" max="5892" width="17" style="26" customWidth="1"/>
    <col min="5893" max="5893" width="11.42578125" style="26" bestFit="1" customWidth="1"/>
    <col min="5894" max="5894" width="9.140625" style="26"/>
    <col min="5895" max="5895" width="10.28515625" style="26" bestFit="1" customWidth="1"/>
    <col min="5896" max="6138" width="9.140625" style="26"/>
    <col min="6139" max="6139" width="11.42578125" style="26" customWidth="1"/>
    <col min="6140" max="6140" width="18.28515625" style="26" customWidth="1"/>
    <col min="6141" max="6141" width="21" style="26" customWidth="1"/>
    <col min="6142" max="6144" width="16" style="26" customWidth="1"/>
    <col min="6145" max="6145" width="17" style="26" customWidth="1"/>
    <col min="6146" max="6147" width="15.28515625" style="26" customWidth="1"/>
    <col min="6148" max="6148" width="17" style="26" customWidth="1"/>
    <col min="6149" max="6149" width="11.42578125" style="26" bestFit="1" customWidth="1"/>
    <col min="6150" max="6150" width="9.140625" style="26"/>
    <col min="6151" max="6151" width="10.28515625" style="26" bestFit="1" customWidth="1"/>
    <col min="6152" max="6394" width="9.140625" style="26"/>
    <col min="6395" max="6395" width="11.42578125" style="26" customWidth="1"/>
    <col min="6396" max="6396" width="18.28515625" style="26" customWidth="1"/>
    <col min="6397" max="6397" width="21" style="26" customWidth="1"/>
    <col min="6398" max="6400" width="16" style="26" customWidth="1"/>
    <col min="6401" max="6401" width="17" style="26" customWidth="1"/>
    <col min="6402" max="6403" width="15.28515625" style="26" customWidth="1"/>
    <col min="6404" max="6404" width="17" style="26" customWidth="1"/>
    <col min="6405" max="6405" width="11.42578125" style="26" bestFit="1" customWidth="1"/>
    <col min="6406" max="6406" width="9.140625" style="26"/>
    <col min="6407" max="6407" width="10.28515625" style="26" bestFit="1" customWidth="1"/>
    <col min="6408" max="6650" width="9.140625" style="26"/>
    <col min="6651" max="6651" width="11.42578125" style="26" customWidth="1"/>
    <col min="6652" max="6652" width="18.28515625" style="26" customWidth="1"/>
    <col min="6653" max="6653" width="21" style="26" customWidth="1"/>
    <col min="6654" max="6656" width="16" style="26" customWidth="1"/>
    <col min="6657" max="6657" width="17" style="26" customWidth="1"/>
    <col min="6658" max="6659" width="15.28515625" style="26" customWidth="1"/>
    <col min="6660" max="6660" width="17" style="26" customWidth="1"/>
    <col min="6661" max="6661" width="11.42578125" style="26" bestFit="1" customWidth="1"/>
    <col min="6662" max="6662" width="9.140625" style="26"/>
    <col min="6663" max="6663" width="10.28515625" style="26" bestFit="1" customWidth="1"/>
    <col min="6664" max="6906" width="9.140625" style="26"/>
    <col min="6907" max="6907" width="11.42578125" style="26" customWidth="1"/>
    <col min="6908" max="6908" width="18.28515625" style="26" customWidth="1"/>
    <col min="6909" max="6909" width="21" style="26" customWidth="1"/>
    <col min="6910" max="6912" width="16" style="26" customWidth="1"/>
    <col min="6913" max="6913" width="17" style="26" customWidth="1"/>
    <col min="6914" max="6915" width="15.28515625" style="26" customWidth="1"/>
    <col min="6916" max="6916" width="17" style="26" customWidth="1"/>
    <col min="6917" max="6917" width="11.42578125" style="26" bestFit="1" customWidth="1"/>
    <col min="6918" max="6918" width="9.140625" style="26"/>
    <col min="6919" max="6919" width="10.28515625" style="26" bestFit="1" customWidth="1"/>
    <col min="6920" max="7162" width="9.140625" style="26"/>
    <col min="7163" max="7163" width="11.42578125" style="26" customWidth="1"/>
    <col min="7164" max="7164" width="18.28515625" style="26" customWidth="1"/>
    <col min="7165" max="7165" width="21" style="26" customWidth="1"/>
    <col min="7166" max="7168" width="16" style="26" customWidth="1"/>
    <col min="7169" max="7169" width="17" style="26" customWidth="1"/>
    <col min="7170" max="7171" width="15.28515625" style="26" customWidth="1"/>
    <col min="7172" max="7172" width="17" style="26" customWidth="1"/>
    <col min="7173" max="7173" width="11.42578125" style="26" bestFit="1" customWidth="1"/>
    <col min="7174" max="7174" width="9.140625" style="26"/>
    <col min="7175" max="7175" width="10.28515625" style="26" bestFit="1" customWidth="1"/>
    <col min="7176" max="7418" width="9.140625" style="26"/>
    <col min="7419" max="7419" width="11.42578125" style="26" customWidth="1"/>
    <col min="7420" max="7420" width="18.28515625" style="26" customWidth="1"/>
    <col min="7421" max="7421" width="21" style="26" customWidth="1"/>
    <col min="7422" max="7424" width="16" style="26" customWidth="1"/>
    <col min="7425" max="7425" width="17" style="26" customWidth="1"/>
    <col min="7426" max="7427" width="15.28515625" style="26" customWidth="1"/>
    <col min="7428" max="7428" width="17" style="26" customWidth="1"/>
    <col min="7429" max="7429" width="11.42578125" style="26" bestFit="1" customWidth="1"/>
    <col min="7430" max="7430" width="9.140625" style="26"/>
    <col min="7431" max="7431" width="10.28515625" style="26" bestFit="1" customWidth="1"/>
    <col min="7432" max="7674" width="9.140625" style="26"/>
    <col min="7675" max="7675" width="11.42578125" style="26" customWidth="1"/>
    <col min="7676" max="7676" width="18.28515625" style="26" customWidth="1"/>
    <col min="7677" max="7677" width="21" style="26" customWidth="1"/>
    <col min="7678" max="7680" width="16" style="26" customWidth="1"/>
    <col min="7681" max="7681" width="17" style="26" customWidth="1"/>
    <col min="7682" max="7683" width="15.28515625" style="26" customWidth="1"/>
    <col min="7684" max="7684" width="17" style="26" customWidth="1"/>
    <col min="7685" max="7685" width="11.42578125" style="26" bestFit="1" customWidth="1"/>
    <col min="7686" max="7686" width="9.140625" style="26"/>
    <col min="7687" max="7687" width="10.28515625" style="26" bestFit="1" customWidth="1"/>
    <col min="7688" max="7930" width="9.140625" style="26"/>
    <col min="7931" max="7931" width="11.42578125" style="26" customWidth="1"/>
    <col min="7932" max="7932" width="18.28515625" style="26" customWidth="1"/>
    <col min="7933" max="7933" width="21" style="26" customWidth="1"/>
    <col min="7934" max="7936" width="16" style="26" customWidth="1"/>
    <col min="7937" max="7937" width="17" style="26" customWidth="1"/>
    <col min="7938" max="7939" width="15.28515625" style="26" customWidth="1"/>
    <col min="7940" max="7940" width="17" style="26" customWidth="1"/>
    <col min="7941" max="7941" width="11.42578125" style="26" bestFit="1" customWidth="1"/>
    <col min="7942" max="7942" width="9.140625" style="26"/>
    <col min="7943" max="7943" width="10.28515625" style="26" bestFit="1" customWidth="1"/>
    <col min="7944" max="8186" width="9.140625" style="26"/>
    <col min="8187" max="8187" width="11.42578125" style="26" customWidth="1"/>
    <col min="8188" max="8188" width="18.28515625" style="26" customWidth="1"/>
    <col min="8189" max="8189" width="21" style="26" customWidth="1"/>
    <col min="8190" max="8192" width="16" style="26" customWidth="1"/>
    <col min="8193" max="8193" width="17" style="26" customWidth="1"/>
    <col min="8194" max="8195" width="15.28515625" style="26" customWidth="1"/>
    <col min="8196" max="8196" width="17" style="26" customWidth="1"/>
    <col min="8197" max="8197" width="11.42578125" style="26" bestFit="1" customWidth="1"/>
    <col min="8198" max="8198" width="9.140625" style="26"/>
    <col min="8199" max="8199" width="10.28515625" style="26" bestFit="1" customWidth="1"/>
    <col min="8200" max="8442" width="9.140625" style="26"/>
    <col min="8443" max="8443" width="11.42578125" style="26" customWidth="1"/>
    <col min="8444" max="8444" width="18.28515625" style="26" customWidth="1"/>
    <col min="8445" max="8445" width="21" style="26" customWidth="1"/>
    <col min="8446" max="8448" width="16" style="26" customWidth="1"/>
    <col min="8449" max="8449" width="17" style="26" customWidth="1"/>
    <col min="8450" max="8451" width="15.28515625" style="26" customWidth="1"/>
    <col min="8452" max="8452" width="17" style="26" customWidth="1"/>
    <col min="8453" max="8453" width="11.42578125" style="26" bestFit="1" customWidth="1"/>
    <col min="8454" max="8454" width="9.140625" style="26"/>
    <col min="8455" max="8455" width="10.28515625" style="26" bestFit="1" customWidth="1"/>
    <col min="8456" max="8698" width="9.140625" style="26"/>
    <col min="8699" max="8699" width="11.42578125" style="26" customWidth="1"/>
    <col min="8700" max="8700" width="18.28515625" style="26" customWidth="1"/>
    <col min="8701" max="8701" width="21" style="26" customWidth="1"/>
    <col min="8702" max="8704" width="16" style="26" customWidth="1"/>
    <col min="8705" max="8705" width="17" style="26" customWidth="1"/>
    <col min="8706" max="8707" width="15.28515625" style="26" customWidth="1"/>
    <col min="8708" max="8708" width="17" style="26" customWidth="1"/>
    <col min="8709" max="8709" width="11.42578125" style="26" bestFit="1" customWidth="1"/>
    <col min="8710" max="8710" width="9.140625" style="26"/>
    <col min="8711" max="8711" width="10.28515625" style="26" bestFit="1" customWidth="1"/>
    <col min="8712" max="8954" width="9.140625" style="26"/>
    <col min="8955" max="8955" width="11.42578125" style="26" customWidth="1"/>
    <col min="8956" max="8956" width="18.28515625" style="26" customWidth="1"/>
    <col min="8957" max="8957" width="21" style="26" customWidth="1"/>
    <col min="8958" max="8960" width="16" style="26" customWidth="1"/>
    <col min="8961" max="8961" width="17" style="26" customWidth="1"/>
    <col min="8962" max="8963" width="15.28515625" style="26" customWidth="1"/>
    <col min="8964" max="8964" width="17" style="26" customWidth="1"/>
    <col min="8965" max="8965" width="11.42578125" style="26" bestFit="1" customWidth="1"/>
    <col min="8966" max="8966" width="9.140625" style="26"/>
    <col min="8967" max="8967" width="10.28515625" style="26" bestFit="1" customWidth="1"/>
    <col min="8968" max="9210" width="9.140625" style="26"/>
    <col min="9211" max="9211" width="11.42578125" style="26" customWidth="1"/>
    <col min="9212" max="9212" width="18.28515625" style="26" customWidth="1"/>
    <col min="9213" max="9213" width="21" style="26" customWidth="1"/>
    <col min="9214" max="9216" width="16" style="26" customWidth="1"/>
    <col min="9217" max="9217" width="17" style="26" customWidth="1"/>
    <col min="9218" max="9219" width="15.28515625" style="26" customWidth="1"/>
    <col min="9220" max="9220" width="17" style="26" customWidth="1"/>
    <col min="9221" max="9221" width="11.42578125" style="26" bestFit="1" customWidth="1"/>
    <col min="9222" max="9222" width="9.140625" style="26"/>
    <col min="9223" max="9223" width="10.28515625" style="26" bestFit="1" customWidth="1"/>
    <col min="9224" max="9466" width="9.140625" style="26"/>
    <col min="9467" max="9467" width="11.42578125" style="26" customWidth="1"/>
    <col min="9468" max="9468" width="18.28515625" style="26" customWidth="1"/>
    <col min="9469" max="9469" width="21" style="26" customWidth="1"/>
    <col min="9470" max="9472" width="16" style="26" customWidth="1"/>
    <col min="9473" max="9473" width="17" style="26" customWidth="1"/>
    <col min="9474" max="9475" width="15.28515625" style="26" customWidth="1"/>
    <col min="9476" max="9476" width="17" style="26" customWidth="1"/>
    <col min="9477" max="9477" width="11.42578125" style="26" bestFit="1" customWidth="1"/>
    <col min="9478" max="9478" width="9.140625" style="26"/>
    <col min="9479" max="9479" width="10.28515625" style="26" bestFit="1" customWidth="1"/>
    <col min="9480" max="9722" width="9.140625" style="26"/>
    <col min="9723" max="9723" width="11.42578125" style="26" customWidth="1"/>
    <col min="9724" max="9724" width="18.28515625" style="26" customWidth="1"/>
    <col min="9725" max="9725" width="21" style="26" customWidth="1"/>
    <col min="9726" max="9728" width="16" style="26" customWidth="1"/>
    <col min="9729" max="9729" width="17" style="26" customWidth="1"/>
    <col min="9730" max="9731" width="15.28515625" style="26" customWidth="1"/>
    <col min="9732" max="9732" width="17" style="26" customWidth="1"/>
    <col min="9733" max="9733" width="11.42578125" style="26" bestFit="1" customWidth="1"/>
    <col min="9734" max="9734" width="9.140625" style="26"/>
    <col min="9735" max="9735" width="10.28515625" style="26" bestFit="1" customWidth="1"/>
    <col min="9736" max="9978" width="9.140625" style="26"/>
    <col min="9979" max="9979" width="11.42578125" style="26" customWidth="1"/>
    <col min="9980" max="9980" width="18.28515625" style="26" customWidth="1"/>
    <col min="9981" max="9981" width="21" style="26" customWidth="1"/>
    <col min="9982" max="9984" width="16" style="26" customWidth="1"/>
    <col min="9985" max="9985" width="17" style="26" customWidth="1"/>
    <col min="9986" max="9987" width="15.28515625" style="26" customWidth="1"/>
    <col min="9988" max="9988" width="17" style="26" customWidth="1"/>
    <col min="9989" max="9989" width="11.42578125" style="26" bestFit="1" customWidth="1"/>
    <col min="9990" max="9990" width="9.140625" style="26"/>
    <col min="9991" max="9991" width="10.28515625" style="26" bestFit="1" customWidth="1"/>
    <col min="9992" max="10234" width="9.140625" style="26"/>
    <col min="10235" max="10235" width="11.42578125" style="26" customWidth="1"/>
    <col min="10236" max="10236" width="18.28515625" style="26" customWidth="1"/>
    <col min="10237" max="10237" width="21" style="26" customWidth="1"/>
    <col min="10238" max="10240" width="16" style="26" customWidth="1"/>
    <col min="10241" max="10241" width="17" style="26" customWidth="1"/>
    <col min="10242" max="10243" width="15.28515625" style="26" customWidth="1"/>
    <col min="10244" max="10244" width="17" style="26" customWidth="1"/>
    <col min="10245" max="10245" width="11.42578125" style="26" bestFit="1" customWidth="1"/>
    <col min="10246" max="10246" width="9.140625" style="26"/>
    <col min="10247" max="10247" width="10.28515625" style="26" bestFit="1" customWidth="1"/>
    <col min="10248" max="10490" width="9.140625" style="26"/>
    <col min="10491" max="10491" width="11.42578125" style="26" customWidth="1"/>
    <col min="10492" max="10492" width="18.28515625" style="26" customWidth="1"/>
    <col min="10493" max="10493" width="21" style="26" customWidth="1"/>
    <col min="10494" max="10496" width="16" style="26" customWidth="1"/>
    <col min="10497" max="10497" width="17" style="26" customWidth="1"/>
    <col min="10498" max="10499" width="15.28515625" style="26" customWidth="1"/>
    <col min="10500" max="10500" width="17" style="26" customWidth="1"/>
    <col min="10501" max="10501" width="11.42578125" style="26" bestFit="1" customWidth="1"/>
    <col min="10502" max="10502" width="9.140625" style="26"/>
    <col min="10503" max="10503" width="10.28515625" style="26" bestFit="1" customWidth="1"/>
    <col min="10504" max="10746" width="9.140625" style="26"/>
    <col min="10747" max="10747" width="11.42578125" style="26" customWidth="1"/>
    <col min="10748" max="10748" width="18.28515625" style="26" customWidth="1"/>
    <col min="10749" max="10749" width="21" style="26" customWidth="1"/>
    <col min="10750" max="10752" width="16" style="26" customWidth="1"/>
    <col min="10753" max="10753" width="17" style="26" customWidth="1"/>
    <col min="10754" max="10755" width="15.28515625" style="26" customWidth="1"/>
    <col min="10756" max="10756" width="17" style="26" customWidth="1"/>
    <col min="10757" max="10757" width="11.42578125" style="26" bestFit="1" customWidth="1"/>
    <col min="10758" max="10758" width="9.140625" style="26"/>
    <col min="10759" max="10759" width="10.28515625" style="26" bestFit="1" customWidth="1"/>
    <col min="10760" max="11002" width="9.140625" style="26"/>
    <col min="11003" max="11003" width="11.42578125" style="26" customWidth="1"/>
    <col min="11004" max="11004" width="18.28515625" style="26" customWidth="1"/>
    <col min="11005" max="11005" width="21" style="26" customWidth="1"/>
    <col min="11006" max="11008" width="16" style="26" customWidth="1"/>
    <col min="11009" max="11009" width="17" style="26" customWidth="1"/>
    <col min="11010" max="11011" width="15.28515625" style="26" customWidth="1"/>
    <col min="11012" max="11012" width="17" style="26" customWidth="1"/>
    <col min="11013" max="11013" width="11.42578125" style="26" bestFit="1" customWidth="1"/>
    <col min="11014" max="11014" width="9.140625" style="26"/>
    <col min="11015" max="11015" width="10.28515625" style="26" bestFit="1" customWidth="1"/>
    <col min="11016" max="11258" width="9.140625" style="26"/>
    <col min="11259" max="11259" width="11.42578125" style="26" customWidth="1"/>
    <col min="11260" max="11260" width="18.28515625" style="26" customWidth="1"/>
    <col min="11261" max="11261" width="21" style="26" customWidth="1"/>
    <col min="11262" max="11264" width="16" style="26" customWidth="1"/>
    <col min="11265" max="11265" width="17" style="26" customWidth="1"/>
    <col min="11266" max="11267" width="15.28515625" style="26" customWidth="1"/>
    <col min="11268" max="11268" width="17" style="26" customWidth="1"/>
    <col min="11269" max="11269" width="11.42578125" style="26" bestFit="1" customWidth="1"/>
    <col min="11270" max="11270" width="9.140625" style="26"/>
    <col min="11271" max="11271" width="10.28515625" style="26" bestFit="1" customWidth="1"/>
    <col min="11272" max="11514" width="9.140625" style="26"/>
    <col min="11515" max="11515" width="11.42578125" style="26" customWidth="1"/>
    <col min="11516" max="11516" width="18.28515625" style="26" customWidth="1"/>
    <col min="11517" max="11517" width="21" style="26" customWidth="1"/>
    <col min="11518" max="11520" width="16" style="26" customWidth="1"/>
    <col min="11521" max="11521" width="17" style="26" customWidth="1"/>
    <col min="11522" max="11523" width="15.28515625" style="26" customWidth="1"/>
    <col min="11524" max="11524" width="17" style="26" customWidth="1"/>
    <col min="11525" max="11525" width="11.42578125" style="26" bestFit="1" customWidth="1"/>
    <col min="11526" max="11526" width="9.140625" style="26"/>
    <col min="11527" max="11527" width="10.28515625" style="26" bestFit="1" customWidth="1"/>
    <col min="11528" max="11770" width="9.140625" style="26"/>
    <col min="11771" max="11771" width="11.42578125" style="26" customWidth="1"/>
    <col min="11772" max="11772" width="18.28515625" style="26" customWidth="1"/>
    <col min="11773" max="11773" width="21" style="26" customWidth="1"/>
    <col min="11774" max="11776" width="16" style="26" customWidth="1"/>
    <col min="11777" max="11777" width="17" style="26" customWidth="1"/>
    <col min="11778" max="11779" width="15.28515625" style="26" customWidth="1"/>
    <col min="11780" max="11780" width="17" style="26" customWidth="1"/>
    <col min="11781" max="11781" width="11.42578125" style="26" bestFit="1" customWidth="1"/>
    <col min="11782" max="11782" width="9.140625" style="26"/>
    <col min="11783" max="11783" width="10.28515625" style="26" bestFit="1" customWidth="1"/>
    <col min="11784" max="12026" width="9.140625" style="26"/>
    <col min="12027" max="12027" width="11.42578125" style="26" customWidth="1"/>
    <col min="12028" max="12028" width="18.28515625" style="26" customWidth="1"/>
    <col min="12029" max="12029" width="21" style="26" customWidth="1"/>
    <col min="12030" max="12032" width="16" style="26" customWidth="1"/>
    <col min="12033" max="12033" width="17" style="26" customWidth="1"/>
    <col min="12034" max="12035" width="15.28515625" style="26" customWidth="1"/>
    <col min="12036" max="12036" width="17" style="26" customWidth="1"/>
    <col min="12037" max="12037" width="11.42578125" style="26" bestFit="1" customWidth="1"/>
    <col min="12038" max="12038" width="9.140625" style="26"/>
    <col min="12039" max="12039" width="10.28515625" style="26" bestFit="1" customWidth="1"/>
    <col min="12040" max="12282" width="9.140625" style="26"/>
    <col min="12283" max="12283" width="11.42578125" style="26" customWidth="1"/>
    <col min="12284" max="12284" width="18.28515625" style="26" customWidth="1"/>
    <col min="12285" max="12285" width="21" style="26" customWidth="1"/>
    <col min="12286" max="12288" width="16" style="26" customWidth="1"/>
    <col min="12289" max="12289" width="17" style="26" customWidth="1"/>
    <col min="12290" max="12291" width="15.28515625" style="26" customWidth="1"/>
    <col min="12292" max="12292" width="17" style="26" customWidth="1"/>
    <col min="12293" max="12293" width="11.42578125" style="26" bestFit="1" customWidth="1"/>
    <col min="12294" max="12294" width="9.140625" style="26"/>
    <col min="12295" max="12295" width="10.28515625" style="26" bestFit="1" customWidth="1"/>
    <col min="12296" max="12538" width="9.140625" style="26"/>
    <col min="12539" max="12539" width="11.42578125" style="26" customWidth="1"/>
    <col min="12540" max="12540" width="18.28515625" style="26" customWidth="1"/>
    <col min="12541" max="12541" width="21" style="26" customWidth="1"/>
    <col min="12542" max="12544" width="16" style="26" customWidth="1"/>
    <col min="12545" max="12545" width="17" style="26" customWidth="1"/>
    <col min="12546" max="12547" width="15.28515625" style="26" customWidth="1"/>
    <col min="12548" max="12548" width="17" style="26" customWidth="1"/>
    <col min="12549" max="12549" width="11.42578125" style="26" bestFit="1" customWidth="1"/>
    <col min="12550" max="12550" width="9.140625" style="26"/>
    <col min="12551" max="12551" width="10.28515625" style="26" bestFit="1" customWidth="1"/>
    <col min="12552" max="12794" width="9.140625" style="26"/>
    <col min="12795" max="12795" width="11.42578125" style="26" customWidth="1"/>
    <col min="12796" max="12796" width="18.28515625" style="26" customWidth="1"/>
    <col min="12797" max="12797" width="21" style="26" customWidth="1"/>
    <col min="12798" max="12800" width="16" style="26" customWidth="1"/>
    <col min="12801" max="12801" width="17" style="26" customWidth="1"/>
    <col min="12802" max="12803" width="15.28515625" style="26" customWidth="1"/>
    <col min="12804" max="12804" width="17" style="26" customWidth="1"/>
    <col min="12805" max="12805" width="11.42578125" style="26" bestFit="1" customWidth="1"/>
    <col min="12806" max="12806" width="9.140625" style="26"/>
    <col min="12807" max="12807" width="10.28515625" style="26" bestFit="1" customWidth="1"/>
    <col min="12808" max="13050" width="9.140625" style="26"/>
    <col min="13051" max="13051" width="11.42578125" style="26" customWidth="1"/>
    <col min="13052" max="13052" width="18.28515625" style="26" customWidth="1"/>
    <col min="13053" max="13053" width="21" style="26" customWidth="1"/>
    <col min="13054" max="13056" width="16" style="26" customWidth="1"/>
    <col min="13057" max="13057" width="17" style="26" customWidth="1"/>
    <col min="13058" max="13059" width="15.28515625" style="26" customWidth="1"/>
    <col min="13060" max="13060" width="17" style="26" customWidth="1"/>
    <col min="13061" max="13061" width="11.42578125" style="26" bestFit="1" customWidth="1"/>
    <col min="13062" max="13062" width="9.140625" style="26"/>
    <col min="13063" max="13063" width="10.28515625" style="26" bestFit="1" customWidth="1"/>
    <col min="13064" max="13306" width="9.140625" style="26"/>
    <col min="13307" max="13307" width="11.42578125" style="26" customWidth="1"/>
    <col min="13308" max="13308" width="18.28515625" style="26" customWidth="1"/>
    <col min="13309" max="13309" width="21" style="26" customWidth="1"/>
    <col min="13310" max="13312" width="16" style="26" customWidth="1"/>
    <col min="13313" max="13313" width="17" style="26" customWidth="1"/>
    <col min="13314" max="13315" width="15.28515625" style="26" customWidth="1"/>
    <col min="13316" max="13316" width="17" style="26" customWidth="1"/>
    <col min="13317" max="13317" width="11.42578125" style="26" bestFit="1" customWidth="1"/>
    <col min="13318" max="13318" width="9.140625" style="26"/>
    <col min="13319" max="13319" width="10.28515625" style="26" bestFit="1" customWidth="1"/>
    <col min="13320" max="13562" width="9.140625" style="26"/>
    <col min="13563" max="13563" width="11.42578125" style="26" customWidth="1"/>
    <col min="13564" max="13564" width="18.28515625" style="26" customWidth="1"/>
    <col min="13565" max="13565" width="21" style="26" customWidth="1"/>
    <col min="13566" max="13568" width="16" style="26" customWidth="1"/>
    <col min="13569" max="13569" width="17" style="26" customWidth="1"/>
    <col min="13570" max="13571" width="15.28515625" style="26" customWidth="1"/>
    <col min="13572" max="13572" width="17" style="26" customWidth="1"/>
    <col min="13573" max="13573" width="11.42578125" style="26" bestFit="1" customWidth="1"/>
    <col min="13574" max="13574" width="9.140625" style="26"/>
    <col min="13575" max="13575" width="10.28515625" style="26" bestFit="1" customWidth="1"/>
    <col min="13576" max="13818" width="9.140625" style="26"/>
    <col min="13819" max="13819" width="11.42578125" style="26" customWidth="1"/>
    <col min="13820" max="13820" width="18.28515625" style="26" customWidth="1"/>
    <col min="13821" max="13821" width="21" style="26" customWidth="1"/>
    <col min="13822" max="13824" width="16" style="26" customWidth="1"/>
    <col min="13825" max="13825" width="17" style="26" customWidth="1"/>
    <col min="13826" max="13827" width="15.28515625" style="26" customWidth="1"/>
    <col min="13828" max="13828" width="17" style="26" customWidth="1"/>
    <col min="13829" max="13829" width="11.42578125" style="26" bestFit="1" customWidth="1"/>
    <col min="13830" max="13830" width="9.140625" style="26"/>
    <col min="13831" max="13831" width="10.28515625" style="26" bestFit="1" customWidth="1"/>
    <col min="13832" max="14074" width="9.140625" style="26"/>
    <col min="14075" max="14075" width="11.42578125" style="26" customWidth="1"/>
    <col min="14076" max="14076" width="18.28515625" style="26" customWidth="1"/>
    <col min="14077" max="14077" width="21" style="26" customWidth="1"/>
    <col min="14078" max="14080" width="16" style="26" customWidth="1"/>
    <col min="14081" max="14081" width="17" style="26" customWidth="1"/>
    <col min="14082" max="14083" width="15.28515625" style="26" customWidth="1"/>
    <col min="14084" max="14084" width="17" style="26" customWidth="1"/>
    <col min="14085" max="14085" width="11.42578125" style="26" bestFit="1" customWidth="1"/>
    <col min="14086" max="14086" width="9.140625" style="26"/>
    <col min="14087" max="14087" width="10.28515625" style="26" bestFit="1" customWidth="1"/>
    <col min="14088" max="14330" width="9.140625" style="26"/>
    <col min="14331" max="14331" width="11.42578125" style="26" customWidth="1"/>
    <col min="14332" max="14332" width="18.28515625" style="26" customWidth="1"/>
    <col min="14333" max="14333" width="21" style="26" customWidth="1"/>
    <col min="14334" max="14336" width="16" style="26" customWidth="1"/>
    <col min="14337" max="14337" width="17" style="26" customWidth="1"/>
    <col min="14338" max="14339" width="15.28515625" style="26" customWidth="1"/>
    <col min="14340" max="14340" width="17" style="26" customWidth="1"/>
    <col min="14341" max="14341" width="11.42578125" style="26" bestFit="1" customWidth="1"/>
    <col min="14342" max="14342" width="9.140625" style="26"/>
    <col min="14343" max="14343" width="10.28515625" style="26" bestFit="1" customWidth="1"/>
    <col min="14344" max="14586" width="9.140625" style="26"/>
    <col min="14587" max="14587" width="11.42578125" style="26" customWidth="1"/>
    <col min="14588" max="14588" width="18.28515625" style="26" customWidth="1"/>
    <col min="14589" max="14589" width="21" style="26" customWidth="1"/>
    <col min="14590" max="14592" width="16" style="26" customWidth="1"/>
    <col min="14593" max="14593" width="17" style="26" customWidth="1"/>
    <col min="14594" max="14595" width="15.28515625" style="26" customWidth="1"/>
    <col min="14596" max="14596" width="17" style="26" customWidth="1"/>
    <col min="14597" max="14597" width="11.42578125" style="26" bestFit="1" customWidth="1"/>
    <col min="14598" max="14598" width="9.140625" style="26"/>
    <col min="14599" max="14599" width="10.28515625" style="26" bestFit="1" customWidth="1"/>
    <col min="14600" max="14842" width="9.140625" style="26"/>
    <col min="14843" max="14843" width="11.42578125" style="26" customWidth="1"/>
    <col min="14844" max="14844" width="18.28515625" style="26" customWidth="1"/>
    <col min="14845" max="14845" width="21" style="26" customWidth="1"/>
    <col min="14846" max="14848" width="16" style="26" customWidth="1"/>
    <col min="14849" max="14849" width="17" style="26" customWidth="1"/>
    <col min="14850" max="14851" width="15.28515625" style="26" customWidth="1"/>
    <col min="14852" max="14852" width="17" style="26" customWidth="1"/>
    <col min="14853" max="14853" width="11.42578125" style="26" bestFit="1" customWidth="1"/>
    <col min="14854" max="14854" width="9.140625" style="26"/>
    <col min="14855" max="14855" width="10.28515625" style="26" bestFit="1" customWidth="1"/>
    <col min="14856" max="15098" width="9.140625" style="26"/>
    <col min="15099" max="15099" width="11.42578125" style="26" customWidth="1"/>
    <col min="15100" max="15100" width="18.28515625" style="26" customWidth="1"/>
    <col min="15101" max="15101" width="21" style="26" customWidth="1"/>
    <col min="15102" max="15104" width="16" style="26" customWidth="1"/>
    <col min="15105" max="15105" width="17" style="26" customWidth="1"/>
    <col min="15106" max="15107" width="15.28515625" style="26" customWidth="1"/>
    <col min="15108" max="15108" width="17" style="26" customWidth="1"/>
    <col min="15109" max="15109" width="11.42578125" style="26" bestFit="1" customWidth="1"/>
    <col min="15110" max="15110" width="9.140625" style="26"/>
    <col min="15111" max="15111" width="10.28515625" style="26" bestFit="1" customWidth="1"/>
    <col min="15112" max="15354" width="9.140625" style="26"/>
    <col min="15355" max="15355" width="11.42578125" style="26" customWidth="1"/>
    <col min="15356" max="15356" width="18.28515625" style="26" customWidth="1"/>
    <col min="15357" max="15357" width="21" style="26" customWidth="1"/>
    <col min="15358" max="15360" width="16" style="26" customWidth="1"/>
    <col min="15361" max="15361" width="17" style="26" customWidth="1"/>
    <col min="15362" max="15363" width="15.28515625" style="26" customWidth="1"/>
    <col min="15364" max="15364" width="17" style="26" customWidth="1"/>
    <col min="15365" max="15365" width="11.42578125" style="26" bestFit="1" customWidth="1"/>
    <col min="15366" max="15366" width="9.140625" style="26"/>
    <col min="15367" max="15367" width="10.28515625" style="26" bestFit="1" customWidth="1"/>
    <col min="15368" max="15610" width="9.140625" style="26"/>
    <col min="15611" max="15611" width="11.42578125" style="26" customWidth="1"/>
    <col min="15612" max="15612" width="18.28515625" style="26" customWidth="1"/>
    <col min="15613" max="15613" width="21" style="26" customWidth="1"/>
    <col min="15614" max="15616" width="16" style="26" customWidth="1"/>
    <col min="15617" max="15617" width="17" style="26" customWidth="1"/>
    <col min="15618" max="15619" width="15.28515625" style="26" customWidth="1"/>
    <col min="15620" max="15620" width="17" style="26" customWidth="1"/>
    <col min="15621" max="15621" width="11.42578125" style="26" bestFit="1" customWidth="1"/>
    <col min="15622" max="15622" width="9.140625" style="26"/>
    <col min="15623" max="15623" width="10.28515625" style="26" bestFit="1" customWidth="1"/>
    <col min="15624" max="15866" width="9.140625" style="26"/>
    <col min="15867" max="15867" width="11.42578125" style="26" customWidth="1"/>
    <col min="15868" max="15868" width="18.28515625" style="26" customWidth="1"/>
    <col min="15869" max="15869" width="21" style="26" customWidth="1"/>
    <col min="15870" max="15872" width="16" style="26" customWidth="1"/>
    <col min="15873" max="15873" width="17" style="26" customWidth="1"/>
    <col min="15874" max="15875" width="15.28515625" style="26" customWidth="1"/>
    <col min="15876" max="15876" width="17" style="26" customWidth="1"/>
    <col min="15877" max="15877" width="11.42578125" style="26" bestFit="1" customWidth="1"/>
    <col min="15878" max="15878" width="9.140625" style="26"/>
    <col min="15879" max="15879" width="10.28515625" style="26" bestFit="1" customWidth="1"/>
    <col min="15880" max="16122" width="9.140625" style="26"/>
    <col min="16123" max="16123" width="11.42578125" style="26" customWidth="1"/>
    <col min="16124" max="16124" width="18.28515625" style="26" customWidth="1"/>
    <col min="16125" max="16125" width="21" style="26" customWidth="1"/>
    <col min="16126" max="16128" width="16" style="26" customWidth="1"/>
    <col min="16129" max="16129" width="17" style="26" customWidth="1"/>
    <col min="16130" max="16131" width="15.28515625" style="26" customWidth="1"/>
    <col min="16132" max="16132" width="17" style="26" customWidth="1"/>
    <col min="16133" max="16133" width="11.42578125" style="26" bestFit="1" customWidth="1"/>
    <col min="16134" max="16134" width="9.140625" style="26"/>
    <col min="16135" max="16135" width="10.28515625" style="26" bestFit="1" customWidth="1"/>
    <col min="16136" max="16384" width="9.140625" style="26"/>
  </cols>
  <sheetData>
    <row r="1" spans="1:7">
      <c r="A1" s="643" t="s">
        <v>59</v>
      </c>
      <c r="B1" s="643"/>
      <c r="C1" s="643"/>
      <c r="D1" s="643"/>
      <c r="E1" s="643"/>
      <c r="F1" s="643"/>
      <c r="G1" s="643"/>
    </row>
    <row r="2" spans="1:7">
      <c r="A2" s="227"/>
      <c r="B2" s="227"/>
      <c r="C2" s="227"/>
      <c r="D2" s="227"/>
      <c r="E2" s="227"/>
      <c r="F2" s="227"/>
      <c r="G2" s="227"/>
    </row>
    <row r="3" spans="1:7" ht="53.25" customHeight="1">
      <c r="A3" s="402" t="s">
        <v>228</v>
      </c>
      <c r="B3" s="402"/>
      <c r="C3" s="402"/>
      <c r="D3" s="402"/>
      <c r="E3" s="402"/>
      <c r="F3" s="402"/>
      <c r="G3" s="402"/>
    </row>
    <row r="4" spans="1:7" ht="45.75" customHeight="1">
      <c r="A4" s="403" t="s">
        <v>19</v>
      </c>
      <c r="B4" s="403"/>
      <c r="C4" s="403"/>
      <c r="D4" s="403"/>
      <c r="E4" s="403"/>
      <c r="F4" s="403"/>
      <c r="G4" s="403"/>
    </row>
    <row r="5" spans="1:7" s="175" customFormat="1">
      <c r="A5" s="26"/>
      <c r="B5" s="26"/>
      <c r="C5" s="26"/>
      <c r="D5" s="26"/>
      <c r="E5" s="26"/>
      <c r="F5" s="26"/>
      <c r="G5" s="26"/>
    </row>
    <row r="6" spans="1:7" s="58" customFormat="1">
      <c r="A6" s="629" t="s">
        <v>50</v>
      </c>
      <c r="B6" s="629"/>
      <c r="C6" s="629"/>
      <c r="D6" s="629"/>
      <c r="E6" s="629"/>
      <c r="F6" s="629"/>
      <c r="G6" s="629"/>
    </row>
    <row r="7" spans="1:7" s="58" customFormat="1" ht="18" thickBot="1">
      <c r="A7" s="206"/>
      <c r="B7" s="206"/>
      <c r="C7" s="206"/>
      <c r="D7" s="206"/>
      <c r="E7" s="206"/>
      <c r="F7" s="206"/>
      <c r="G7" s="206"/>
    </row>
    <row r="8" spans="1:7" ht="55.5" customHeight="1">
      <c r="A8" s="644" t="s">
        <v>21</v>
      </c>
      <c r="B8" s="460"/>
      <c r="C8" s="461"/>
      <c r="D8" s="581" t="s">
        <v>92</v>
      </c>
      <c r="E8" s="581"/>
      <c r="F8" s="581"/>
      <c r="G8" s="581"/>
    </row>
    <row r="9" spans="1:7" ht="41.25" customHeight="1">
      <c r="A9" s="645"/>
      <c r="B9" s="463"/>
      <c r="C9" s="464"/>
      <c r="D9" s="449" t="s">
        <v>22</v>
      </c>
      <c r="E9" s="450"/>
      <c r="F9" s="449" t="s">
        <v>23</v>
      </c>
      <c r="G9" s="450"/>
    </row>
    <row r="10" spans="1:7" ht="33" customHeight="1" thickBot="1">
      <c r="A10" s="646"/>
      <c r="B10" s="539"/>
      <c r="C10" s="540"/>
      <c r="D10" s="63" t="s">
        <v>5</v>
      </c>
      <c r="E10" s="62" t="s">
        <v>5</v>
      </c>
      <c r="F10" s="178" t="s">
        <v>10</v>
      </c>
      <c r="G10" s="63" t="s">
        <v>5</v>
      </c>
    </row>
    <row r="11" spans="1:7">
      <c r="A11" s="639" t="s">
        <v>24</v>
      </c>
      <c r="B11" s="640"/>
      <c r="C11" s="522" t="s">
        <v>11</v>
      </c>
      <c r="D11" s="523"/>
      <c r="E11" s="523"/>
      <c r="F11" s="523"/>
      <c r="G11" s="524"/>
    </row>
    <row r="12" spans="1:7" ht="17.25" customHeight="1">
      <c r="A12" s="641"/>
      <c r="B12" s="642"/>
      <c r="C12" s="525" t="s">
        <v>199</v>
      </c>
      <c r="D12" s="526"/>
      <c r="E12" s="526"/>
      <c r="F12" s="526"/>
      <c r="G12" s="527"/>
    </row>
    <row r="13" spans="1:7" ht="33" customHeight="1">
      <c r="A13" s="454">
        <v>1047</v>
      </c>
      <c r="B13" s="537" t="s">
        <v>269</v>
      </c>
      <c r="C13" s="528" t="s">
        <v>26</v>
      </c>
      <c r="D13" s="529"/>
      <c r="E13" s="529"/>
      <c r="F13" s="529"/>
      <c r="G13" s="530"/>
    </row>
    <row r="14" spans="1:7" ht="70.5" customHeight="1" thickBot="1">
      <c r="A14" s="454"/>
      <c r="B14" s="540"/>
      <c r="C14" s="531" t="s">
        <v>268</v>
      </c>
      <c r="D14" s="532"/>
      <c r="E14" s="532"/>
      <c r="F14" s="532"/>
      <c r="G14" s="533"/>
    </row>
    <row r="15" spans="1:7" ht="52.5" thickBot="1">
      <c r="A15" s="511" t="s">
        <v>51</v>
      </c>
      <c r="B15" s="514"/>
      <c r="C15" s="174" t="s">
        <v>52</v>
      </c>
      <c r="D15" s="179">
        <v>4</v>
      </c>
      <c r="E15" s="179">
        <v>4</v>
      </c>
      <c r="F15" s="180"/>
      <c r="G15" s="66"/>
    </row>
    <row r="16" spans="1:7" ht="34.5" customHeight="1" thickBot="1">
      <c r="A16" s="513" t="s">
        <v>53</v>
      </c>
      <c r="B16" s="514"/>
      <c r="C16" s="174"/>
      <c r="D16" s="60" t="s">
        <v>28</v>
      </c>
      <c r="E16" s="60" t="s">
        <v>28</v>
      </c>
      <c r="F16" s="181">
        <f>SUM(Շիրակ!C14:C17)</f>
        <v>4087</v>
      </c>
      <c r="G16" s="181">
        <f>SUM(F16)</f>
        <v>4087</v>
      </c>
    </row>
    <row r="17" spans="1:7" ht="44.25" customHeight="1" thickBot="1">
      <c r="A17" s="513" t="s">
        <v>54</v>
      </c>
      <c r="B17" s="515"/>
      <c r="C17" s="514"/>
      <c r="D17" s="173"/>
      <c r="E17" s="60"/>
      <c r="F17" s="65"/>
      <c r="G17" s="66"/>
    </row>
    <row r="18" spans="1:7">
      <c r="A18" s="516" t="s">
        <v>55</v>
      </c>
      <c r="B18" s="517"/>
      <c r="C18" s="517"/>
      <c r="D18" s="517"/>
      <c r="E18" s="517"/>
      <c r="F18" s="517"/>
      <c r="G18" s="518"/>
    </row>
    <row r="19" spans="1:7" ht="39" customHeight="1" thickBot="1">
      <c r="A19" s="511" t="s">
        <v>62</v>
      </c>
      <c r="B19" s="519"/>
      <c r="C19" s="519"/>
      <c r="D19" s="519"/>
      <c r="E19" s="519"/>
      <c r="F19" s="519"/>
      <c r="G19" s="520"/>
    </row>
    <row r="20" spans="1:7">
      <c r="A20" s="647" t="s">
        <v>34</v>
      </c>
      <c r="B20" s="648"/>
      <c r="C20" s="648"/>
      <c r="D20" s="648"/>
      <c r="E20" s="648"/>
      <c r="F20" s="648"/>
      <c r="G20" s="649"/>
    </row>
    <row r="21" spans="1:7" ht="43.5" customHeight="1" thickBot="1">
      <c r="A21" s="431" t="s">
        <v>70</v>
      </c>
      <c r="B21" s="432"/>
      <c r="C21" s="432"/>
      <c r="D21" s="432"/>
      <c r="E21" s="432"/>
      <c r="F21" s="432"/>
      <c r="G21" s="474"/>
    </row>
    <row r="22" spans="1:7" ht="24.75" customHeight="1">
      <c r="A22" s="647" t="s">
        <v>35</v>
      </c>
      <c r="B22" s="648"/>
      <c r="C22" s="648"/>
      <c r="D22" s="648"/>
      <c r="E22" s="648"/>
      <c r="F22" s="648"/>
      <c r="G22" s="649"/>
    </row>
    <row r="23" spans="1:7" ht="25.5" customHeight="1" thickBot="1">
      <c r="A23" s="431" t="s">
        <v>71</v>
      </c>
      <c r="B23" s="432"/>
      <c r="C23" s="432"/>
      <c r="D23" s="432"/>
      <c r="E23" s="432"/>
      <c r="F23" s="432"/>
      <c r="G23" s="474"/>
    </row>
    <row r="24" spans="1:7" s="312" customFormat="1" ht="28.5" customHeight="1">
      <c r="A24" s="361"/>
      <c r="B24" s="361"/>
      <c r="C24" s="361"/>
      <c r="D24" s="361"/>
      <c r="E24" s="361"/>
      <c r="F24" s="361"/>
      <c r="G24" s="361"/>
    </row>
    <row r="25" spans="1:7" s="58" customFormat="1">
      <c r="A25" s="435" t="s">
        <v>20</v>
      </c>
      <c r="B25" s="435"/>
      <c r="C25" s="435"/>
      <c r="D25" s="435"/>
      <c r="E25" s="435"/>
      <c r="F25" s="435"/>
      <c r="G25" s="435"/>
    </row>
    <row r="26" spans="1:7" s="58" customFormat="1" ht="18" thickBot="1">
      <c r="A26" s="176"/>
      <c r="B26" s="176"/>
      <c r="C26" s="176"/>
      <c r="D26" s="176"/>
      <c r="E26" s="176"/>
      <c r="F26" s="176"/>
      <c r="G26" s="176"/>
    </row>
    <row r="27" spans="1:7" s="58" customFormat="1" ht="49.5" customHeight="1">
      <c r="A27" s="436" t="s">
        <v>21</v>
      </c>
      <c r="B27" s="437"/>
      <c r="C27" s="438"/>
      <c r="D27" s="581" t="s">
        <v>92</v>
      </c>
      <c r="E27" s="581"/>
      <c r="F27" s="581"/>
      <c r="G27" s="581"/>
    </row>
    <row r="28" spans="1:7" s="58" customFormat="1" ht="42.75" customHeight="1">
      <c r="A28" s="439"/>
      <c r="B28" s="440"/>
      <c r="C28" s="441"/>
      <c r="D28" s="449" t="s">
        <v>22</v>
      </c>
      <c r="E28" s="450"/>
      <c r="F28" s="449" t="s">
        <v>23</v>
      </c>
      <c r="G28" s="450"/>
    </row>
    <row r="29" spans="1:7" s="58" customFormat="1" ht="39.75" customHeight="1" thickBot="1">
      <c r="A29" s="442"/>
      <c r="B29" s="443"/>
      <c r="C29" s="444"/>
      <c r="D29" s="178" t="s">
        <v>5</v>
      </c>
      <c r="E29" s="62" t="s">
        <v>5</v>
      </c>
      <c r="F29" s="178" t="s">
        <v>10</v>
      </c>
      <c r="G29" s="63" t="s">
        <v>5</v>
      </c>
    </row>
    <row r="30" spans="1:7" s="58" customFormat="1">
      <c r="A30" s="411" t="s">
        <v>24</v>
      </c>
      <c r="B30" s="412"/>
      <c r="C30" s="404" t="s">
        <v>11</v>
      </c>
      <c r="D30" s="405"/>
      <c r="E30" s="405"/>
      <c r="F30" s="405"/>
      <c r="G30" s="406"/>
    </row>
    <row r="31" spans="1:7" s="58" customFormat="1" ht="31.5" customHeight="1">
      <c r="A31" s="413"/>
      <c r="B31" s="414"/>
      <c r="C31" s="451" t="s">
        <v>25</v>
      </c>
      <c r="D31" s="452"/>
      <c r="E31" s="452"/>
      <c r="F31" s="452"/>
      <c r="G31" s="453"/>
    </row>
    <row r="32" spans="1:7" s="58" customFormat="1" ht="28.5" customHeight="1">
      <c r="A32" s="650">
        <v>1146</v>
      </c>
      <c r="B32" s="455" t="s">
        <v>200</v>
      </c>
      <c r="C32" s="218" t="s">
        <v>26</v>
      </c>
      <c r="D32" s="219"/>
      <c r="E32" s="220"/>
      <c r="F32" s="220"/>
      <c r="G32" s="221"/>
    </row>
    <row r="33" spans="1:7" s="58" customFormat="1" ht="69.75" customHeight="1">
      <c r="A33" s="650"/>
      <c r="B33" s="455"/>
      <c r="C33" s="456" t="s">
        <v>212</v>
      </c>
      <c r="D33" s="457"/>
      <c r="E33" s="457"/>
      <c r="F33" s="457"/>
      <c r="G33" s="458"/>
    </row>
    <row r="34" spans="1:7" s="58" customFormat="1" ht="36" customHeight="1" thickBot="1">
      <c r="A34" s="421" t="s">
        <v>27</v>
      </c>
      <c r="B34" s="422"/>
      <c r="C34" s="222"/>
      <c r="D34" s="223" t="s">
        <v>28</v>
      </c>
      <c r="E34" s="223" t="s">
        <v>28</v>
      </c>
      <c r="F34" s="43">
        <f>SUM(Կապիտալ!H77,Կապիտալ!G82)</f>
        <v>-1699.1</v>
      </c>
      <c r="G34" s="43">
        <f>SUM(F34)</f>
        <v>-1699.1</v>
      </c>
    </row>
    <row r="35" spans="1:7" s="58" customFormat="1" ht="24" customHeight="1">
      <c r="A35" s="407" t="s">
        <v>29</v>
      </c>
      <c r="B35" s="408"/>
      <c r="C35" s="408"/>
      <c r="D35" s="408"/>
      <c r="E35" s="408"/>
      <c r="F35" s="409"/>
      <c r="G35" s="410"/>
    </row>
    <row r="36" spans="1:7" s="58" customFormat="1" ht="33" customHeight="1" thickBot="1">
      <c r="A36" s="415" t="s">
        <v>270</v>
      </c>
      <c r="B36" s="416"/>
      <c r="C36" s="416"/>
      <c r="D36" s="416"/>
      <c r="E36" s="416"/>
      <c r="F36" s="416"/>
      <c r="G36" s="417"/>
    </row>
    <row r="37" spans="1:7" s="58" customFormat="1" ht="35.25" customHeight="1" thickBot="1">
      <c r="A37" s="418" t="s">
        <v>30</v>
      </c>
      <c r="B37" s="419"/>
      <c r="C37" s="419"/>
      <c r="D37" s="419"/>
      <c r="E37" s="419"/>
      <c r="F37" s="419"/>
      <c r="G37" s="420"/>
    </row>
    <row r="38" spans="1:7" s="58" customFormat="1" ht="96.75" customHeight="1" thickBot="1">
      <c r="A38" s="423" t="s">
        <v>31</v>
      </c>
      <c r="B38" s="424"/>
      <c r="C38" s="425" t="s">
        <v>32</v>
      </c>
      <c r="D38" s="426"/>
      <c r="E38" s="426"/>
      <c r="F38" s="426"/>
      <c r="G38" s="427"/>
    </row>
    <row r="39" spans="1:7" s="58" customFormat="1" ht="63" customHeight="1" thickBot="1">
      <c r="A39" s="391" t="s">
        <v>33</v>
      </c>
      <c r="B39" s="392"/>
      <c r="C39" s="224"/>
      <c r="D39" s="224"/>
      <c r="E39" s="224"/>
      <c r="F39" s="224"/>
      <c r="G39" s="225"/>
    </row>
    <row r="40" spans="1:7" s="58" customFormat="1" ht="28.5" customHeight="1">
      <c r="A40" s="397" t="s">
        <v>34</v>
      </c>
      <c r="B40" s="398"/>
      <c r="C40" s="398"/>
      <c r="D40" s="398"/>
      <c r="E40" s="398"/>
      <c r="F40" s="399"/>
      <c r="G40" s="400"/>
    </row>
    <row r="41" spans="1:7" s="58" customFormat="1" ht="30.75" customHeight="1" thickBot="1">
      <c r="A41" s="393" t="s">
        <v>68</v>
      </c>
      <c r="B41" s="394"/>
      <c r="C41" s="394"/>
      <c r="D41" s="394"/>
      <c r="E41" s="394"/>
      <c r="F41" s="395"/>
      <c r="G41" s="396"/>
    </row>
    <row r="42" spans="1:7" s="58" customFormat="1" ht="36.75" customHeight="1">
      <c r="A42" s="397" t="s">
        <v>35</v>
      </c>
      <c r="B42" s="398"/>
      <c r="C42" s="398"/>
      <c r="D42" s="398"/>
      <c r="E42" s="398"/>
      <c r="F42" s="399"/>
      <c r="G42" s="400"/>
    </row>
    <row r="43" spans="1:7" s="58" customFormat="1" ht="41.25" customHeight="1" thickBot="1">
      <c r="A43" s="393" t="s">
        <v>69</v>
      </c>
      <c r="B43" s="394"/>
      <c r="C43" s="394"/>
      <c r="D43" s="394"/>
      <c r="E43" s="394"/>
      <c r="F43" s="395"/>
      <c r="G43" s="396"/>
    </row>
    <row r="44" spans="1:7">
      <c r="A44" s="203"/>
      <c r="B44" s="203"/>
      <c r="C44" s="203"/>
      <c r="D44" s="203"/>
      <c r="E44" s="203"/>
      <c r="F44" s="203"/>
      <c r="G44" s="203"/>
    </row>
    <row r="45" spans="1:7">
      <c r="A45" s="403" t="s">
        <v>177</v>
      </c>
      <c r="B45" s="403"/>
      <c r="C45" s="403"/>
      <c r="D45" s="403"/>
      <c r="E45" s="403"/>
      <c r="F45" s="403"/>
      <c r="G45" s="403"/>
    </row>
    <row r="47" spans="1:7" ht="18" thickBot="1">
      <c r="A47" s="403" t="s">
        <v>36</v>
      </c>
      <c r="B47" s="403"/>
      <c r="C47" s="403"/>
      <c r="D47" s="403"/>
      <c r="E47" s="403"/>
      <c r="F47" s="403"/>
      <c r="G47" s="403"/>
    </row>
    <row r="48" spans="1:7" ht="53.25" customHeight="1">
      <c r="A48" s="651" t="s">
        <v>21</v>
      </c>
      <c r="B48" s="652"/>
      <c r="C48" s="652"/>
      <c r="D48" s="581" t="s">
        <v>92</v>
      </c>
      <c r="E48" s="581"/>
      <c r="F48" s="581"/>
      <c r="G48" s="581"/>
    </row>
    <row r="49" spans="1:7" ht="48.75" customHeight="1">
      <c r="A49" s="653"/>
      <c r="B49" s="448"/>
      <c r="C49" s="448"/>
      <c r="D49" s="449" t="s">
        <v>22</v>
      </c>
      <c r="E49" s="450"/>
      <c r="F49" s="449" t="s">
        <v>23</v>
      </c>
      <c r="G49" s="450"/>
    </row>
    <row r="50" spans="1:7" ht="25.5" customHeight="1" thickBot="1">
      <c r="A50" s="654"/>
      <c r="B50" s="655"/>
      <c r="C50" s="655"/>
      <c r="D50" s="178" t="s">
        <v>5</v>
      </c>
      <c r="E50" s="62" t="s">
        <v>5</v>
      </c>
      <c r="F50" s="178" t="s">
        <v>10</v>
      </c>
      <c r="G50" s="63" t="s">
        <v>5</v>
      </c>
    </row>
    <row r="51" spans="1:7">
      <c r="A51" s="486" t="s">
        <v>24</v>
      </c>
      <c r="B51" s="487"/>
      <c r="C51" s="492" t="s">
        <v>11</v>
      </c>
      <c r="D51" s="493"/>
      <c r="E51" s="493"/>
      <c r="F51" s="493"/>
      <c r="G51" s="494"/>
    </row>
    <row r="52" spans="1:7" ht="42" customHeight="1">
      <c r="A52" s="488"/>
      <c r="B52" s="489"/>
      <c r="C52" s="495" t="s">
        <v>56</v>
      </c>
      <c r="D52" s="433"/>
      <c r="E52" s="496"/>
      <c r="F52" s="496"/>
      <c r="G52" s="434"/>
    </row>
    <row r="53" spans="1:7" ht="31.5" customHeight="1" thickBot="1">
      <c r="A53" s="490"/>
      <c r="B53" s="491"/>
      <c r="C53" s="497" t="s">
        <v>37</v>
      </c>
      <c r="D53" s="498"/>
      <c r="E53" s="499"/>
      <c r="F53" s="499"/>
      <c r="G53" s="500"/>
    </row>
    <row r="54" spans="1:7" ht="48" customHeight="1" thickBot="1">
      <c r="A54" s="226">
        <v>1049</v>
      </c>
      <c r="B54" s="200" t="s">
        <v>189</v>
      </c>
      <c r="C54" s="431" t="s">
        <v>57</v>
      </c>
      <c r="D54" s="432"/>
      <c r="E54" s="432"/>
      <c r="F54" s="432"/>
      <c r="G54" s="474"/>
    </row>
    <row r="55" spans="1:7" ht="79.5" customHeight="1" thickBot="1">
      <c r="A55" s="475" t="s">
        <v>38</v>
      </c>
      <c r="B55" s="476"/>
      <c r="C55" s="201" t="s">
        <v>63</v>
      </c>
      <c r="D55" s="207"/>
      <c r="E55" s="207"/>
      <c r="F55" s="200"/>
      <c r="G55" s="200"/>
    </row>
    <row r="56" spans="1:7" ht="40.5" customHeight="1" thickBot="1">
      <c r="A56" s="475" t="s">
        <v>39</v>
      </c>
      <c r="B56" s="476"/>
      <c r="C56" s="201"/>
      <c r="D56" s="201"/>
      <c r="E56" s="200"/>
      <c r="F56" s="200"/>
      <c r="G56" s="200"/>
    </row>
    <row r="57" spans="1:7" ht="63" customHeight="1" thickBot="1">
      <c r="A57" s="475" t="s">
        <v>40</v>
      </c>
      <c r="B57" s="477"/>
      <c r="C57" s="476"/>
      <c r="D57" s="201"/>
      <c r="E57" s="200"/>
      <c r="F57" s="202">
        <f>SUM(Կապիտալ!H65)</f>
        <v>-2388.1</v>
      </c>
      <c r="G57" s="202">
        <f>SUM(F57)</f>
        <v>-2388.1</v>
      </c>
    </row>
    <row r="58" spans="1:7" ht="47.25" customHeight="1" thickBot="1">
      <c r="A58" s="475" t="s">
        <v>41</v>
      </c>
      <c r="B58" s="476"/>
      <c r="C58" s="202">
        <f>G57</f>
        <v>-2388.1</v>
      </c>
      <c r="D58" s="202"/>
      <c r="E58" s="200"/>
      <c r="F58" s="200"/>
      <c r="G58" s="200"/>
    </row>
    <row r="59" spans="1:7" ht="113.25" customHeight="1" thickBot="1">
      <c r="A59" s="475" t="s">
        <v>42</v>
      </c>
      <c r="B59" s="476"/>
      <c r="C59" s="201"/>
      <c r="D59" s="201"/>
      <c r="E59" s="200"/>
      <c r="F59" s="200"/>
      <c r="G59" s="200"/>
    </row>
    <row r="60" spans="1:7" ht="38.25" customHeight="1">
      <c r="A60" s="471" t="s">
        <v>34</v>
      </c>
      <c r="B60" s="472"/>
      <c r="C60" s="472"/>
      <c r="D60" s="472"/>
      <c r="E60" s="472"/>
      <c r="F60" s="472"/>
      <c r="G60" s="473"/>
    </row>
    <row r="61" spans="1:7" ht="31.5" customHeight="1" thickBot="1">
      <c r="A61" s="431" t="s">
        <v>144</v>
      </c>
      <c r="B61" s="432"/>
      <c r="C61" s="432"/>
      <c r="D61" s="432"/>
      <c r="E61" s="432"/>
      <c r="F61" s="432"/>
      <c r="G61" s="474"/>
    </row>
    <row r="62" spans="1:7" ht="30" customHeight="1">
      <c r="A62" s="471" t="s">
        <v>35</v>
      </c>
      <c r="B62" s="472"/>
      <c r="C62" s="472"/>
      <c r="D62" s="472"/>
      <c r="E62" s="472"/>
      <c r="F62" s="472"/>
      <c r="G62" s="473"/>
    </row>
    <row r="63" spans="1:7" ht="60" customHeight="1" thickBot="1">
      <c r="A63" s="431" t="s">
        <v>145</v>
      </c>
      <c r="B63" s="432"/>
      <c r="C63" s="432"/>
      <c r="D63" s="432"/>
      <c r="E63" s="432"/>
      <c r="F63" s="432"/>
      <c r="G63" s="474"/>
    </row>
  </sheetData>
  <mergeCells count="66">
    <mergeCell ref="A63:G63"/>
    <mergeCell ref="C54:G54"/>
    <mergeCell ref="A55:B55"/>
    <mergeCell ref="A56:B56"/>
    <mergeCell ref="A57:C57"/>
    <mergeCell ref="A58:B58"/>
    <mergeCell ref="A59:B59"/>
    <mergeCell ref="A45:G45"/>
    <mergeCell ref="F49:G49"/>
    <mergeCell ref="A60:G60"/>
    <mergeCell ref="A61:G61"/>
    <mergeCell ref="A62:G62"/>
    <mergeCell ref="A51:B53"/>
    <mergeCell ref="C51:G51"/>
    <mergeCell ref="C52:G52"/>
    <mergeCell ref="C53:G53"/>
    <mergeCell ref="A47:G47"/>
    <mergeCell ref="A48:C50"/>
    <mergeCell ref="D48:G48"/>
    <mergeCell ref="D49:E49"/>
    <mergeCell ref="A39:B39"/>
    <mergeCell ref="A40:G40"/>
    <mergeCell ref="A41:G41"/>
    <mergeCell ref="A42:G42"/>
    <mergeCell ref="A43:G43"/>
    <mergeCell ref="A34:B34"/>
    <mergeCell ref="A35:G35"/>
    <mergeCell ref="A36:G36"/>
    <mergeCell ref="A37:G37"/>
    <mergeCell ref="A38:B38"/>
    <mergeCell ref="C38:G38"/>
    <mergeCell ref="A25:G25"/>
    <mergeCell ref="A27:C29"/>
    <mergeCell ref="D27:G27"/>
    <mergeCell ref="D28:E28"/>
    <mergeCell ref="F28:G28"/>
    <mergeCell ref="A30:B31"/>
    <mergeCell ref="C30:G30"/>
    <mergeCell ref="C31:G31"/>
    <mergeCell ref="A32:A33"/>
    <mergeCell ref="B32:B33"/>
    <mergeCell ref="C33:G33"/>
    <mergeCell ref="A21:G21"/>
    <mergeCell ref="A22:G22"/>
    <mergeCell ref="A23:G23"/>
    <mergeCell ref="A15:B15"/>
    <mergeCell ref="A16:B16"/>
    <mergeCell ref="A17:C17"/>
    <mergeCell ref="A18:G18"/>
    <mergeCell ref="A19:G19"/>
    <mergeCell ref="A20:G20"/>
    <mergeCell ref="A1:G1"/>
    <mergeCell ref="A3:G3"/>
    <mergeCell ref="A4:G4"/>
    <mergeCell ref="A6:G6"/>
    <mergeCell ref="A8:C10"/>
    <mergeCell ref="D8:G8"/>
    <mergeCell ref="D9:E9"/>
    <mergeCell ref="F9:G9"/>
    <mergeCell ref="A11:B12"/>
    <mergeCell ref="C11:G11"/>
    <mergeCell ref="C12:G12"/>
    <mergeCell ref="A13:A14"/>
    <mergeCell ref="B13:B14"/>
    <mergeCell ref="C13:G13"/>
    <mergeCell ref="C14:G14"/>
  </mergeCells>
  <pageMargins left="1.31" right="0.7" top="0.36" bottom="0.21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18"/>
  <sheetViews>
    <sheetView view="pageBreakPreview" topLeftCell="A5" zoomScale="80" zoomScaleNormal="100" zoomScaleSheetLayoutView="80" workbookViewId="0">
      <selection activeCell="C114" sqref="C114:C116"/>
    </sheetView>
  </sheetViews>
  <sheetFormatPr defaultRowHeight="15"/>
  <cols>
    <col min="1" max="1" width="22" customWidth="1"/>
    <col min="2" max="2" width="20.140625" customWidth="1"/>
    <col min="3" max="3" width="22.7109375" customWidth="1"/>
    <col min="4" max="4" width="58.42578125" customWidth="1"/>
    <col min="5" max="5" width="18.85546875" style="68" customWidth="1"/>
    <col min="257" max="257" width="22" customWidth="1"/>
    <col min="258" max="258" width="20.140625" customWidth="1"/>
    <col min="259" max="259" width="22.7109375" customWidth="1"/>
    <col min="260" max="260" width="58.42578125" customWidth="1"/>
    <col min="261" max="261" width="18.85546875" customWidth="1"/>
    <col min="513" max="513" width="22" customWidth="1"/>
    <col min="514" max="514" width="20.140625" customWidth="1"/>
    <col min="515" max="515" width="22.7109375" customWidth="1"/>
    <col min="516" max="516" width="58.42578125" customWidth="1"/>
    <col min="517" max="517" width="18.85546875" customWidth="1"/>
    <col min="769" max="769" width="22" customWidth="1"/>
    <col min="770" max="770" width="20.140625" customWidth="1"/>
    <col min="771" max="771" width="22.7109375" customWidth="1"/>
    <col min="772" max="772" width="58.42578125" customWidth="1"/>
    <col min="773" max="773" width="18.85546875" customWidth="1"/>
    <col min="1025" max="1025" width="22" customWidth="1"/>
    <col min="1026" max="1026" width="20.140625" customWidth="1"/>
    <col min="1027" max="1027" width="22.7109375" customWidth="1"/>
    <col min="1028" max="1028" width="58.42578125" customWidth="1"/>
    <col min="1029" max="1029" width="18.85546875" customWidth="1"/>
    <col min="1281" max="1281" width="22" customWidth="1"/>
    <col min="1282" max="1282" width="20.140625" customWidth="1"/>
    <col min="1283" max="1283" width="22.7109375" customWidth="1"/>
    <col min="1284" max="1284" width="58.42578125" customWidth="1"/>
    <col min="1285" max="1285" width="18.85546875" customWidth="1"/>
    <col min="1537" max="1537" width="22" customWidth="1"/>
    <col min="1538" max="1538" width="20.140625" customWidth="1"/>
    <col min="1539" max="1539" width="22.7109375" customWidth="1"/>
    <col min="1540" max="1540" width="58.42578125" customWidth="1"/>
    <col min="1541" max="1541" width="18.85546875" customWidth="1"/>
    <col min="1793" max="1793" width="22" customWidth="1"/>
    <col min="1794" max="1794" width="20.140625" customWidth="1"/>
    <col min="1795" max="1795" width="22.7109375" customWidth="1"/>
    <col min="1796" max="1796" width="58.42578125" customWidth="1"/>
    <col min="1797" max="1797" width="18.85546875" customWidth="1"/>
    <col min="2049" max="2049" width="22" customWidth="1"/>
    <col min="2050" max="2050" width="20.140625" customWidth="1"/>
    <col min="2051" max="2051" width="22.7109375" customWidth="1"/>
    <col min="2052" max="2052" width="58.42578125" customWidth="1"/>
    <col min="2053" max="2053" width="18.85546875" customWidth="1"/>
    <col min="2305" max="2305" width="22" customWidth="1"/>
    <col min="2306" max="2306" width="20.140625" customWidth="1"/>
    <col min="2307" max="2307" width="22.7109375" customWidth="1"/>
    <col min="2308" max="2308" width="58.42578125" customWidth="1"/>
    <col min="2309" max="2309" width="18.85546875" customWidth="1"/>
    <col min="2561" max="2561" width="22" customWidth="1"/>
    <col min="2562" max="2562" width="20.140625" customWidth="1"/>
    <col min="2563" max="2563" width="22.7109375" customWidth="1"/>
    <col min="2564" max="2564" width="58.42578125" customWidth="1"/>
    <col min="2565" max="2565" width="18.85546875" customWidth="1"/>
    <col min="2817" max="2817" width="22" customWidth="1"/>
    <col min="2818" max="2818" width="20.140625" customWidth="1"/>
    <col min="2819" max="2819" width="22.7109375" customWidth="1"/>
    <col min="2820" max="2820" width="58.42578125" customWidth="1"/>
    <col min="2821" max="2821" width="18.85546875" customWidth="1"/>
    <col min="3073" max="3073" width="22" customWidth="1"/>
    <col min="3074" max="3074" width="20.140625" customWidth="1"/>
    <col min="3075" max="3075" width="22.7109375" customWidth="1"/>
    <col min="3076" max="3076" width="58.42578125" customWidth="1"/>
    <col min="3077" max="3077" width="18.85546875" customWidth="1"/>
    <col min="3329" max="3329" width="22" customWidth="1"/>
    <col min="3330" max="3330" width="20.140625" customWidth="1"/>
    <col min="3331" max="3331" width="22.7109375" customWidth="1"/>
    <col min="3332" max="3332" width="58.42578125" customWidth="1"/>
    <col min="3333" max="3333" width="18.85546875" customWidth="1"/>
    <col min="3585" max="3585" width="22" customWidth="1"/>
    <col min="3586" max="3586" width="20.140625" customWidth="1"/>
    <col min="3587" max="3587" width="22.7109375" customWidth="1"/>
    <col min="3588" max="3588" width="58.42578125" customWidth="1"/>
    <col min="3589" max="3589" width="18.85546875" customWidth="1"/>
    <col min="3841" max="3841" width="22" customWidth="1"/>
    <col min="3842" max="3842" width="20.140625" customWidth="1"/>
    <col min="3843" max="3843" width="22.7109375" customWidth="1"/>
    <col min="3844" max="3844" width="58.42578125" customWidth="1"/>
    <col min="3845" max="3845" width="18.85546875" customWidth="1"/>
    <col min="4097" max="4097" width="22" customWidth="1"/>
    <col min="4098" max="4098" width="20.140625" customWidth="1"/>
    <col min="4099" max="4099" width="22.7109375" customWidth="1"/>
    <col min="4100" max="4100" width="58.42578125" customWidth="1"/>
    <col min="4101" max="4101" width="18.85546875" customWidth="1"/>
    <col min="4353" max="4353" width="22" customWidth="1"/>
    <col min="4354" max="4354" width="20.140625" customWidth="1"/>
    <col min="4355" max="4355" width="22.7109375" customWidth="1"/>
    <col min="4356" max="4356" width="58.42578125" customWidth="1"/>
    <col min="4357" max="4357" width="18.85546875" customWidth="1"/>
    <col min="4609" max="4609" width="22" customWidth="1"/>
    <col min="4610" max="4610" width="20.140625" customWidth="1"/>
    <col min="4611" max="4611" width="22.7109375" customWidth="1"/>
    <col min="4612" max="4612" width="58.42578125" customWidth="1"/>
    <col min="4613" max="4613" width="18.85546875" customWidth="1"/>
    <col min="4865" max="4865" width="22" customWidth="1"/>
    <col min="4866" max="4866" width="20.140625" customWidth="1"/>
    <col min="4867" max="4867" width="22.7109375" customWidth="1"/>
    <col min="4868" max="4868" width="58.42578125" customWidth="1"/>
    <col min="4869" max="4869" width="18.85546875" customWidth="1"/>
    <col min="5121" max="5121" width="22" customWidth="1"/>
    <col min="5122" max="5122" width="20.140625" customWidth="1"/>
    <col min="5123" max="5123" width="22.7109375" customWidth="1"/>
    <col min="5124" max="5124" width="58.42578125" customWidth="1"/>
    <col min="5125" max="5125" width="18.85546875" customWidth="1"/>
    <col min="5377" max="5377" width="22" customWidth="1"/>
    <col min="5378" max="5378" width="20.140625" customWidth="1"/>
    <col min="5379" max="5379" width="22.7109375" customWidth="1"/>
    <col min="5380" max="5380" width="58.42578125" customWidth="1"/>
    <col min="5381" max="5381" width="18.85546875" customWidth="1"/>
    <col min="5633" max="5633" width="22" customWidth="1"/>
    <col min="5634" max="5634" width="20.140625" customWidth="1"/>
    <col min="5635" max="5635" width="22.7109375" customWidth="1"/>
    <col min="5636" max="5636" width="58.42578125" customWidth="1"/>
    <col min="5637" max="5637" width="18.85546875" customWidth="1"/>
    <col min="5889" max="5889" width="22" customWidth="1"/>
    <col min="5890" max="5890" width="20.140625" customWidth="1"/>
    <col min="5891" max="5891" width="22.7109375" customWidth="1"/>
    <col min="5892" max="5892" width="58.42578125" customWidth="1"/>
    <col min="5893" max="5893" width="18.85546875" customWidth="1"/>
    <col min="6145" max="6145" width="22" customWidth="1"/>
    <col min="6146" max="6146" width="20.140625" customWidth="1"/>
    <col min="6147" max="6147" width="22.7109375" customWidth="1"/>
    <col min="6148" max="6148" width="58.42578125" customWidth="1"/>
    <col min="6149" max="6149" width="18.85546875" customWidth="1"/>
    <col min="6401" max="6401" width="22" customWidth="1"/>
    <col min="6402" max="6402" width="20.140625" customWidth="1"/>
    <col min="6403" max="6403" width="22.7109375" customWidth="1"/>
    <col min="6404" max="6404" width="58.42578125" customWidth="1"/>
    <col min="6405" max="6405" width="18.85546875" customWidth="1"/>
    <col min="6657" max="6657" width="22" customWidth="1"/>
    <col min="6658" max="6658" width="20.140625" customWidth="1"/>
    <col min="6659" max="6659" width="22.7109375" customWidth="1"/>
    <col min="6660" max="6660" width="58.42578125" customWidth="1"/>
    <col min="6661" max="6661" width="18.85546875" customWidth="1"/>
    <col min="6913" max="6913" width="22" customWidth="1"/>
    <col min="6914" max="6914" width="20.140625" customWidth="1"/>
    <col min="6915" max="6915" width="22.7109375" customWidth="1"/>
    <col min="6916" max="6916" width="58.42578125" customWidth="1"/>
    <col min="6917" max="6917" width="18.85546875" customWidth="1"/>
    <col min="7169" max="7169" width="22" customWidth="1"/>
    <col min="7170" max="7170" width="20.140625" customWidth="1"/>
    <col min="7171" max="7171" width="22.7109375" customWidth="1"/>
    <col min="7172" max="7172" width="58.42578125" customWidth="1"/>
    <col min="7173" max="7173" width="18.85546875" customWidth="1"/>
    <col min="7425" max="7425" width="22" customWidth="1"/>
    <col min="7426" max="7426" width="20.140625" customWidth="1"/>
    <col min="7427" max="7427" width="22.7109375" customWidth="1"/>
    <col min="7428" max="7428" width="58.42578125" customWidth="1"/>
    <col min="7429" max="7429" width="18.85546875" customWidth="1"/>
    <col min="7681" max="7681" width="22" customWidth="1"/>
    <col min="7682" max="7682" width="20.140625" customWidth="1"/>
    <col min="7683" max="7683" width="22.7109375" customWidth="1"/>
    <col min="7684" max="7684" width="58.42578125" customWidth="1"/>
    <col min="7685" max="7685" width="18.85546875" customWidth="1"/>
    <col min="7937" max="7937" width="22" customWidth="1"/>
    <col min="7938" max="7938" width="20.140625" customWidth="1"/>
    <col min="7939" max="7939" width="22.7109375" customWidth="1"/>
    <col min="7940" max="7940" width="58.42578125" customWidth="1"/>
    <col min="7941" max="7941" width="18.85546875" customWidth="1"/>
    <col min="8193" max="8193" width="22" customWidth="1"/>
    <col min="8194" max="8194" width="20.140625" customWidth="1"/>
    <col min="8195" max="8195" width="22.7109375" customWidth="1"/>
    <col min="8196" max="8196" width="58.42578125" customWidth="1"/>
    <col min="8197" max="8197" width="18.85546875" customWidth="1"/>
    <col min="8449" max="8449" width="22" customWidth="1"/>
    <col min="8450" max="8450" width="20.140625" customWidth="1"/>
    <col min="8451" max="8451" width="22.7109375" customWidth="1"/>
    <col min="8452" max="8452" width="58.42578125" customWidth="1"/>
    <col min="8453" max="8453" width="18.85546875" customWidth="1"/>
    <col min="8705" max="8705" width="22" customWidth="1"/>
    <col min="8706" max="8706" width="20.140625" customWidth="1"/>
    <col min="8707" max="8707" width="22.7109375" customWidth="1"/>
    <col min="8708" max="8708" width="58.42578125" customWidth="1"/>
    <col min="8709" max="8709" width="18.85546875" customWidth="1"/>
    <col min="8961" max="8961" width="22" customWidth="1"/>
    <col min="8962" max="8962" width="20.140625" customWidth="1"/>
    <col min="8963" max="8963" width="22.7109375" customWidth="1"/>
    <col min="8964" max="8964" width="58.42578125" customWidth="1"/>
    <col min="8965" max="8965" width="18.85546875" customWidth="1"/>
    <col min="9217" max="9217" width="22" customWidth="1"/>
    <col min="9218" max="9218" width="20.140625" customWidth="1"/>
    <col min="9219" max="9219" width="22.7109375" customWidth="1"/>
    <col min="9220" max="9220" width="58.42578125" customWidth="1"/>
    <col min="9221" max="9221" width="18.85546875" customWidth="1"/>
    <col min="9473" max="9473" width="22" customWidth="1"/>
    <col min="9474" max="9474" width="20.140625" customWidth="1"/>
    <col min="9475" max="9475" width="22.7109375" customWidth="1"/>
    <col min="9476" max="9476" width="58.42578125" customWidth="1"/>
    <col min="9477" max="9477" width="18.85546875" customWidth="1"/>
    <col min="9729" max="9729" width="22" customWidth="1"/>
    <col min="9730" max="9730" width="20.140625" customWidth="1"/>
    <col min="9731" max="9731" width="22.7109375" customWidth="1"/>
    <col min="9732" max="9732" width="58.42578125" customWidth="1"/>
    <col min="9733" max="9733" width="18.85546875" customWidth="1"/>
    <col min="9985" max="9985" width="22" customWidth="1"/>
    <col min="9986" max="9986" width="20.140625" customWidth="1"/>
    <col min="9987" max="9987" width="22.7109375" customWidth="1"/>
    <col min="9988" max="9988" width="58.42578125" customWidth="1"/>
    <col min="9989" max="9989" width="18.85546875" customWidth="1"/>
    <col min="10241" max="10241" width="22" customWidth="1"/>
    <col min="10242" max="10242" width="20.140625" customWidth="1"/>
    <col min="10243" max="10243" width="22.7109375" customWidth="1"/>
    <col min="10244" max="10244" width="58.42578125" customWidth="1"/>
    <col min="10245" max="10245" width="18.85546875" customWidth="1"/>
    <col min="10497" max="10497" width="22" customWidth="1"/>
    <col min="10498" max="10498" width="20.140625" customWidth="1"/>
    <col min="10499" max="10499" width="22.7109375" customWidth="1"/>
    <col min="10500" max="10500" width="58.42578125" customWidth="1"/>
    <col min="10501" max="10501" width="18.85546875" customWidth="1"/>
    <col min="10753" max="10753" width="22" customWidth="1"/>
    <col min="10754" max="10754" width="20.140625" customWidth="1"/>
    <col min="10755" max="10755" width="22.7109375" customWidth="1"/>
    <col min="10756" max="10756" width="58.42578125" customWidth="1"/>
    <col min="10757" max="10757" width="18.85546875" customWidth="1"/>
    <col min="11009" max="11009" width="22" customWidth="1"/>
    <col min="11010" max="11010" width="20.140625" customWidth="1"/>
    <col min="11011" max="11011" width="22.7109375" customWidth="1"/>
    <col min="11012" max="11012" width="58.42578125" customWidth="1"/>
    <col min="11013" max="11013" width="18.85546875" customWidth="1"/>
    <col min="11265" max="11265" width="22" customWidth="1"/>
    <col min="11266" max="11266" width="20.140625" customWidth="1"/>
    <col min="11267" max="11267" width="22.7109375" customWidth="1"/>
    <col min="11268" max="11268" width="58.42578125" customWidth="1"/>
    <col min="11269" max="11269" width="18.85546875" customWidth="1"/>
    <col min="11521" max="11521" width="22" customWidth="1"/>
    <col min="11522" max="11522" width="20.140625" customWidth="1"/>
    <col min="11523" max="11523" width="22.7109375" customWidth="1"/>
    <col min="11524" max="11524" width="58.42578125" customWidth="1"/>
    <col min="11525" max="11525" width="18.85546875" customWidth="1"/>
    <col min="11777" max="11777" width="22" customWidth="1"/>
    <col min="11778" max="11778" width="20.140625" customWidth="1"/>
    <col min="11779" max="11779" width="22.7109375" customWidth="1"/>
    <col min="11780" max="11780" width="58.42578125" customWidth="1"/>
    <col min="11781" max="11781" width="18.85546875" customWidth="1"/>
    <col min="12033" max="12033" width="22" customWidth="1"/>
    <col min="12034" max="12034" width="20.140625" customWidth="1"/>
    <col min="12035" max="12035" width="22.7109375" customWidth="1"/>
    <col min="12036" max="12036" width="58.42578125" customWidth="1"/>
    <col min="12037" max="12037" width="18.85546875" customWidth="1"/>
    <col min="12289" max="12289" width="22" customWidth="1"/>
    <col min="12290" max="12290" width="20.140625" customWidth="1"/>
    <col min="12291" max="12291" width="22.7109375" customWidth="1"/>
    <col min="12292" max="12292" width="58.42578125" customWidth="1"/>
    <col min="12293" max="12293" width="18.85546875" customWidth="1"/>
    <col min="12545" max="12545" width="22" customWidth="1"/>
    <col min="12546" max="12546" width="20.140625" customWidth="1"/>
    <col min="12547" max="12547" width="22.7109375" customWidth="1"/>
    <col min="12548" max="12548" width="58.42578125" customWidth="1"/>
    <col min="12549" max="12549" width="18.85546875" customWidth="1"/>
    <col min="12801" max="12801" width="22" customWidth="1"/>
    <col min="12802" max="12802" width="20.140625" customWidth="1"/>
    <col min="12803" max="12803" width="22.7109375" customWidth="1"/>
    <col min="12804" max="12804" width="58.42578125" customWidth="1"/>
    <col min="12805" max="12805" width="18.85546875" customWidth="1"/>
    <col min="13057" max="13057" width="22" customWidth="1"/>
    <col min="13058" max="13058" width="20.140625" customWidth="1"/>
    <col min="13059" max="13059" width="22.7109375" customWidth="1"/>
    <col min="13060" max="13060" width="58.42578125" customWidth="1"/>
    <col min="13061" max="13061" width="18.85546875" customWidth="1"/>
    <col min="13313" max="13313" width="22" customWidth="1"/>
    <col min="13314" max="13314" width="20.140625" customWidth="1"/>
    <col min="13315" max="13315" width="22.7109375" customWidth="1"/>
    <col min="13316" max="13316" width="58.42578125" customWidth="1"/>
    <col min="13317" max="13317" width="18.85546875" customWidth="1"/>
    <col min="13569" max="13569" width="22" customWidth="1"/>
    <col min="13570" max="13570" width="20.140625" customWidth="1"/>
    <col min="13571" max="13571" width="22.7109375" customWidth="1"/>
    <col min="13572" max="13572" width="58.42578125" customWidth="1"/>
    <col min="13573" max="13573" width="18.85546875" customWidth="1"/>
    <col min="13825" max="13825" width="22" customWidth="1"/>
    <col min="13826" max="13826" width="20.140625" customWidth="1"/>
    <col min="13827" max="13827" width="22.7109375" customWidth="1"/>
    <col min="13828" max="13828" width="58.42578125" customWidth="1"/>
    <col min="13829" max="13829" width="18.85546875" customWidth="1"/>
    <col min="14081" max="14081" width="22" customWidth="1"/>
    <col min="14082" max="14082" width="20.140625" customWidth="1"/>
    <col min="14083" max="14083" width="22.7109375" customWidth="1"/>
    <col min="14084" max="14084" width="58.42578125" customWidth="1"/>
    <col min="14085" max="14085" width="18.85546875" customWidth="1"/>
    <col min="14337" max="14337" width="22" customWidth="1"/>
    <col min="14338" max="14338" width="20.140625" customWidth="1"/>
    <col min="14339" max="14339" width="22.7109375" customWidth="1"/>
    <col min="14340" max="14340" width="58.42578125" customWidth="1"/>
    <col min="14341" max="14341" width="18.85546875" customWidth="1"/>
    <col min="14593" max="14593" width="22" customWidth="1"/>
    <col min="14594" max="14594" width="20.140625" customWidth="1"/>
    <col min="14595" max="14595" width="22.7109375" customWidth="1"/>
    <col min="14596" max="14596" width="58.42578125" customWidth="1"/>
    <col min="14597" max="14597" width="18.85546875" customWidth="1"/>
    <col min="14849" max="14849" width="22" customWidth="1"/>
    <col min="14850" max="14850" width="20.140625" customWidth="1"/>
    <col min="14851" max="14851" width="22.7109375" customWidth="1"/>
    <col min="14852" max="14852" width="58.42578125" customWidth="1"/>
    <col min="14853" max="14853" width="18.85546875" customWidth="1"/>
    <col min="15105" max="15105" width="22" customWidth="1"/>
    <col min="15106" max="15106" width="20.140625" customWidth="1"/>
    <col min="15107" max="15107" width="22.7109375" customWidth="1"/>
    <col min="15108" max="15108" width="58.42578125" customWidth="1"/>
    <col min="15109" max="15109" width="18.85546875" customWidth="1"/>
    <col min="15361" max="15361" width="22" customWidth="1"/>
    <col min="15362" max="15362" width="20.140625" customWidth="1"/>
    <col min="15363" max="15363" width="22.7109375" customWidth="1"/>
    <col min="15364" max="15364" width="58.42578125" customWidth="1"/>
    <col min="15365" max="15365" width="18.85546875" customWidth="1"/>
    <col min="15617" max="15617" width="22" customWidth="1"/>
    <col min="15618" max="15618" width="20.140625" customWidth="1"/>
    <col min="15619" max="15619" width="22.7109375" customWidth="1"/>
    <col min="15620" max="15620" width="58.42578125" customWidth="1"/>
    <col min="15621" max="15621" width="18.85546875" customWidth="1"/>
    <col min="15873" max="15873" width="22" customWidth="1"/>
    <col min="15874" max="15874" width="20.140625" customWidth="1"/>
    <col min="15875" max="15875" width="22.7109375" customWidth="1"/>
    <col min="15876" max="15876" width="58.42578125" customWidth="1"/>
    <col min="15877" max="15877" width="18.85546875" customWidth="1"/>
    <col min="16129" max="16129" width="22" customWidth="1"/>
    <col min="16130" max="16130" width="20.140625" customWidth="1"/>
    <col min="16131" max="16131" width="22.7109375" customWidth="1"/>
    <col min="16132" max="16132" width="58.42578125" customWidth="1"/>
    <col min="16133" max="16133" width="18.85546875" customWidth="1"/>
  </cols>
  <sheetData>
    <row r="1" spans="1:11" ht="17.25">
      <c r="A1" s="563" t="s">
        <v>60</v>
      </c>
      <c r="B1" s="563"/>
      <c r="C1" s="563"/>
      <c r="D1" s="563"/>
      <c r="E1" s="563"/>
      <c r="F1" s="4"/>
      <c r="G1" s="4"/>
      <c r="H1" s="4"/>
      <c r="I1" s="4"/>
      <c r="J1" s="4"/>
      <c r="K1" s="4"/>
    </row>
    <row r="4" spans="1:11" ht="45" customHeight="1">
      <c r="A4" s="656" t="s">
        <v>149</v>
      </c>
      <c r="B4" s="656"/>
      <c r="C4" s="656"/>
      <c r="D4" s="656"/>
      <c r="E4" s="656"/>
    </row>
    <row r="5" spans="1:11" ht="21.75" customHeight="1">
      <c r="A5" s="232"/>
      <c r="B5" s="232"/>
      <c r="C5" s="232"/>
      <c r="D5" s="232"/>
      <c r="E5" s="232"/>
    </row>
    <row r="6" spans="1:11" hidden="1">
      <c r="A6" s="22"/>
      <c r="B6" s="22"/>
      <c r="C6" s="22"/>
      <c r="D6" s="22"/>
      <c r="E6" s="67"/>
    </row>
    <row r="7" spans="1:11" ht="17.25" hidden="1">
      <c r="A7" s="658" t="s">
        <v>15</v>
      </c>
      <c r="B7" s="658"/>
      <c r="C7" s="658"/>
      <c r="D7" s="658"/>
      <c r="E7" s="658"/>
    </row>
    <row r="8" spans="1:11" ht="17.25" hidden="1">
      <c r="A8" s="657" t="s">
        <v>134</v>
      </c>
      <c r="B8" s="657"/>
      <c r="C8" s="657"/>
      <c r="D8" s="657"/>
      <c r="E8" s="657"/>
    </row>
    <row r="9" spans="1:11" ht="17.25" hidden="1">
      <c r="A9" s="657" t="s">
        <v>135</v>
      </c>
      <c r="B9" s="657"/>
      <c r="C9" s="657"/>
      <c r="D9" s="657"/>
      <c r="E9" s="657"/>
    </row>
    <row r="10" spans="1:11" hidden="1">
      <c r="A10" s="23"/>
      <c r="B10" s="23"/>
      <c r="C10" s="23"/>
      <c r="D10" s="23"/>
      <c r="E10" s="35"/>
    </row>
    <row r="11" spans="1:11" hidden="1">
      <c r="A11" s="8">
        <v>1047</v>
      </c>
      <c r="B11" s="9"/>
      <c r="C11" s="9"/>
      <c r="D11" s="9" t="s">
        <v>136</v>
      </c>
      <c r="E11" s="36"/>
    </row>
    <row r="12" spans="1:11" ht="40.5" hidden="1">
      <c r="A12" s="668"/>
      <c r="B12" s="661"/>
      <c r="C12" s="661"/>
      <c r="D12" s="13" t="s">
        <v>167</v>
      </c>
      <c r="E12" s="28" t="e">
        <f>SUM(E18,E23)</f>
        <v>#REF!</v>
      </c>
    </row>
    <row r="13" spans="1:11" hidden="1">
      <c r="A13" s="669"/>
      <c r="B13" s="662"/>
      <c r="C13" s="662"/>
      <c r="D13" s="15" t="s">
        <v>137</v>
      </c>
      <c r="E13" s="37"/>
    </row>
    <row r="14" spans="1:11" ht="27" hidden="1">
      <c r="A14" s="669"/>
      <c r="B14" s="662"/>
      <c r="C14" s="662"/>
      <c r="D14" s="16" t="s">
        <v>168</v>
      </c>
      <c r="E14" s="37"/>
    </row>
    <row r="15" spans="1:11" hidden="1">
      <c r="A15" s="669"/>
      <c r="B15" s="662"/>
      <c r="C15" s="662"/>
      <c r="D15" s="15" t="s">
        <v>35</v>
      </c>
      <c r="E15" s="37"/>
    </row>
    <row r="16" spans="1:11" hidden="1">
      <c r="A16" s="669"/>
      <c r="B16" s="663"/>
      <c r="C16" s="663"/>
      <c r="D16" s="16" t="s">
        <v>71</v>
      </c>
      <c r="E16" s="37"/>
    </row>
    <row r="17" spans="1:5" hidden="1">
      <c r="A17" s="669"/>
      <c r="B17" s="9"/>
      <c r="C17" s="9"/>
      <c r="D17" s="9" t="s">
        <v>165</v>
      </c>
      <c r="E17" s="36"/>
    </row>
    <row r="18" spans="1:5" ht="27" hidden="1">
      <c r="A18" s="669"/>
      <c r="B18" s="664" t="s">
        <v>175</v>
      </c>
      <c r="C18" s="659"/>
      <c r="D18" s="16" t="s">
        <v>176</v>
      </c>
      <c r="E18" s="29" t="e">
        <f>SUM('Արարատ ծր'!#REF!)</f>
        <v>#REF!</v>
      </c>
    </row>
    <row r="19" spans="1:5" hidden="1">
      <c r="A19" s="669"/>
      <c r="B19" s="665"/>
      <c r="C19" s="660"/>
      <c r="D19" s="15" t="s">
        <v>166</v>
      </c>
      <c r="E19" s="29"/>
    </row>
    <row r="20" spans="1:5" ht="54" hidden="1">
      <c r="A20" s="669"/>
      <c r="B20" s="665"/>
      <c r="C20" s="660"/>
      <c r="D20" s="16" t="s">
        <v>174</v>
      </c>
      <c r="E20" s="29"/>
    </row>
    <row r="21" spans="1:5" ht="40.5" hidden="1">
      <c r="A21" s="669"/>
      <c r="B21" s="666"/>
      <c r="C21" s="667"/>
      <c r="D21" s="16" t="s">
        <v>70</v>
      </c>
      <c r="E21" s="29"/>
    </row>
    <row r="22" spans="1:5" hidden="1">
      <c r="A22" s="669"/>
      <c r="B22" s="9"/>
      <c r="C22" s="9"/>
      <c r="D22" s="9" t="s">
        <v>152</v>
      </c>
      <c r="E22" s="36"/>
    </row>
    <row r="23" spans="1:5" hidden="1">
      <c r="A23" s="669"/>
      <c r="B23" s="664" t="s">
        <v>67</v>
      </c>
      <c r="C23" s="659"/>
      <c r="D23" s="16" t="s">
        <v>170</v>
      </c>
      <c r="E23" s="38">
        <f>SUM('Արարատ ծր'!G39)</f>
        <v>-27974</v>
      </c>
    </row>
    <row r="24" spans="1:5" hidden="1">
      <c r="A24" s="669"/>
      <c r="B24" s="665"/>
      <c r="C24" s="660"/>
      <c r="D24" s="15" t="s">
        <v>153</v>
      </c>
      <c r="E24" s="38"/>
    </row>
    <row r="25" spans="1:5" ht="40.5" hidden="1">
      <c r="A25" s="669"/>
      <c r="B25" s="665"/>
      <c r="C25" s="660"/>
      <c r="D25" s="16" t="s">
        <v>169</v>
      </c>
      <c r="E25" s="38"/>
    </row>
    <row r="26" spans="1:5" hidden="1">
      <c r="A26" s="669"/>
      <c r="B26" s="665"/>
      <c r="C26" s="660"/>
      <c r="D26" s="15" t="s">
        <v>155</v>
      </c>
      <c r="E26" s="38"/>
    </row>
    <row r="27" spans="1:5" ht="40.5" hidden="1">
      <c r="A27" s="670"/>
      <c r="B27" s="665"/>
      <c r="C27" s="660"/>
      <c r="D27" s="16" t="s">
        <v>70</v>
      </c>
      <c r="E27" s="38"/>
    </row>
    <row r="28" spans="1:5" hidden="1">
      <c r="A28" s="8">
        <v>1049</v>
      </c>
      <c r="B28" s="9"/>
      <c r="C28" s="9"/>
      <c r="D28" s="9" t="s">
        <v>136</v>
      </c>
      <c r="E28" s="36"/>
    </row>
    <row r="29" spans="1:5" ht="27" hidden="1">
      <c r="A29" s="661"/>
      <c r="B29" s="661"/>
      <c r="C29" s="661"/>
      <c r="D29" s="13" t="s">
        <v>150</v>
      </c>
      <c r="E29" s="28">
        <f>SUM(E35)</f>
        <v>138.39999999999998</v>
      </c>
    </row>
    <row r="30" spans="1:5" hidden="1">
      <c r="A30" s="662"/>
      <c r="B30" s="662"/>
      <c r="C30" s="662"/>
      <c r="D30" s="15" t="s">
        <v>137</v>
      </c>
      <c r="E30" s="37"/>
    </row>
    <row r="31" spans="1:5" ht="27" hidden="1">
      <c r="A31" s="662"/>
      <c r="B31" s="662"/>
      <c r="C31" s="662"/>
      <c r="D31" s="16" t="s">
        <v>151</v>
      </c>
      <c r="E31" s="37"/>
    </row>
    <row r="32" spans="1:5" hidden="1">
      <c r="A32" s="662"/>
      <c r="B32" s="662"/>
      <c r="C32" s="662"/>
      <c r="D32" s="15" t="s">
        <v>35</v>
      </c>
      <c r="E32" s="37"/>
    </row>
    <row r="33" spans="1:5" ht="67.5" hidden="1">
      <c r="A33" s="662"/>
      <c r="B33" s="663"/>
      <c r="C33" s="663"/>
      <c r="D33" s="16" t="s">
        <v>145</v>
      </c>
      <c r="E33" s="37"/>
    </row>
    <row r="34" spans="1:5" hidden="1">
      <c r="A34" s="662"/>
      <c r="B34" s="9"/>
      <c r="C34" s="9"/>
      <c r="D34" s="9" t="s">
        <v>152</v>
      </c>
      <c r="E34" s="36"/>
    </row>
    <row r="35" spans="1:5" ht="27" hidden="1">
      <c r="A35" s="662"/>
      <c r="B35" s="664" t="s">
        <v>133</v>
      </c>
      <c r="C35" s="659"/>
      <c r="D35" s="16" t="s">
        <v>156</v>
      </c>
      <c r="E35" s="38">
        <f>SUM('Արարատ ծր'!G52)</f>
        <v>138.39999999999998</v>
      </c>
    </row>
    <row r="36" spans="1:5" hidden="1">
      <c r="A36" s="662"/>
      <c r="B36" s="665"/>
      <c r="C36" s="660"/>
      <c r="D36" s="15" t="s">
        <v>153</v>
      </c>
      <c r="E36" s="38"/>
    </row>
    <row r="37" spans="1:5" ht="40.5" hidden="1">
      <c r="A37" s="662"/>
      <c r="B37" s="665"/>
      <c r="C37" s="660"/>
      <c r="D37" s="16" t="s">
        <v>154</v>
      </c>
      <c r="E37" s="38"/>
    </row>
    <row r="38" spans="1:5" hidden="1">
      <c r="A38" s="662"/>
      <c r="B38" s="665"/>
      <c r="C38" s="660"/>
      <c r="D38" s="15" t="s">
        <v>155</v>
      </c>
      <c r="E38" s="38"/>
    </row>
    <row r="39" spans="1:5" ht="27" hidden="1">
      <c r="A39" s="663"/>
      <c r="B39" s="665"/>
      <c r="C39" s="660"/>
      <c r="D39" s="16" t="s">
        <v>144</v>
      </c>
      <c r="E39" s="38"/>
    </row>
    <row r="40" spans="1:5" ht="21" hidden="1" customHeight="1">
      <c r="A40" s="8">
        <v>1146</v>
      </c>
      <c r="B40" s="9"/>
      <c r="C40" s="9"/>
      <c r="D40" s="9" t="s">
        <v>136</v>
      </c>
      <c r="E40" s="38"/>
    </row>
    <row r="41" spans="1:5" ht="21" hidden="1" customHeight="1">
      <c r="A41" s="661"/>
      <c r="B41" s="661"/>
      <c r="C41" s="661"/>
      <c r="D41" s="13" t="s">
        <v>147</v>
      </c>
      <c r="E41" s="29">
        <f>SUM(E47)</f>
        <v>27835.600000000002</v>
      </c>
    </row>
    <row r="42" spans="1:5" hidden="1">
      <c r="A42" s="662"/>
      <c r="B42" s="662"/>
      <c r="C42" s="662"/>
      <c r="D42" s="15" t="s">
        <v>137</v>
      </c>
      <c r="E42" s="38"/>
    </row>
    <row r="43" spans="1:5" ht="35.25" hidden="1" customHeight="1">
      <c r="A43" s="662"/>
      <c r="B43" s="662"/>
      <c r="C43" s="662"/>
      <c r="D43" s="16" t="s">
        <v>138</v>
      </c>
      <c r="E43" s="38"/>
    </row>
    <row r="44" spans="1:5" hidden="1">
      <c r="A44" s="662"/>
      <c r="B44" s="662"/>
      <c r="C44" s="662"/>
      <c r="D44" s="15" t="s">
        <v>35</v>
      </c>
      <c r="E44" s="38"/>
    </row>
    <row r="45" spans="1:5" ht="53.25" hidden="1" customHeight="1">
      <c r="A45" s="662"/>
      <c r="B45" s="663"/>
      <c r="C45" s="663"/>
      <c r="D45" s="16" t="s">
        <v>139</v>
      </c>
      <c r="E45" s="38"/>
    </row>
    <row r="46" spans="1:5" hidden="1">
      <c r="A46" s="662"/>
      <c r="B46" s="9"/>
      <c r="C46" s="9"/>
      <c r="D46" s="9" t="s">
        <v>140</v>
      </c>
      <c r="E46" s="36"/>
    </row>
    <row r="47" spans="1:5" ht="41.25" hidden="1" customHeight="1">
      <c r="A47" s="662"/>
      <c r="B47" s="664" t="s">
        <v>66</v>
      </c>
      <c r="C47" s="659"/>
      <c r="D47" s="16" t="s">
        <v>217</v>
      </c>
      <c r="E47" s="38">
        <f>SUM('Արարատ ծր'!G18)</f>
        <v>27835.600000000002</v>
      </c>
    </row>
    <row r="48" spans="1:5" ht="24.75" hidden="1" customHeight="1">
      <c r="A48" s="662"/>
      <c r="B48" s="665"/>
      <c r="C48" s="660"/>
      <c r="D48" s="15" t="s">
        <v>141</v>
      </c>
      <c r="E48" s="38"/>
    </row>
    <row r="49" spans="1:5" ht="57" hidden="1" customHeight="1">
      <c r="A49" s="662"/>
      <c r="B49" s="665"/>
      <c r="C49" s="660"/>
      <c r="D49" s="16" t="s">
        <v>171</v>
      </c>
      <c r="E49" s="38"/>
    </row>
    <row r="50" spans="1:5" ht="32.25" hidden="1" customHeight="1">
      <c r="A50" s="662"/>
      <c r="B50" s="665"/>
      <c r="C50" s="660"/>
      <c r="D50" s="15" t="s">
        <v>142</v>
      </c>
      <c r="E50" s="38"/>
    </row>
    <row r="51" spans="1:5" ht="27.75" hidden="1" customHeight="1">
      <c r="A51" s="662"/>
      <c r="B51" s="665"/>
      <c r="C51" s="660"/>
      <c r="D51" s="16" t="s">
        <v>158</v>
      </c>
      <c r="E51" s="38"/>
    </row>
    <row r="52" spans="1:5" hidden="1">
      <c r="A52" s="662"/>
      <c r="B52" s="665"/>
      <c r="C52" s="660"/>
      <c r="D52" s="15" t="s">
        <v>143</v>
      </c>
      <c r="E52" s="38"/>
    </row>
    <row r="53" spans="1:5" hidden="1">
      <c r="A53" s="663"/>
      <c r="B53" s="666"/>
      <c r="C53" s="667"/>
      <c r="D53" s="16" t="s">
        <v>68</v>
      </c>
      <c r="E53" s="38"/>
    </row>
    <row r="54" spans="1:5" hidden="1">
      <c r="A54" s="22"/>
      <c r="B54" s="22"/>
      <c r="C54" s="22"/>
      <c r="D54" s="22"/>
      <c r="E54" s="67"/>
    </row>
    <row r="55" spans="1:5">
      <c r="A55" s="260"/>
      <c r="B55" s="260"/>
      <c r="C55" s="260"/>
      <c r="D55" s="260"/>
      <c r="E55" s="261"/>
    </row>
    <row r="56" spans="1:5" ht="17.25">
      <c r="A56" s="658" t="s">
        <v>15</v>
      </c>
      <c r="B56" s="658"/>
      <c r="C56" s="658"/>
      <c r="D56" s="658"/>
      <c r="E56" s="658"/>
    </row>
    <row r="57" spans="1:5" ht="17.25">
      <c r="A57" s="657" t="s">
        <v>134</v>
      </c>
      <c r="B57" s="657"/>
      <c r="C57" s="657"/>
      <c r="D57" s="657"/>
      <c r="E57" s="657"/>
    </row>
    <row r="58" spans="1:5" ht="17.25">
      <c r="A58" s="657" t="s">
        <v>135</v>
      </c>
      <c r="B58" s="657"/>
      <c r="C58" s="657"/>
      <c r="D58" s="657"/>
      <c r="E58" s="657"/>
    </row>
    <row r="59" spans="1:5">
      <c r="A59" s="23"/>
      <c r="B59" s="23"/>
      <c r="C59" s="23"/>
      <c r="D59" s="23"/>
      <c r="E59" s="35"/>
    </row>
    <row r="60" spans="1:5">
      <c r="A60" s="313" t="s">
        <v>24</v>
      </c>
      <c r="B60" s="313"/>
      <c r="C60" s="313" t="s">
        <v>274</v>
      </c>
      <c r="D60" s="313" t="s">
        <v>275</v>
      </c>
      <c r="E60" s="36" t="s">
        <v>276</v>
      </c>
    </row>
    <row r="61" spans="1:5">
      <c r="A61" s="313" t="s">
        <v>277</v>
      </c>
      <c r="B61" s="313" t="s">
        <v>278</v>
      </c>
      <c r="C61" s="313" t="s">
        <v>279</v>
      </c>
      <c r="D61" s="313"/>
      <c r="E61" s="36" t="s">
        <v>280</v>
      </c>
    </row>
    <row r="62" spans="1:5">
      <c r="A62" s="8">
        <v>1047</v>
      </c>
      <c r="B62" s="9"/>
      <c r="C62" s="9"/>
      <c r="D62" s="9" t="s">
        <v>136</v>
      </c>
      <c r="E62" s="36"/>
    </row>
    <row r="63" spans="1:5" ht="40.5">
      <c r="A63" s="668"/>
      <c r="B63" s="661"/>
      <c r="C63" s="661"/>
      <c r="D63" s="13" t="s">
        <v>167</v>
      </c>
      <c r="E63" s="28">
        <f>SUM(E69)</f>
        <v>-27974</v>
      </c>
    </row>
    <row r="64" spans="1:5">
      <c r="A64" s="669"/>
      <c r="B64" s="662"/>
      <c r="C64" s="662"/>
      <c r="D64" s="15" t="s">
        <v>137</v>
      </c>
      <c r="E64" s="37"/>
    </row>
    <row r="65" spans="1:5" ht="27">
      <c r="A65" s="669"/>
      <c r="B65" s="662"/>
      <c r="C65" s="662"/>
      <c r="D65" s="16" t="s">
        <v>168</v>
      </c>
      <c r="E65" s="37"/>
    </row>
    <row r="66" spans="1:5">
      <c r="A66" s="669"/>
      <c r="B66" s="662"/>
      <c r="C66" s="662"/>
      <c r="D66" s="15" t="s">
        <v>35</v>
      </c>
      <c r="E66" s="37"/>
    </row>
    <row r="67" spans="1:5">
      <c r="A67" s="669"/>
      <c r="B67" s="663"/>
      <c r="C67" s="663"/>
      <c r="D67" s="16" t="s">
        <v>71</v>
      </c>
      <c r="E67" s="37"/>
    </row>
    <row r="68" spans="1:5">
      <c r="A68" s="669"/>
      <c r="B68" s="9"/>
      <c r="C68" s="9"/>
      <c r="D68" s="9" t="s">
        <v>152</v>
      </c>
      <c r="E68" s="36"/>
    </row>
    <row r="69" spans="1:5">
      <c r="A69" s="669"/>
      <c r="B69" s="664" t="s">
        <v>67</v>
      </c>
      <c r="C69" s="659"/>
      <c r="D69" s="16" t="s">
        <v>170</v>
      </c>
      <c r="E69" s="28">
        <f>SUM('Արարատ ծր'!G39)</f>
        <v>-27974</v>
      </c>
    </row>
    <row r="70" spans="1:5">
      <c r="A70" s="669"/>
      <c r="B70" s="665"/>
      <c r="C70" s="660"/>
      <c r="D70" s="15" t="s">
        <v>153</v>
      </c>
      <c r="E70" s="38"/>
    </row>
    <row r="71" spans="1:5" ht="40.5">
      <c r="A71" s="669"/>
      <c r="B71" s="665"/>
      <c r="C71" s="660"/>
      <c r="D71" s="16" t="s">
        <v>169</v>
      </c>
      <c r="E71" s="38"/>
    </row>
    <row r="72" spans="1:5">
      <c r="A72" s="669"/>
      <c r="B72" s="665"/>
      <c r="C72" s="660"/>
      <c r="D72" s="15" t="s">
        <v>155</v>
      </c>
      <c r="E72" s="38"/>
    </row>
    <row r="73" spans="1:5" ht="40.5">
      <c r="A73" s="670"/>
      <c r="B73" s="665"/>
      <c r="C73" s="660"/>
      <c r="D73" s="16" t="s">
        <v>70</v>
      </c>
      <c r="E73" s="38"/>
    </row>
    <row r="74" spans="1:5">
      <c r="A74" s="8">
        <v>1049</v>
      </c>
      <c r="B74" s="9"/>
      <c r="C74" s="9"/>
      <c r="D74" s="9" t="s">
        <v>136</v>
      </c>
      <c r="E74" s="36"/>
    </row>
    <row r="75" spans="1:5" ht="27">
      <c r="A75" s="661"/>
      <c r="B75" s="661"/>
      <c r="C75" s="661"/>
      <c r="D75" s="13" t="s">
        <v>150</v>
      </c>
      <c r="E75" s="28">
        <f>SUM(E81)</f>
        <v>138.39999999999998</v>
      </c>
    </row>
    <row r="76" spans="1:5">
      <c r="A76" s="662"/>
      <c r="B76" s="662"/>
      <c r="C76" s="662"/>
      <c r="D76" s="15" t="s">
        <v>137</v>
      </c>
      <c r="E76" s="37"/>
    </row>
    <row r="77" spans="1:5" ht="27">
      <c r="A77" s="662"/>
      <c r="B77" s="662"/>
      <c r="C77" s="662"/>
      <c r="D77" s="16" t="s">
        <v>151</v>
      </c>
      <c r="E77" s="37"/>
    </row>
    <row r="78" spans="1:5">
      <c r="A78" s="662"/>
      <c r="B78" s="662"/>
      <c r="C78" s="662"/>
      <c r="D78" s="15" t="s">
        <v>35</v>
      </c>
      <c r="E78" s="37"/>
    </row>
    <row r="79" spans="1:5" ht="67.5">
      <c r="A79" s="662"/>
      <c r="B79" s="663"/>
      <c r="C79" s="663"/>
      <c r="D79" s="16" t="s">
        <v>145</v>
      </c>
      <c r="E79" s="37"/>
    </row>
    <row r="80" spans="1:5">
      <c r="A80" s="662"/>
      <c r="B80" s="9"/>
      <c r="C80" s="9"/>
      <c r="D80" s="9" t="s">
        <v>152</v>
      </c>
      <c r="E80" s="36"/>
    </row>
    <row r="81" spans="1:5" ht="27">
      <c r="A81" s="662"/>
      <c r="B81" s="664" t="s">
        <v>133</v>
      </c>
      <c r="C81" s="659"/>
      <c r="D81" s="16" t="s">
        <v>156</v>
      </c>
      <c r="E81" s="28">
        <f>SUM('Արարատ ծր'!G52)</f>
        <v>138.39999999999998</v>
      </c>
    </row>
    <row r="82" spans="1:5">
      <c r="A82" s="662"/>
      <c r="B82" s="665"/>
      <c r="C82" s="660"/>
      <c r="D82" s="15" t="s">
        <v>153</v>
      </c>
      <c r="E82" s="38"/>
    </row>
    <row r="83" spans="1:5" ht="40.5">
      <c r="A83" s="662"/>
      <c r="B83" s="665"/>
      <c r="C83" s="660"/>
      <c r="D83" s="16" t="s">
        <v>154</v>
      </c>
      <c r="E83" s="38"/>
    </row>
    <row r="84" spans="1:5" ht="30" customHeight="1">
      <c r="A84" s="662"/>
      <c r="B84" s="665"/>
      <c r="C84" s="660"/>
      <c r="D84" s="15" t="s">
        <v>155</v>
      </c>
      <c r="E84" s="38"/>
    </row>
    <row r="85" spans="1:5" ht="28.5" customHeight="1">
      <c r="A85" s="663"/>
      <c r="B85" s="665"/>
      <c r="C85" s="660"/>
      <c r="D85" s="16" t="s">
        <v>144</v>
      </c>
      <c r="E85" s="38"/>
    </row>
    <row r="86" spans="1:5">
      <c r="A86" s="8">
        <v>1146</v>
      </c>
      <c r="B86" s="9"/>
      <c r="C86" s="9"/>
      <c r="D86" s="9" t="s">
        <v>136</v>
      </c>
      <c r="E86" s="38"/>
    </row>
    <row r="87" spans="1:5" ht="22.5" customHeight="1">
      <c r="A87" s="661"/>
      <c r="B87" s="661"/>
      <c r="C87" s="661"/>
      <c r="D87" s="13" t="s">
        <v>147</v>
      </c>
      <c r="E87" s="29">
        <f>SUM(E93)</f>
        <v>27835.600000000002</v>
      </c>
    </row>
    <row r="88" spans="1:5">
      <c r="A88" s="662"/>
      <c r="B88" s="662"/>
      <c r="C88" s="662"/>
      <c r="D88" s="15" t="s">
        <v>137</v>
      </c>
      <c r="E88" s="38"/>
    </row>
    <row r="89" spans="1:5" ht="38.25" customHeight="1">
      <c r="A89" s="662"/>
      <c r="B89" s="662"/>
      <c r="C89" s="662"/>
      <c r="D89" s="16" t="s">
        <v>138</v>
      </c>
      <c r="E89" s="38"/>
    </row>
    <row r="90" spans="1:5">
      <c r="A90" s="662"/>
      <c r="B90" s="662"/>
      <c r="C90" s="662"/>
      <c r="D90" s="15" t="s">
        <v>35</v>
      </c>
      <c r="E90" s="38"/>
    </row>
    <row r="91" spans="1:5" ht="41.25" customHeight="1">
      <c r="A91" s="662"/>
      <c r="B91" s="663"/>
      <c r="C91" s="663"/>
      <c r="D91" s="16" t="s">
        <v>139</v>
      </c>
      <c r="E91" s="38"/>
    </row>
    <row r="92" spans="1:5" ht="24.75" customHeight="1">
      <c r="A92" s="662"/>
      <c r="B92" s="9"/>
      <c r="C92" s="9"/>
      <c r="D92" s="9" t="s">
        <v>140</v>
      </c>
      <c r="E92" s="36"/>
    </row>
    <row r="93" spans="1:5" ht="42" customHeight="1">
      <c r="A93" s="662"/>
      <c r="B93" s="664" t="s">
        <v>66</v>
      </c>
      <c r="C93" s="659"/>
      <c r="D93" s="16" t="s">
        <v>217</v>
      </c>
      <c r="E93" s="38">
        <f>SUM('Արարատ ծր'!G18)</f>
        <v>27835.600000000002</v>
      </c>
    </row>
    <row r="94" spans="1:5" ht="32.25" customHeight="1">
      <c r="A94" s="662"/>
      <c r="B94" s="665"/>
      <c r="C94" s="660"/>
      <c r="D94" s="15" t="s">
        <v>141</v>
      </c>
      <c r="E94" s="38"/>
    </row>
    <row r="95" spans="1:5" ht="61.5" customHeight="1">
      <c r="A95" s="662"/>
      <c r="B95" s="665"/>
      <c r="C95" s="660"/>
      <c r="D95" s="16" t="s">
        <v>171</v>
      </c>
      <c r="E95" s="38"/>
    </row>
    <row r="96" spans="1:5" ht="25.5" customHeight="1">
      <c r="A96" s="662"/>
      <c r="B96" s="665"/>
      <c r="C96" s="660"/>
      <c r="D96" s="15" t="s">
        <v>142</v>
      </c>
      <c r="E96" s="38"/>
    </row>
    <row r="97" spans="1:5" ht="32.25" customHeight="1">
      <c r="A97" s="662"/>
      <c r="B97" s="665"/>
      <c r="C97" s="660"/>
      <c r="D97" s="16" t="s">
        <v>158</v>
      </c>
      <c r="E97" s="38"/>
    </row>
    <row r="98" spans="1:5" ht="24" customHeight="1">
      <c r="A98" s="662"/>
      <c r="B98" s="665"/>
      <c r="C98" s="660"/>
      <c r="D98" s="15" t="s">
        <v>143</v>
      </c>
      <c r="E98" s="38"/>
    </row>
    <row r="99" spans="1:5" ht="22.5" customHeight="1">
      <c r="A99" s="663"/>
      <c r="B99" s="666"/>
      <c r="C99" s="667"/>
      <c r="D99" s="16" t="s">
        <v>68</v>
      </c>
      <c r="E99" s="38"/>
    </row>
    <row r="100" spans="1:5">
      <c r="A100" s="22"/>
      <c r="B100" s="22"/>
      <c r="C100" s="22"/>
      <c r="D100" s="22"/>
      <c r="E100" s="67"/>
    </row>
    <row r="101" spans="1:5" ht="17.25">
      <c r="A101" s="658" t="s">
        <v>178</v>
      </c>
      <c r="B101" s="658"/>
      <c r="C101" s="658"/>
      <c r="D101" s="658"/>
      <c r="E101" s="658"/>
    </row>
    <row r="102" spans="1:5" ht="17.25">
      <c r="A102" s="657" t="s">
        <v>134</v>
      </c>
      <c r="B102" s="657"/>
      <c r="C102" s="657"/>
      <c r="D102" s="657"/>
      <c r="E102" s="657"/>
    </row>
    <row r="103" spans="1:5" ht="17.25">
      <c r="A103" s="657" t="s">
        <v>135</v>
      </c>
      <c r="B103" s="657"/>
      <c r="C103" s="657"/>
      <c r="D103" s="657"/>
      <c r="E103" s="657"/>
    </row>
    <row r="104" spans="1:5">
      <c r="A104" s="23"/>
      <c r="B104" s="23"/>
      <c r="C104" s="23"/>
      <c r="D104" s="23"/>
      <c r="E104" s="35"/>
    </row>
    <row r="105" spans="1:5" ht="25.5" customHeight="1">
      <c r="A105" s="313" t="s">
        <v>24</v>
      </c>
      <c r="B105" s="313"/>
      <c r="C105" s="313" t="s">
        <v>274</v>
      </c>
      <c r="D105" s="313" t="s">
        <v>275</v>
      </c>
      <c r="E105" s="36" t="s">
        <v>276</v>
      </c>
    </row>
    <row r="106" spans="1:5" ht="24.75" customHeight="1">
      <c r="A106" s="313" t="s">
        <v>277</v>
      </c>
      <c r="B106" s="313" t="s">
        <v>278</v>
      </c>
      <c r="C106" s="313" t="s">
        <v>279</v>
      </c>
      <c r="D106" s="313"/>
      <c r="E106" s="36" t="s">
        <v>280</v>
      </c>
    </row>
    <row r="107" spans="1:5" ht="30" customHeight="1">
      <c r="A107" s="8">
        <v>1098</v>
      </c>
      <c r="B107" s="9"/>
      <c r="C107" s="9"/>
      <c r="D107" s="9" t="s">
        <v>136</v>
      </c>
      <c r="E107" s="36"/>
    </row>
    <row r="108" spans="1:5">
      <c r="A108" s="668"/>
      <c r="B108" s="661"/>
      <c r="C108" s="661"/>
      <c r="D108" s="13" t="s">
        <v>303</v>
      </c>
      <c r="E108" s="28">
        <f>SUM(E114)</f>
        <v>12546</v>
      </c>
    </row>
    <row r="109" spans="1:5" ht="24.75" customHeight="1">
      <c r="A109" s="669"/>
      <c r="B109" s="662"/>
      <c r="C109" s="662"/>
      <c r="D109" s="15" t="s">
        <v>137</v>
      </c>
      <c r="E109" s="37"/>
    </row>
    <row r="110" spans="1:5" ht="40.5" customHeight="1">
      <c r="A110" s="669"/>
      <c r="B110" s="662"/>
      <c r="C110" s="662"/>
      <c r="D110" s="16" t="s">
        <v>304</v>
      </c>
      <c r="E110" s="37"/>
    </row>
    <row r="111" spans="1:5" ht="24" customHeight="1">
      <c r="A111" s="669"/>
      <c r="B111" s="662"/>
      <c r="C111" s="662"/>
      <c r="D111" s="15" t="s">
        <v>35</v>
      </c>
      <c r="E111" s="37"/>
    </row>
    <row r="112" spans="1:5" ht="40.5">
      <c r="A112" s="669"/>
      <c r="B112" s="663"/>
      <c r="C112" s="663"/>
      <c r="D112" s="16" t="s">
        <v>305</v>
      </c>
      <c r="E112" s="37"/>
    </row>
    <row r="113" spans="1:5" ht="25.5" customHeight="1">
      <c r="A113" s="669"/>
      <c r="B113" s="9"/>
      <c r="C113" s="9"/>
      <c r="D113" s="9" t="s">
        <v>165</v>
      </c>
      <c r="E113" s="36"/>
    </row>
    <row r="114" spans="1:5" ht="30.75" customHeight="1">
      <c r="A114" s="669"/>
      <c r="B114" s="664" t="s">
        <v>295</v>
      </c>
      <c r="C114" s="659"/>
      <c r="D114" s="16" t="s">
        <v>308</v>
      </c>
      <c r="E114" s="38">
        <f>SUM('Գեղարքունիք ծր'!G15)</f>
        <v>12546</v>
      </c>
    </row>
    <row r="115" spans="1:5" ht="21.75" customHeight="1">
      <c r="A115" s="669"/>
      <c r="B115" s="665"/>
      <c r="C115" s="660"/>
      <c r="D115" s="15" t="s">
        <v>166</v>
      </c>
      <c r="E115" s="38"/>
    </row>
    <row r="116" spans="1:5" ht="45" customHeight="1">
      <c r="A116" s="669"/>
      <c r="B116" s="665"/>
      <c r="C116" s="660"/>
      <c r="D116" s="16" t="s">
        <v>309</v>
      </c>
      <c r="E116" s="38"/>
    </row>
    <row r="117" spans="1:5" ht="24.75" customHeight="1">
      <c r="A117" s="8">
        <v>1049</v>
      </c>
      <c r="B117" s="9"/>
      <c r="C117" s="9"/>
      <c r="D117" s="9" t="s">
        <v>136</v>
      </c>
      <c r="E117" s="36"/>
    </row>
    <row r="118" spans="1:5" ht="30.75" customHeight="1">
      <c r="A118" s="661"/>
      <c r="B118" s="661"/>
      <c r="C118" s="661"/>
      <c r="D118" s="13" t="s">
        <v>150</v>
      </c>
      <c r="E118" s="28">
        <f>SUM(E124)</f>
        <v>-11046</v>
      </c>
    </row>
    <row r="119" spans="1:5" ht="21" customHeight="1">
      <c r="A119" s="662"/>
      <c r="B119" s="662"/>
      <c r="C119" s="662"/>
      <c r="D119" s="15" t="s">
        <v>137</v>
      </c>
      <c r="E119" s="37"/>
    </row>
    <row r="120" spans="1:5" ht="30" customHeight="1">
      <c r="A120" s="662"/>
      <c r="B120" s="662"/>
      <c r="C120" s="662"/>
      <c r="D120" s="16" t="s">
        <v>151</v>
      </c>
      <c r="E120" s="37"/>
    </row>
    <row r="121" spans="1:5" ht="23.25" customHeight="1">
      <c r="A121" s="662"/>
      <c r="B121" s="662"/>
      <c r="C121" s="662"/>
      <c r="D121" s="15" t="s">
        <v>35</v>
      </c>
      <c r="E121" s="37"/>
    </row>
    <row r="122" spans="1:5" ht="76.5" customHeight="1">
      <c r="A122" s="662"/>
      <c r="B122" s="663"/>
      <c r="C122" s="663"/>
      <c r="D122" s="16" t="s">
        <v>145</v>
      </c>
      <c r="E122" s="37"/>
    </row>
    <row r="123" spans="1:5">
      <c r="A123" s="662"/>
      <c r="B123" s="9"/>
      <c r="C123" s="9"/>
      <c r="D123" s="9" t="s">
        <v>152</v>
      </c>
      <c r="E123" s="36"/>
    </row>
    <row r="124" spans="1:5" ht="32.25" customHeight="1">
      <c r="A124" s="662"/>
      <c r="B124" s="664" t="s">
        <v>210</v>
      </c>
      <c r="C124" s="659"/>
      <c r="D124" s="16" t="s">
        <v>218</v>
      </c>
      <c r="E124" s="29">
        <f>SUM('Գեղարքունիք ծր'!G36)</f>
        <v>-11046</v>
      </c>
    </row>
    <row r="125" spans="1:5" ht="20.25" customHeight="1">
      <c r="A125" s="662"/>
      <c r="B125" s="665"/>
      <c r="C125" s="660"/>
      <c r="D125" s="15" t="s">
        <v>153</v>
      </c>
      <c r="E125" s="38"/>
    </row>
    <row r="126" spans="1:5" ht="40.5">
      <c r="A126" s="662"/>
      <c r="B126" s="665"/>
      <c r="C126" s="660"/>
      <c r="D126" s="16" t="s">
        <v>154</v>
      </c>
      <c r="E126" s="38"/>
    </row>
    <row r="127" spans="1:5" ht="20.25" customHeight="1">
      <c r="A127" s="662"/>
      <c r="B127" s="665"/>
      <c r="C127" s="660"/>
      <c r="D127" s="15" t="s">
        <v>155</v>
      </c>
      <c r="E127" s="38"/>
    </row>
    <row r="128" spans="1:5" ht="31.5" customHeight="1">
      <c r="A128" s="663"/>
      <c r="B128" s="665"/>
      <c r="C128" s="660"/>
      <c r="D128" s="16" t="s">
        <v>144</v>
      </c>
      <c r="E128" s="38"/>
    </row>
    <row r="129" spans="1:5">
      <c r="A129" s="8">
        <v>1047</v>
      </c>
      <c r="B129" s="9"/>
      <c r="C129" s="9"/>
      <c r="D129" s="9" t="s">
        <v>136</v>
      </c>
      <c r="E129" s="36"/>
    </row>
    <row r="130" spans="1:5" ht="43.5" customHeight="1">
      <c r="A130" s="668"/>
      <c r="B130" s="661"/>
      <c r="C130" s="661"/>
      <c r="D130" s="13" t="s">
        <v>167</v>
      </c>
      <c r="E130" s="28">
        <f>SUM(E136)</f>
        <v>-1500</v>
      </c>
    </row>
    <row r="131" spans="1:5" ht="18" customHeight="1">
      <c r="A131" s="669"/>
      <c r="B131" s="662"/>
      <c r="C131" s="662"/>
      <c r="D131" s="15" t="s">
        <v>137</v>
      </c>
      <c r="E131" s="37"/>
    </row>
    <row r="132" spans="1:5" ht="34.5" customHeight="1">
      <c r="A132" s="669"/>
      <c r="B132" s="662"/>
      <c r="C132" s="662"/>
      <c r="D132" s="16" t="s">
        <v>168</v>
      </c>
      <c r="E132" s="37"/>
    </row>
    <row r="133" spans="1:5" ht="18" customHeight="1">
      <c r="A133" s="669"/>
      <c r="B133" s="662"/>
      <c r="C133" s="662"/>
      <c r="D133" s="15" t="s">
        <v>35</v>
      </c>
      <c r="E133" s="37"/>
    </row>
    <row r="134" spans="1:5" ht="19.5" customHeight="1">
      <c r="A134" s="669"/>
      <c r="B134" s="663"/>
      <c r="C134" s="663"/>
      <c r="D134" s="16" t="s">
        <v>71</v>
      </c>
      <c r="E134" s="37"/>
    </row>
    <row r="135" spans="1:5" ht="17.25" customHeight="1">
      <c r="A135" s="669"/>
      <c r="B135" s="9"/>
      <c r="C135" s="9"/>
      <c r="D135" s="9" t="s">
        <v>152</v>
      </c>
      <c r="E135" s="36"/>
    </row>
    <row r="136" spans="1:5" ht="34.5" customHeight="1">
      <c r="A136" s="669"/>
      <c r="B136" s="664" t="s">
        <v>207</v>
      </c>
      <c r="C136" s="659"/>
      <c r="D136" s="16" t="s">
        <v>281</v>
      </c>
      <c r="E136" s="29">
        <f>SUM('Գեղարքունիք ծր'!G49)</f>
        <v>-1500</v>
      </c>
    </row>
    <row r="137" spans="1:5" ht="23.25" customHeight="1">
      <c r="A137" s="669"/>
      <c r="B137" s="665"/>
      <c r="C137" s="660"/>
      <c r="D137" s="15" t="s">
        <v>153</v>
      </c>
      <c r="E137" s="38"/>
    </row>
    <row r="138" spans="1:5" ht="48.75" customHeight="1">
      <c r="A138" s="669"/>
      <c r="B138" s="665"/>
      <c r="C138" s="660"/>
      <c r="D138" s="16" t="s">
        <v>169</v>
      </c>
      <c r="E138" s="38"/>
    </row>
    <row r="139" spans="1:5" ht="21" customHeight="1">
      <c r="A139" s="669"/>
      <c r="B139" s="665"/>
      <c r="C139" s="660"/>
      <c r="D139" s="15" t="s">
        <v>155</v>
      </c>
      <c r="E139" s="38"/>
    </row>
    <row r="140" spans="1:5" ht="45.75" customHeight="1">
      <c r="A140" s="670"/>
      <c r="B140" s="665"/>
      <c r="C140" s="660"/>
      <c r="D140" s="16" t="s">
        <v>70</v>
      </c>
      <c r="E140" s="38"/>
    </row>
    <row r="141" spans="1:5">
      <c r="A141" s="22"/>
      <c r="B141" s="22"/>
      <c r="C141" s="22"/>
      <c r="D141" s="22"/>
      <c r="E141" s="67"/>
    </row>
    <row r="142" spans="1:5" ht="17.25">
      <c r="A142" s="658" t="s">
        <v>179</v>
      </c>
      <c r="B142" s="658"/>
      <c r="C142" s="658"/>
      <c r="D142" s="658"/>
      <c r="E142" s="658"/>
    </row>
    <row r="143" spans="1:5" ht="17.25">
      <c r="A143" s="657" t="s">
        <v>134</v>
      </c>
      <c r="B143" s="657"/>
      <c r="C143" s="657"/>
      <c r="D143" s="657"/>
      <c r="E143" s="657"/>
    </row>
    <row r="144" spans="1:5" ht="17.25">
      <c r="A144" s="657" t="s">
        <v>135</v>
      </c>
      <c r="B144" s="657"/>
      <c r="C144" s="657"/>
      <c r="D144" s="657"/>
      <c r="E144" s="657"/>
    </row>
    <row r="145" spans="1:5">
      <c r="A145" s="23"/>
      <c r="B145" s="23"/>
      <c r="C145" s="23"/>
      <c r="D145" s="23"/>
      <c r="E145" s="35"/>
    </row>
    <row r="146" spans="1:5">
      <c r="A146" s="313" t="s">
        <v>24</v>
      </c>
      <c r="B146" s="313"/>
      <c r="C146" s="313" t="s">
        <v>274</v>
      </c>
      <c r="D146" s="313" t="s">
        <v>275</v>
      </c>
      <c r="E146" s="36" t="s">
        <v>276</v>
      </c>
    </row>
    <row r="147" spans="1:5">
      <c r="A147" s="313" t="s">
        <v>277</v>
      </c>
      <c r="B147" s="313" t="s">
        <v>278</v>
      </c>
      <c r="C147" s="313" t="s">
        <v>279</v>
      </c>
      <c r="D147" s="313"/>
      <c r="E147" s="36" t="s">
        <v>280</v>
      </c>
    </row>
    <row r="148" spans="1:5">
      <c r="A148" s="8">
        <v>1146</v>
      </c>
      <c r="B148" s="9"/>
      <c r="C148" s="9"/>
      <c r="D148" s="9" t="s">
        <v>136</v>
      </c>
      <c r="E148" s="38"/>
    </row>
    <row r="149" spans="1:5">
      <c r="A149" s="661"/>
      <c r="B149" s="661"/>
      <c r="C149" s="661"/>
      <c r="D149" s="13" t="s">
        <v>147</v>
      </c>
      <c r="E149" s="29">
        <f>SUM(E155)</f>
        <v>5250</v>
      </c>
    </row>
    <row r="150" spans="1:5">
      <c r="A150" s="662"/>
      <c r="B150" s="662"/>
      <c r="C150" s="662"/>
      <c r="D150" s="15" t="s">
        <v>137</v>
      </c>
      <c r="E150" s="38"/>
    </row>
    <row r="151" spans="1:5" ht="27">
      <c r="A151" s="662"/>
      <c r="B151" s="662"/>
      <c r="C151" s="662"/>
      <c r="D151" s="16" t="s">
        <v>138</v>
      </c>
      <c r="E151" s="38"/>
    </row>
    <row r="152" spans="1:5">
      <c r="A152" s="662"/>
      <c r="B152" s="662"/>
      <c r="C152" s="662"/>
      <c r="D152" s="15" t="s">
        <v>35</v>
      </c>
      <c r="E152" s="38"/>
    </row>
    <row r="153" spans="1:5" ht="40.5">
      <c r="A153" s="662"/>
      <c r="B153" s="663"/>
      <c r="C153" s="663"/>
      <c r="D153" s="16" t="s">
        <v>139</v>
      </c>
      <c r="E153" s="38"/>
    </row>
    <row r="154" spans="1:5">
      <c r="A154" s="662"/>
      <c r="B154" s="9"/>
      <c r="C154" s="9"/>
      <c r="D154" s="9" t="s">
        <v>140</v>
      </c>
      <c r="E154" s="38"/>
    </row>
    <row r="155" spans="1:5">
      <c r="A155" s="662"/>
      <c r="B155" s="664" t="s">
        <v>202</v>
      </c>
      <c r="C155" s="659"/>
      <c r="D155" s="16" t="s">
        <v>219</v>
      </c>
      <c r="E155" s="29">
        <f>SUM('Լոռի ծր'!G15)</f>
        <v>5250</v>
      </c>
    </row>
    <row r="156" spans="1:5">
      <c r="A156" s="662"/>
      <c r="B156" s="665"/>
      <c r="C156" s="660"/>
      <c r="D156" s="15" t="s">
        <v>141</v>
      </c>
      <c r="E156" s="38"/>
    </row>
    <row r="157" spans="1:5" ht="54">
      <c r="A157" s="662"/>
      <c r="B157" s="665"/>
      <c r="C157" s="660"/>
      <c r="D157" s="16" t="s">
        <v>220</v>
      </c>
      <c r="E157" s="38"/>
    </row>
    <row r="158" spans="1:5">
      <c r="A158" s="662"/>
      <c r="B158" s="665"/>
      <c r="C158" s="660"/>
      <c r="D158" s="15" t="s">
        <v>142</v>
      </c>
      <c r="E158" s="38"/>
    </row>
    <row r="159" spans="1:5" ht="27">
      <c r="A159" s="662"/>
      <c r="B159" s="665"/>
      <c r="C159" s="660"/>
      <c r="D159" s="16" t="s">
        <v>221</v>
      </c>
      <c r="E159" s="38"/>
    </row>
    <row r="160" spans="1:5">
      <c r="A160" s="662"/>
      <c r="B160" s="665"/>
      <c r="C160" s="660"/>
      <c r="D160" s="15" t="s">
        <v>143</v>
      </c>
      <c r="E160" s="38"/>
    </row>
    <row r="161" spans="1:5">
      <c r="A161" s="663"/>
      <c r="B161" s="666"/>
      <c r="C161" s="667"/>
      <c r="D161" s="16" t="s">
        <v>68</v>
      </c>
      <c r="E161" s="38"/>
    </row>
    <row r="162" spans="1:5">
      <c r="A162" s="8">
        <v>1047</v>
      </c>
      <c r="B162" s="9"/>
      <c r="C162" s="9"/>
      <c r="D162" s="9" t="s">
        <v>136</v>
      </c>
      <c r="E162" s="36"/>
    </row>
    <row r="163" spans="1:5" ht="40.5">
      <c r="A163" s="668"/>
      <c r="B163" s="661"/>
      <c r="C163" s="661"/>
      <c r="D163" s="13" t="s">
        <v>167</v>
      </c>
      <c r="E163" s="28">
        <f>SUM(E169)</f>
        <v>-5250</v>
      </c>
    </row>
    <row r="164" spans="1:5">
      <c r="A164" s="669"/>
      <c r="B164" s="662"/>
      <c r="C164" s="662"/>
      <c r="D164" s="15" t="s">
        <v>137</v>
      </c>
      <c r="E164" s="37"/>
    </row>
    <row r="165" spans="1:5" ht="27">
      <c r="A165" s="669"/>
      <c r="B165" s="662"/>
      <c r="C165" s="662"/>
      <c r="D165" s="16" t="s">
        <v>168</v>
      </c>
      <c r="E165" s="37"/>
    </row>
    <row r="166" spans="1:5">
      <c r="A166" s="669"/>
      <c r="B166" s="662"/>
      <c r="C166" s="662"/>
      <c r="D166" s="15" t="s">
        <v>35</v>
      </c>
      <c r="E166" s="37"/>
    </row>
    <row r="167" spans="1:5">
      <c r="A167" s="669"/>
      <c r="B167" s="663"/>
      <c r="C167" s="663"/>
      <c r="D167" s="16" t="s">
        <v>71</v>
      </c>
      <c r="E167" s="37"/>
    </row>
    <row r="168" spans="1:5">
      <c r="A168" s="669"/>
      <c r="B168" s="9"/>
      <c r="C168" s="9"/>
      <c r="D168" s="9" t="s">
        <v>152</v>
      </c>
      <c r="E168" s="36"/>
    </row>
    <row r="169" spans="1:5">
      <c r="A169" s="669"/>
      <c r="B169" s="664" t="s">
        <v>201</v>
      </c>
      <c r="C169" s="659"/>
      <c r="D169" s="16" t="s">
        <v>282</v>
      </c>
      <c r="E169" s="29">
        <f>SUM('Լոռի ծր'!G37)</f>
        <v>-5250</v>
      </c>
    </row>
    <row r="170" spans="1:5">
      <c r="A170" s="669"/>
      <c r="B170" s="665"/>
      <c r="C170" s="660"/>
      <c r="D170" s="15" t="s">
        <v>153</v>
      </c>
      <c r="E170" s="38"/>
    </row>
    <row r="171" spans="1:5" ht="40.5">
      <c r="A171" s="669"/>
      <c r="B171" s="665"/>
      <c r="C171" s="660"/>
      <c r="D171" s="16" t="s">
        <v>169</v>
      </c>
      <c r="E171" s="38"/>
    </row>
    <row r="172" spans="1:5">
      <c r="A172" s="669"/>
      <c r="B172" s="665"/>
      <c r="C172" s="660"/>
      <c r="D172" s="15" t="s">
        <v>155</v>
      </c>
      <c r="E172" s="38"/>
    </row>
    <row r="173" spans="1:5" ht="40.5">
      <c r="A173" s="669"/>
      <c r="B173" s="665"/>
      <c r="C173" s="660"/>
      <c r="D173" s="16" t="s">
        <v>70</v>
      </c>
      <c r="E173" s="38"/>
    </row>
    <row r="174" spans="1:5">
      <c r="A174" s="22"/>
      <c r="B174" s="22"/>
      <c r="C174" s="22"/>
      <c r="D174" s="22"/>
      <c r="E174" s="67"/>
    </row>
    <row r="175" spans="1:5" ht="17.25">
      <c r="A175" s="658" t="s">
        <v>180</v>
      </c>
      <c r="B175" s="658"/>
      <c r="C175" s="658"/>
      <c r="D175" s="658"/>
      <c r="E175" s="658"/>
    </row>
    <row r="176" spans="1:5" ht="17.25">
      <c r="A176" s="657" t="s">
        <v>134</v>
      </c>
      <c r="B176" s="657"/>
      <c r="C176" s="657"/>
      <c r="D176" s="657"/>
      <c r="E176" s="657"/>
    </row>
    <row r="177" spans="1:5" ht="17.25">
      <c r="A177" s="657" t="s">
        <v>135</v>
      </c>
      <c r="B177" s="657"/>
      <c r="C177" s="657"/>
      <c r="D177" s="657"/>
      <c r="E177" s="657"/>
    </row>
    <row r="178" spans="1:5">
      <c r="A178" s="23"/>
      <c r="B178" s="23"/>
      <c r="C178" s="23"/>
      <c r="D178" s="23"/>
      <c r="E178" s="35"/>
    </row>
    <row r="179" spans="1:5">
      <c r="A179" s="313" t="s">
        <v>24</v>
      </c>
      <c r="B179" s="313"/>
      <c r="C179" s="313" t="s">
        <v>274</v>
      </c>
      <c r="D179" s="313" t="s">
        <v>275</v>
      </c>
      <c r="E179" s="36" t="s">
        <v>276</v>
      </c>
    </row>
    <row r="180" spans="1:5">
      <c r="A180" s="313" t="s">
        <v>277</v>
      </c>
      <c r="B180" s="313" t="s">
        <v>278</v>
      </c>
      <c r="C180" s="313" t="s">
        <v>279</v>
      </c>
      <c r="D180" s="313"/>
      <c r="E180" s="36" t="s">
        <v>280</v>
      </c>
    </row>
    <row r="181" spans="1:5">
      <c r="A181" s="8">
        <v>1049</v>
      </c>
      <c r="B181" s="9"/>
      <c r="C181" s="9"/>
      <c r="D181" s="9" t="s">
        <v>136</v>
      </c>
      <c r="E181" s="36"/>
    </row>
    <row r="182" spans="1:5" ht="27">
      <c r="A182" s="661"/>
      <c r="B182" s="661"/>
      <c r="C182" s="661"/>
      <c r="D182" s="13" t="s">
        <v>150</v>
      </c>
      <c r="E182" s="28">
        <f>SUM(E188)</f>
        <v>-2388.1</v>
      </c>
    </row>
    <row r="183" spans="1:5" ht="18.75" customHeight="1">
      <c r="A183" s="662"/>
      <c r="B183" s="662"/>
      <c r="C183" s="662"/>
      <c r="D183" s="15" t="s">
        <v>137</v>
      </c>
      <c r="E183" s="37"/>
    </row>
    <row r="184" spans="1:5" ht="31.5" customHeight="1">
      <c r="A184" s="662"/>
      <c r="B184" s="662"/>
      <c r="C184" s="662"/>
      <c r="D184" s="16" t="s">
        <v>151</v>
      </c>
      <c r="E184" s="37"/>
    </row>
    <row r="185" spans="1:5" ht="21.75" customHeight="1">
      <c r="A185" s="662"/>
      <c r="B185" s="662"/>
      <c r="C185" s="662"/>
      <c r="D185" s="15" t="s">
        <v>35</v>
      </c>
      <c r="E185" s="37"/>
    </row>
    <row r="186" spans="1:5" ht="78" customHeight="1">
      <c r="A186" s="662"/>
      <c r="B186" s="663"/>
      <c r="C186" s="663"/>
      <c r="D186" s="16" t="s">
        <v>145</v>
      </c>
      <c r="E186" s="37"/>
    </row>
    <row r="187" spans="1:5" ht="21.75" customHeight="1">
      <c r="A187" s="662"/>
      <c r="B187" s="9"/>
      <c r="C187" s="9"/>
      <c r="D187" s="9" t="s">
        <v>152</v>
      </c>
      <c r="E187" s="36"/>
    </row>
    <row r="188" spans="1:5" ht="32.25" customHeight="1">
      <c r="A188" s="662"/>
      <c r="B188" s="664" t="s">
        <v>189</v>
      </c>
      <c r="C188" s="659"/>
      <c r="D188" s="16" t="s">
        <v>225</v>
      </c>
      <c r="E188" s="29">
        <f>SUM('Շիրակ ծր'!G57)</f>
        <v>-2388.1</v>
      </c>
    </row>
    <row r="189" spans="1:5" ht="22.5" customHeight="1">
      <c r="A189" s="662"/>
      <c r="B189" s="665"/>
      <c r="C189" s="660"/>
      <c r="D189" s="15" t="s">
        <v>153</v>
      </c>
      <c r="E189" s="38"/>
    </row>
    <row r="190" spans="1:5" ht="44.25" customHeight="1">
      <c r="A190" s="662"/>
      <c r="B190" s="665"/>
      <c r="C190" s="660"/>
      <c r="D190" s="16" t="s">
        <v>154</v>
      </c>
      <c r="E190" s="38"/>
    </row>
    <row r="191" spans="1:5" ht="21.75" customHeight="1">
      <c r="A191" s="662"/>
      <c r="B191" s="665"/>
      <c r="C191" s="660"/>
      <c r="D191" s="15" t="s">
        <v>155</v>
      </c>
      <c r="E191" s="38"/>
    </row>
    <row r="192" spans="1:5" ht="36" customHeight="1">
      <c r="A192" s="663"/>
      <c r="B192" s="665"/>
      <c r="C192" s="660"/>
      <c r="D192" s="16" t="s">
        <v>144</v>
      </c>
      <c r="E192" s="38"/>
    </row>
    <row r="193" spans="1:5">
      <c r="A193" s="8">
        <v>1146</v>
      </c>
      <c r="B193" s="9"/>
      <c r="C193" s="9"/>
      <c r="D193" s="9" t="s">
        <v>136</v>
      </c>
      <c r="E193" s="38"/>
    </row>
    <row r="194" spans="1:5" ht="21" customHeight="1">
      <c r="A194" s="661"/>
      <c r="B194" s="661"/>
      <c r="C194" s="661"/>
      <c r="D194" s="13" t="s">
        <v>147</v>
      </c>
      <c r="E194" s="29">
        <f>SUM(E200)</f>
        <v>-1699.1</v>
      </c>
    </row>
    <row r="195" spans="1:5" ht="24.75" customHeight="1">
      <c r="A195" s="662"/>
      <c r="B195" s="662"/>
      <c r="C195" s="662"/>
      <c r="D195" s="15" t="s">
        <v>137</v>
      </c>
      <c r="E195" s="38"/>
    </row>
    <row r="196" spans="1:5" ht="34.5" customHeight="1">
      <c r="A196" s="662"/>
      <c r="B196" s="662"/>
      <c r="C196" s="662"/>
      <c r="D196" s="16" t="s">
        <v>138</v>
      </c>
      <c r="E196" s="38"/>
    </row>
    <row r="197" spans="1:5" ht="21.75" customHeight="1">
      <c r="A197" s="662"/>
      <c r="B197" s="662"/>
      <c r="C197" s="662"/>
      <c r="D197" s="15" t="s">
        <v>35</v>
      </c>
      <c r="E197" s="38"/>
    </row>
    <row r="198" spans="1:5" ht="47.25" customHeight="1">
      <c r="A198" s="662"/>
      <c r="B198" s="663"/>
      <c r="C198" s="663"/>
      <c r="D198" s="16" t="s">
        <v>139</v>
      </c>
      <c r="E198" s="38"/>
    </row>
    <row r="199" spans="1:5" ht="21.75" customHeight="1">
      <c r="A199" s="662"/>
      <c r="B199" s="9"/>
      <c r="C199" s="9"/>
      <c r="D199" s="9" t="s">
        <v>140</v>
      </c>
      <c r="E199" s="38"/>
    </row>
    <row r="200" spans="1:5" ht="26.25" customHeight="1">
      <c r="A200" s="662"/>
      <c r="B200" s="664" t="s">
        <v>200</v>
      </c>
      <c r="C200" s="659"/>
      <c r="D200" s="16" t="s">
        <v>224</v>
      </c>
      <c r="E200" s="29">
        <f>SUM('Շիրակ ծր'!G34)</f>
        <v>-1699.1</v>
      </c>
    </row>
    <row r="201" spans="1:5" ht="24" customHeight="1">
      <c r="A201" s="662"/>
      <c r="B201" s="665"/>
      <c r="C201" s="660"/>
      <c r="D201" s="15" t="s">
        <v>141</v>
      </c>
      <c r="E201" s="38"/>
    </row>
    <row r="202" spans="1:5" ht="59.25" customHeight="1">
      <c r="A202" s="662"/>
      <c r="B202" s="665"/>
      <c r="C202" s="660"/>
      <c r="D202" s="16" t="s">
        <v>223</v>
      </c>
      <c r="E202" s="38"/>
    </row>
    <row r="203" spans="1:5" ht="21" customHeight="1">
      <c r="A203" s="662"/>
      <c r="B203" s="665"/>
      <c r="C203" s="660"/>
      <c r="D203" s="15" t="s">
        <v>142</v>
      </c>
      <c r="E203" s="38"/>
    </row>
    <row r="204" spans="1:5" ht="34.5" customHeight="1">
      <c r="A204" s="662"/>
      <c r="B204" s="665"/>
      <c r="C204" s="660"/>
      <c r="D204" s="16" t="s">
        <v>222</v>
      </c>
      <c r="E204" s="38"/>
    </row>
    <row r="205" spans="1:5" ht="24" customHeight="1">
      <c r="A205" s="662"/>
      <c r="B205" s="665"/>
      <c r="C205" s="660"/>
      <c r="D205" s="15" t="s">
        <v>143</v>
      </c>
      <c r="E205" s="38"/>
    </row>
    <row r="206" spans="1:5" ht="23.25" customHeight="1">
      <c r="A206" s="663"/>
      <c r="B206" s="666"/>
      <c r="C206" s="667"/>
      <c r="D206" s="16" t="s">
        <v>68</v>
      </c>
      <c r="E206" s="38"/>
    </row>
    <row r="207" spans="1:5">
      <c r="A207" s="8">
        <v>1047</v>
      </c>
      <c r="B207" s="9"/>
      <c r="C207" s="9"/>
      <c r="D207" s="9" t="s">
        <v>136</v>
      </c>
      <c r="E207" s="36"/>
    </row>
    <row r="208" spans="1:5" ht="48" customHeight="1">
      <c r="A208" s="668"/>
      <c r="B208" s="661"/>
      <c r="C208" s="661"/>
      <c r="D208" s="13" t="s">
        <v>167</v>
      </c>
      <c r="E208" s="28">
        <f>SUM(E214)</f>
        <v>4087</v>
      </c>
    </row>
    <row r="209" spans="1:5" ht="24.75" customHeight="1">
      <c r="A209" s="669"/>
      <c r="B209" s="662"/>
      <c r="C209" s="662"/>
      <c r="D209" s="15" t="s">
        <v>137</v>
      </c>
      <c r="E209" s="37"/>
    </row>
    <row r="210" spans="1:5" ht="36" customHeight="1">
      <c r="A210" s="669"/>
      <c r="B210" s="662"/>
      <c r="C210" s="662"/>
      <c r="D210" s="16" t="s">
        <v>168</v>
      </c>
      <c r="E210" s="37"/>
    </row>
    <row r="211" spans="1:5" ht="24.75" customHeight="1">
      <c r="A211" s="669"/>
      <c r="B211" s="662"/>
      <c r="C211" s="662"/>
      <c r="D211" s="15" t="s">
        <v>35</v>
      </c>
      <c r="E211" s="37"/>
    </row>
    <row r="212" spans="1:5" ht="24" customHeight="1">
      <c r="A212" s="669"/>
      <c r="B212" s="663"/>
      <c r="C212" s="663"/>
      <c r="D212" s="16" t="s">
        <v>71</v>
      </c>
      <c r="E212" s="37"/>
    </row>
    <row r="213" spans="1:5" ht="24.75" customHeight="1">
      <c r="A213" s="669"/>
      <c r="B213" s="9"/>
      <c r="C213" s="9"/>
      <c r="D213" s="9" t="s">
        <v>165</v>
      </c>
      <c r="E213" s="36"/>
    </row>
    <row r="214" spans="1:5" ht="46.5" customHeight="1">
      <c r="A214" s="669"/>
      <c r="B214" s="664" t="s">
        <v>269</v>
      </c>
      <c r="C214" s="659"/>
      <c r="D214" s="16" t="s">
        <v>208</v>
      </c>
      <c r="E214" s="38">
        <f>SUM('Շիրակ ծր'!G16)</f>
        <v>4087</v>
      </c>
    </row>
    <row r="215" spans="1:5" ht="33.75" customHeight="1">
      <c r="A215" s="669"/>
      <c r="B215" s="665"/>
      <c r="C215" s="660"/>
      <c r="D215" s="15" t="s">
        <v>166</v>
      </c>
      <c r="E215" s="38"/>
    </row>
    <row r="216" spans="1:5" ht="41.25" customHeight="1">
      <c r="A216" s="669"/>
      <c r="B216" s="665"/>
      <c r="C216" s="660"/>
      <c r="D216" s="16" t="s">
        <v>283</v>
      </c>
      <c r="E216" s="38"/>
    </row>
    <row r="217" spans="1:5" ht="63.75" customHeight="1">
      <c r="A217" s="669"/>
      <c r="B217" s="666"/>
      <c r="C217" s="667"/>
      <c r="D217" s="16" t="s">
        <v>70</v>
      </c>
      <c r="E217" s="38"/>
    </row>
    <row r="218" spans="1:5">
      <c r="A218" s="22"/>
      <c r="B218" s="22"/>
      <c r="C218" s="22"/>
      <c r="D218" s="22"/>
      <c r="E218" s="67"/>
    </row>
  </sheetData>
  <mergeCells count="89">
    <mergeCell ref="A58:E58"/>
    <mergeCell ref="A63:A73"/>
    <mergeCell ref="A108:A116"/>
    <mergeCell ref="B108:B112"/>
    <mergeCell ref="C108:C112"/>
    <mergeCell ref="B114:B116"/>
    <mergeCell ref="C114:C116"/>
    <mergeCell ref="A101:E101"/>
    <mergeCell ref="A102:E102"/>
    <mergeCell ref="B63:B67"/>
    <mergeCell ref="C63:C67"/>
    <mergeCell ref="B69:B73"/>
    <mergeCell ref="C69:C73"/>
    <mergeCell ref="A75:A85"/>
    <mergeCell ref="B75:B79"/>
    <mergeCell ref="C75:C79"/>
    <mergeCell ref="A175:E175"/>
    <mergeCell ref="A176:E176"/>
    <mergeCell ref="A177:E177"/>
    <mergeCell ref="A103:E103"/>
    <mergeCell ref="A118:A128"/>
    <mergeCell ref="B118:B122"/>
    <mergeCell ref="C118:C122"/>
    <mergeCell ref="B124:B128"/>
    <mergeCell ref="C124:C128"/>
    <mergeCell ref="B169:B173"/>
    <mergeCell ref="C169:C173"/>
    <mergeCell ref="A130:A140"/>
    <mergeCell ref="B130:B134"/>
    <mergeCell ref="C130:C134"/>
    <mergeCell ref="B136:B140"/>
    <mergeCell ref="C136:C140"/>
    <mergeCell ref="B81:B85"/>
    <mergeCell ref="C81:C85"/>
    <mergeCell ref="A87:A99"/>
    <mergeCell ref="B87:B91"/>
    <mergeCell ref="C87:C91"/>
    <mergeCell ref="B93:B99"/>
    <mergeCell ref="C93:C99"/>
    <mergeCell ref="C182:C186"/>
    <mergeCell ref="B188:B192"/>
    <mergeCell ref="C188:C192"/>
    <mergeCell ref="A208:A217"/>
    <mergeCell ref="B208:B212"/>
    <mergeCell ref="C208:C212"/>
    <mergeCell ref="B214:B217"/>
    <mergeCell ref="C214:C217"/>
    <mergeCell ref="B200:B206"/>
    <mergeCell ref="C200:C206"/>
    <mergeCell ref="A194:A206"/>
    <mergeCell ref="B194:B198"/>
    <mergeCell ref="C194:C198"/>
    <mergeCell ref="A182:A192"/>
    <mergeCell ref="B182:B186"/>
    <mergeCell ref="A142:E142"/>
    <mergeCell ref="A143:E143"/>
    <mergeCell ref="A144:E144"/>
    <mergeCell ref="A163:A173"/>
    <mergeCell ref="B163:B167"/>
    <mergeCell ref="C163:C167"/>
    <mergeCell ref="A149:A161"/>
    <mergeCell ref="B149:B153"/>
    <mergeCell ref="C149:C153"/>
    <mergeCell ref="B155:B161"/>
    <mergeCell ref="C155:C161"/>
    <mergeCell ref="A12:A27"/>
    <mergeCell ref="B12:B16"/>
    <mergeCell ref="C12:C16"/>
    <mergeCell ref="B18:B21"/>
    <mergeCell ref="C18:C21"/>
    <mergeCell ref="B23:B27"/>
    <mergeCell ref="C23:C27"/>
    <mergeCell ref="C35:C39"/>
    <mergeCell ref="A56:E56"/>
    <mergeCell ref="A57:E57"/>
    <mergeCell ref="A29:A39"/>
    <mergeCell ref="B29:B33"/>
    <mergeCell ref="C29:C33"/>
    <mergeCell ref="B35:B39"/>
    <mergeCell ref="A41:A53"/>
    <mergeCell ref="B41:B45"/>
    <mergeCell ref="C41:C45"/>
    <mergeCell ref="B47:B53"/>
    <mergeCell ref="C47:C53"/>
    <mergeCell ref="A1:E1"/>
    <mergeCell ref="A4:E4"/>
    <mergeCell ref="A8:E8"/>
    <mergeCell ref="A9:E9"/>
    <mergeCell ref="A7:E7"/>
  </mergeCells>
  <pageMargins left="0.7" right="0.7" top="0.42" bottom="0.33" header="0.3" footer="0.3"/>
  <pageSetup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8"/>
  <sheetViews>
    <sheetView tabSelected="1" topLeftCell="A4" zoomScaleNormal="100" workbookViewId="0">
      <selection activeCell="E58" sqref="E58"/>
    </sheetView>
  </sheetViews>
  <sheetFormatPr defaultRowHeight="15"/>
  <cols>
    <col min="1" max="1" width="11.140625" style="145" customWidth="1"/>
    <col min="2" max="2" width="48.28515625" style="151" customWidth="1"/>
    <col min="3" max="3" width="10.7109375" style="138" bestFit="1" customWidth="1"/>
    <col min="4" max="4" width="12.28515625" style="138" customWidth="1"/>
    <col min="5" max="5" width="12" style="138" customWidth="1"/>
    <col min="6" max="6" width="26.7109375" style="152" customWidth="1"/>
    <col min="7" max="7" width="4.7109375" style="138" customWidth="1"/>
    <col min="8" max="8" width="11.7109375" style="138" bestFit="1" customWidth="1"/>
    <col min="9" max="16384" width="9.140625" style="138"/>
  </cols>
  <sheetData>
    <row r="1" spans="1:8" s="137" customFormat="1" ht="30" customHeight="1">
      <c r="A1" s="675" t="s">
        <v>227</v>
      </c>
      <c r="B1" s="675"/>
      <c r="C1" s="675"/>
      <c r="D1" s="675"/>
      <c r="E1" s="675"/>
      <c r="F1" s="675"/>
      <c r="G1" s="136"/>
      <c r="H1" s="136"/>
    </row>
    <row r="2" spans="1:8" s="137" customFormat="1" ht="30" customHeight="1">
      <c r="A2" s="675" t="s">
        <v>119</v>
      </c>
      <c r="B2" s="675"/>
      <c r="C2" s="675"/>
      <c r="D2" s="675"/>
      <c r="E2" s="675"/>
      <c r="F2" s="675"/>
      <c r="G2" s="136"/>
      <c r="H2" s="136"/>
    </row>
    <row r="3" spans="1:8" s="137" customFormat="1" ht="30" customHeight="1">
      <c r="A3" s="675" t="s">
        <v>2</v>
      </c>
      <c r="B3" s="675"/>
      <c r="C3" s="675"/>
      <c r="D3" s="675"/>
      <c r="E3" s="675"/>
      <c r="F3" s="675"/>
      <c r="G3" s="136"/>
      <c r="H3" s="136"/>
    </row>
    <row r="4" spans="1:8" ht="51" customHeight="1">
      <c r="A4" s="676" t="s">
        <v>181</v>
      </c>
      <c r="B4" s="676"/>
      <c r="C4" s="676"/>
      <c r="D4" s="676"/>
      <c r="E4" s="676"/>
      <c r="F4" s="676"/>
    </row>
    <row r="5" spans="1:8" ht="30" customHeight="1" thickBot="1">
      <c r="A5" s="139"/>
      <c r="B5" s="140"/>
      <c r="C5" s="141"/>
      <c r="D5" s="141"/>
      <c r="E5" s="141"/>
      <c r="F5" s="142"/>
    </row>
    <row r="6" spans="1:8" ht="93" customHeight="1" thickBot="1">
      <c r="A6" s="677" t="s">
        <v>113</v>
      </c>
      <c r="B6" s="679" t="s">
        <v>11</v>
      </c>
      <c r="C6" s="679" t="s">
        <v>12</v>
      </c>
      <c r="D6" s="679" t="s">
        <v>13</v>
      </c>
      <c r="E6" s="681" t="s">
        <v>92</v>
      </c>
      <c r="F6" s="682"/>
      <c r="G6" s="143"/>
    </row>
    <row r="7" spans="1:8" ht="85.5" customHeight="1">
      <c r="A7" s="678"/>
      <c r="B7" s="680"/>
      <c r="C7" s="680"/>
      <c r="D7" s="680"/>
      <c r="E7" s="679" t="s">
        <v>14</v>
      </c>
      <c r="F7" s="156" t="s">
        <v>82</v>
      </c>
      <c r="G7" s="143"/>
    </row>
    <row r="8" spans="1:8" ht="47.25" customHeight="1" thickBot="1">
      <c r="A8" s="678"/>
      <c r="B8" s="680"/>
      <c r="C8" s="680"/>
      <c r="D8" s="680"/>
      <c r="E8" s="680"/>
      <c r="F8" s="156" t="s">
        <v>182</v>
      </c>
      <c r="G8" s="143"/>
    </row>
    <row r="9" spans="1:8" s="279" customFormat="1" ht="17.25">
      <c r="A9" s="686" t="s">
        <v>15</v>
      </c>
      <c r="B9" s="687"/>
      <c r="C9" s="687"/>
      <c r="D9" s="687"/>
      <c r="E9" s="687"/>
      <c r="F9" s="32">
        <f>F11+F16+F25</f>
        <v>0</v>
      </c>
      <c r="G9" s="278"/>
    </row>
    <row r="10" spans="1:8" customFormat="1" ht="16.5">
      <c r="A10" s="671" t="s">
        <v>114</v>
      </c>
      <c r="B10" s="672"/>
      <c r="C10" s="672"/>
      <c r="D10" s="672"/>
      <c r="E10" s="672"/>
      <c r="F10" s="33">
        <f>F11</f>
        <v>-2685.6</v>
      </c>
      <c r="G10" s="255"/>
    </row>
    <row r="11" spans="1:8" customFormat="1" ht="16.5">
      <c r="A11" s="671" t="s">
        <v>183</v>
      </c>
      <c r="B11" s="672"/>
      <c r="C11" s="672"/>
      <c r="D11" s="672"/>
      <c r="E11" s="672"/>
      <c r="F11" s="33">
        <f>F12+F14</f>
        <v>-2685.6</v>
      </c>
      <c r="G11" s="255"/>
    </row>
    <row r="12" spans="1:8" s="253" customFormat="1" ht="16.5">
      <c r="A12" s="673" t="s">
        <v>184</v>
      </c>
      <c r="B12" s="674"/>
      <c r="C12" s="674"/>
      <c r="D12" s="674"/>
      <c r="E12" s="674"/>
      <c r="F12" s="34">
        <f>F13</f>
        <v>138.39999999999998</v>
      </c>
      <c r="G12" s="252"/>
    </row>
    <row r="13" spans="1:8" customFormat="1" ht="16.5">
      <c r="A13" s="265" t="s">
        <v>79</v>
      </c>
      <c r="B13" s="254" t="s">
        <v>115</v>
      </c>
      <c r="C13" s="282" t="s">
        <v>16</v>
      </c>
      <c r="D13" s="282" t="s">
        <v>17</v>
      </c>
      <c r="E13" s="282">
        <v>1</v>
      </c>
      <c r="F13" s="34">
        <f>SUM(Կապիտալ!H14)</f>
        <v>138.39999999999998</v>
      </c>
      <c r="G13" s="255"/>
    </row>
    <row r="14" spans="1:8" s="1" customFormat="1" ht="17.25">
      <c r="A14" s="673" t="s">
        <v>186</v>
      </c>
      <c r="B14" s="674"/>
      <c r="C14" s="674"/>
      <c r="D14" s="674"/>
      <c r="E14" s="674"/>
      <c r="F14" s="146">
        <f>F15</f>
        <v>-2824</v>
      </c>
      <c r="G14" s="283"/>
    </row>
    <row r="15" spans="1:8" customFormat="1" ht="16.5">
      <c r="A15" s="256" t="s">
        <v>80</v>
      </c>
      <c r="B15" s="254" t="s">
        <v>118</v>
      </c>
      <c r="C15" s="282" t="s">
        <v>16</v>
      </c>
      <c r="D15" s="282" t="s">
        <v>17</v>
      </c>
      <c r="E15" s="282"/>
      <c r="F15" s="34">
        <f>SUM(Կապիտալ!I14)</f>
        <v>-2824</v>
      </c>
      <c r="G15" s="255"/>
    </row>
    <row r="16" spans="1:8" customFormat="1" ht="16.5">
      <c r="A16" s="671" t="s">
        <v>116</v>
      </c>
      <c r="B16" s="672"/>
      <c r="C16" s="672"/>
      <c r="D16" s="672"/>
      <c r="E16" s="672"/>
      <c r="F16" s="280">
        <f>SUM(F17,F22)</f>
        <v>28685.600000000002</v>
      </c>
      <c r="G16" s="255"/>
    </row>
    <row r="17" spans="1:7" customFormat="1" ht="16.5">
      <c r="A17" s="671" t="s">
        <v>185</v>
      </c>
      <c r="B17" s="672"/>
      <c r="C17" s="672"/>
      <c r="D17" s="672"/>
      <c r="E17" s="672"/>
      <c r="F17" s="280">
        <f>F18+F20</f>
        <v>28485.600000000002</v>
      </c>
      <c r="G17" s="255"/>
    </row>
    <row r="18" spans="1:7" s="253" customFormat="1" ht="16.5">
      <c r="A18" s="673" t="s">
        <v>184</v>
      </c>
      <c r="B18" s="674"/>
      <c r="C18" s="674"/>
      <c r="D18" s="674"/>
      <c r="E18" s="674"/>
      <c r="F18" s="281">
        <f>F19</f>
        <v>27635.600000000002</v>
      </c>
      <c r="G18" s="252"/>
    </row>
    <row r="19" spans="1:7" customFormat="1" ht="27">
      <c r="A19" s="256" t="s">
        <v>117</v>
      </c>
      <c r="B19" s="254" t="s">
        <v>157</v>
      </c>
      <c r="C19" s="284" t="s">
        <v>16</v>
      </c>
      <c r="D19" s="284" t="s">
        <v>17</v>
      </c>
      <c r="E19" s="284">
        <v>1</v>
      </c>
      <c r="F19" s="281">
        <f>SUM(Կապիտալ!H34)</f>
        <v>27635.600000000002</v>
      </c>
      <c r="G19" s="255"/>
    </row>
    <row r="20" spans="1:7" s="1" customFormat="1" ht="17.25">
      <c r="A20" s="673" t="s">
        <v>186</v>
      </c>
      <c r="B20" s="674"/>
      <c r="C20" s="674"/>
      <c r="D20" s="674"/>
      <c r="E20" s="674"/>
      <c r="F20" s="146">
        <f>F21</f>
        <v>850</v>
      </c>
      <c r="G20" s="283"/>
    </row>
    <row r="21" spans="1:7" customFormat="1" ht="16.5">
      <c r="A21" s="256" t="s">
        <v>80</v>
      </c>
      <c r="B21" s="254" t="s">
        <v>118</v>
      </c>
      <c r="C21" s="284" t="s">
        <v>16</v>
      </c>
      <c r="D21" s="284" t="s">
        <v>17</v>
      </c>
      <c r="E21" s="284">
        <v>1</v>
      </c>
      <c r="F21" s="34">
        <f>SUM(Կապիտալ!I34)</f>
        <v>850</v>
      </c>
      <c r="G21" s="255"/>
    </row>
    <row r="22" spans="1:7" customFormat="1" ht="16.5">
      <c r="A22" s="671" t="s">
        <v>187</v>
      </c>
      <c r="B22" s="672"/>
      <c r="C22" s="672"/>
      <c r="D22" s="672"/>
      <c r="E22" s="672"/>
      <c r="F22" s="33">
        <f>SUM(F23)</f>
        <v>200</v>
      </c>
      <c r="G22" s="255"/>
    </row>
    <row r="23" spans="1:7" s="253" customFormat="1" ht="16.5">
      <c r="A23" s="673" t="s">
        <v>184</v>
      </c>
      <c r="B23" s="674"/>
      <c r="C23" s="674"/>
      <c r="D23" s="674"/>
      <c r="E23" s="674"/>
      <c r="F23" s="34">
        <f>F24</f>
        <v>200</v>
      </c>
      <c r="G23" s="252"/>
    </row>
    <row r="24" spans="1:7" customFormat="1" ht="16.5">
      <c r="A24" s="256" t="s">
        <v>173</v>
      </c>
      <c r="B24" s="254" t="s">
        <v>172</v>
      </c>
      <c r="C24" s="257" t="s">
        <v>16</v>
      </c>
      <c r="D24" s="257" t="s">
        <v>17</v>
      </c>
      <c r="E24" s="257">
        <v>1</v>
      </c>
      <c r="F24" s="34">
        <f>SUM(Կապիտալ!G44)</f>
        <v>200</v>
      </c>
      <c r="G24" s="255"/>
    </row>
    <row r="25" spans="1:7" customFormat="1" ht="16.5">
      <c r="A25" s="671" t="s">
        <v>148</v>
      </c>
      <c r="B25" s="672"/>
      <c r="C25" s="672"/>
      <c r="D25" s="672"/>
      <c r="E25" s="672"/>
      <c r="F25" s="33">
        <f>SUM(F26)</f>
        <v>-26000</v>
      </c>
      <c r="G25" s="255"/>
    </row>
    <row r="26" spans="1:7" s="1" customFormat="1" ht="17.25">
      <c r="A26" s="673" t="s">
        <v>186</v>
      </c>
      <c r="B26" s="674"/>
      <c r="C26" s="674"/>
      <c r="D26" s="674"/>
      <c r="E26" s="674"/>
      <c r="F26" s="146">
        <f>F27</f>
        <v>-26000</v>
      </c>
      <c r="G26" s="283"/>
    </row>
    <row r="27" spans="1:7" customFormat="1" ht="17.25" thickBot="1">
      <c r="A27" s="300" t="s">
        <v>80</v>
      </c>
      <c r="B27" s="301" t="s">
        <v>118</v>
      </c>
      <c r="C27" s="302" t="s">
        <v>16</v>
      </c>
      <c r="D27" s="302" t="s">
        <v>17</v>
      </c>
      <c r="E27" s="302"/>
      <c r="F27" s="304">
        <f>SUM(Արարատ!D9)</f>
        <v>-26000</v>
      </c>
      <c r="G27" s="255"/>
    </row>
    <row r="28" spans="1:7" s="251" customFormat="1" ht="17.25">
      <c r="A28" s="688" t="s">
        <v>178</v>
      </c>
      <c r="B28" s="689"/>
      <c r="C28" s="689"/>
      <c r="D28" s="689"/>
      <c r="E28" s="689"/>
      <c r="F28" s="296">
        <f>SUM(F30,F35)</f>
        <v>0</v>
      </c>
      <c r="G28" s="250"/>
    </row>
    <row r="29" spans="1:7" s="253" customFormat="1" ht="16.5">
      <c r="A29" s="671" t="s">
        <v>114</v>
      </c>
      <c r="B29" s="672"/>
      <c r="C29" s="672"/>
      <c r="D29" s="672"/>
      <c r="E29" s="672"/>
      <c r="F29" s="33">
        <f>F30</f>
        <v>-12546</v>
      </c>
      <c r="G29" s="252"/>
    </row>
    <row r="30" spans="1:7" s="253" customFormat="1" ht="16.5">
      <c r="A30" s="671" t="s">
        <v>183</v>
      </c>
      <c r="B30" s="672"/>
      <c r="C30" s="672"/>
      <c r="D30" s="672"/>
      <c r="E30" s="672"/>
      <c r="F30" s="33">
        <f>F31+F33</f>
        <v>-12546</v>
      </c>
      <c r="G30" s="252"/>
    </row>
    <row r="31" spans="1:7" s="253" customFormat="1" ht="16.5">
      <c r="A31" s="673" t="s">
        <v>184</v>
      </c>
      <c r="B31" s="674"/>
      <c r="C31" s="674"/>
      <c r="D31" s="674"/>
      <c r="E31" s="674"/>
      <c r="F31" s="34">
        <f>F32</f>
        <v>-11046</v>
      </c>
      <c r="G31" s="252"/>
    </row>
    <row r="32" spans="1:7" customFormat="1" ht="16.5">
      <c r="A32" s="289" t="s">
        <v>79</v>
      </c>
      <c r="B32" s="254" t="s">
        <v>115</v>
      </c>
      <c r="C32" s="297" t="s">
        <v>16</v>
      </c>
      <c r="D32" s="297" t="s">
        <v>17</v>
      </c>
      <c r="E32" s="297"/>
      <c r="F32" s="258">
        <f>SUM(Կապիտալ!H49)</f>
        <v>-11046</v>
      </c>
      <c r="G32" s="255"/>
    </row>
    <row r="33" spans="1:8" s="1" customFormat="1" ht="17.25">
      <c r="A33" s="673" t="s">
        <v>186</v>
      </c>
      <c r="B33" s="674"/>
      <c r="C33" s="674"/>
      <c r="D33" s="674"/>
      <c r="E33" s="674"/>
      <c r="F33" s="146">
        <f>F34</f>
        <v>-1500</v>
      </c>
      <c r="G33" s="283"/>
    </row>
    <row r="34" spans="1:8" customFormat="1" ht="16.5">
      <c r="A34" s="256" t="s">
        <v>80</v>
      </c>
      <c r="B34" s="254" t="s">
        <v>118</v>
      </c>
      <c r="C34" s="297" t="s">
        <v>16</v>
      </c>
      <c r="D34" s="297" t="s">
        <v>17</v>
      </c>
      <c r="E34" s="297"/>
      <c r="F34" s="258">
        <f>SUM(Կապիտալ!I47)</f>
        <v>-1500</v>
      </c>
      <c r="G34" s="255"/>
    </row>
    <row r="35" spans="1:8" customFormat="1" ht="16.5">
      <c r="A35" s="683" t="s">
        <v>148</v>
      </c>
      <c r="B35" s="684"/>
      <c r="C35" s="684"/>
      <c r="D35" s="684"/>
      <c r="E35" s="685"/>
      <c r="F35" s="280">
        <f>SUM(F36)</f>
        <v>12546</v>
      </c>
      <c r="G35" s="255"/>
      <c r="H35" s="299"/>
    </row>
    <row r="36" spans="1:8" s="253" customFormat="1" ht="16.5">
      <c r="A36" s="673" t="s">
        <v>300</v>
      </c>
      <c r="B36" s="674"/>
      <c r="C36" s="674"/>
      <c r="D36" s="674"/>
      <c r="E36" s="674"/>
      <c r="F36" s="281">
        <f>SUM(F37:F38)</f>
        <v>12546</v>
      </c>
      <c r="G36" s="252"/>
    </row>
    <row r="37" spans="1:8" customFormat="1" ht="17.25">
      <c r="A37" s="356" t="s">
        <v>301</v>
      </c>
      <c r="B37" s="254" t="s">
        <v>306</v>
      </c>
      <c r="C37" s="297" t="s">
        <v>16</v>
      </c>
      <c r="D37" s="297" t="s">
        <v>302</v>
      </c>
      <c r="E37" s="257"/>
      <c r="F37" s="146">
        <f>SUM(Գեղարքունիք!D11)</f>
        <v>-1920</v>
      </c>
      <c r="G37" s="255"/>
    </row>
    <row r="38" spans="1:8" customFormat="1" ht="17.25" thickBot="1">
      <c r="A38" s="356" t="s">
        <v>301</v>
      </c>
      <c r="B38" s="254" t="s">
        <v>306</v>
      </c>
      <c r="C38" s="297" t="s">
        <v>16</v>
      </c>
      <c r="D38" s="297" t="s">
        <v>302</v>
      </c>
      <c r="E38" s="257">
        <v>6474.2</v>
      </c>
      <c r="F38" s="298">
        <f>SUM(Գեղարքունիք!D12)</f>
        <v>14466</v>
      </c>
      <c r="G38" s="255"/>
    </row>
    <row r="39" spans="1:8" s="148" customFormat="1" ht="17.25">
      <c r="A39" s="694" t="s">
        <v>179</v>
      </c>
      <c r="B39" s="695"/>
      <c r="C39" s="695"/>
      <c r="D39" s="695"/>
      <c r="E39" s="695"/>
      <c r="F39" s="32">
        <f>SUM(F41,F44)</f>
        <v>0</v>
      </c>
      <c r="G39" s="147"/>
    </row>
    <row r="40" spans="1:8" ht="16.5">
      <c r="A40" s="690" t="s">
        <v>116</v>
      </c>
      <c r="B40" s="691"/>
      <c r="C40" s="691"/>
      <c r="D40" s="691"/>
      <c r="E40" s="691"/>
      <c r="F40" s="33">
        <f>SUM(F41)</f>
        <v>5250</v>
      </c>
      <c r="G40" s="143"/>
    </row>
    <row r="41" spans="1:8" ht="16.5">
      <c r="A41" s="690" t="s">
        <v>185</v>
      </c>
      <c r="B41" s="691"/>
      <c r="C41" s="691"/>
      <c r="D41" s="691"/>
      <c r="E41" s="691"/>
      <c r="F41" s="33">
        <f>F42</f>
        <v>5250</v>
      </c>
      <c r="G41" s="143"/>
    </row>
    <row r="42" spans="1:8" s="145" customFormat="1" ht="16.5">
      <c r="A42" s="692" t="s">
        <v>184</v>
      </c>
      <c r="B42" s="693"/>
      <c r="C42" s="693"/>
      <c r="D42" s="693"/>
      <c r="E42" s="693"/>
      <c r="F42" s="34">
        <f>F43</f>
        <v>5250</v>
      </c>
      <c r="G42" s="144"/>
    </row>
    <row r="43" spans="1:8" ht="27">
      <c r="A43" s="159" t="s">
        <v>117</v>
      </c>
      <c r="B43" s="158" t="s">
        <v>157</v>
      </c>
      <c r="C43" s="161" t="s">
        <v>16</v>
      </c>
      <c r="D43" s="161" t="s">
        <v>17</v>
      </c>
      <c r="E43" s="303">
        <v>1</v>
      </c>
      <c r="F43" s="162">
        <f>SUM(Կապիտալ!H60)</f>
        <v>5250</v>
      </c>
      <c r="G43" s="143"/>
    </row>
    <row r="44" spans="1:8" customFormat="1" ht="16.5">
      <c r="A44" s="671" t="s">
        <v>148</v>
      </c>
      <c r="B44" s="672"/>
      <c r="C44" s="672"/>
      <c r="D44" s="672"/>
      <c r="E44" s="672"/>
      <c r="F44" s="33">
        <f>SUM(F45)</f>
        <v>-5250</v>
      </c>
      <c r="G44" s="255"/>
    </row>
    <row r="45" spans="1:8" s="1" customFormat="1" ht="17.25">
      <c r="A45" s="673" t="s">
        <v>186</v>
      </c>
      <c r="B45" s="674"/>
      <c r="C45" s="674"/>
      <c r="D45" s="674"/>
      <c r="E45" s="674"/>
      <c r="F45" s="146">
        <f>F46</f>
        <v>-5250</v>
      </c>
      <c r="G45" s="283"/>
    </row>
    <row r="46" spans="1:8" customFormat="1" ht="17.25" thickBot="1">
      <c r="A46" s="300" t="s">
        <v>80</v>
      </c>
      <c r="B46" s="301" t="s">
        <v>118</v>
      </c>
      <c r="C46" s="302" t="s">
        <v>16</v>
      </c>
      <c r="D46" s="302" t="s">
        <v>17</v>
      </c>
      <c r="E46" s="302"/>
      <c r="F46" s="304">
        <f>SUM(Լոռի!D9)</f>
        <v>-5250</v>
      </c>
      <c r="G46" s="255"/>
    </row>
    <row r="47" spans="1:8" s="150" customFormat="1" ht="17.25">
      <c r="A47" s="694" t="s">
        <v>180</v>
      </c>
      <c r="B47" s="695"/>
      <c r="C47" s="695"/>
      <c r="D47" s="695"/>
      <c r="E47" s="695"/>
      <c r="F47" s="163">
        <f>SUM(F48,F52)</f>
        <v>-4087.2</v>
      </c>
      <c r="G47" s="149"/>
    </row>
    <row r="48" spans="1:8" s="145" customFormat="1" ht="16.5">
      <c r="A48" s="690" t="s">
        <v>114</v>
      </c>
      <c r="B48" s="691"/>
      <c r="C48" s="691"/>
      <c r="D48" s="691"/>
      <c r="E48" s="691"/>
      <c r="F48" s="33">
        <f>F49</f>
        <v>-2388.1</v>
      </c>
      <c r="G48" s="144"/>
    </row>
    <row r="49" spans="1:7" s="145" customFormat="1" ht="16.5">
      <c r="A49" s="690" t="s">
        <v>183</v>
      </c>
      <c r="B49" s="691"/>
      <c r="C49" s="691"/>
      <c r="D49" s="691"/>
      <c r="E49" s="691"/>
      <c r="F49" s="33">
        <f>F50</f>
        <v>-2388.1</v>
      </c>
      <c r="G49" s="144"/>
    </row>
    <row r="50" spans="1:7" s="145" customFormat="1" ht="16.5">
      <c r="A50" s="692" t="s">
        <v>184</v>
      </c>
      <c r="B50" s="693"/>
      <c r="C50" s="693"/>
      <c r="D50" s="693"/>
      <c r="E50" s="693"/>
      <c r="F50" s="34">
        <f>F51</f>
        <v>-2388.1</v>
      </c>
      <c r="G50" s="144"/>
    </row>
    <row r="51" spans="1:7" ht="16.5">
      <c r="A51" s="157" t="s">
        <v>79</v>
      </c>
      <c r="B51" s="158" t="s">
        <v>115</v>
      </c>
      <c r="C51" s="160" t="s">
        <v>16</v>
      </c>
      <c r="D51" s="160" t="s">
        <v>17</v>
      </c>
      <c r="E51" s="160"/>
      <c r="F51" s="162">
        <f>SUM(Կապիտալ!H67)</f>
        <v>-2388.1</v>
      </c>
      <c r="G51" s="143"/>
    </row>
    <row r="52" spans="1:7" ht="16.5">
      <c r="A52" s="690" t="s">
        <v>116</v>
      </c>
      <c r="B52" s="691"/>
      <c r="C52" s="691"/>
      <c r="D52" s="691"/>
      <c r="E52" s="691"/>
      <c r="F52" s="33">
        <f>SUM(F53,F56)</f>
        <v>-1699.1</v>
      </c>
      <c r="G52" s="143"/>
    </row>
    <row r="53" spans="1:7" ht="16.5">
      <c r="A53" s="690" t="s">
        <v>185</v>
      </c>
      <c r="B53" s="691"/>
      <c r="C53" s="691"/>
      <c r="D53" s="691"/>
      <c r="E53" s="691"/>
      <c r="F53" s="33">
        <f>F54</f>
        <v>-426.5</v>
      </c>
      <c r="G53" s="143"/>
    </row>
    <row r="54" spans="1:7" s="145" customFormat="1" ht="16.5">
      <c r="A54" s="692" t="s">
        <v>184</v>
      </c>
      <c r="B54" s="693"/>
      <c r="C54" s="693"/>
      <c r="D54" s="693"/>
      <c r="E54" s="693"/>
      <c r="F54" s="34">
        <f>F55</f>
        <v>-426.5</v>
      </c>
      <c r="G54" s="144"/>
    </row>
    <row r="55" spans="1:7" ht="27">
      <c r="A55" s="159" t="s">
        <v>117</v>
      </c>
      <c r="B55" s="158" t="s">
        <v>157</v>
      </c>
      <c r="C55" s="161" t="s">
        <v>16</v>
      </c>
      <c r="D55" s="161" t="s">
        <v>17</v>
      </c>
      <c r="E55" s="161"/>
      <c r="F55" s="162">
        <f>SUM(Կապիտալ!H77)</f>
        <v>-426.5</v>
      </c>
      <c r="G55" s="143"/>
    </row>
    <row r="56" spans="1:7" ht="16.5">
      <c r="A56" s="690" t="s">
        <v>187</v>
      </c>
      <c r="B56" s="691"/>
      <c r="C56" s="691"/>
      <c r="D56" s="691"/>
      <c r="E56" s="691"/>
      <c r="F56" s="33">
        <f>F57</f>
        <v>-1272.5999999999999</v>
      </c>
      <c r="G56" s="143"/>
    </row>
    <row r="57" spans="1:7" s="145" customFormat="1" ht="16.5">
      <c r="A57" s="692" t="s">
        <v>184</v>
      </c>
      <c r="B57" s="693"/>
      <c r="C57" s="693"/>
      <c r="D57" s="693"/>
      <c r="E57" s="693"/>
      <c r="F57" s="34">
        <f>F58</f>
        <v>-1272.5999999999999</v>
      </c>
      <c r="G57" s="144"/>
    </row>
    <row r="58" spans="1:7" ht="16.5">
      <c r="A58" s="159" t="s">
        <v>173</v>
      </c>
      <c r="B58" s="158" t="s">
        <v>172</v>
      </c>
      <c r="C58" s="161" t="s">
        <v>16</v>
      </c>
      <c r="D58" s="161" t="s">
        <v>17</v>
      </c>
      <c r="E58" s="161"/>
      <c r="F58" s="162">
        <f>SUM(Կապիտալ!G82)</f>
        <v>-1272.5999999999999</v>
      </c>
      <c r="G58" s="143"/>
    </row>
  </sheetData>
  <mergeCells count="45">
    <mergeCell ref="A36:E36"/>
    <mergeCell ref="A44:E44"/>
    <mergeCell ref="A45:E45"/>
    <mergeCell ref="A41:E41"/>
    <mergeCell ref="A42:E42"/>
    <mergeCell ref="A39:E39"/>
    <mergeCell ref="A40:E40"/>
    <mergeCell ref="A56:E56"/>
    <mergeCell ref="A57:E57"/>
    <mergeCell ref="A47:E47"/>
    <mergeCell ref="A48:E48"/>
    <mergeCell ref="A49:E49"/>
    <mergeCell ref="A50:E50"/>
    <mergeCell ref="A52:E52"/>
    <mergeCell ref="A53:E53"/>
    <mergeCell ref="A54:E54"/>
    <mergeCell ref="A35:E35"/>
    <mergeCell ref="A22:E22"/>
    <mergeCell ref="A23:E23"/>
    <mergeCell ref="A25:E25"/>
    <mergeCell ref="A9:E9"/>
    <mergeCell ref="A10:E10"/>
    <mergeCell ref="A11:E11"/>
    <mergeCell ref="A12:E12"/>
    <mergeCell ref="A14:E14"/>
    <mergeCell ref="A31:E31"/>
    <mergeCell ref="A29:E29"/>
    <mergeCell ref="A33:E33"/>
    <mergeCell ref="A28:E28"/>
    <mergeCell ref="A26:E26"/>
    <mergeCell ref="A30:E30"/>
    <mergeCell ref="A16:E16"/>
    <mergeCell ref="A17:E17"/>
    <mergeCell ref="A18:E18"/>
    <mergeCell ref="A20:E20"/>
    <mergeCell ref="A1:F1"/>
    <mergeCell ref="A2:F2"/>
    <mergeCell ref="A3:F3"/>
    <mergeCell ref="A4:F4"/>
    <mergeCell ref="A6:A8"/>
    <mergeCell ref="B6:B8"/>
    <mergeCell ref="C6:C8"/>
    <mergeCell ref="D6:D8"/>
    <mergeCell ref="E6:F6"/>
    <mergeCell ref="E7:E8"/>
  </mergeCells>
  <pageMargins left="0.73" right="0.2" top="0.46" bottom="0.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օրենք</vt:lpstr>
      <vt:lpstr>Կապիտալ</vt:lpstr>
      <vt:lpstr>Եռամսյակային</vt:lpstr>
      <vt:lpstr>Արարատ ծր</vt:lpstr>
      <vt:lpstr>Գեղարքունիք ծր</vt:lpstr>
      <vt:lpstr>Լոռի ծր</vt:lpstr>
      <vt:lpstr>Շիրակ ծր</vt:lpstr>
      <vt:lpstr>doc. 12</vt:lpstr>
      <vt:lpstr>Գնում</vt:lpstr>
      <vt:lpstr>Արարատ</vt:lpstr>
      <vt:lpstr>Գեղարքունիք</vt:lpstr>
      <vt:lpstr>Լոռի</vt:lpstr>
      <vt:lpstr>Շիրակ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2014-11-05T14:00:13Z</dcterms:modified>
</cp:coreProperties>
</file>