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0" windowWidth="15090" windowHeight="11760" tabRatio="816" activeTab="11"/>
  </bookViews>
  <sheets>
    <sheet name="Մարզային բաշխում" sheetId="1" r:id="rId1"/>
    <sheet name="Արագածոտն" sheetId="2" r:id="rId2"/>
    <sheet name="Արարատ" sheetId="3" r:id="rId3"/>
    <sheet name="Արմավիր" sheetId="4" r:id="rId4"/>
    <sheet name="Գեղարքունիք" sheetId="5" r:id="rId5"/>
    <sheet name="Լոռի" sheetId="6" r:id="rId6"/>
    <sheet name="Կոտայք" sheetId="7" r:id="rId7"/>
    <sheet name="Շիրակ" sheetId="8" r:id="rId8"/>
    <sheet name="Սյունիք" sheetId="9" r:id="rId9"/>
    <sheet name="Վայոց ձոր" sheetId="10" r:id="rId10"/>
    <sheet name="Տավուշ" sheetId="11" r:id="rId11"/>
    <sheet name="Երևան" sheetId="12" r:id="rId12"/>
  </sheets>
  <definedNames>
    <definedName name="_GoBack" localSheetId="1">Արագածոտն!#REF!</definedName>
    <definedName name="_GoBack" localSheetId="2">Արարատ!#REF!</definedName>
    <definedName name="_GoBack" localSheetId="3">Արմավիր!#REF!</definedName>
    <definedName name="_GoBack" localSheetId="4">Գեղարքունիք!#REF!</definedName>
    <definedName name="_GoBack" localSheetId="11">Երևան!#REF!</definedName>
    <definedName name="_GoBack" localSheetId="5">Լոռի!#REF!</definedName>
    <definedName name="_GoBack" localSheetId="6">Կոտայք!#REF!</definedName>
    <definedName name="_GoBack" localSheetId="0">'Մարզային բաշխում'!#REF!</definedName>
    <definedName name="_GoBack" localSheetId="7">Շիրակ!#REF!</definedName>
    <definedName name="_GoBack" localSheetId="8">Սյունիք!#REF!</definedName>
    <definedName name="_GoBack" localSheetId="9">'Վայոց ձոր'!#REF!</definedName>
    <definedName name="_GoBack" localSheetId="10">Տավուշ!#REF!</definedName>
  </definedNames>
  <calcPr calcId="144525" concurrentCalc="0"/>
</workbook>
</file>

<file path=xl/calcChain.xml><?xml version="1.0" encoding="utf-8"?>
<calcChain xmlns="http://schemas.openxmlformats.org/spreadsheetml/2006/main">
  <c r="A5" i="12"/>
  <c r="A4"/>
  <c r="A5" i="11"/>
  <c r="A4"/>
  <c r="A5" i="10"/>
  <c r="A4"/>
  <c r="A5" i="9"/>
  <c r="A4"/>
  <c r="A5" i="8"/>
  <c r="A4"/>
  <c r="A5" i="7"/>
  <c r="A4"/>
  <c r="A5" i="6"/>
  <c r="A4"/>
  <c r="A5" i="5"/>
  <c r="A4"/>
  <c r="A5" i="4"/>
  <c r="A4"/>
  <c r="A5" i="3"/>
  <c r="A4"/>
  <c r="A5" i="2"/>
  <c r="A4"/>
  <c r="D19" i="12"/>
  <c r="E19"/>
  <c r="G19"/>
  <c r="H19"/>
  <c r="I19"/>
  <c r="J19"/>
  <c r="K19"/>
  <c r="M21" i="1"/>
  <c r="M55"/>
  <c r="F29" i="11"/>
  <c r="E29" i="10"/>
  <c r="G29" i="8"/>
  <c r="F29" i="7"/>
  <c r="G29" i="6"/>
  <c r="G29" i="5"/>
  <c r="E29" i="4"/>
  <c r="F28" i="2"/>
  <c r="B29" i="12"/>
  <c r="M40" i="1"/>
  <c r="L40"/>
  <c r="M36"/>
  <c r="M23"/>
  <c r="M17"/>
  <c r="M10"/>
  <c r="C30" i="11"/>
  <c r="D30"/>
  <c r="E30"/>
  <c r="C30" i="10"/>
  <c r="D30"/>
  <c r="C30" i="9"/>
  <c r="D30"/>
  <c r="E30"/>
  <c r="C30" i="8"/>
  <c r="D30"/>
  <c r="E30"/>
  <c r="F30"/>
  <c r="C30" i="7"/>
  <c r="D30"/>
  <c r="E30"/>
  <c r="C30" i="6"/>
  <c r="D30"/>
  <c r="E30"/>
  <c r="F30"/>
  <c r="C30" i="5"/>
  <c r="D30"/>
  <c r="E30"/>
  <c r="F30"/>
  <c r="C30" i="4"/>
  <c r="D30"/>
  <c r="C30" i="3"/>
  <c r="D30"/>
  <c r="E30"/>
  <c r="C41" i="12"/>
  <c r="D41"/>
  <c r="E41"/>
  <c r="F41"/>
  <c r="G41"/>
  <c r="H41"/>
  <c r="I41"/>
  <c r="J41"/>
  <c r="K41"/>
  <c r="B41"/>
  <c r="B30" i="11"/>
  <c r="B30" i="10"/>
  <c r="B30" i="9"/>
  <c r="B30" i="8"/>
  <c r="B30" i="7"/>
  <c r="B30" i="6"/>
  <c r="B30" i="5"/>
  <c r="B30" i="4"/>
  <c r="B30" i="3"/>
  <c r="C38" i="12"/>
  <c r="F38"/>
  <c r="B30" i="2"/>
  <c r="B48" i="1"/>
  <c r="C27" i="11"/>
  <c r="D27"/>
  <c r="E27"/>
  <c r="C27" i="10"/>
  <c r="D27"/>
  <c r="C27" i="9"/>
  <c r="E27"/>
  <c r="C27" i="8"/>
  <c r="D27"/>
  <c r="E27"/>
  <c r="F27"/>
  <c r="C27" i="7"/>
  <c r="D27"/>
  <c r="E27"/>
  <c r="C27" i="6"/>
  <c r="D27"/>
  <c r="E27"/>
  <c r="F27"/>
  <c r="C27" i="5"/>
  <c r="D27"/>
  <c r="E27"/>
  <c r="F27"/>
  <c r="B27" i="11"/>
  <c r="B27" i="10"/>
  <c r="B27" i="9"/>
  <c r="B27" i="8"/>
  <c r="B27" i="7"/>
  <c r="B27" i="6"/>
  <c r="B27" i="5"/>
  <c r="G27"/>
  <c r="B27" i="4"/>
  <c r="C27"/>
  <c r="D27"/>
  <c r="C27" i="3"/>
  <c r="C37" i="12"/>
  <c r="D37"/>
  <c r="E37"/>
  <c r="F37"/>
  <c r="G37"/>
  <c r="H37"/>
  <c r="I37"/>
  <c r="J37"/>
  <c r="K37"/>
  <c r="B37"/>
  <c r="C26" i="11"/>
  <c r="D26"/>
  <c r="E26"/>
  <c r="B26"/>
  <c r="C26" i="10"/>
  <c r="D26"/>
  <c r="B26"/>
  <c r="C26" i="9"/>
  <c r="D26"/>
  <c r="E26"/>
  <c r="B26"/>
  <c r="C26" i="8"/>
  <c r="D26"/>
  <c r="E26"/>
  <c r="F26"/>
  <c r="B26"/>
  <c r="C26" i="7"/>
  <c r="D26"/>
  <c r="E26"/>
  <c r="B26"/>
  <c r="C26" i="6"/>
  <c r="D26"/>
  <c r="E26"/>
  <c r="F26"/>
  <c r="B26"/>
  <c r="C26" i="5"/>
  <c r="D26"/>
  <c r="E26"/>
  <c r="F26"/>
  <c r="B26"/>
  <c r="C26" i="4"/>
  <c r="D26"/>
  <c r="B26"/>
  <c r="C26" i="3"/>
  <c r="D26"/>
  <c r="E26"/>
  <c r="B26"/>
  <c r="C36" i="12"/>
  <c r="D36"/>
  <c r="E36"/>
  <c r="F36"/>
  <c r="G36"/>
  <c r="H36"/>
  <c r="I36"/>
  <c r="J36"/>
  <c r="K36"/>
  <c r="B36"/>
  <c r="C25" i="11"/>
  <c r="D25"/>
  <c r="E25"/>
  <c r="C25" i="10"/>
  <c r="D25"/>
  <c r="C25" i="9"/>
  <c r="D25"/>
  <c r="E25"/>
  <c r="C25" i="8"/>
  <c r="D25"/>
  <c r="E25"/>
  <c r="F25"/>
  <c r="C25" i="7"/>
  <c r="D25"/>
  <c r="E25"/>
  <c r="C25" i="6"/>
  <c r="D25"/>
  <c r="E25"/>
  <c r="F25"/>
  <c r="C25" i="5"/>
  <c r="D25"/>
  <c r="E25"/>
  <c r="F25"/>
  <c r="B25"/>
  <c r="C25" i="4"/>
  <c r="D25"/>
  <c r="C25" i="3"/>
  <c r="D25"/>
  <c r="E25"/>
  <c r="B25"/>
  <c r="B25" i="11"/>
  <c r="B25" i="10"/>
  <c r="B25" i="9"/>
  <c r="B25" i="8"/>
  <c r="B25" i="7"/>
  <c r="B25" i="6"/>
  <c r="B25" i="4"/>
  <c r="B25" i="2"/>
  <c r="L39" i="12"/>
  <c r="F28" i="11"/>
  <c r="E28" i="10"/>
  <c r="F28" i="9"/>
  <c r="G28" i="8"/>
  <c r="F28" i="7"/>
  <c r="G28" i="6"/>
  <c r="G28" i="5"/>
  <c r="E28" i="4"/>
  <c r="F28" i="3"/>
  <c r="C30" i="2"/>
  <c r="D30"/>
  <c r="E30"/>
  <c r="C27"/>
  <c r="C26"/>
  <c r="D26"/>
  <c r="E26"/>
  <c r="B26"/>
  <c r="C25"/>
  <c r="D25"/>
  <c r="E25"/>
  <c r="G23" i="5"/>
  <c r="C14" i="12"/>
  <c r="D14"/>
  <c r="E14"/>
  <c r="F14"/>
  <c r="G14"/>
  <c r="H14"/>
  <c r="J14"/>
  <c r="K14"/>
  <c r="E14" i="11"/>
  <c r="D14" i="10"/>
  <c r="C14" i="9"/>
  <c r="E14"/>
  <c r="F11"/>
  <c r="F12"/>
  <c r="F13"/>
  <c r="C14" i="8"/>
  <c r="D14"/>
  <c r="E14"/>
  <c r="F14"/>
  <c r="C14" i="7"/>
  <c r="D14"/>
  <c r="B14"/>
  <c r="C14" i="6"/>
  <c r="D14"/>
  <c r="E14"/>
  <c r="D14" i="5"/>
  <c r="E14"/>
  <c r="F14"/>
  <c r="C14" i="4"/>
  <c r="D14" i="3"/>
  <c r="E14"/>
  <c r="C14" i="2"/>
  <c r="C16" i="1"/>
  <c r="E16"/>
  <c r="F16"/>
  <c r="G16"/>
  <c r="H16"/>
  <c r="I16"/>
  <c r="J16"/>
  <c r="J50"/>
  <c r="L16"/>
  <c r="F25" i="2"/>
  <c r="F14" i="9"/>
  <c r="D38" i="12"/>
  <c r="E38"/>
  <c r="G38"/>
  <c r="H38"/>
  <c r="I38"/>
  <c r="J38"/>
  <c r="K38"/>
  <c r="C19" i="11"/>
  <c r="C19" i="9"/>
  <c r="D19"/>
  <c r="D27"/>
  <c r="E19"/>
  <c r="C19" i="8"/>
  <c r="D19"/>
  <c r="E19"/>
  <c r="F19"/>
  <c r="D19" i="7"/>
  <c r="E19"/>
  <c r="C19" i="6"/>
  <c r="D19"/>
  <c r="E19"/>
  <c r="C19" i="5"/>
  <c r="E19"/>
  <c r="F19"/>
  <c r="C19" i="4"/>
  <c r="D19" i="3"/>
  <c r="D27"/>
  <c r="E19"/>
  <c r="E27"/>
  <c r="D19" i="2"/>
  <c r="D27"/>
  <c r="E19"/>
  <c r="E27"/>
  <c r="C22" i="1"/>
  <c r="E22"/>
  <c r="F22"/>
  <c r="G22"/>
  <c r="G50"/>
  <c r="H22"/>
  <c r="H50"/>
  <c r="I22"/>
  <c r="L22"/>
  <c r="L50"/>
  <c r="L32" i="12"/>
  <c r="L31"/>
  <c r="L28"/>
  <c r="L27"/>
  <c r="L29"/>
  <c r="L24"/>
  <c r="L25"/>
  <c r="L23"/>
  <c r="L34"/>
  <c r="F23" i="11"/>
  <c r="E23" i="10"/>
  <c r="F23" i="9"/>
  <c r="G23" i="8"/>
  <c r="F23" i="7"/>
  <c r="G23" i="6"/>
  <c r="E23" i="4"/>
  <c r="F23" i="3"/>
  <c r="F23" i="2"/>
  <c r="E16" i="10"/>
  <c r="L17" i="12"/>
  <c r="L18"/>
  <c r="L16"/>
  <c r="F17" i="11"/>
  <c r="F18"/>
  <c r="F16"/>
  <c r="E17" i="10"/>
  <c r="E18"/>
  <c r="E19"/>
  <c r="F17" i="9"/>
  <c r="F18"/>
  <c r="F16"/>
  <c r="G17" i="8"/>
  <c r="G18"/>
  <c r="G16"/>
  <c r="F17" i="7"/>
  <c r="F18"/>
  <c r="F16"/>
  <c r="G17" i="6"/>
  <c r="G18"/>
  <c r="G19"/>
  <c r="G16"/>
  <c r="G17" i="5"/>
  <c r="G18"/>
  <c r="G16"/>
  <c r="E17" i="4"/>
  <c r="E18"/>
  <c r="E19"/>
  <c r="E16"/>
  <c r="F17" i="3"/>
  <c r="F18"/>
  <c r="F16"/>
  <c r="F17" i="2"/>
  <c r="F18"/>
  <c r="F16"/>
  <c r="L11" i="12"/>
  <c r="L12"/>
  <c r="L13"/>
  <c r="L10"/>
  <c r="F11" i="11"/>
  <c r="F12"/>
  <c r="F13"/>
  <c r="F10"/>
  <c r="E11" i="10"/>
  <c r="E12"/>
  <c r="E13"/>
  <c r="E14"/>
  <c r="E10"/>
  <c r="F10" i="9"/>
  <c r="G11" i="8"/>
  <c r="G12"/>
  <c r="G13"/>
  <c r="G10"/>
  <c r="F11" i="7"/>
  <c r="F12"/>
  <c r="F13"/>
  <c r="F10"/>
  <c r="G11" i="6"/>
  <c r="G12"/>
  <c r="G13"/>
  <c r="G10"/>
  <c r="G11" i="5"/>
  <c r="G12"/>
  <c r="G13"/>
  <c r="G10"/>
  <c r="E11" i="4"/>
  <c r="E12"/>
  <c r="E13"/>
  <c r="E14"/>
  <c r="E10"/>
  <c r="L7" i="12"/>
  <c r="L8"/>
  <c r="L6"/>
  <c r="F7" i="11"/>
  <c r="F8"/>
  <c r="F6"/>
  <c r="E7" i="10"/>
  <c r="E8"/>
  <c r="E6"/>
  <c r="F7" i="9"/>
  <c r="F8"/>
  <c r="F6"/>
  <c r="G7" i="8"/>
  <c r="G8"/>
  <c r="G6"/>
  <c r="F7" i="7"/>
  <c r="F8"/>
  <c r="F6"/>
  <c r="G7" i="6"/>
  <c r="G8"/>
  <c r="G6"/>
  <c r="G7" i="5"/>
  <c r="G8"/>
  <c r="G6"/>
  <c r="E7" i="4"/>
  <c r="E8"/>
  <c r="E6"/>
  <c r="F6" i="3"/>
  <c r="F7"/>
  <c r="F8"/>
  <c r="F6" i="2"/>
  <c r="F11" i="3"/>
  <c r="F12"/>
  <c r="F13"/>
  <c r="F10"/>
  <c r="F11" i="2"/>
  <c r="F12"/>
  <c r="F13"/>
  <c r="F10"/>
  <c r="F7"/>
  <c r="F8"/>
  <c r="G40" i="12"/>
  <c r="B38"/>
  <c r="L38"/>
  <c r="B14"/>
  <c r="F25" i="11"/>
  <c r="B19"/>
  <c r="B14"/>
  <c r="C29" i="10"/>
  <c r="E25"/>
  <c r="B19"/>
  <c r="B14"/>
  <c r="E29" i="9"/>
  <c r="D29"/>
  <c r="F29"/>
  <c r="F25"/>
  <c r="B14"/>
  <c r="E29" i="8"/>
  <c r="B19"/>
  <c r="F29"/>
  <c r="B14"/>
  <c r="F25" i="7"/>
  <c r="B19"/>
  <c r="E29" i="6"/>
  <c r="B19"/>
  <c r="C29"/>
  <c r="B14"/>
  <c r="C29" i="5"/>
  <c r="B19"/>
  <c r="F29"/>
  <c r="B14"/>
  <c r="E25" i="4"/>
  <c r="C29"/>
  <c r="B19"/>
  <c r="B14"/>
  <c r="F25" i="3"/>
  <c r="E29"/>
  <c r="B19"/>
  <c r="B27"/>
  <c r="B14"/>
  <c r="B19" i="2"/>
  <c r="B27"/>
  <c r="F27"/>
  <c r="C29"/>
  <c r="B14"/>
  <c r="D29" i="6"/>
  <c r="E29" i="5"/>
  <c r="E27" i="4"/>
  <c r="D40" i="12"/>
  <c r="H40"/>
  <c r="F40"/>
  <c r="J40"/>
  <c r="B40"/>
  <c r="C40"/>
  <c r="K40"/>
  <c r="E40"/>
  <c r="I40"/>
  <c r="F27" i="11"/>
  <c r="E29"/>
  <c r="C29"/>
  <c r="D29"/>
  <c r="D29" i="10"/>
  <c r="E27"/>
  <c r="C29" i="9"/>
  <c r="B29"/>
  <c r="C29" i="8"/>
  <c r="D29"/>
  <c r="D29" i="7"/>
  <c r="G27" i="6"/>
  <c r="D29" i="5"/>
  <c r="B29" i="3"/>
  <c r="B29" i="8"/>
  <c r="E29" i="7"/>
  <c r="C29"/>
  <c r="G25" i="5"/>
  <c r="D29" i="4"/>
  <c r="D29" i="3"/>
  <c r="C29"/>
  <c r="D29" i="2"/>
  <c r="E29"/>
  <c r="L36" i="12"/>
  <c r="B29" i="11"/>
  <c r="G25" i="8"/>
  <c r="F27" i="7"/>
  <c r="B29"/>
  <c r="G25" i="6"/>
  <c r="F29"/>
  <c r="B29" i="5"/>
  <c r="B29" i="4"/>
  <c r="F27" i="3"/>
  <c r="L40" i="12"/>
  <c r="F29" i="3"/>
  <c r="B29" i="6"/>
  <c r="B29" i="10"/>
  <c r="F27" i="9"/>
  <c r="G27" i="8"/>
  <c r="B29" i="2"/>
  <c r="F29"/>
  <c r="M53" i="1"/>
  <c r="J54"/>
  <c r="M49"/>
  <c r="L49"/>
  <c r="L37" i="12"/>
  <c r="K49" i="1"/>
  <c r="F26" i="11"/>
  <c r="J49" i="1"/>
  <c r="E26" i="10"/>
  <c r="I49" i="1"/>
  <c r="F26" i="9"/>
  <c r="H49" i="1"/>
  <c r="G26" i="8"/>
  <c r="G49" i="1"/>
  <c r="F26" i="7"/>
  <c r="F49" i="1"/>
  <c r="G26" i="6"/>
  <c r="E49" i="1"/>
  <c r="G26" i="5"/>
  <c r="D49" i="1"/>
  <c r="E26" i="4"/>
  <c r="C49" i="1"/>
  <c r="F26" i="3"/>
  <c r="B49" i="1"/>
  <c r="F26" i="2"/>
  <c r="L48" i="1"/>
  <c r="K48"/>
  <c r="J48"/>
  <c r="I48"/>
  <c r="H48"/>
  <c r="G48"/>
  <c r="F48"/>
  <c r="E48"/>
  <c r="D48"/>
  <c r="C48"/>
  <c r="M46"/>
  <c r="L30"/>
  <c r="K30"/>
  <c r="J30"/>
  <c r="I30"/>
  <c r="H30"/>
  <c r="G30"/>
  <c r="F30"/>
  <c r="E30"/>
  <c r="D30"/>
  <c r="C30"/>
  <c r="B30"/>
  <c r="M29"/>
  <c r="K28"/>
  <c r="I28"/>
  <c r="F28"/>
  <c r="E28"/>
  <c r="D28"/>
  <c r="C28"/>
  <c r="B28"/>
  <c r="M27"/>
  <c r="M26"/>
  <c r="M25"/>
  <c r="L19" i="12"/>
  <c r="F19" i="11"/>
  <c r="F19" i="9"/>
  <c r="G19" i="8"/>
  <c r="F19" i="7"/>
  <c r="G19" i="5"/>
  <c r="F19" i="3"/>
  <c r="B22" i="1"/>
  <c r="G14" i="8"/>
  <c r="F14" i="3"/>
  <c r="M48" i="1"/>
  <c r="M31"/>
  <c r="M51"/>
  <c r="F19" i="2"/>
  <c r="B50" i="1"/>
  <c r="C50"/>
  <c r="C54"/>
  <c r="I50"/>
  <c r="I54"/>
  <c r="C55"/>
  <c r="F30" i="3"/>
  <c r="F21"/>
  <c r="G55" i="1"/>
  <c r="F30" i="7"/>
  <c r="F21"/>
  <c r="K55" i="1"/>
  <c r="F30" i="11"/>
  <c r="F21"/>
  <c r="D50" i="1"/>
  <c r="D54"/>
  <c r="K50"/>
  <c r="D55"/>
  <c r="E30" i="4"/>
  <c r="E21"/>
  <c r="H55" i="1"/>
  <c r="G30" i="8"/>
  <c r="G21"/>
  <c r="L55" i="1"/>
  <c r="L41" i="12"/>
  <c r="L21"/>
  <c r="E50" i="1"/>
  <c r="E54"/>
  <c r="E55"/>
  <c r="G30" i="5"/>
  <c r="G21"/>
  <c r="I55" i="1"/>
  <c r="F30" i="9"/>
  <c r="F21"/>
  <c r="F50" i="1"/>
  <c r="F54"/>
  <c r="B55"/>
  <c r="F21" i="2"/>
  <c r="F55" i="1"/>
  <c r="G30" i="6"/>
  <c r="G21"/>
  <c r="J55" i="1"/>
  <c r="E30" i="10"/>
  <c r="E21"/>
  <c r="G14" i="5"/>
  <c r="G14" i="6"/>
  <c r="K54" i="1"/>
  <c r="F14" i="11"/>
  <c r="F14" i="2"/>
  <c r="G54" i="1"/>
  <c r="F14" i="7"/>
  <c r="L54" i="1"/>
  <c r="L14" i="12"/>
  <c r="H54" i="1"/>
  <c r="M30"/>
  <c r="M28"/>
  <c r="M50"/>
  <c r="M54"/>
  <c r="M58"/>
  <c r="M52"/>
  <c r="B54"/>
  <c r="F30" i="2"/>
</calcChain>
</file>

<file path=xl/sharedStrings.xml><?xml version="1.0" encoding="utf-8"?>
<sst xmlns="http://schemas.openxmlformats.org/spreadsheetml/2006/main" count="439" uniqueCount="124">
  <si>
    <t>ՀՀ մարզեր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</si>
  <si>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</si>
  <si>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</si>
  <si>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</si>
  <si>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</si>
  <si>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</si>
  <si>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</si>
  <si>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</si>
  <si>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</si>
  <si>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</si>
  <si>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</si>
  <si>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ԵՐԵՎԱՆ</t>
  </si>
  <si>
    <t>ՀԱՆՐԱՊԵՏՈՒԹՅՈՒՆ</t>
  </si>
  <si>
    <t>Ծրագրում ընդգրկված շահառուների թիվը,          այդ թվում`</t>
  </si>
  <si>
    <t>հաշմանդամություն ունեցող անձանց թիվը</t>
  </si>
  <si>
    <t>Նախատեսվող ֆինանսական միջոցները</t>
  </si>
  <si>
    <t>Գործազուրկների և աշխատանքից ազատման ռիսկ ունեցող` աշխատանք փնտրող անձանց մասնագիտական ուսուցման կազմակերպում</t>
  </si>
  <si>
    <t>Ծրագրում ընդգրկված շահառուների թիվը, այդ թվում`</t>
  </si>
  <si>
    <t>Տրամադրվող կրթաթոշակ</t>
  </si>
  <si>
    <t>Ուսուցման վճար</t>
  </si>
  <si>
    <t>Աշխատանքի տեղավորվածների թիվը</t>
  </si>
  <si>
    <t>Ձեռք բերած մասնագիտությամբ մասնագիտական աշխատանքային փորձ ձեռք բերելու համար գործազուրկներին աջակցության տրամադրում</t>
  </si>
  <si>
    <t>Աշխատանքի տոնավաճառի կազմակերպում</t>
  </si>
  <si>
    <t>Ծրագրում ընդգրկված աշխատանք փնտրող անձանց թիվը</t>
  </si>
  <si>
    <t>Ծրագրում ընդգրկված գործատուների թիվը</t>
  </si>
  <si>
    <t>Թափուր աշխատատեղերի թիվը</t>
  </si>
  <si>
    <t>Լրացված աշխատատեղերի թիվը</t>
  </si>
  <si>
    <t>Տոնավաճառների թիվը</t>
  </si>
  <si>
    <t>Աշխատաշուկայում անմրցունակ և մասնագիտություն չունեցող երիտասարդ մայրերի համար գործատուի մոտ մասնագիտական ուսուցման կազմակերպում</t>
  </si>
  <si>
    <t>Ծրագրում ընդգրկված շահառուների թիվը</t>
  </si>
  <si>
    <t>Աշխատանքի տեղավորվածների թիվ</t>
  </si>
  <si>
    <t>Երեխա ունեցող մինչև 24 տարեկան գործազուրկ կանանց բարձրագույն մասնագիտական կրթությանը նախապատրաստման աջակցության տրամադրում</t>
  </si>
  <si>
    <t>Ծրագրում ընդգրկված շահառուների թիվը,</t>
  </si>
  <si>
    <t>Գործազուրկին այլ վայրում աշխատանքի տեղավորման աջակցության տրամադրում</t>
  </si>
  <si>
    <t>2016-2017թթ. սկսված և 2018թ. շարունակվող ծրագրերում ընդգրկված շահառուներին վճարվող բնակարանային վարձի և կոմունալ ծախսերի համար գումար</t>
  </si>
  <si>
    <t>Ը Ն Դ Ա Մ Ե Ն Ը</t>
  </si>
  <si>
    <t>Բոլոր ծրագրերում ընդգրկված շահառուների ընդհանուր թիվը, այդ թվում`</t>
  </si>
  <si>
    <t>ԶՏԿ-ների միջնորդությամբ աշխատանքի տեղավորվածների թիվ</t>
  </si>
  <si>
    <t>ԶՏԿ-ների միջնորդությամբ և կայուն զբաղվածություն ապահովող ծրագրերի արդյունքում աշխատանքի տեղավորվածների ընդհանուր թիվը</t>
  </si>
  <si>
    <t>Ընդամենը ֆինանսական միջոցներ</t>
  </si>
  <si>
    <t>Մասնագիտական կողմնորոշման համակարգի մեթոդաբանության ապահովում և կադրերի վերապատրաստում</t>
  </si>
  <si>
    <t>ԸՆԴԱՄԵՆԸ</t>
  </si>
  <si>
    <t>Տարածքներ</t>
  </si>
  <si>
    <t>ԱՇՏԱՐԱԿ</t>
  </si>
  <si>
    <t>ԱՊԱՐԱՆ</t>
  </si>
  <si>
    <t>ԹԱԼԻՆ</t>
  </si>
  <si>
    <t>ԾԱՂԿԱՀՈՎԻՏ</t>
  </si>
  <si>
    <t>ԱՐԱԳԱԾՈՏՆԻ ՄԱՐԶ</t>
  </si>
  <si>
    <t>Աշխատաշուկայում անմրցունակ անձանց աշխատանքի տեղավորման դեպքում գործատուին միանվագ փոխհատուցման տրամադրում</t>
  </si>
  <si>
    <t>Ընդամենը ծրագրում ընդգկրված շահառուների թիվը, այդ թվում</t>
  </si>
  <si>
    <t>ՎԵԴԻ</t>
  </si>
  <si>
    <t>ԱՐՏԱՇԱՏ</t>
  </si>
  <si>
    <t>ՄԱՍԻՍ</t>
  </si>
  <si>
    <t>ԱՐԱՐԱՏԻ ՄԱՐԶ</t>
  </si>
  <si>
    <t>ԲԱՂՐԱՄՅԱՆ</t>
  </si>
  <si>
    <t>ՎԱՂԱՐՇԱՊԱՏ</t>
  </si>
  <si>
    <t>ԱՐՄԱՎԻՐԻ ՄԱՐԶ</t>
  </si>
  <si>
    <t>ԳԱՎԱՌ</t>
  </si>
  <si>
    <t>ՄԱՐՏՈՒՆԻ</t>
  </si>
  <si>
    <t>ՍԵՎԱՆ</t>
  </si>
  <si>
    <t>ՃԱՄԲԱՐԱԿ</t>
  </si>
  <si>
    <t>ՎԱՐԴԵՆԻՍ</t>
  </si>
  <si>
    <t>ԳԵՂԱՐՔՈՒՆԻՔԻ ՄԱՐԶ</t>
  </si>
  <si>
    <t>ՎԱՆԱՁՈՐ</t>
  </si>
  <si>
    <t>ԱԼԱՎԵՐԴԻ</t>
  </si>
  <si>
    <t>ՍՊԻՏԱԿ</t>
  </si>
  <si>
    <t>ՍՏԵՓԱՆԱՎԱՆ</t>
  </si>
  <si>
    <t>ՏԱՇԻՐ</t>
  </si>
  <si>
    <t>ԼՈՌՈՒ ՄԱՐԶ</t>
  </si>
  <si>
    <t>ԱԲՈՎՅԱՆ</t>
  </si>
  <si>
    <t>ՀՐԱԶԴԱՆ</t>
  </si>
  <si>
    <t>ԵՂՎԱՐԴ</t>
  </si>
  <si>
    <t>ՉԱՐԵՆՑԱՎԱՆ</t>
  </si>
  <si>
    <t>ԿՈՏԱՅՔԻ ՄԱՐԶ</t>
  </si>
  <si>
    <t>ԳՅՈՒՄՐԻ</t>
  </si>
  <si>
    <t>ԱՄԱՍԻԱ</t>
  </si>
  <si>
    <t>ԱՇՈՑՔ</t>
  </si>
  <si>
    <t>ՄԱՐԱԼԻԿ</t>
  </si>
  <si>
    <t>ԱՐԹԻԿ</t>
  </si>
  <si>
    <t>ՇԻՐԱԿԻ ՄԱՐԶ</t>
  </si>
  <si>
    <t>ԳՈՐԻՍ</t>
  </si>
  <si>
    <t>ԿԱՊԱՆ</t>
  </si>
  <si>
    <t>ՄԵՂՐԻ</t>
  </si>
  <si>
    <t>ՍԻՍԻԱՆ</t>
  </si>
  <si>
    <t>ՍՅՈՒՆԻՔԻ ՄԱՐԶ</t>
  </si>
  <si>
    <t>ԵՂԵԳՆԱՁՈՐ</t>
  </si>
  <si>
    <t>ՎԱՅՔ</t>
  </si>
  <si>
    <t>ՋԵՐՄՈՒԿ</t>
  </si>
  <si>
    <t>ՎԱՅՈՑ ՁՈՐԻ ՄԱՐԶ</t>
  </si>
  <si>
    <t>ԻՋԵՎԱՆ</t>
  </si>
  <si>
    <t>ԴԻԼԻՋԱՆ</t>
  </si>
  <si>
    <t>ՆՈՅԵՄԲԵՐՅԱՆ</t>
  </si>
  <si>
    <t>ԲԵՐԴ</t>
  </si>
  <si>
    <t>ՏԱՎՈՒՇԻ ՄԱՐԶ</t>
  </si>
  <si>
    <t>ԿԵՆՏՐՈՆ, ՆՈՐՔ-ՄԱՐԱՇ</t>
  </si>
  <si>
    <t>ԱՐԱԲԿԻՐ</t>
  </si>
  <si>
    <t>ԷՐԵԲՈՒՆԻ</t>
  </si>
  <si>
    <t>ՄԱԼԱԹԻԱ-ՍԵԲԱՍՏԻԱ</t>
  </si>
  <si>
    <t>ԴԱՎԻԹԱՇԵՆ</t>
  </si>
  <si>
    <t>ԱՋԱՓՆՅԱԿ</t>
  </si>
  <si>
    <t>ՇԵՆԳԱՎԻԹ</t>
  </si>
  <si>
    <t>ՔԱՆԱՔԵՌ-ԶԵՅԹՈՒՆ</t>
  </si>
  <si>
    <t>ԱՎԱՆ</t>
  </si>
  <si>
    <t>ՆՈՐ ՆՈՐՔ</t>
  </si>
  <si>
    <t>Կայուն զբաղվածության ցուցանիշ</t>
  </si>
  <si>
    <t>Կայուն զբաղվածության միջինացված գործակիցը</t>
  </si>
  <si>
    <t>Ծրագրերի իրականացման արդյունքում կայուն զբաղվածության ապահովում</t>
  </si>
  <si>
    <t>Ծրագրերի իրականացման արդյունքում աշխատանքի տեղավորվածների թիվը</t>
  </si>
  <si>
    <t>ԲՈՒՀ ընդունված շահառուների քանակը</t>
  </si>
  <si>
    <t>ԶԲԱՂՎԱԾՈՒԹՅԱՆ ԿԱՐԳԱՎՈՐՄԱՆ 2018 ԹՎԱԿԱՆԻ ՊԵՏԱԿԱՆ ԾՐԱԳՐԵՐՆ` ԸՍՏ ՀՀ ԱՐԱՐԱՏԻ ՄԱՐԶԻ ՏԱՐԱԾՔՆԵՐԻ</t>
  </si>
  <si>
    <t>ԶԲԱՂՎԱԾՈՒԹՅԱՆ ԿԱՐԳԱՎՈՐՄԱՆ 2018 ԹՎԱԿԱՆԻ ՊԵՏԱԿԱՆ ԾՐԱԳՐԵՐՆ` ԸՍՏ ՀՀ ԿՈՏԱՅՔԻ ՄԱՐԶԻ ՏԱՐԱԾՔՆԵՐԻ</t>
  </si>
  <si>
    <t>ԶԲԱՂՎԱԾՈՒԹՅԱՆ ԿԱՐԳԱՎՈՐՄԱՆ 2018 ԹՎԱԿԱՆԻ ՊԵՏԱԿԱՆ ԾՐԱԳՐԵՐՆ` ԸՍՏ ՀՀ ՍՅՈՒՆԻՔԻ ՄԱՐԶԻ ՏԱՐԱԾՔՆԵՐԻ</t>
  </si>
  <si>
    <t>ԶԲԱՂՎԱԾՈՒԹՅԱՆ ԿԱՐԳԱՎՈՐՄԱՆ 2018 ԹՎԱԿԱՆԻ ՊԵՏԱԿԱՆ ԾՐԱԳՐԵՐՆ` ԸՍՏ ՀՀ ՎԱՅՈՑ ՁՈՐԻ ՄԱՐԶԻ ՏԱՐԱԾՔՆԵՐԻ</t>
  </si>
  <si>
    <t>ԶԲԱՂՎԱԾՈՒԹՅԱՆ ԿԱՐԳԱՎՈՐՄԱՆ 2018 ԹՎԱԿԱՆԻ ՊԵՏԱԿԱՆ ԾՐԱԳՐԵՐՆ` ԸՍՏ ՀՀ ՏԱՎՈՒՇԻ ՄԱՐԶԻ ՏԱՐԱԾՔՆԵՐԻ</t>
  </si>
  <si>
    <t>ԶԲԱՂՎԱԾՈՒԹՅԱՆ ԿԱՐԳԱՎՈՐՄԱՆ 2018 ԹՎԱԿԱՆԻ ՊԵՏԱԿԱՆ ԾՐԱԳՐԵՐՆ` ԸՍՏ ԵՐԵՎԱՆ ՔԱՂԱՔԻ ՏԱՐԱԾՔՆԵՐԻ</t>
  </si>
  <si>
    <t>ԶԲԱՂՎԱԾՈՒԹՅԱՆ ԿԱՐԳԱՎՈՐՄԱՆ 2018 ԹՎԱԿԱՆԻ ՊԵՏԱԿԱՆ ԾՐԱԳՐԵՐՆ` ԸՍՏ ՀՀ ՇԻՐԱԿԻ ՄԱՐԶԻ ՏԱՐԱԾՔՆԵՐԻ</t>
  </si>
  <si>
    <t>ԶԲԱՂՎԱԾՈՒԹՅԱՆ ԿԱՐԳԱՎՈՐՄԱՆ 2018 ԹՎԱԿԱՆԻ ՊԵՏԱԿԱՆ ԾՐԱԳՐԵՐՆ` ԸՍՏ ՀՀ ԼՈՌՈՒ ՄԱՐԶԻ ՏԱՐԱԾՔՆԵՐԻ</t>
  </si>
  <si>
    <t>ԶԲԱՂՎԱԾՈՒԹՅԱՆ ԿԱՐԳԱՎՈՐՄԱՆ 2018 ԹՎԱԿԱՆԻ ՊԵՏԱԿԱՆ ԾՐԱԳՐԵՐՆ` ԸՍՏ ՀՀ ԳԵՂԱՐՔՈՒՆԻՔԻ ՄԱՐԶԻ ՏԱՐԱԾՔՆԵՐԻ</t>
  </si>
  <si>
    <t>ԶԲԱՂՎԱԾՈՒԹՅԱՆ ԿԱՐԳԱՎՈՐՄԱՆ 2018 ԹՎԱԿԱՆԻ ՊԵՏԱԿԱՆ ԾՐԱԳՐԵՐՆ` ԸՍՏ ՀՀ ԱՐՄԱՎԻՐԻ ՄԱՐԶԻ ՏԱՐԱԾՔՆԵՐԻ</t>
  </si>
  <si>
    <t>ԶԲԱՂՎԱԾՈՒԹՅԱՆ ԿԱՐԳԱՎՈՐՄԱՆ 2018 ԹՎԱԿԱՆԻ ՊԵՏԱԿԱՆ ԾՐԱԳՐԵՐՆ` ԸՍՏ ՀՀ ԱՐԱԳԱԾՈՏՆԻ ՄԱՐԶԻ ՏԱՐԱԾՔՆԵՐԻ</t>
  </si>
  <si>
    <t>ԶԲԱՂՎԱԾՈՒԹՅԱՆ ԿԱՐԳԱՎՈՐՄԱՆ 2018 ԹՎԱԿԱՆԻ ՊԵՏԱԿԱՆ ԾՐԱԳՐԵՐՆ` ԸՍՏ ՀՀ ՄԱՐԶԵՐԻ (ֆինանսական միջոցներ` հազ. դրամ, կայուն զբաղվածության ցուցանիշ` %)</t>
  </si>
  <si>
    <t>Մինչև երեք տարեկան երեխայի խնամքի արձակուրդում գտնվող անձանց՝ երեխայի մինչև երկու տարին լրանալը աշխատանքի վերադառնալու դեպքում, երեխայի խնամքն աշխատանքին զուգահեռ կազմակերպելու համար աջակցության տրամադրում</t>
  </si>
  <si>
    <t>Հավելված N 3
ՀՀ կառավարության 2017 թ.
   -------------------- ---ի նիստի N ------ 
                 արձանագրային  որոշման</t>
  </si>
  <si>
    <t>ա) աշխատաշուկայում անմրցունակ անձանց աշխատանքային ունակությունների և կարողությունների ձեռքբերման համար միանվագ փոխհատուցում գործատուին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</si>
</sst>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0.0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b/>
      <i/>
      <sz val="10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b/>
      <sz val="10"/>
      <color indexed="10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b/>
      <sz val="8"/>
      <color indexed="8"/>
      <name val="GHEA Grapalat"/>
      <family val="3"/>
    </font>
    <font>
      <b/>
      <i/>
      <sz val="8"/>
      <color indexed="8"/>
      <name val="GHEA Grapalat"/>
      <family val="3"/>
    </font>
    <font>
      <sz val="8"/>
      <color indexed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8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164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2" fontId="2" fillId="0" borderId="0" xfId="0" applyNumberFormat="1" applyFont="1" applyFill="1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textRotation="90" wrapText="1"/>
    </xf>
    <xf numFmtId="164" fontId="6" fillId="0" borderId="0" xfId="0" applyNumberFormat="1" applyFont="1" applyFill="1"/>
    <xf numFmtId="2" fontId="2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2" fontId="4" fillId="0" borderId="0" xfId="0" applyNumberFormat="1" applyFont="1"/>
    <xf numFmtId="2" fontId="3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/>
    </xf>
    <xf numFmtId="2" fontId="2" fillId="0" borderId="0" xfId="0" applyNumberFormat="1" applyFont="1"/>
    <xf numFmtId="164" fontId="4" fillId="0" borderId="0" xfId="0" applyNumberFormat="1" applyFont="1" applyFill="1"/>
    <xf numFmtId="2" fontId="7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/>
    </xf>
    <xf numFmtId="2" fontId="7" fillId="0" borderId="0" xfId="0" applyNumberFormat="1" applyFont="1" applyFill="1"/>
    <xf numFmtId="2" fontId="6" fillId="0" borderId="0" xfId="0" applyNumberFormat="1" applyFont="1" applyFill="1"/>
    <xf numFmtId="2" fontId="3" fillId="0" borderId="0" xfId="0" applyNumberFormat="1" applyFont="1" applyFill="1"/>
    <xf numFmtId="2" fontId="2" fillId="0" borderId="1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/>
    <xf numFmtId="166" fontId="3" fillId="0" borderId="0" xfId="0" applyNumberFormat="1" applyFont="1"/>
    <xf numFmtId="166" fontId="3" fillId="0" borderId="0" xfId="0" applyNumberFormat="1" applyFont="1" applyFill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Fill="1"/>
    <xf numFmtId="164" fontId="2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7" fontId="3" fillId="0" borderId="0" xfId="0" applyNumberFormat="1" applyFont="1"/>
    <xf numFmtId="1" fontId="7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Border="1" applyAlignment="1"/>
    <xf numFmtId="2" fontId="3" fillId="0" borderId="0" xfId="0" applyNumberFormat="1" applyFont="1" applyBorder="1"/>
    <xf numFmtId="165" fontId="7" fillId="0" borderId="0" xfId="0" applyNumberFormat="1" applyFont="1" applyFill="1" applyBorder="1" applyAlignment="1">
      <alignment horizontal="right"/>
    </xf>
    <xf numFmtId="168" fontId="4" fillId="0" borderId="0" xfId="0" applyNumberFormat="1" applyFont="1"/>
    <xf numFmtId="164" fontId="3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2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/>
    <xf numFmtId="2" fontId="7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/>
    <xf numFmtId="166" fontId="4" fillId="0" borderId="0" xfId="0" applyNumberFormat="1" applyFont="1"/>
    <xf numFmtId="169" fontId="2" fillId="0" borderId="0" xfId="0" applyNumberFormat="1" applyFont="1"/>
    <xf numFmtId="164" fontId="2" fillId="0" borderId="0" xfId="0" applyNumberFormat="1" applyFont="1" applyAlignment="1">
      <alignment vertical="center"/>
    </xf>
    <xf numFmtId="4" fontId="3" fillId="0" borderId="0" xfId="0" applyNumberFormat="1" applyFont="1"/>
    <xf numFmtId="2" fontId="9" fillId="0" borderId="0" xfId="0" applyNumberFormat="1" applyFont="1" applyFill="1"/>
    <xf numFmtId="2" fontId="3" fillId="0" borderId="0" xfId="0" applyNumberFormat="1" applyFont="1" applyAlignment="1">
      <alignment vertical="center" wrapText="1"/>
    </xf>
    <xf numFmtId="164" fontId="7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2" fontId="7" fillId="0" borderId="0" xfId="0" applyNumberFormat="1" applyFont="1" applyBorder="1" applyAlignment="1">
      <alignment vertical="center"/>
    </xf>
    <xf numFmtId="2" fontId="6" fillId="0" borderId="0" xfId="0" applyNumberFormat="1" applyFont="1" applyBorder="1"/>
    <xf numFmtId="2" fontId="8" fillId="0" borderId="0" xfId="0" applyNumberFormat="1" applyFont="1" applyBorder="1" applyAlignment="1">
      <alignment vertical="center"/>
    </xf>
    <xf numFmtId="2" fontId="12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2" fontId="13" fillId="0" borderId="0" xfId="0" applyNumberFormat="1" applyFont="1"/>
    <xf numFmtId="2" fontId="11" fillId="0" borderId="0" xfId="0" applyNumberFormat="1" applyFont="1"/>
    <xf numFmtId="1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2" fontId="3" fillId="0" borderId="1" xfId="0" applyNumberFormat="1" applyFont="1" applyBorder="1"/>
    <xf numFmtId="165" fontId="3" fillId="0" borderId="1" xfId="0" applyNumberFormat="1" applyFont="1" applyFill="1" applyBorder="1" applyAlignment="1">
      <alignment horizontal="right"/>
    </xf>
    <xf numFmtId="43" fontId="7" fillId="0" borderId="1" xfId="3" applyFont="1" applyFill="1" applyBorder="1" applyAlignment="1">
      <alignment horizontal="right"/>
    </xf>
    <xf numFmtId="166" fontId="4" fillId="0" borderId="0" xfId="0" applyNumberFormat="1" applyFont="1" applyFill="1"/>
    <xf numFmtId="43" fontId="8" fillId="0" borderId="1" xfId="3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textRotation="90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right"/>
    </xf>
    <xf numFmtId="1" fontId="14" fillId="0" borderId="1" xfId="0" applyNumberFormat="1" applyFont="1" applyFill="1" applyBorder="1" applyAlignment="1">
      <alignment horizontal="right"/>
    </xf>
    <xf numFmtId="2" fontId="16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/>
    </xf>
    <xf numFmtId="2" fontId="14" fillId="0" borderId="1" xfId="0" applyNumberFormat="1" applyFont="1" applyBorder="1" applyAlignment="1">
      <alignment vertical="center" wrapText="1"/>
    </xf>
    <xf numFmtId="1" fontId="16" fillId="0" borderId="1" xfId="0" applyNumberFormat="1" applyFont="1" applyBorder="1" applyAlignment="1">
      <alignment horizontal="right"/>
    </xf>
    <xf numFmtId="1" fontId="14" fillId="0" borderId="1" xfId="0" applyNumberFormat="1" applyFont="1" applyBorder="1"/>
    <xf numFmtId="2" fontId="16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/>
    </xf>
    <xf numFmtId="2" fontId="17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left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wrapText="1"/>
    </xf>
    <xf numFmtId="1" fontId="17" fillId="0" borderId="1" xfId="0" applyNumberFormat="1" applyFont="1" applyFill="1" applyBorder="1" applyAlignment="1">
      <alignment horizontal="right"/>
    </xf>
    <xf numFmtId="2" fontId="18" fillId="0" borderId="1" xfId="0" applyNumberFormat="1" applyFont="1" applyFill="1" applyBorder="1" applyAlignment="1">
      <alignment horizontal="right" vertical="center" wrapText="1"/>
    </xf>
    <xf numFmtId="1" fontId="18" fillId="0" borderId="1" xfId="0" applyNumberFormat="1" applyFont="1" applyFill="1" applyBorder="1" applyAlignment="1">
      <alignment horizontal="right"/>
    </xf>
    <xf numFmtId="2" fontId="17" fillId="0" borderId="1" xfId="0" applyNumberFormat="1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right"/>
    </xf>
    <xf numFmtId="2" fontId="14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/>
    <xf numFmtId="2" fontId="16" fillId="0" borderId="0" xfId="0" applyNumberFormat="1" applyFont="1"/>
    <xf numFmtId="164" fontId="16" fillId="0" borderId="0" xfId="0" applyNumberFormat="1" applyFont="1" applyFill="1"/>
    <xf numFmtId="1" fontId="14" fillId="0" borderId="1" xfId="0" applyNumberFormat="1" applyFont="1" applyBorder="1" applyAlignment="1">
      <alignment horizontal="right"/>
    </xf>
    <xf numFmtId="2" fontId="14" fillId="0" borderId="0" xfId="0" applyNumberFormat="1" applyFont="1"/>
    <xf numFmtId="2" fontId="14" fillId="0" borderId="0" xfId="0" applyNumberFormat="1" applyFont="1" applyFill="1"/>
    <xf numFmtId="164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/>
    <xf numFmtId="164" fontId="15" fillId="2" borderId="1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wrapText="1"/>
    </xf>
    <xf numFmtId="2" fontId="16" fillId="0" borderId="0" xfId="0" applyNumberFormat="1" applyFont="1" applyAlignment="1">
      <alignment vertical="center"/>
    </xf>
    <xf numFmtId="164" fontId="14" fillId="0" borderId="0" xfId="0" applyNumberFormat="1" applyFont="1"/>
    <xf numFmtId="2" fontId="19" fillId="0" borderId="0" xfId="0" applyNumberFormat="1" applyFont="1" applyBorder="1" applyAlignment="1"/>
    <xf numFmtId="2" fontId="19" fillId="0" borderId="0" xfId="0" applyNumberFormat="1" applyFont="1"/>
    <xf numFmtId="2" fontId="16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center" textRotation="90" wrapText="1"/>
    </xf>
    <xf numFmtId="164" fontId="14" fillId="0" borderId="0" xfId="0" applyNumberFormat="1" applyFont="1" applyFill="1"/>
    <xf numFmtId="2" fontId="16" fillId="0" borderId="0" xfId="0" applyNumberFormat="1" applyFont="1" applyBorder="1"/>
    <xf numFmtId="164" fontId="17" fillId="0" borderId="0" xfId="0" applyNumberFormat="1" applyFont="1" applyBorder="1" applyAlignment="1">
      <alignment horizontal="right"/>
    </xf>
    <xf numFmtId="2" fontId="14" fillId="0" borderId="0" xfId="0" applyNumberFormat="1" applyFont="1" applyBorder="1"/>
    <xf numFmtId="164" fontId="17" fillId="0" borderId="0" xfId="0" applyNumberFormat="1" applyFont="1" applyFill="1" applyBorder="1" applyAlignment="1">
      <alignment horizontal="right"/>
    </xf>
    <xf numFmtId="2" fontId="14" fillId="0" borderId="0" xfId="0" applyNumberFormat="1" applyFont="1" applyFill="1" applyBorder="1"/>
    <xf numFmtId="2" fontId="14" fillId="0" borderId="1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/>
    <xf numFmtId="164" fontId="14" fillId="0" borderId="1" xfId="0" applyNumberFormat="1" applyFont="1" applyBorder="1"/>
    <xf numFmtId="1" fontId="16" fillId="0" borderId="1" xfId="2" applyNumberFormat="1" applyFont="1" applyBorder="1" applyAlignment="1">
      <alignment wrapText="1"/>
    </xf>
    <xf numFmtId="1" fontId="16" fillId="0" borderId="1" xfId="2" applyNumberFormat="1" applyFont="1" applyFill="1" applyBorder="1" applyAlignment="1">
      <alignment wrapText="1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2" fontId="16" fillId="0" borderId="1" xfId="0" applyNumberFormat="1" applyFont="1" applyBorder="1"/>
    <xf numFmtId="165" fontId="14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8"/>
  <sheetViews>
    <sheetView zoomScale="90" zoomScaleNormal="90" workbookViewId="0">
      <selection activeCell="A5" sqref="A5:M5"/>
    </sheetView>
  </sheetViews>
  <sheetFormatPr defaultRowHeight="14.25"/>
  <cols>
    <col min="1" max="1" width="43.7109375" style="3" customWidth="1"/>
    <col min="2" max="2" width="13.7109375" style="2" customWidth="1"/>
    <col min="3" max="4" width="11.28515625" style="2" customWidth="1"/>
    <col min="5" max="5" width="11.42578125" style="2" customWidth="1"/>
    <col min="6" max="6" width="11.28515625" style="2" customWidth="1"/>
    <col min="7" max="7" width="12.28515625" style="2" customWidth="1"/>
    <col min="8" max="8" width="13.140625" style="2" customWidth="1"/>
    <col min="9" max="9" width="12.42578125" style="2" customWidth="1"/>
    <col min="10" max="10" width="12.28515625" style="2" customWidth="1"/>
    <col min="11" max="11" width="11.85546875" style="2" customWidth="1"/>
    <col min="12" max="12" width="11.5703125" style="2" customWidth="1"/>
    <col min="13" max="13" width="15" style="4" customWidth="1"/>
    <col min="14" max="14" width="16.7109375" style="2" customWidth="1"/>
    <col min="15" max="15" width="16" style="2" bestFit="1" customWidth="1"/>
    <col min="16" max="16" width="16.85546875" style="2" customWidth="1"/>
    <col min="17" max="17" width="14.85546875" style="2" customWidth="1"/>
    <col min="18" max="18" width="12.5703125" style="2" customWidth="1"/>
    <col min="19" max="19" width="12.42578125" style="2" customWidth="1"/>
    <col min="20" max="20" width="11.7109375" style="2" customWidth="1"/>
    <col min="21" max="21" width="12.7109375" style="2" customWidth="1"/>
    <col min="22" max="22" width="11.28515625" style="2" customWidth="1"/>
    <col min="23" max="23" width="12" style="2" customWidth="1"/>
    <col min="24" max="16384" width="9.140625" style="2"/>
  </cols>
  <sheetData>
    <row r="1" spans="1:18" ht="70.5" customHeight="1">
      <c r="A1" s="70" t="s">
        <v>122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8" ht="22.5" customHeight="1">
      <c r="A2" s="72" t="s">
        <v>120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8" ht="21.75" customHeight="1"/>
    <row r="4" spans="1:18" ht="118.5" customHeight="1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8" ht="18.75" customHeight="1">
      <c r="A5" s="69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8" ht="18.75" customHeight="1">
      <c r="A6" s="69" t="s">
        <v>123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8" ht="29.25" customHeight="1">
      <c r="A7" s="8" t="s">
        <v>13</v>
      </c>
      <c r="B7" s="9">
        <v>370</v>
      </c>
      <c r="C7" s="9">
        <v>327</v>
      </c>
      <c r="D7" s="9">
        <v>380</v>
      </c>
      <c r="E7" s="9">
        <v>438</v>
      </c>
      <c r="F7" s="9">
        <v>449</v>
      </c>
      <c r="G7" s="9">
        <v>498</v>
      </c>
      <c r="H7" s="9">
        <v>530</v>
      </c>
      <c r="I7" s="9">
        <v>416</v>
      </c>
      <c r="J7" s="9">
        <v>357</v>
      </c>
      <c r="K7" s="9">
        <v>411</v>
      </c>
      <c r="L7" s="9">
        <v>824</v>
      </c>
      <c r="M7" s="10">
        <v>5000</v>
      </c>
    </row>
    <row r="8" spans="1:18" ht="18.75" customHeight="1">
      <c r="A8" s="12" t="s">
        <v>14</v>
      </c>
      <c r="B8" s="9">
        <v>37</v>
      </c>
      <c r="C8" s="9">
        <v>33</v>
      </c>
      <c r="D8" s="9">
        <v>38</v>
      </c>
      <c r="E8" s="9">
        <v>44</v>
      </c>
      <c r="F8" s="9">
        <v>45</v>
      </c>
      <c r="G8" s="9">
        <v>50</v>
      </c>
      <c r="H8" s="9">
        <v>53</v>
      </c>
      <c r="I8" s="9">
        <v>41</v>
      </c>
      <c r="J8" s="9">
        <v>36</v>
      </c>
      <c r="K8" s="9">
        <v>41</v>
      </c>
      <c r="L8" s="9">
        <v>82</v>
      </c>
      <c r="M8" s="10">
        <v>500</v>
      </c>
    </row>
    <row r="9" spans="1:18" ht="18.75" customHeight="1">
      <c r="A9" s="8" t="s">
        <v>15</v>
      </c>
      <c r="B9" s="13">
        <v>74000</v>
      </c>
      <c r="C9" s="13">
        <v>65400</v>
      </c>
      <c r="D9" s="13">
        <v>76000</v>
      </c>
      <c r="E9" s="13">
        <v>87600</v>
      </c>
      <c r="F9" s="13">
        <v>89800</v>
      </c>
      <c r="G9" s="13">
        <v>99600</v>
      </c>
      <c r="H9" s="13">
        <v>106000</v>
      </c>
      <c r="I9" s="13">
        <v>83200</v>
      </c>
      <c r="J9" s="13">
        <v>71400</v>
      </c>
      <c r="K9" s="13">
        <v>82200</v>
      </c>
      <c r="L9" s="13">
        <v>164800</v>
      </c>
      <c r="M9" s="13">
        <v>1000000</v>
      </c>
    </row>
    <row r="10" spans="1:18" ht="18.75" customHeight="1">
      <c r="A10" s="8" t="s">
        <v>104</v>
      </c>
      <c r="B10" s="65">
        <v>72</v>
      </c>
      <c r="C10" s="65">
        <v>76</v>
      </c>
      <c r="D10" s="65">
        <v>76</v>
      </c>
      <c r="E10" s="65">
        <v>80</v>
      </c>
      <c r="F10" s="65">
        <v>82</v>
      </c>
      <c r="G10" s="65">
        <v>82</v>
      </c>
      <c r="H10" s="65">
        <v>82</v>
      </c>
      <c r="I10" s="65">
        <v>80</v>
      </c>
      <c r="J10" s="65">
        <v>74</v>
      </c>
      <c r="K10" s="65">
        <v>72</v>
      </c>
      <c r="L10" s="65">
        <v>90</v>
      </c>
      <c r="M10" s="13">
        <f>(B7*B10+C7*C10+D7*D10+E7*E10+F7*F10+G7*G10+H7*H10+I7*I10+J7*J10+K7*K10+L7*L10)/M7</f>
        <v>79.995199999999997</v>
      </c>
    </row>
    <row r="11" spans="1:18" ht="18.75" customHeight="1">
      <c r="A11" s="69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8" ht="30.75" customHeight="1">
      <c r="A12" s="8" t="s">
        <v>17</v>
      </c>
      <c r="B12" s="9">
        <v>43</v>
      </c>
      <c r="C12" s="9">
        <v>44</v>
      </c>
      <c r="D12" s="9">
        <v>49</v>
      </c>
      <c r="E12" s="9">
        <v>51</v>
      </c>
      <c r="F12" s="9">
        <v>95</v>
      </c>
      <c r="G12" s="9">
        <v>96</v>
      </c>
      <c r="H12" s="9">
        <v>131</v>
      </c>
      <c r="I12" s="9">
        <v>56</v>
      </c>
      <c r="J12" s="9">
        <v>20</v>
      </c>
      <c r="K12" s="9">
        <v>53</v>
      </c>
      <c r="L12" s="9">
        <v>162</v>
      </c>
      <c r="M12" s="10">
        <v>800</v>
      </c>
      <c r="O12" s="1"/>
    </row>
    <row r="13" spans="1:18" s="14" customFormat="1" ht="17.25" customHeight="1">
      <c r="A13" s="12" t="s">
        <v>14</v>
      </c>
      <c r="B13" s="9">
        <v>4</v>
      </c>
      <c r="C13" s="9">
        <v>4</v>
      </c>
      <c r="D13" s="9">
        <v>5</v>
      </c>
      <c r="E13" s="9">
        <v>5</v>
      </c>
      <c r="F13" s="9">
        <v>10</v>
      </c>
      <c r="G13" s="9">
        <v>10</v>
      </c>
      <c r="H13" s="9">
        <v>13</v>
      </c>
      <c r="I13" s="9">
        <v>6</v>
      </c>
      <c r="J13" s="9">
        <v>2</v>
      </c>
      <c r="K13" s="9">
        <v>5</v>
      </c>
      <c r="L13" s="9">
        <v>16</v>
      </c>
      <c r="M13" s="10">
        <v>80</v>
      </c>
      <c r="N13" s="2"/>
      <c r="O13" s="1"/>
      <c r="P13" s="15"/>
      <c r="Q13" s="2"/>
      <c r="R13" s="2"/>
    </row>
    <row r="14" spans="1:18" s="14" customFormat="1" ht="18" customHeight="1">
      <c r="A14" s="8" t="s">
        <v>18</v>
      </c>
      <c r="B14" s="13">
        <v>3547.5</v>
      </c>
      <c r="C14" s="13">
        <v>3630</v>
      </c>
      <c r="D14" s="13">
        <v>4042.5</v>
      </c>
      <c r="E14" s="13">
        <v>4207.5</v>
      </c>
      <c r="F14" s="13">
        <v>7837.5</v>
      </c>
      <c r="G14" s="13">
        <v>7920</v>
      </c>
      <c r="H14" s="13">
        <v>10807.5</v>
      </c>
      <c r="I14" s="13">
        <v>4620</v>
      </c>
      <c r="J14" s="13">
        <v>1650</v>
      </c>
      <c r="K14" s="13">
        <v>4372.5</v>
      </c>
      <c r="L14" s="13">
        <v>13365</v>
      </c>
      <c r="M14" s="13">
        <v>66000</v>
      </c>
      <c r="N14" s="2"/>
      <c r="O14" s="1"/>
      <c r="P14" s="15"/>
      <c r="R14" s="2"/>
    </row>
    <row r="15" spans="1:18" s="18" customFormat="1" ht="18" customHeight="1">
      <c r="A15" s="16" t="s">
        <v>19</v>
      </c>
      <c r="B15" s="17">
        <v>3923.75</v>
      </c>
      <c r="C15" s="17">
        <v>4015</v>
      </c>
      <c r="D15" s="17">
        <v>4471.25</v>
      </c>
      <c r="E15" s="17">
        <v>4653.75</v>
      </c>
      <c r="F15" s="17">
        <v>8668.75</v>
      </c>
      <c r="G15" s="17">
        <v>8760</v>
      </c>
      <c r="H15" s="17">
        <v>11953.75</v>
      </c>
      <c r="I15" s="17">
        <v>5110</v>
      </c>
      <c r="J15" s="17">
        <v>1825</v>
      </c>
      <c r="K15" s="17">
        <v>4836.25</v>
      </c>
      <c r="L15" s="17">
        <v>14782.5</v>
      </c>
      <c r="M15" s="17">
        <v>73000</v>
      </c>
      <c r="N15" s="2"/>
      <c r="O15" s="7"/>
      <c r="P15" s="7"/>
      <c r="R15" s="19"/>
    </row>
    <row r="16" spans="1:18" ht="16.5" customHeight="1">
      <c r="A16" s="8" t="s">
        <v>20</v>
      </c>
      <c r="B16" s="9">
        <v>21</v>
      </c>
      <c r="C16" s="9">
        <f t="shared" ref="C16:L16" si="0">ROUND(C12*0.5,0)</f>
        <v>22</v>
      </c>
      <c r="D16" s="9">
        <v>24</v>
      </c>
      <c r="E16" s="9">
        <f t="shared" si="0"/>
        <v>26</v>
      </c>
      <c r="F16" s="9">
        <f t="shared" si="0"/>
        <v>48</v>
      </c>
      <c r="G16" s="9">
        <f t="shared" si="0"/>
        <v>48</v>
      </c>
      <c r="H16" s="9">
        <f t="shared" si="0"/>
        <v>66</v>
      </c>
      <c r="I16" s="9">
        <f t="shared" si="0"/>
        <v>28</v>
      </c>
      <c r="J16" s="9">
        <f t="shared" si="0"/>
        <v>10</v>
      </c>
      <c r="K16" s="9">
        <v>26</v>
      </c>
      <c r="L16" s="9">
        <f t="shared" si="0"/>
        <v>81</v>
      </c>
      <c r="M16" s="10">
        <v>400</v>
      </c>
      <c r="P16" s="15"/>
      <c r="Q16" s="14"/>
    </row>
    <row r="17" spans="1:17" ht="16.5" customHeight="1">
      <c r="A17" s="8" t="s">
        <v>104</v>
      </c>
      <c r="B17" s="65">
        <v>24</v>
      </c>
      <c r="C17" s="65">
        <v>23</v>
      </c>
      <c r="D17" s="65">
        <v>23</v>
      </c>
      <c r="E17" s="65">
        <v>22</v>
      </c>
      <c r="F17" s="65">
        <v>25</v>
      </c>
      <c r="G17" s="65">
        <v>25</v>
      </c>
      <c r="H17" s="65">
        <v>26</v>
      </c>
      <c r="I17" s="65">
        <v>25</v>
      </c>
      <c r="J17" s="65">
        <v>22</v>
      </c>
      <c r="K17" s="65">
        <v>22</v>
      </c>
      <c r="L17" s="65">
        <v>28</v>
      </c>
      <c r="M17" s="13">
        <f>(B12*B17+C12*C17+D12*D17+E12*E17+F12*F17+G12*G17+H12*H17+I12*I17+J12*J17+K12*K17+L12*L17)/M12</f>
        <v>25.02</v>
      </c>
      <c r="O17" s="1"/>
      <c r="P17" s="15"/>
      <c r="Q17" s="14"/>
    </row>
    <row r="18" spans="1:17" ht="20.25" customHeight="1">
      <c r="A18" s="69" t="s">
        <v>21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O18" s="1"/>
      <c r="P18" s="15"/>
      <c r="Q18" s="20"/>
    </row>
    <row r="19" spans="1:17" ht="32.25" customHeight="1">
      <c r="A19" s="21" t="s">
        <v>17</v>
      </c>
      <c r="B19" s="9">
        <v>98</v>
      </c>
      <c r="C19" s="9">
        <v>112</v>
      </c>
      <c r="D19" s="9">
        <v>95</v>
      </c>
      <c r="E19" s="9">
        <v>116</v>
      </c>
      <c r="F19" s="9">
        <v>149</v>
      </c>
      <c r="G19" s="9">
        <v>158</v>
      </c>
      <c r="H19" s="9">
        <v>179</v>
      </c>
      <c r="I19" s="9">
        <v>119</v>
      </c>
      <c r="J19" s="9">
        <v>79</v>
      </c>
      <c r="K19" s="9">
        <v>107</v>
      </c>
      <c r="L19" s="9">
        <v>288</v>
      </c>
      <c r="M19" s="10">
        <v>1500</v>
      </c>
      <c r="O19" s="1"/>
    </row>
    <row r="20" spans="1:17" ht="18.75" customHeight="1">
      <c r="A20" s="12" t="s">
        <v>14</v>
      </c>
      <c r="B20" s="9">
        <v>20</v>
      </c>
      <c r="C20" s="9">
        <v>22</v>
      </c>
      <c r="D20" s="9">
        <v>19</v>
      </c>
      <c r="E20" s="9">
        <v>23</v>
      </c>
      <c r="F20" s="9">
        <v>30</v>
      </c>
      <c r="G20" s="9">
        <v>32</v>
      </c>
      <c r="H20" s="9">
        <v>36</v>
      </c>
      <c r="I20" s="9">
        <v>24</v>
      </c>
      <c r="J20" s="9">
        <v>15</v>
      </c>
      <c r="K20" s="9">
        <v>21</v>
      </c>
      <c r="L20" s="9">
        <v>58</v>
      </c>
      <c r="M20" s="10">
        <v>300</v>
      </c>
      <c r="O20" s="11"/>
      <c r="P20" s="22"/>
    </row>
    <row r="21" spans="1:17" s="4" customFormat="1" ht="16.5" customHeight="1">
      <c r="A21" s="21" t="s">
        <v>15</v>
      </c>
      <c r="B21" s="13">
        <v>22903.6878</v>
      </c>
      <c r="C21" s="13">
        <v>26175.643199999999</v>
      </c>
      <c r="D21" s="13">
        <v>22202.554499999998</v>
      </c>
      <c r="E21" s="13">
        <v>27110.4876</v>
      </c>
      <c r="F21" s="13">
        <v>34822.9539</v>
      </c>
      <c r="G21" s="13">
        <v>36926.353799999997</v>
      </c>
      <c r="H21" s="13">
        <v>41834.286899999999</v>
      </c>
      <c r="I21" s="13">
        <v>27811.620899999998</v>
      </c>
      <c r="J21" s="13">
        <v>18463.176899999999</v>
      </c>
      <c r="K21" s="13">
        <v>25007.0877</v>
      </c>
      <c r="L21" s="13">
        <v>67308.796799999996</v>
      </c>
      <c r="M21" s="17">
        <f>SUM(B21:L21)</f>
        <v>350566.64999999997</v>
      </c>
      <c r="N21" s="2"/>
      <c r="O21" s="11"/>
      <c r="P21" s="67"/>
      <c r="Q21" s="20"/>
    </row>
    <row r="22" spans="1:17" ht="18" customHeight="1">
      <c r="A22" s="21" t="s">
        <v>20</v>
      </c>
      <c r="B22" s="9">
        <f>ROUND(B19*0.5,0)</f>
        <v>49</v>
      </c>
      <c r="C22" s="9">
        <f t="shared" ref="C22:L22" si="1">ROUND(C19*0.5,0)</f>
        <v>56</v>
      </c>
      <c r="D22" s="9">
        <v>47</v>
      </c>
      <c r="E22" s="9">
        <f t="shared" si="1"/>
        <v>58</v>
      </c>
      <c r="F22" s="9">
        <f t="shared" si="1"/>
        <v>75</v>
      </c>
      <c r="G22" s="9">
        <f t="shared" si="1"/>
        <v>79</v>
      </c>
      <c r="H22" s="9">
        <f t="shared" si="1"/>
        <v>90</v>
      </c>
      <c r="I22" s="9">
        <f t="shared" si="1"/>
        <v>60</v>
      </c>
      <c r="J22" s="9">
        <v>39</v>
      </c>
      <c r="K22" s="9">
        <v>53</v>
      </c>
      <c r="L22" s="9">
        <f t="shared" si="1"/>
        <v>144</v>
      </c>
      <c r="M22" s="10">
        <v>750</v>
      </c>
      <c r="O22" s="15"/>
      <c r="P22" s="15"/>
      <c r="Q22" s="23"/>
    </row>
    <row r="23" spans="1:17" ht="18" customHeight="1">
      <c r="A23" s="8" t="s">
        <v>104</v>
      </c>
      <c r="B23" s="65">
        <v>28</v>
      </c>
      <c r="C23" s="65">
        <v>27</v>
      </c>
      <c r="D23" s="65">
        <v>30</v>
      </c>
      <c r="E23" s="65">
        <v>28</v>
      </c>
      <c r="F23" s="65">
        <v>31</v>
      </c>
      <c r="G23" s="65">
        <v>31</v>
      </c>
      <c r="H23" s="65">
        <v>31</v>
      </c>
      <c r="I23" s="65">
        <v>30</v>
      </c>
      <c r="J23" s="65">
        <v>27</v>
      </c>
      <c r="K23" s="65">
        <v>31</v>
      </c>
      <c r="L23" s="65">
        <v>42</v>
      </c>
      <c r="M23" s="13">
        <f>(B19*B23+C19*C23+D19*D23+E19*E23+F19*F23+G19*G23+H19*H23+I19*I23+J19*J23+K19*K23+L19*L23)/M19</f>
        <v>32.031999999999996</v>
      </c>
      <c r="O23" s="1"/>
      <c r="P23" s="15"/>
      <c r="Q23" s="23"/>
    </row>
    <row r="24" spans="1:17" ht="18" customHeight="1">
      <c r="A24" s="69" t="s">
        <v>22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O24" s="1"/>
      <c r="P24" s="15"/>
    </row>
    <row r="25" spans="1:17" ht="29.25" customHeight="1">
      <c r="A25" s="8" t="s">
        <v>23</v>
      </c>
      <c r="B25" s="9">
        <v>75</v>
      </c>
      <c r="C25" s="9">
        <v>75</v>
      </c>
      <c r="D25" s="9">
        <v>75</v>
      </c>
      <c r="E25" s="9">
        <v>75</v>
      </c>
      <c r="F25" s="9">
        <v>125</v>
      </c>
      <c r="G25" s="9">
        <v>90</v>
      </c>
      <c r="H25" s="9">
        <v>90</v>
      </c>
      <c r="I25" s="9">
        <v>125</v>
      </c>
      <c r="J25" s="9">
        <v>55</v>
      </c>
      <c r="K25" s="9">
        <v>75</v>
      </c>
      <c r="L25" s="9">
        <v>460</v>
      </c>
      <c r="M25" s="10">
        <f t="shared" ref="M25:M30" si="2">SUM(B25:L25)</f>
        <v>1320</v>
      </c>
      <c r="P25" s="15"/>
    </row>
    <row r="26" spans="1:17" ht="18" customHeight="1">
      <c r="A26" s="8" t="s">
        <v>24</v>
      </c>
      <c r="B26" s="9">
        <v>30</v>
      </c>
      <c r="C26" s="9">
        <v>30</v>
      </c>
      <c r="D26" s="9">
        <v>30</v>
      </c>
      <c r="E26" s="9">
        <v>30</v>
      </c>
      <c r="F26" s="9">
        <v>40</v>
      </c>
      <c r="G26" s="9">
        <v>40</v>
      </c>
      <c r="H26" s="9">
        <v>40</v>
      </c>
      <c r="I26" s="9">
        <v>40</v>
      </c>
      <c r="J26" s="9">
        <v>30</v>
      </c>
      <c r="K26" s="9">
        <v>30</v>
      </c>
      <c r="L26" s="9">
        <v>120</v>
      </c>
      <c r="M26" s="10">
        <f t="shared" si="2"/>
        <v>460</v>
      </c>
      <c r="P26" s="15"/>
    </row>
    <row r="27" spans="1:17" ht="17.25" customHeight="1">
      <c r="A27" s="8" t="s">
        <v>25</v>
      </c>
      <c r="B27" s="9">
        <v>180</v>
      </c>
      <c r="C27" s="9">
        <v>200</v>
      </c>
      <c r="D27" s="9">
        <v>200</v>
      </c>
      <c r="E27" s="9">
        <v>250</v>
      </c>
      <c r="F27" s="9">
        <v>350</v>
      </c>
      <c r="G27" s="9">
        <v>300</v>
      </c>
      <c r="H27" s="9">
        <v>350</v>
      </c>
      <c r="I27" s="9">
        <v>350</v>
      </c>
      <c r="J27" s="9">
        <v>150</v>
      </c>
      <c r="K27" s="9">
        <v>150</v>
      </c>
      <c r="L27" s="9">
        <v>450</v>
      </c>
      <c r="M27" s="10">
        <f t="shared" si="2"/>
        <v>2930</v>
      </c>
      <c r="P27" s="15"/>
    </row>
    <row r="28" spans="1:17" ht="15" customHeight="1">
      <c r="A28" s="8" t="s">
        <v>26</v>
      </c>
      <c r="B28" s="9">
        <f>B25*0.4</f>
        <v>30</v>
      </c>
      <c r="C28" s="9">
        <f t="shared" ref="C28:K28" si="3">C25*0.4</f>
        <v>30</v>
      </c>
      <c r="D28" s="9">
        <f t="shared" si="3"/>
        <v>30</v>
      </c>
      <c r="E28" s="9">
        <f t="shared" si="3"/>
        <v>30</v>
      </c>
      <c r="F28" s="9">
        <f t="shared" si="3"/>
        <v>50</v>
      </c>
      <c r="G28" s="9">
        <v>35</v>
      </c>
      <c r="H28" s="9">
        <v>35</v>
      </c>
      <c r="I28" s="9">
        <f t="shared" si="3"/>
        <v>50</v>
      </c>
      <c r="J28" s="9">
        <v>20</v>
      </c>
      <c r="K28" s="9">
        <f t="shared" si="3"/>
        <v>30</v>
      </c>
      <c r="L28" s="9">
        <v>180</v>
      </c>
      <c r="M28" s="10">
        <f t="shared" si="2"/>
        <v>520</v>
      </c>
      <c r="P28" s="15"/>
    </row>
    <row r="29" spans="1:17" ht="15.75" customHeight="1">
      <c r="A29" s="8" t="s">
        <v>27</v>
      </c>
      <c r="B29" s="9">
        <v>1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2</v>
      </c>
      <c r="M29" s="10">
        <f>SUM(B29:L29)</f>
        <v>12</v>
      </c>
      <c r="P29" s="22"/>
    </row>
    <row r="30" spans="1:17" s="14" customFormat="1" ht="15.75" customHeight="1">
      <c r="A30" s="8" t="s">
        <v>15</v>
      </c>
      <c r="B30" s="13">
        <f t="shared" ref="B30:K30" si="4">B29*700</f>
        <v>700</v>
      </c>
      <c r="C30" s="13">
        <f t="shared" si="4"/>
        <v>700</v>
      </c>
      <c r="D30" s="13">
        <f t="shared" si="4"/>
        <v>700</v>
      </c>
      <c r="E30" s="13">
        <f t="shared" si="4"/>
        <v>700</v>
      </c>
      <c r="F30" s="13">
        <f t="shared" si="4"/>
        <v>700</v>
      </c>
      <c r="G30" s="13">
        <f t="shared" si="4"/>
        <v>700</v>
      </c>
      <c r="H30" s="13">
        <f t="shared" si="4"/>
        <v>700</v>
      </c>
      <c r="I30" s="13">
        <f t="shared" si="4"/>
        <v>700</v>
      </c>
      <c r="J30" s="13">
        <f t="shared" si="4"/>
        <v>700</v>
      </c>
      <c r="K30" s="13">
        <f t="shared" si="4"/>
        <v>700</v>
      </c>
      <c r="L30" s="13">
        <f>L29*700</f>
        <v>1400</v>
      </c>
      <c r="M30" s="13">
        <f t="shared" si="2"/>
        <v>8400</v>
      </c>
      <c r="N30" s="2"/>
      <c r="O30" s="2"/>
      <c r="P30" s="15"/>
      <c r="Q30" s="2"/>
    </row>
    <row r="31" spans="1:17" s="14" customFormat="1" ht="15.75" customHeight="1">
      <c r="A31" s="8" t="s">
        <v>104</v>
      </c>
      <c r="B31" s="64">
        <v>20</v>
      </c>
      <c r="C31" s="64">
        <v>20</v>
      </c>
      <c r="D31" s="64">
        <v>20</v>
      </c>
      <c r="E31" s="64">
        <v>20</v>
      </c>
      <c r="F31" s="64">
        <v>20</v>
      </c>
      <c r="G31" s="64">
        <v>20</v>
      </c>
      <c r="H31" s="64">
        <v>20</v>
      </c>
      <c r="I31" s="64">
        <v>20</v>
      </c>
      <c r="J31" s="64">
        <v>20</v>
      </c>
      <c r="K31" s="64">
        <v>20</v>
      </c>
      <c r="L31" s="64">
        <v>20</v>
      </c>
      <c r="M31" s="13">
        <f>(B25*B31+C25*C31+D25*D31+E25*E31+F25*F31+G25*G31+H25*H31+I25*I31+J25*J31+K25*K31+L25*L31)/M25</f>
        <v>20</v>
      </c>
      <c r="N31" s="2"/>
      <c r="O31" s="2"/>
      <c r="P31" s="15"/>
      <c r="Q31" s="2"/>
    </row>
    <row r="32" spans="1:17" ht="18" customHeight="1">
      <c r="A32" s="69" t="s">
        <v>28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O32" s="14"/>
      <c r="P32" s="15"/>
    </row>
    <row r="33" spans="1:26" ht="20.25" customHeight="1">
      <c r="A33" s="8" t="s">
        <v>29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>
        <v>100</v>
      </c>
      <c r="M33" s="10">
        <v>100</v>
      </c>
      <c r="P33" s="15"/>
    </row>
    <row r="34" spans="1:26" s="20" customFormat="1" ht="18" customHeight="1">
      <c r="A34" s="8" t="s">
        <v>15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>
        <v>72404.34</v>
      </c>
      <c r="M34" s="13">
        <v>72404.34</v>
      </c>
      <c r="N34" s="2"/>
      <c r="O34" s="2"/>
      <c r="Z34" s="24"/>
    </row>
    <row r="35" spans="1:26" s="20" customFormat="1" ht="18" customHeight="1">
      <c r="A35" s="8" t="s">
        <v>30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9">
        <v>50</v>
      </c>
      <c r="M35" s="10">
        <v>50</v>
      </c>
      <c r="N35" s="2"/>
      <c r="O35" s="2"/>
      <c r="Z35" s="24"/>
    </row>
    <row r="36" spans="1:26" s="20" customFormat="1" ht="18" customHeight="1">
      <c r="A36" s="8" t="s">
        <v>104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4">
        <v>32</v>
      </c>
      <c r="M36" s="13">
        <f>(B33*B36+C33*C36+D33*D36+E33*E36+F33*F36+G33*G36+H33*H36+I33*I36+J33*J36+K33*K36+L33*L36)/M33</f>
        <v>32</v>
      </c>
      <c r="N36" s="2"/>
      <c r="O36" s="2"/>
      <c r="Z36" s="24"/>
    </row>
    <row r="37" spans="1:26" s="25" customFormat="1" ht="16.5" customHeight="1">
      <c r="A37" s="69" t="s">
        <v>31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2"/>
      <c r="O37" s="2"/>
      <c r="P37" s="15"/>
      <c r="Q37" s="26"/>
    </row>
    <row r="38" spans="1:26" s="27" customFormat="1" ht="20.25" customHeight="1">
      <c r="A38" s="8" t="s">
        <v>29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50</v>
      </c>
      <c r="M38" s="10">
        <v>50</v>
      </c>
      <c r="N38" s="2"/>
      <c r="O38" s="2"/>
      <c r="P38" s="22"/>
      <c r="Q38" s="20"/>
      <c r="R38" s="4"/>
      <c r="S38" s="4"/>
      <c r="T38" s="4"/>
      <c r="U38" s="4"/>
      <c r="V38" s="4"/>
      <c r="W38" s="4"/>
      <c r="X38" s="4"/>
      <c r="Y38" s="4"/>
    </row>
    <row r="39" spans="1:26" s="27" customFormat="1" ht="16.5" customHeight="1">
      <c r="A39" s="8" t="s">
        <v>15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3">
        <v>29750</v>
      </c>
      <c r="M39" s="13">
        <v>29750</v>
      </c>
      <c r="N39" s="2"/>
      <c r="O39" s="2"/>
      <c r="P39" s="15"/>
      <c r="Q39" s="29"/>
    </row>
    <row r="40" spans="1:26" s="27" customFormat="1" ht="16.5" customHeight="1">
      <c r="A40" s="8" t="s">
        <v>108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9">
        <f>ROUND(L38*0.7,0)</f>
        <v>35</v>
      </c>
      <c r="M40" s="10">
        <f>ROUND(M38*0.7,0)</f>
        <v>35</v>
      </c>
      <c r="N40" s="2"/>
      <c r="O40" s="15"/>
      <c r="P40" s="15"/>
      <c r="Q40" s="29"/>
    </row>
    <row r="41" spans="1:26" ht="33" customHeight="1">
      <c r="A41" s="69" t="s">
        <v>121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O41" s="1"/>
      <c r="P41" s="15"/>
      <c r="Q41" s="30"/>
    </row>
    <row r="42" spans="1:26" ht="23.25" customHeight="1">
      <c r="A42" s="8" t="s">
        <v>32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>
        <v>200</v>
      </c>
      <c r="M42" s="10">
        <v>200</v>
      </c>
      <c r="O42" s="1"/>
      <c r="P42" s="15"/>
      <c r="Q42" s="30"/>
    </row>
    <row r="43" spans="1:26" ht="21" customHeight="1">
      <c r="A43" s="8" t="s">
        <v>15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13">
        <v>121000</v>
      </c>
      <c r="M43" s="13">
        <v>121000</v>
      </c>
      <c r="P43" s="15"/>
      <c r="Q43" s="30"/>
    </row>
    <row r="44" spans="1:26" ht="21" customHeight="1">
      <c r="A44" s="8" t="s">
        <v>104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13">
        <v>90</v>
      </c>
      <c r="M44" s="13">
        <v>90</v>
      </c>
      <c r="P44" s="15"/>
      <c r="Q44" s="30"/>
    </row>
    <row r="45" spans="1:26" ht="21" customHeight="1">
      <c r="A45" s="69" t="s">
        <v>33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P45" s="15"/>
      <c r="Q45" s="30"/>
    </row>
    <row r="46" spans="1:26" ht="61.5" customHeight="1">
      <c r="A46" s="8" t="s">
        <v>34</v>
      </c>
      <c r="B46" s="13">
        <v>2862</v>
      </c>
      <c r="C46" s="13">
        <v>533.14</v>
      </c>
      <c r="D46" s="13">
        <v>770</v>
      </c>
      <c r="E46" s="13">
        <v>110</v>
      </c>
      <c r="F46" s="13">
        <v>2045</v>
      </c>
      <c r="G46" s="13">
        <v>0</v>
      </c>
      <c r="H46" s="13">
        <v>877.86</v>
      </c>
      <c r="I46" s="13">
        <v>660</v>
      </c>
      <c r="J46" s="13">
        <v>0</v>
      </c>
      <c r="K46" s="13">
        <v>1818</v>
      </c>
      <c r="L46" s="13">
        <v>1544</v>
      </c>
      <c r="M46" s="13">
        <f>SUM(B46:L46)</f>
        <v>11220</v>
      </c>
      <c r="P46" s="15"/>
      <c r="Q46" s="30"/>
    </row>
    <row r="47" spans="1:26" ht="20.25" customHeight="1">
      <c r="A47" s="69" t="s">
        <v>35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O47" s="1"/>
      <c r="P47" s="15"/>
      <c r="Q47" s="14"/>
    </row>
    <row r="48" spans="1:26" ht="33" customHeight="1">
      <c r="A48" s="16" t="s">
        <v>36</v>
      </c>
      <c r="B48" s="31">
        <f t="shared" ref="B48:L48" si="5">B12+B19+B25+B7+B33+B38+B42</f>
        <v>586</v>
      </c>
      <c r="C48" s="31">
        <f t="shared" si="5"/>
        <v>558</v>
      </c>
      <c r="D48" s="31">
        <f t="shared" si="5"/>
        <v>599</v>
      </c>
      <c r="E48" s="31">
        <f t="shared" si="5"/>
        <v>680</v>
      </c>
      <c r="F48" s="31">
        <f t="shared" si="5"/>
        <v>818</v>
      </c>
      <c r="G48" s="31">
        <f t="shared" si="5"/>
        <v>842</v>
      </c>
      <c r="H48" s="31">
        <f t="shared" si="5"/>
        <v>930</v>
      </c>
      <c r="I48" s="31">
        <f t="shared" si="5"/>
        <v>716</v>
      </c>
      <c r="J48" s="31">
        <f t="shared" si="5"/>
        <v>511</v>
      </c>
      <c r="K48" s="31">
        <f t="shared" si="5"/>
        <v>646</v>
      </c>
      <c r="L48" s="31">
        <f t="shared" si="5"/>
        <v>2084</v>
      </c>
      <c r="M48" s="31">
        <f>M12+M19+M25+M7+M33+M38+M42</f>
        <v>8970</v>
      </c>
      <c r="O48" s="1"/>
      <c r="P48" s="1"/>
    </row>
    <row r="49" spans="1:17" ht="18.75" customHeight="1">
      <c r="A49" s="32" t="s">
        <v>14</v>
      </c>
      <c r="B49" s="33">
        <f t="shared" ref="B49:M49" si="6">B13+B20+B8</f>
        <v>61</v>
      </c>
      <c r="C49" s="33">
        <f t="shared" si="6"/>
        <v>59</v>
      </c>
      <c r="D49" s="33">
        <f t="shared" si="6"/>
        <v>62</v>
      </c>
      <c r="E49" s="33">
        <f t="shared" si="6"/>
        <v>72</v>
      </c>
      <c r="F49" s="33">
        <f t="shared" si="6"/>
        <v>85</v>
      </c>
      <c r="G49" s="33">
        <f t="shared" si="6"/>
        <v>92</v>
      </c>
      <c r="H49" s="33">
        <f t="shared" si="6"/>
        <v>102</v>
      </c>
      <c r="I49" s="33">
        <f t="shared" si="6"/>
        <v>71</v>
      </c>
      <c r="J49" s="33">
        <f t="shared" si="6"/>
        <v>53</v>
      </c>
      <c r="K49" s="33">
        <f t="shared" si="6"/>
        <v>67</v>
      </c>
      <c r="L49" s="33">
        <f t="shared" si="6"/>
        <v>156</v>
      </c>
      <c r="M49" s="31">
        <f t="shared" si="6"/>
        <v>880</v>
      </c>
      <c r="O49" s="1"/>
      <c r="P49" s="15"/>
      <c r="Q49" s="34"/>
    </row>
    <row r="50" spans="1:17" ht="30.75" customHeight="1">
      <c r="A50" s="16" t="s">
        <v>107</v>
      </c>
      <c r="B50" s="33">
        <f t="shared" ref="B50:M50" si="7">B16+B22+B28+B7+B35</f>
        <v>470</v>
      </c>
      <c r="C50" s="33">
        <f t="shared" si="7"/>
        <v>435</v>
      </c>
      <c r="D50" s="33">
        <f t="shared" si="7"/>
        <v>481</v>
      </c>
      <c r="E50" s="33">
        <f t="shared" si="7"/>
        <v>552</v>
      </c>
      <c r="F50" s="33">
        <f t="shared" si="7"/>
        <v>622</v>
      </c>
      <c r="G50" s="33">
        <f t="shared" si="7"/>
        <v>660</v>
      </c>
      <c r="H50" s="33">
        <f t="shared" si="7"/>
        <v>721</v>
      </c>
      <c r="I50" s="33">
        <f t="shared" si="7"/>
        <v>554</v>
      </c>
      <c r="J50" s="33">
        <f t="shared" si="7"/>
        <v>426</v>
      </c>
      <c r="K50" s="33">
        <f t="shared" si="7"/>
        <v>520</v>
      </c>
      <c r="L50" s="33">
        <f t="shared" si="7"/>
        <v>1279</v>
      </c>
      <c r="M50" s="31">
        <f t="shared" si="7"/>
        <v>6720</v>
      </c>
      <c r="O50" s="1"/>
      <c r="P50" s="15"/>
      <c r="Q50" s="34"/>
    </row>
    <row r="51" spans="1:17" ht="34.5" customHeight="1">
      <c r="A51" s="16" t="s">
        <v>105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13">
        <f>(M7*M10+M12*M17+M19*M23+M25*M31+M33*M36+M42*M44)/(M48-M38)</f>
        <v>57.80717488789238</v>
      </c>
      <c r="O51" s="1"/>
      <c r="P51" s="15"/>
      <c r="Q51" s="34"/>
    </row>
    <row r="52" spans="1:17" ht="34.5" customHeight="1">
      <c r="A52" s="16" t="s">
        <v>106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1">
        <f>(M48-M38)/100*M51</f>
        <v>5156.4000000000005</v>
      </c>
      <c r="O52" s="1"/>
      <c r="P52" s="15"/>
      <c r="Q52" s="34"/>
    </row>
    <row r="53" spans="1:17" ht="33" customHeight="1">
      <c r="A53" s="16" t="s">
        <v>37</v>
      </c>
      <c r="B53" s="33">
        <v>318</v>
      </c>
      <c r="C53" s="33">
        <v>352</v>
      </c>
      <c r="D53" s="33">
        <v>285</v>
      </c>
      <c r="E53" s="33">
        <v>385</v>
      </c>
      <c r="F53" s="33">
        <v>725</v>
      </c>
      <c r="G53" s="33">
        <v>520</v>
      </c>
      <c r="H53" s="33">
        <v>723</v>
      </c>
      <c r="I53" s="33">
        <v>215</v>
      </c>
      <c r="J53" s="33">
        <v>96</v>
      </c>
      <c r="K53" s="33">
        <v>265</v>
      </c>
      <c r="L53" s="33">
        <v>1116</v>
      </c>
      <c r="M53" s="31">
        <f>SUM(B53:L53)</f>
        <v>5000</v>
      </c>
      <c r="O53" s="1"/>
      <c r="P53" s="15"/>
      <c r="Q53" s="35"/>
    </row>
    <row r="54" spans="1:17" ht="60.75" customHeight="1">
      <c r="A54" s="16" t="s">
        <v>38</v>
      </c>
      <c r="B54" s="33">
        <f>B50+B53</f>
        <v>788</v>
      </c>
      <c r="C54" s="33">
        <f t="shared" ref="C54:L54" si="8">C50+C53</f>
        <v>787</v>
      </c>
      <c r="D54" s="33">
        <f t="shared" si="8"/>
        <v>766</v>
      </c>
      <c r="E54" s="33">
        <f t="shared" si="8"/>
        <v>937</v>
      </c>
      <c r="F54" s="33">
        <f t="shared" si="8"/>
        <v>1347</v>
      </c>
      <c r="G54" s="33">
        <f t="shared" si="8"/>
        <v>1180</v>
      </c>
      <c r="H54" s="33">
        <f t="shared" si="8"/>
        <v>1444</v>
      </c>
      <c r="I54" s="33">
        <f t="shared" si="8"/>
        <v>769</v>
      </c>
      <c r="J54" s="33">
        <f t="shared" si="8"/>
        <v>522</v>
      </c>
      <c r="K54" s="33">
        <f t="shared" si="8"/>
        <v>785</v>
      </c>
      <c r="L54" s="33">
        <f t="shared" si="8"/>
        <v>2395</v>
      </c>
      <c r="M54" s="31">
        <f>M50+M53</f>
        <v>11720</v>
      </c>
      <c r="O54" s="11"/>
      <c r="P54" s="15"/>
      <c r="Q54" s="34"/>
    </row>
    <row r="55" spans="1:17" s="14" customFormat="1" ht="17.25" customHeight="1">
      <c r="A55" s="16" t="s">
        <v>39</v>
      </c>
      <c r="B55" s="17">
        <f t="shared" ref="B55:L55" si="9">B14+B21+B30+B9+B39+B43+B34+B15+B46</f>
        <v>107936.9378</v>
      </c>
      <c r="C55" s="17">
        <f t="shared" si="9"/>
        <v>100453.78319999999</v>
      </c>
      <c r="D55" s="17">
        <f t="shared" si="9"/>
        <v>108186.3045</v>
      </c>
      <c r="E55" s="17">
        <f t="shared" si="9"/>
        <v>124381.73759999999</v>
      </c>
      <c r="F55" s="17">
        <f t="shared" si="9"/>
        <v>143874.20389999999</v>
      </c>
      <c r="G55" s="17">
        <f t="shared" si="9"/>
        <v>153906.35379999998</v>
      </c>
      <c r="H55" s="17">
        <f t="shared" si="9"/>
        <v>172173.39689999999</v>
      </c>
      <c r="I55" s="17">
        <f t="shared" si="9"/>
        <v>122101.62089999999</v>
      </c>
      <c r="J55" s="17">
        <f t="shared" si="9"/>
        <v>94038.176899999991</v>
      </c>
      <c r="K55" s="17">
        <f t="shared" si="9"/>
        <v>118933.8377</v>
      </c>
      <c r="L55" s="17">
        <f t="shared" si="9"/>
        <v>486354.63679999998</v>
      </c>
      <c r="M55" s="66">
        <f>M14+M21+M30+M9+M39+M43+M34+M15+M46</f>
        <v>1732340.99</v>
      </c>
      <c r="N55" s="2"/>
      <c r="P55" s="38"/>
      <c r="Q55" s="39"/>
    </row>
    <row r="56" spans="1:17" ht="21.75" customHeight="1">
      <c r="A56" s="69" t="s">
        <v>40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36"/>
      <c r="O56" s="1"/>
      <c r="P56" s="15"/>
      <c r="Q56" s="40"/>
    </row>
    <row r="57" spans="1:17" s="4" customFormat="1" ht="21" customHeight="1">
      <c r="A57" s="16" t="s">
        <v>15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2">
        <v>22029.53174489845</v>
      </c>
      <c r="O57" s="15"/>
      <c r="P57" s="15"/>
      <c r="Q57" s="20"/>
    </row>
    <row r="58" spans="1:17" s="14" customFormat="1" ht="20.25" customHeight="1">
      <c r="A58" s="43" t="s">
        <v>41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68">
        <f>M55+M57</f>
        <v>1754370.5217448985</v>
      </c>
      <c r="O58" s="1"/>
      <c r="P58" s="1"/>
    </row>
    <row r="59" spans="1:17" s="14" customFormat="1" ht="21" customHeight="1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1"/>
      <c r="O59" s="1"/>
      <c r="P59" s="47"/>
      <c r="Q59" s="48"/>
    </row>
    <row r="60" spans="1:17" s="14" customFormat="1">
      <c r="A60" s="49"/>
      <c r="B60" s="50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</row>
    <row r="61" spans="1:17" ht="15.75" customHeight="1">
      <c r="M61" s="51"/>
    </row>
    <row r="62" spans="1:17">
      <c r="M62" s="51"/>
    </row>
    <row r="63" spans="1:17">
      <c r="M63" s="37"/>
    </row>
    <row r="64" spans="1:17">
      <c r="B64" s="11"/>
    </row>
    <row r="68" spans="2:2">
      <c r="B68" s="11"/>
    </row>
  </sheetData>
  <mergeCells count="13">
    <mergeCell ref="A1:M1"/>
    <mergeCell ref="A32:M32"/>
    <mergeCell ref="A2:M2"/>
    <mergeCell ref="A6:M6"/>
    <mergeCell ref="A11:M11"/>
    <mergeCell ref="A18:M18"/>
    <mergeCell ref="A24:M24"/>
    <mergeCell ref="A5:M5"/>
    <mergeCell ref="A37:M37"/>
    <mergeCell ref="A41:M41"/>
    <mergeCell ref="A45:M45"/>
    <mergeCell ref="A47:M47"/>
    <mergeCell ref="A56:M56"/>
  </mergeCells>
  <pageMargins left="0.25" right="0.25" top="0.25" bottom="0.25" header="0.25" footer="0.25"/>
  <pageSetup paperSize="9" scale="74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9"/>
  <sheetViews>
    <sheetView zoomScaleNormal="100" workbookViewId="0">
      <selection activeCell="F4" sqref="F4"/>
    </sheetView>
  </sheetViews>
  <sheetFormatPr defaultRowHeight="14.25"/>
  <cols>
    <col min="1" max="1" width="43.7109375" style="3" customWidth="1"/>
    <col min="2" max="2" width="11.5703125" style="2" customWidth="1"/>
    <col min="3" max="3" width="11.28515625" style="2" customWidth="1"/>
    <col min="4" max="4" width="10.85546875" style="2" customWidth="1"/>
    <col min="5" max="5" width="12.28515625" style="14" customWidth="1"/>
    <col min="6" max="6" width="13.85546875" style="26" customWidth="1"/>
    <col min="7" max="7" width="16.5703125" style="2" customWidth="1"/>
    <col min="8" max="256" width="9.140625" style="2"/>
    <col min="257" max="257" width="43.7109375" style="2" customWidth="1"/>
    <col min="258" max="258" width="11.5703125" style="2" customWidth="1"/>
    <col min="259" max="259" width="11.28515625" style="2" customWidth="1"/>
    <col min="260" max="260" width="10.85546875" style="2" customWidth="1"/>
    <col min="261" max="261" width="12.28515625" style="2" customWidth="1"/>
    <col min="262" max="262" width="13.85546875" style="2" customWidth="1"/>
    <col min="263" max="263" width="16.5703125" style="2" customWidth="1"/>
    <col min="264" max="512" width="9.140625" style="2"/>
    <col min="513" max="513" width="43.7109375" style="2" customWidth="1"/>
    <col min="514" max="514" width="11.5703125" style="2" customWidth="1"/>
    <col min="515" max="515" width="11.28515625" style="2" customWidth="1"/>
    <col min="516" max="516" width="10.85546875" style="2" customWidth="1"/>
    <col min="517" max="517" width="12.28515625" style="2" customWidth="1"/>
    <col min="518" max="518" width="13.85546875" style="2" customWidth="1"/>
    <col min="519" max="519" width="16.5703125" style="2" customWidth="1"/>
    <col min="520" max="768" width="9.140625" style="2"/>
    <col min="769" max="769" width="43.7109375" style="2" customWidth="1"/>
    <col min="770" max="770" width="11.5703125" style="2" customWidth="1"/>
    <col min="771" max="771" width="11.28515625" style="2" customWidth="1"/>
    <col min="772" max="772" width="10.85546875" style="2" customWidth="1"/>
    <col min="773" max="773" width="12.28515625" style="2" customWidth="1"/>
    <col min="774" max="774" width="13.85546875" style="2" customWidth="1"/>
    <col min="775" max="775" width="16.5703125" style="2" customWidth="1"/>
    <col min="776" max="1024" width="9.140625" style="2"/>
    <col min="1025" max="1025" width="43.7109375" style="2" customWidth="1"/>
    <col min="1026" max="1026" width="11.5703125" style="2" customWidth="1"/>
    <col min="1027" max="1027" width="11.28515625" style="2" customWidth="1"/>
    <col min="1028" max="1028" width="10.85546875" style="2" customWidth="1"/>
    <col min="1029" max="1029" width="12.28515625" style="2" customWidth="1"/>
    <col min="1030" max="1030" width="13.85546875" style="2" customWidth="1"/>
    <col min="1031" max="1031" width="16.5703125" style="2" customWidth="1"/>
    <col min="1032" max="1280" width="9.140625" style="2"/>
    <col min="1281" max="1281" width="43.7109375" style="2" customWidth="1"/>
    <col min="1282" max="1282" width="11.5703125" style="2" customWidth="1"/>
    <col min="1283" max="1283" width="11.28515625" style="2" customWidth="1"/>
    <col min="1284" max="1284" width="10.85546875" style="2" customWidth="1"/>
    <col min="1285" max="1285" width="12.28515625" style="2" customWidth="1"/>
    <col min="1286" max="1286" width="13.85546875" style="2" customWidth="1"/>
    <col min="1287" max="1287" width="16.5703125" style="2" customWidth="1"/>
    <col min="1288" max="1536" width="9.140625" style="2"/>
    <col min="1537" max="1537" width="43.7109375" style="2" customWidth="1"/>
    <col min="1538" max="1538" width="11.5703125" style="2" customWidth="1"/>
    <col min="1539" max="1539" width="11.28515625" style="2" customWidth="1"/>
    <col min="1540" max="1540" width="10.85546875" style="2" customWidth="1"/>
    <col min="1541" max="1541" width="12.28515625" style="2" customWidth="1"/>
    <col min="1542" max="1542" width="13.85546875" style="2" customWidth="1"/>
    <col min="1543" max="1543" width="16.5703125" style="2" customWidth="1"/>
    <col min="1544" max="1792" width="9.140625" style="2"/>
    <col min="1793" max="1793" width="43.7109375" style="2" customWidth="1"/>
    <col min="1794" max="1794" width="11.5703125" style="2" customWidth="1"/>
    <col min="1795" max="1795" width="11.28515625" style="2" customWidth="1"/>
    <col min="1796" max="1796" width="10.85546875" style="2" customWidth="1"/>
    <col min="1797" max="1797" width="12.28515625" style="2" customWidth="1"/>
    <col min="1798" max="1798" width="13.85546875" style="2" customWidth="1"/>
    <col min="1799" max="1799" width="16.5703125" style="2" customWidth="1"/>
    <col min="1800" max="2048" width="9.140625" style="2"/>
    <col min="2049" max="2049" width="43.7109375" style="2" customWidth="1"/>
    <col min="2050" max="2050" width="11.5703125" style="2" customWidth="1"/>
    <col min="2051" max="2051" width="11.28515625" style="2" customWidth="1"/>
    <col min="2052" max="2052" width="10.85546875" style="2" customWidth="1"/>
    <col min="2053" max="2053" width="12.28515625" style="2" customWidth="1"/>
    <col min="2054" max="2054" width="13.85546875" style="2" customWidth="1"/>
    <col min="2055" max="2055" width="16.5703125" style="2" customWidth="1"/>
    <col min="2056" max="2304" width="9.140625" style="2"/>
    <col min="2305" max="2305" width="43.7109375" style="2" customWidth="1"/>
    <col min="2306" max="2306" width="11.5703125" style="2" customWidth="1"/>
    <col min="2307" max="2307" width="11.28515625" style="2" customWidth="1"/>
    <col min="2308" max="2308" width="10.85546875" style="2" customWidth="1"/>
    <col min="2309" max="2309" width="12.28515625" style="2" customWidth="1"/>
    <col min="2310" max="2310" width="13.85546875" style="2" customWidth="1"/>
    <col min="2311" max="2311" width="16.5703125" style="2" customWidth="1"/>
    <col min="2312" max="2560" width="9.140625" style="2"/>
    <col min="2561" max="2561" width="43.7109375" style="2" customWidth="1"/>
    <col min="2562" max="2562" width="11.5703125" style="2" customWidth="1"/>
    <col min="2563" max="2563" width="11.28515625" style="2" customWidth="1"/>
    <col min="2564" max="2564" width="10.85546875" style="2" customWidth="1"/>
    <col min="2565" max="2565" width="12.28515625" style="2" customWidth="1"/>
    <col min="2566" max="2566" width="13.85546875" style="2" customWidth="1"/>
    <col min="2567" max="2567" width="16.5703125" style="2" customWidth="1"/>
    <col min="2568" max="2816" width="9.140625" style="2"/>
    <col min="2817" max="2817" width="43.7109375" style="2" customWidth="1"/>
    <col min="2818" max="2818" width="11.5703125" style="2" customWidth="1"/>
    <col min="2819" max="2819" width="11.28515625" style="2" customWidth="1"/>
    <col min="2820" max="2820" width="10.85546875" style="2" customWidth="1"/>
    <col min="2821" max="2821" width="12.28515625" style="2" customWidth="1"/>
    <col min="2822" max="2822" width="13.85546875" style="2" customWidth="1"/>
    <col min="2823" max="2823" width="16.5703125" style="2" customWidth="1"/>
    <col min="2824" max="3072" width="9.140625" style="2"/>
    <col min="3073" max="3073" width="43.7109375" style="2" customWidth="1"/>
    <col min="3074" max="3074" width="11.5703125" style="2" customWidth="1"/>
    <col min="3075" max="3075" width="11.28515625" style="2" customWidth="1"/>
    <col min="3076" max="3076" width="10.85546875" style="2" customWidth="1"/>
    <col min="3077" max="3077" width="12.28515625" style="2" customWidth="1"/>
    <col min="3078" max="3078" width="13.85546875" style="2" customWidth="1"/>
    <col min="3079" max="3079" width="16.5703125" style="2" customWidth="1"/>
    <col min="3080" max="3328" width="9.140625" style="2"/>
    <col min="3329" max="3329" width="43.7109375" style="2" customWidth="1"/>
    <col min="3330" max="3330" width="11.5703125" style="2" customWidth="1"/>
    <col min="3331" max="3331" width="11.28515625" style="2" customWidth="1"/>
    <col min="3332" max="3332" width="10.85546875" style="2" customWidth="1"/>
    <col min="3333" max="3333" width="12.28515625" style="2" customWidth="1"/>
    <col min="3334" max="3334" width="13.85546875" style="2" customWidth="1"/>
    <col min="3335" max="3335" width="16.5703125" style="2" customWidth="1"/>
    <col min="3336" max="3584" width="9.140625" style="2"/>
    <col min="3585" max="3585" width="43.7109375" style="2" customWidth="1"/>
    <col min="3586" max="3586" width="11.5703125" style="2" customWidth="1"/>
    <col min="3587" max="3587" width="11.28515625" style="2" customWidth="1"/>
    <col min="3588" max="3588" width="10.85546875" style="2" customWidth="1"/>
    <col min="3589" max="3589" width="12.28515625" style="2" customWidth="1"/>
    <col min="3590" max="3590" width="13.85546875" style="2" customWidth="1"/>
    <col min="3591" max="3591" width="16.5703125" style="2" customWidth="1"/>
    <col min="3592" max="3840" width="9.140625" style="2"/>
    <col min="3841" max="3841" width="43.7109375" style="2" customWidth="1"/>
    <col min="3842" max="3842" width="11.5703125" style="2" customWidth="1"/>
    <col min="3843" max="3843" width="11.28515625" style="2" customWidth="1"/>
    <col min="3844" max="3844" width="10.85546875" style="2" customWidth="1"/>
    <col min="3845" max="3845" width="12.28515625" style="2" customWidth="1"/>
    <col min="3846" max="3846" width="13.85546875" style="2" customWidth="1"/>
    <col min="3847" max="3847" width="16.5703125" style="2" customWidth="1"/>
    <col min="3848" max="4096" width="9.140625" style="2"/>
    <col min="4097" max="4097" width="43.7109375" style="2" customWidth="1"/>
    <col min="4098" max="4098" width="11.5703125" style="2" customWidth="1"/>
    <col min="4099" max="4099" width="11.28515625" style="2" customWidth="1"/>
    <col min="4100" max="4100" width="10.85546875" style="2" customWidth="1"/>
    <col min="4101" max="4101" width="12.28515625" style="2" customWidth="1"/>
    <col min="4102" max="4102" width="13.85546875" style="2" customWidth="1"/>
    <col min="4103" max="4103" width="16.5703125" style="2" customWidth="1"/>
    <col min="4104" max="4352" width="9.140625" style="2"/>
    <col min="4353" max="4353" width="43.7109375" style="2" customWidth="1"/>
    <col min="4354" max="4354" width="11.5703125" style="2" customWidth="1"/>
    <col min="4355" max="4355" width="11.28515625" style="2" customWidth="1"/>
    <col min="4356" max="4356" width="10.85546875" style="2" customWidth="1"/>
    <col min="4357" max="4357" width="12.28515625" style="2" customWidth="1"/>
    <col min="4358" max="4358" width="13.85546875" style="2" customWidth="1"/>
    <col min="4359" max="4359" width="16.5703125" style="2" customWidth="1"/>
    <col min="4360" max="4608" width="9.140625" style="2"/>
    <col min="4609" max="4609" width="43.7109375" style="2" customWidth="1"/>
    <col min="4610" max="4610" width="11.5703125" style="2" customWidth="1"/>
    <col min="4611" max="4611" width="11.28515625" style="2" customWidth="1"/>
    <col min="4612" max="4612" width="10.85546875" style="2" customWidth="1"/>
    <col min="4613" max="4613" width="12.28515625" style="2" customWidth="1"/>
    <col min="4614" max="4614" width="13.85546875" style="2" customWidth="1"/>
    <col min="4615" max="4615" width="16.5703125" style="2" customWidth="1"/>
    <col min="4616" max="4864" width="9.140625" style="2"/>
    <col min="4865" max="4865" width="43.7109375" style="2" customWidth="1"/>
    <col min="4866" max="4866" width="11.5703125" style="2" customWidth="1"/>
    <col min="4867" max="4867" width="11.28515625" style="2" customWidth="1"/>
    <col min="4868" max="4868" width="10.85546875" style="2" customWidth="1"/>
    <col min="4869" max="4869" width="12.28515625" style="2" customWidth="1"/>
    <col min="4870" max="4870" width="13.85546875" style="2" customWidth="1"/>
    <col min="4871" max="4871" width="16.5703125" style="2" customWidth="1"/>
    <col min="4872" max="5120" width="9.140625" style="2"/>
    <col min="5121" max="5121" width="43.7109375" style="2" customWidth="1"/>
    <col min="5122" max="5122" width="11.5703125" style="2" customWidth="1"/>
    <col min="5123" max="5123" width="11.28515625" style="2" customWidth="1"/>
    <col min="5124" max="5124" width="10.85546875" style="2" customWidth="1"/>
    <col min="5125" max="5125" width="12.28515625" style="2" customWidth="1"/>
    <col min="5126" max="5126" width="13.85546875" style="2" customWidth="1"/>
    <col min="5127" max="5127" width="16.5703125" style="2" customWidth="1"/>
    <col min="5128" max="5376" width="9.140625" style="2"/>
    <col min="5377" max="5377" width="43.7109375" style="2" customWidth="1"/>
    <col min="5378" max="5378" width="11.5703125" style="2" customWidth="1"/>
    <col min="5379" max="5379" width="11.28515625" style="2" customWidth="1"/>
    <col min="5380" max="5380" width="10.85546875" style="2" customWidth="1"/>
    <col min="5381" max="5381" width="12.28515625" style="2" customWidth="1"/>
    <col min="5382" max="5382" width="13.85546875" style="2" customWidth="1"/>
    <col min="5383" max="5383" width="16.5703125" style="2" customWidth="1"/>
    <col min="5384" max="5632" width="9.140625" style="2"/>
    <col min="5633" max="5633" width="43.7109375" style="2" customWidth="1"/>
    <col min="5634" max="5634" width="11.5703125" style="2" customWidth="1"/>
    <col min="5635" max="5635" width="11.28515625" style="2" customWidth="1"/>
    <col min="5636" max="5636" width="10.85546875" style="2" customWidth="1"/>
    <col min="5637" max="5637" width="12.28515625" style="2" customWidth="1"/>
    <col min="5638" max="5638" width="13.85546875" style="2" customWidth="1"/>
    <col min="5639" max="5639" width="16.5703125" style="2" customWidth="1"/>
    <col min="5640" max="5888" width="9.140625" style="2"/>
    <col min="5889" max="5889" width="43.7109375" style="2" customWidth="1"/>
    <col min="5890" max="5890" width="11.5703125" style="2" customWidth="1"/>
    <col min="5891" max="5891" width="11.28515625" style="2" customWidth="1"/>
    <col min="5892" max="5892" width="10.85546875" style="2" customWidth="1"/>
    <col min="5893" max="5893" width="12.28515625" style="2" customWidth="1"/>
    <col min="5894" max="5894" width="13.85546875" style="2" customWidth="1"/>
    <col min="5895" max="5895" width="16.5703125" style="2" customWidth="1"/>
    <col min="5896" max="6144" width="9.140625" style="2"/>
    <col min="6145" max="6145" width="43.7109375" style="2" customWidth="1"/>
    <col min="6146" max="6146" width="11.5703125" style="2" customWidth="1"/>
    <col min="6147" max="6147" width="11.28515625" style="2" customWidth="1"/>
    <col min="6148" max="6148" width="10.85546875" style="2" customWidth="1"/>
    <col min="6149" max="6149" width="12.28515625" style="2" customWidth="1"/>
    <col min="6150" max="6150" width="13.85546875" style="2" customWidth="1"/>
    <col min="6151" max="6151" width="16.5703125" style="2" customWidth="1"/>
    <col min="6152" max="6400" width="9.140625" style="2"/>
    <col min="6401" max="6401" width="43.7109375" style="2" customWidth="1"/>
    <col min="6402" max="6402" width="11.5703125" style="2" customWidth="1"/>
    <col min="6403" max="6403" width="11.28515625" style="2" customWidth="1"/>
    <col min="6404" max="6404" width="10.85546875" style="2" customWidth="1"/>
    <col min="6405" max="6405" width="12.28515625" style="2" customWidth="1"/>
    <col min="6406" max="6406" width="13.85546875" style="2" customWidth="1"/>
    <col min="6407" max="6407" width="16.5703125" style="2" customWidth="1"/>
    <col min="6408" max="6656" width="9.140625" style="2"/>
    <col min="6657" max="6657" width="43.7109375" style="2" customWidth="1"/>
    <col min="6658" max="6658" width="11.5703125" style="2" customWidth="1"/>
    <col min="6659" max="6659" width="11.28515625" style="2" customWidth="1"/>
    <col min="6660" max="6660" width="10.85546875" style="2" customWidth="1"/>
    <col min="6661" max="6661" width="12.28515625" style="2" customWidth="1"/>
    <col min="6662" max="6662" width="13.85546875" style="2" customWidth="1"/>
    <col min="6663" max="6663" width="16.5703125" style="2" customWidth="1"/>
    <col min="6664" max="6912" width="9.140625" style="2"/>
    <col min="6913" max="6913" width="43.7109375" style="2" customWidth="1"/>
    <col min="6914" max="6914" width="11.5703125" style="2" customWidth="1"/>
    <col min="6915" max="6915" width="11.28515625" style="2" customWidth="1"/>
    <col min="6916" max="6916" width="10.85546875" style="2" customWidth="1"/>
    <col min="6917" max="6917" width="12.28515625" style="2" customWidth="1"/>
    <col min="6918" max="6918" width="13.85546875" style="2" customWidth="1"/>
    <col min="6919" max="6919" width="16.5703125" style="2" customWidth="1"/>
    <col min="6920" max="7168" width="9.140625" style="2"/>
    <col min="7169" max="7169" width="43.7109375" style="2" customWidth="1"/>
    <col min="7170" max="7170" width="11.5703125" style="2" customWidth="1"/>
    <col min="7171" max="7171" width="11.28515625" style="2" customWidth="1"/>
    <col min="7172" max="7172" width="10.85546875" style="2" customWidth="1"/>
    <col min="7173" max="7173" width="12.28515625" style="2" customWidth="1"/>
    <col min="7174" max="7174" width="13.85546875" style="2" customWidth="1"/>
    <col min="7175" max="7175" width="16.5703125" style="2" customWidth="1"/>
    <col min="7176" max="7424" width="9.140625" style="2"/>
    <col min="7425" max="7425" width="43.7109375" style="2" customWidth="1"/>
    <col min="7426" max="7426" width="11.5703125" style="2" customWidth="1"/>
    <col min="7427" max="7427" width="11.28515625" style="2" customWidth="1"/>
    <col min="7428" max="7428" width="10.85546875" style="2" customWidth="1"/>
    <col min="7429" max="7429" width="12.28515625" style="2" customWidth="1"/>
    <col min="7430" max="7430" width="13.85546875" style="2" customWidth="1"/>
    <col min="7431" max="7431" width="16.5703125" style="2" customWidth="1"/>
    <col min="7432" max="7680" width="9.140625" style="2"/>
    <col min="7681" max="7681" width="43.7109375" style="2" customWidth="1"/>
    <col min="7682" max="7682" width="11.5703125" style="2" customWidth="1"/>
    <col min="7683" max="7683" width="11.28515625" style="2" customWidth="1"/>
    <col min="7684" max="7684" width="10.85546875" style="2" customWidth="1"/>
    <col min="7685" max="7685" width="12.28515625" style="2" customWidth="1"/>
    <col min="7686" max="7686" width="13.85546875" style="2" customWidth="1"/>
    <col min="7687" max="7687" width="16.5703125" style="2" customWidth="1"/>
    <col min="7688" max="7936" width="9.140625" style="2"/>
    <col min="7937" max="7937" width="43.7109375" style="2" customWidth="1"/>
    <col min="7938" max="7938" width="11.5703125" style="2" customWidth="1"/>
    <col min="7939" max="7939" width="11.28515625" style="2" customWidth="1"/>
    <col min="7940" max="7940" width="10.85546875" style="2" customWidth="1"/>
    <col min="7941" max="7941" width="12.28515625" style="2" customWidth="1"/>
    <col min="7942" max="7942" width="13.85546875" style="2" customWidth="1"/>
    <col min="7943" max="7943" width="16.5703125" style="2" customWidth="1"/>
    <col min="7944" max="8192" width="9.140625" style="2"/>
    <col min="8193" max="8193" width="43.7109375" style="2" customWidth="1"/>
    <col min="8194" max="8194" width="11.5703125" style="2" customWidth="1"/>
    <col min="8195" max="8195" width="11.28515625" style="2" customWidth="1"/>
    <col min="8196" max="8196" width="10.85546875" style="2" customWidth="1"/>
    <col min="8197" max="8197" width="12.28515625" style="2" customWidth="1"/>
    <col min="8198" max="8198" width="13.85546875" style="2" customWidth="1"/>
    <col min="8199" max="8199" width="16.5703125" style="2" customWidth="1"/>
    <col min="8200" max="8448" width="9.140625" style="2"/>
    <col min="8449" max="8449" width="43.7109375" style="2" customWidth="1"/>
    <col min="8450" max="8450" width="11.5703125" style="2" customWidth="1"/>
    <col min="8451" max="8451" width="11.28515625" style="2" customWidth="1"/>
    <col min="8452" max="8452" width="10.85546875" style="2" customWidth="1"/>
    <col min="8453" max="8453" width="12.28515625" style="2" customWidth="1"/>
    <col min="8454" max="8454" width="13.85546875" style="2" customWidth="1"/>
    <col min="8455" max="8455" width="16.5703125" style="2" customWidth="1"/>
    <col min="8456" max="8704" width="9.140625" style="2"/>
    <col min="8705" max="8705" width="43.7109375" style="2" customWidth="1"/>
    <col min="8706" max="8706" width="11.5703125" style="2" customWidth="1"/>
    <col min="8707" max="8707" width="11.28515625" style="2" customWidth="1"/>
    <col min="8708" max="8708" width="10.85546875" style="2" customWidth="1"/>
    <col min="8709" max="8709" width="12.28515625" style="2" customWidth="1"/>
    <col min="8710" max="8710" width="13.85546875" style="2" customWidth="1"/>
    <col min="8711" max="8711" width="16.5703125" style="2" customWidth="1"/>
    <col min="8712" max="8960" width="9.140625" style="2"/>
    <col min="8961" max="8961" width="43.7109375" style="2" customWidth="1"/>
    <col min="8962" max="8962" width="11.5703125" style="2" customWidth="1"/>
    <col min="8963" max="8963" width="11.28515625" style="2" customWidth="1"/>
    <col min="8964" max="8964" width="10.85546875" style="2" customWidth="1"/>
    <col min="8965" max="8965" width="12.28515625" style="2" customWidth="1"/>
    <col min="8966" max="8966" width="13.85546875" style="2" customWidth="1"/>
    <col min="8967" max="8967" width="16.5703125" style="2" customWidth="1"/>
    <col min="8968" max="9216" width="9.140625" style="2"/>
    <col min="9217" max="9217" width="43.7109375" style="2" customWidth="1"/>
    <col min="9218" max="9218" width="11.5703125" style="2" customWidth="1"/>
    <col min="9219" max="9219" width="11.28515625" style="2" customWidth="1"/>
    <col min="9220" max="9220" width="10.85546875" style="2" customWidth="1"/>
    <col min="9221" max="9221" width="12.28515625" style="2" customWidth="1"/>
    <col min="9222" max="9222" width="13.85546875" style="2" customWidth="1"/>
    <col min="9223" max="9223" width="16.5703125" style="2" customWidth="1"/>
    <col min="9224" max="9472" width="9.140625" style="2"/>
    <col min="9473" max="9473" width="43.7109375" style="2" customWidth="1"/>
    <col min="9474" max="9474" width="11.5703125" style="2" customWidth="1"/>
    <col min="9475" max="9475" width="11.28515625" style="2" customWidth="1"/>
    <col min="9476" max="9476" width="10.85546875" style="2" customWidth="1"/>
    <col min="9477" max="9477" width="12.28515625" style="2" customWidth="1"/>
    <col min="9478" max="9478" width="13.85546875" style="2" customWidth="1"/>
    <col min="9479" max="9479" width="16.5703125" style="2" customWidth="1"/>
    <col min="9480" max="9728" width="9.140625" style="2"/>
    <col min="9729" max="9729" width="43.7109375" style="2" customWidth="1"/>
    <col min="9730" max="9730" width="11.5703125" style="2" customWidth="1"/>
    <col min="9731" max="9731" width="11.28515625" style="2" customWidth="1"/>
    <col min="9732" max="9732" width="10.85546875" style="2" customWidth="1"/>
    <col min="9733" max="9733" width="12.28515625" style="2" customWidth="1"/>
    <col min="9734" max="9734" width="13.85546875" style="2" customWidth="1"/>
    <col min="9735" max="9735" width="16.5703125" style="2" customWidth="1"/>
    <col min="9736" max="9984" width="9.140625" style="2"/>
    <col min="9985" max="9985" width="43.7109375" style="2" customWidth="1"/>
    <col min="9986" max="9986" width="11.5703125" style="2" customWidth="1"/>
    <col min="9987" max="9987" width="11.28515625" style="2" customWidth="1"/>
    <col min="9988" max="9988" width="10.85546875" style="2" customWidth="1"/>
    <col min="9989" max="9989" width="12.28515625" style="2" customWidth="1"/>
    <col min="9990" max="9990" width="13.85546875" style="2" customWidth="1"/>
    <col min="9991" max="9991" width="16.5703125" style="2" customWidth="1"/>
    <col min="9992" max="10240" width="9.140625" style="2"/>
    <col min="10241" max="10241" width="43.7109375" style="2" customWidth="1"/>
    <col min="10242" max="10242" width="11.5703125" style="2" customWidth="1"/>
    <col min="10243" max="10243" width="11.28515625" style="2" customWidth="1"/>
    <col min="10244" max="10244" width="10.85546875" style="2" customWidth="1"/>
    <col min="10245" max="10245" width="12.28515625" style="2" customWidth="1"/>
    <col min="10246" max="10246" width="13.85546875" style="2" customWidth="1"/>
    <col min="10247" max="10247" width="16.5703125" style="2" customWidth="1"/>
    <col min="10248" max="10496" width="9.140625" style="2"/>
    <col min="10497" max="10497" width="43.7109375" style="2" customWidth="1"/>
    <col min="10498" max="10498" width="11.5703125" style="2" customWidth="1"/>
    <col min="10499" max="10499" width="11.28515625" style="2" customWidth="1"/>
    <col min="10500" max="10500" width="10.85546875" style="2" customWidth="1"/>
    <col min="10501" max="10501" width="12.28515625" style="2" customWidth="1"/>
    <col min="10502" max="10502" width="13.85546875" style="2" customWidth="1"/>
    <col min="10503" max="10503" width="16.5703125" style="2" customWidth="1"/>
    <col min="10504" max="10752" width="9.140625" style="2"/>
    <col min="10753" max="10753" width="43.7109375" style="2" customWidth="1"/>
    <col min="10754" max="10754" width="11.5703125" style="2" customWidth="1"/>
    <col min="10755" max="10755" width="11.28515625" style="2" customWidth="1"/>
    <col min="10756" max="10756" width="10.85546875" style="2" customWidth="1"/>
    <col min="10757" max="10757" width="12.28515625" style="2" customWidth="1"/>
    <col min="10758" max="10758" width="13.85546875" style="2" customWidth="1"/>
    <col min="10759" max="10759" width="16.5703125" style="2" customWidth="1"/>
    <col min="10760" max="11008" width="9.140625" style="2"/>
    <col min="11009" max="11009" width="43.7109375" style="2" customWidth="1"/>
    <col min="11010" max="11010" width="11.5703125" style="2" customWidth="1"/>
    <col min="11011" max="11011" width="11.28515625" style="2" customWidth="1"/>
    <col min="11012" max="11012" width="10.85546875" style="2" customWidth="1"/>
    <col min="11013" max="11013" width="12.28515625" style="2" customWidth="1"/>
    <col min="11014" max="11014" width="13.85546875" style="2" customWidth="1"/>
    <col min="11015" max="11015" width="16.5703125" style="2" customWidth="1"/>
    <col min="11016" max="11264" width="9.140625" style="2"/>
    <col min="11265" max="11265" width="43.7109375" style="2" customWidth="1"/>
    <col min="11266" max="11266" width="11.5703125" style="2" customWidth="1"/>
    <col min="11267" max="11267" width="11.28515625" style="2" customWidth="1"/>
    <col min="11268" max="11268" width="10.85546875" style="2" customWidth="1"/>
    <col min="11269" max="11269" width="12.28515625" style="2" customWidth="1"/>
    <col min="11270" max="11270" width="13.85546875" style="2" customWidth="1"/>
    <col min="11271" max="11271" width="16.5703125" style="2" customWidth="1"/>
    <col min="11272" max="11520" width="9.140625" style="2"/>
    <col min="11521" max="11521" width="43.7109375" style="2" customWidth="1"/>
    <col min="11522" max="11522" width="11.5703125" style="2" customWidth="1"/>
    <col min="11523" max="11523" width="11.28515625" style="2" customWidth="1"/>
    <col min="11524" max="11524" width="10.85546875" style="2" customWidth="1"/>
    <col min="11525" max="11525" width="12.28515625" style="2" customWidth="1"/>
    <col min="11526" max="11526" width="13.85546875" style="2" customWidth="1"/>
    <col min="11527" max="11527" width="16.5703125" style="2" customWidth="1"/>
    <col min="11528" max="11776" width="9.140625" style="2"/>
    <col min="11777" max="11777" width="43.7109375" style="2" customWidth="1"/>
    <col min="11778" max="11778" width="11.5703125" style="2" customWidth="1"/>
    <col min="11779" max="11779" width="11.28515625" style="2" customWidth="1"/>
    <col min="11780" max="11780" width="10.85546875" style="2" customWidth="1"/>
    <col min="11781" max="11781" width="12.28515625" style="2" customWidth="1"/>
    <col min="11782" max="11782" width="13.85546875" style="2" customWidth="1"/>
    <col min="11783" max="11783" width="16.5703125" style="2" customWidth="1"/>
    <col min="11784" max="12032" width="9.140625" style="2"/>
    <col min="12033" max="12033" width="43.7109375" style="2" customWidth="1"/>
    <col min="12034" max="12034" width="11.5703125" style="2" customWidth="1"/>
    <col min="12035" max="12035" width="11.28515625" style="2" customWidth="1"/>
    <col min="12036" max="12036" width="10.85546875" style="2" customWidth="1"/>
    <col min="12037" max="12037" width="12.28515625" style="2" customWidth="1"/>
    <col min="12038" max="12038" width="13.85546875" style="2" customWidth="1"/>
    <col min="12039" max="12039" width="16.5703125" style="2" customWidth="1"/>
    <col min="12040" max="12288" width="9.140625" style="2"/>
    <col min="12289" max="12289" width="43.7109375" style="2" customWidth="1"/>
    <col min="12290" max="12290" width="11.5703125" style="2" customWidth="1"/>
    <col min="12291" max="12291" width="11.28515625" style="2" customWidth="1"/>
    <col min="12292" max="12292" width="10.85546875" style="2" customWidth="1"/>
    <col min="12293" max="12293" width="12.28515625" style="2" customWidth="1"/>
    <col min="12294" max="12294" width="13.85546875" style="2" customWidth="1"/>
    <col min="12295" max="12295" width="16.5703125" style="2" customWidth="1"/>
    <col min="12296" max="12544" width="9.140625" style="2"/>
    <col min="12545" max="12545" width="43.7109375" style="2" customWidth="1"/>
    <col min="12546" max="12546" width="11.5703125" style="2" customWidth="1"/>
    <col min="12547" max="12547" width="11.28515625" style="2" customWidth="1"/>
    <col min="12548" max="12548" width="10.85546875" style="2" customWidth="1"/>
    <col min="12549" max="12549" width="12.28515625" style="2" customWidth="1"/>
    <col min="12550" max="12550" width="13.85546875" style="2" customWidth="1"/>
    <col min="12551" max="12551" width="16.5703125" style="2" customWidth="1"/>
    <col min="12552" max="12800" width="9.140625" style="2"/>
    <col min="12801" max="12801" width="43.7109375" style="2" customWidth="1"/>
    <col min="12802" max="12802" width="11.5703125" style="2" customWidth="1"/>
    <col min="12803" max="12803" width="11.28515625" style="2" customWidth="1"/>
    <col min="12804" max="12804" width="10.85546875" style="2" customWidth="1"/>
    <col min="12805" max="12805" width="12.28515625" style="2" customWidth="1"/>
    <col min="12806" max="12806" width="13.85546875" style="2" customWidth="1"/>
    <col min="12807" max="12807" width="16.5703125" style="2" customWidth="1"/>
    <col min="12808" max="13056" width="9.140625" style="2"/>
    <col min="13057" max="13057" width="43.7109375" style="2" customWidth="1"/>
    <col min="13058" max="13058" width="11.5703125" style="2" customWidth="1"/>
    <col min="13059" max="13059" width="11.28515625" style="2" customWidth="1"/>
    <col min="13060" max="13060" width="10.85546875" style="2" customWidth="1"/>
    <col min="13061" max="13061" width="12.28515625" style="2" customWidth="1"/>
    <col min="13062" max="13062" width="13.85546875" style="2" customWidth="1"/>
    <col min="13063" max="13063" width="16.5703125" style="2" customWidth="1"/>
    <col min="13064" max="13312" width="9.140625" style="2"/>
    <col min="13313" max="13313" width="43.7109375" style="2" customWidth="1"/>
    <col min="13314" max="13314" width="11.5703125" style="2" customWidth="1"/>
    <col min="13315" max="13315" width="11.28515625" style="2" customWidth="1"/>
    <col min="13316" max="13316" width="10.85546875" style="2" customWidth="1"/>
    <col min="13317" max="13317" width="12.28515625" style="2" customWidth="1"/>
    <col min="13318" max="13318" width="13.85546875" style="2" customWidth="1"/>
    <col min="13319" max="13319" width="16.5703125" style="2" customWidth="1"/>
    <col min="13320" max="13568" width="9.140625" style="2"/>
    <col min="13569" max="13569" width="43.7109375" style="2" customWidth="1"/>
    <col min="13570" max="13570" width="11.5703125" style="2" customWidth="1"/>
    <col min="13571" max="13571" width="11.28515625" style="2" customWidth="1"/>
    <col min="13572" max="13572" width="10.85546875" style="2" customWidth="1"/>
    <col min="13573" max="13573" width="12.28515625" style="2" customWidth="1"/>
    <col min="13574" max="13574" width="13.85546875" style="2" customWidth="1"/>
    <col min="13575" max="13575" width="16.5703125" style="2" customWidth="1"/>
    <col min="13576" max="13824" width="9.140625" style="2"/>
    <col min="13825" max="13825" width="43.7109375" style="2" customWidth="1"/>
    <col min="13826" max="13826" width="11.5703125" style="2" customWidth="1"/>
    <col min="13827" max="13827" width="11.28515625" style="2" customWidth="1"/>
    <col min="13828" max="13828" width="10.85546875" style="2" customWidth="1"/>
    <col min="13829" max="13829" width="12.28515625" style="2" customWidth="1"/>
    <col min="13830" max="13830" width="13.85546875" style="2" customWidth="1"/>
    <col min="13831" max="13831" width="16.5703125" style="2" customWidth="1"/>
    <col min="13832" max="14080" width="9.140625" style="2"/>
    <col min="14081" max="14081" width="43.7109375" style="2" customWidth="1"/>
    <col min="14082" max="14082" width="11.5703125" style="2" customWidth="1"/>
    <col min="14083" max="14083" width="11.28515625" style="2" customWidth="1"/>
    <col min="14084" max="14084" width="10.85546875" style="2" customWidth="1"/>
    <col min="14085" max="14085" width="12.28515625" style="2" customWidth="1"/>
    <col min="14086" max="14086" width="13.85546875" style="2" customWidth="1"/>
    <col min="14087" max="14087" width="16.5703125" style="2" customWidth="1"/>
    <col min="14088" max="14336" width="9.140625" style="2"/>
    <col min="14337" max="14337" width="43.7109375" style="2" customWidth="1"/>
    <col min="14338" max="14338" width="11.5703125" style="2" customWidth="1"/>
    <col min="14339" max="14339" width="11.28515625" style="2" customWidth="1"/>
    <col min="14340" max="14340" width="10.85546875" style="2" customWidth="1"/>
    <col min="14341" max="14341" width="12.28515625" style="2" customWidth="1"/>
    <col min="14342" max="14342" width="13.85546875" style="2" customWidth="1"/>
    <col min="14343" max="14343" width="16.5703125" style="2" customWidth="1"/>
    <col min="14344" max="14592" width="9.140625" style="2"/>
    <col min="14593" max="14593" width="43.7109375" style="2" customWidth="1"/>
    <col min="14594" max="14594" width="11.5703125" style="2" customWidth="1"/>
    <col min="14595" max="14595" width="11.28515625" style="2" customWidth="1"/>
    <col min="14596" max="14596" width="10.85546875" style="2" customWidth="1"/>
    <col min="14597" max="14597" width="12.28515625" style="2" customWidth="1"/>
    <col min="14598" max="14598" width="13.85546875" style="2" customWidth="1"/>
    <col min="14599" max="14599" width="16.5703125" style="2" customWidth="1"/>
    <col min="14600" max="14848" width="9.140625" style="2"/>
    <col min="14849" max="14849" width="43.7109375" style="2" customWidth="1"/>
    <col min="14850" max="14850" width="11.5703125" style="2" customWidth="1"/>
    <col min="14851" max="14851" width="11.28515625" style="2" customWidth="1"/>
    <col min="14852" max="14852" width="10.85546875" style="2" customWidth="1"/>
    <col min="14853" max="14853" width="12.28515625" style="2" customWidth="1"/>
    <col min="14854" max="14854" width="13.85546875" style="2" customWidth="1"/>
    <col min="14855" max="14855" width="16.5703125" style="2" customWidth="1"/>
    <col min="14856" max="15104" width="9.140625" style="2"/>
    <col min="15105" max="15105" width="43.7109375" style="2" customWidth="1"/>
    <col min="15106" max="15106" width="11.5703125" style="2" customWidth="1"/>
    <col min="15107" max="15107" width="11.28515625" style="2" customWidth="1"/>
    <col min="15108" max="15108" width="10.85546875" style="2" customWidth="1"/>
    <col min="15109" max="15109" width="12.28515625" style="2" customWidth="1"/>
    <col min="15110" max="15110" width="13.85546875" style="2" customWidth="1"/>
    <col min="15111" max="15111" width="16.5703125" style="2" customWidth="1"/>
    <col min="15112" max="15360" width="9.140625" style="2"/>
    <col min="15361" max="15361" width="43.7109375" style="2" customWidth="1"/>
    <col min="15362" max="15362" width="11.5703125" style="2" customWidth="1"/>
    <col min="15363" max="15363" width="11.28515625" style="2" customWidth="1"/>
    <col min="15364" max="15364" width="10.85546875" style="2" customWidth="1"/>
    <col min="15365" max="15365" width="12.28515625" style="2" customWidth="1"/>
    <col min="15366" max="15366" width="13.85546875" style="2" customWidth="1"/>
    <col min="15367" max="15367" width="16.5703125" style="2" customWidth="1"/>
    <col min="15368" max="15616" width="9.140625" style="2"/>
    <col min="15617" max="15617" width="43.7109375" style="2" customWidth="1"/>
    <col min="15618" max="15618" width="11.5703125" style="2" customWidth="1"/>
    <col min="15619" max="15619" width="11.28515625" style="2" customWidth="1"/>
    <col min="15620" max="15620" width="10.85546875" style="2" customWidth="1"/>
    <col min="15621" max="15621" width="12.28515625" style="2" customWidth="1"/>
    <col min="15622" max="15622" width="13.85546875" style="2" customWidth="1"/>
    <col min="15623" max="15623" width="16.5703125" style="2" customWidth="1"/>
    <col min="15624" max="15872" width="9.140625" style="2"/>
    <col min="15873" max="15873" width="43.7109375" style="2" customWidth="1"/>
    <col min="15874" max="15874" width="11.5703125" style="2" customWidth="1"/>
    <col min="15875" max="15875" width="11.28515625" style="2" customWidth="1"/>
    <col min="15876" max="15876" width="10.85546875" style="2" customWidth="1"/>
    <col min="15877" max="15877" width="12.28515625" style="2" customWidth="1"/>
    <col min="15878" max="15878" width="13.85546875" style="2" customWidth="1"/>
    <col min="15879" max="15879" width="16.5703125" style="2" customWidth="1"/>
    <col min="15880" max="16128" width="9.140625" style="2"/>
    <col min="16129" max="16129" width="43.7109375" style="2" customWidth="1"/>
    <col min="16130" max="16130" width="11.5703125" style="2" customWidth="1"/>
    <col min="16131" max="16131" width="11.28515625" style="2" customWidth="1"/>
    <col min="16132" max="16132" width="10.85546875" style="2" customWidth="1"/>
    <col min="16133" max="16133" width="12.28515625" style="2" customWidth="1"/>
    <col min="16134" max="16134" width="13.85546875" style="2" customWidth="1"/>
    <col min="16135" max="16135" width="16.5703125" style="2" customWidth="1"/>
    <col min="16136" max="16384" width="9.140625" style="2"/>
  </cols>
  <sheetData>
    <row r="1" spans="1:11" ht="38.25" customHeight="1">
      <c r="A1" s="74" t="s">
        <v>112</v>
      </c>
      <c r="B1" s="74"/>
      <c r="C1" s="74"/>
      <c r="D1" s="74"/>
      <c r="E1" s="74"/>
      <c r="F1" s="52"/>
      <c r="G1" s="52"/>
    </row>
    <row r="3" spans="1:11" ht="79.5" customHeight="1">
      <c r="A3" s="77" t="s">
        <v>42</v>
      </c>
      <c r="B3" s="122" t="s">
        <v>85</v>
      </c>
      <c r="C3" s="122" t="s">
        <v>86</v>
      </c>
      <c r="D3" s="122" t="s">
        <v>87</v>
      </c>
      <c r="E3" s="78" t="s">
        <v>88</v>
      </c>
    </row>
    <row r="4" spans="1:11" ht="34.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1"/>
    </row>
    <row r="5" spans="1:11" ht="34.5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1"/>
    </row>
    <row r="6" spans="1:11" ht="32.25" customHeight="1">
      <c r="A6" s="82" t="s">
        <v>49</v>
      </c>
      <c r="B6" s="83">
        <v>173</v>
      </c>
      <c r="C6" s="83">
        <v>109</v>
      </c>
      <c r="D6" s="83">
        <v>75</v>
      </c>
      <c r="E6" s="84">
        <f>'Մարզային բաշխում'!J7</f>
        <v>357</v>
      </c>
      <c r="F6" s="27"/>
    </row>
    <row r="7" spans="1:11" ht="18.75" customHeight="1">
      <c r="A7" s="85" t="s">
        <v>14</v>
      </c>
      <c r="B7" s="83">
        <v>17</v>
      </c>
      <c r="C7" s="83">
        <v>11</v>
      </c>
      <c r="D7" s="83">
        <v>8</v>
      </c>
      <c r="E7" s="84">
        <f>'Մարզային բաշխում'!J8</f>
        <v>36</v>
      </c>
      <c r="F7" s="27"/>
    </row>
    <row r="8" spans="1:11" ht="18.75" customHeight="1">
      <c r="A8" s="82" t="s">
        <v>15</v>
      </c>
      <c r="B8" s="86">
        <v>34600</v>
      </c>
      <c r="C8" s="86">
        <v>21800</v>
      </c>
      <c r="D8" s="86">
        <v>15000</v>
      </c>
      <c r="E8" s="86">
        <f>'Մարզային բաշխում'!J9</f>
        <v>71400</v>
      </c>
      <c r="F8" s="27"/>
    </row>
    <row r="9" spans="1:11" ht="34.5" customHeight="1">
      <c r="A9" s="79" t="s">
        <v>16</v>
      </c>
      <c r="B9" s="80"/>
      <c r="C9" s="80"/>
      <c r="D9" s="80"/>
      <c r="E9" s="81"/>
      <c r="F9" s="27"/>
    </row>
    <row r="10" spans="1:11" ht="30" customHeight="1">
      <c r="A10" s="87" t="s">
        <v>17</v>
      </c>
      <c r="B10" s="88">
        <v>9</v>
      </c>
      <c r="C10" s="88">
        <v>7</v>
      </c>
      <c r="D10" s="88">
        <v>4</v>
      </c>
      <c r="E10" s="110">
        <f>'Մարզային բաշխում'!J12</f>
        <v>20</v>
      </c>
      <c r="F10" s="27"/>
    </row>
    <row r="11" spans="1:11" ht="15" customHeight="1">
      <c r="A11" s="90" t="s">
        <v>14</v>
      </c>
      <c r="B11" s="88">
        <v>1</v>
      </c>
      <c r="C11" s="88">
        <v>1</v>
      </c>
      <c r="D11" s="88">
        <v>0</v>
      </c>
      <c r="E11" s="110">
        <f>'Մարզային բաշխում'!J13</f>
        <v>2</v>
      </c>
      <c r="F11" s="27"/>
      <c r="G11" s="53"/>
      <c r="H11" s="53"/>
      <c r="I11" s="53"/>
      <c r="J11" s="53"/>
      <c r="K11" s="53"/>
    </row>
    <row r="12" spans="1:11" s="14" customFormat="1" ht="15.75" customHeight="1">
      <c r="A12" s="87" t="s">
        <v>18</v>
      </c>
      <c r="B12" s="91">
        <v>742.5</v>
      </c>
      <c r="C12" s="91">
        <v>577.5</v>
      </c>
      <c r="D12" s="91">
        <v>330</v>
      </c>
      <c r="E12" s="91">
        <f>'Մարզային բաշխում'!J14</f>
        <v>1650</v>
      </c>
      <c r="F12" s="27"/>
    </row>
    <row r="13" spans="1:11" s="4" customFormat="1" ht="15.75" customHeight="1">
      <c r="A13" s="92" t="s">
        <v>19</v>
      </c>
      <c r="B13" s="86">
        <v>821.25</v>
      </c>
      <c r="C13" s="86">
        <v>638.75</v>
      </c>
      <c r="D13" s="86">
        <v>365</v>
      </c>
      <c r="E13" s="91">
        <f>'Մարզային բաշխում'!J15</f>
        <v>1825</v>
      </c>
      <c r="F13" s="27"/>
    </row>
    <row r="14" spans="1:11" s="14" customFormat="1" ht="16.5" customHeight="1">
      <c r="A14" s="82" t="s">
        <v>20</v>
      </c>
      <c r="B14" s="88">
        <f>ROUND(B10*0.5,0)</f>
        <v>5</v>
      </c>
      <c r="C14" s="88">
        <v>3</v>
      </c>
      <c r="D14" s="88">
        <f t="shared" ref="D14" si="0">ROUND(D10*0.5,0)</f>
        <v>2</v>
      </c>
      <c r="E14" s="110">
        <f>'Մարզային բաշխում'!J16</f>
        <v>10</v>
      </c>
      <c r="F14" s="27"/>
    </row>
    <row r="15" spans="1:11" ht="33" customHeight="1">
      <c r="A15" s="98" t="s">
        <v>21</v>
      </c>
      <c r="B15" s="98"/>
      <c r="C15" s="98"/>
      <c r="D15" s="98"/>
      <c r="E15" s="98"/>
      <c r="F15" s="27"/>
    </row>
    <row r="16" spans="1:11" ht="27" customHeight="1">
      <c r="A16" s="93" t="s">
        <v>17</v>
      </c>
      <c r="B16" s="83">
        <v>33</v>
      </c>
      <c r="C16" s="83">
        <v>27</v>
      </c>
      <c r="D16" s="83">
        <v>19</v>
      </c>
      <c r="E16" s="84">
        <f>'Մարզային բաշխում'!J19</f>
        <v>79</v>
      </c>
      <c r="F16" s="27"/>
    </row>
    <row r="17" spans="1:7" ht="18.75" customHeight="1">
      <c r="A17" s="85" t="s">
        <v>14</v>
      </c>
      <c r="B17" s="83">
        <v>7</v>
      </c>
      <c r="C17" s="83">
        <v>5</v>
      </c>
      <c r="D17" s="83">
        <v>3</v>
      </c>
      <c r="E17" s="84">
        <f>'Մարզային բաշխում'!J20</f>
        <v>15</v>
      </c>
      <c r="F17" s="27"/>
    </row>
    <row r="18" spans="1:7" ht="18.75" customHeight="1">
      <c r="A18" s="93" t="s">
        <v>15</v>
      </c>
      <c r="B18" s="86">
        <v>7712.4663</v>
      </c>
      <c r="C18" s="86">
        <v>6310.1996999999992</v>
      </c>
      <c r="D18" s="86">
        <v>4440.5108999999993</v>
      </c>
      <c r="E18" s="86">
        <f>'Մարզային բաշխում'!J21</f>
        <v>18463.176899999999</v>
      </c>
      <c r="F18" s="27"/>
    </row>
    <row r="19" spans="1:7" s="14" customFormat="1" ht="16.5" customHeight="1">
      <c r="A19" s="93" t="s">
        <v>20</v>
      </c>
      <c r="B19" s="83">
        <f>ROUND(B16*0.5,0)</f>
        <v>17</v>
      </c>
      <c r="C19" s="83">
        <v>13</v>
      </c>
      <c r="D19" s="83">
        <v>9</v>
      </c>
      <c r="E19" s="84">
        <f>'Մարզային բաշխում'!J22</f>
        <v>39</v>
      </c>
      <c r="F19" s="27"/>
    </row>
    <row r="20" spans="1:7" s="14" customFormat="1" ht="17.25" customHeight="1">
      <c r="A20" s="115" t="s">
        <v>22</v>
      </c>
      <c r="B20" s="115"/>
      <c r="C20" s="115"/>
      <c r="D20" s="115"/>
      <c r="E20" s="115"/>
      <c r="F20" s="27"/>
    </row>
    <row r="21" spans="1:7" s="14" customFormat="1" ht="17.25" customHeight="1">
      <c r="A21" s="95" t="s">
        <v>15</v>
      </c>
      <c r="B21" s="96">
        <v>700</v>
      </c>
      <c r="C21" s="97"/>
      <c r="D21" s="97"/>
      <c r="E21" s="96">
        <f>'Մարզային բաշխում'!J30</f>
        <v>700</v>
      </c>
      <c r="F21" s="27"/>
    </row>
    <row r="22" spans="1:7" ht="18" customHeight="1">
      <c r="A22" s="98" t="s">
        <v>33</v>
      </c>
      <c r="B22" s="98"/>
      <c r="C22" s="98"/>
      <c r="D22" s="98"/>
      <c r="E22" s="98"/>
      <c r="F22" s="27"/>
    </row>
    <row r="23" spans="1:7" s="14" customFormat="1" ht="61.5" customHeight="1">
      <c r="A23" s="82" t="s">
        <v>34</v>
      </c>
      <c r="B23" s="99">
        <v>0</v>
      </c>
      <c r="C23" s="99">
        <v>0</v>
      </c>
      <c r="D23" s="99">
        <v>0</v>
      </c>
      <c r="E23" s="99">
        <f>'Մարզային բաշխում'!J46</f>
        <v>0</v>
      </c>
      <c r="F23" s="27"/>
    </row>
    <row r="24" spans="1:7">
      <c r="A24" s="94" t="s">
        <v>35</v>
      </c>
      <c r="B24" s="94"/>
      <c r="C24" s="94"/>
      <c r="D24" s="94"/>
      <c r="E24" s="94"/>
      <c r="F24" s="27"/>
    </row>
    <row r="25" spans="1:7" ht="33" customHeight="1">
      <c r="A25" s="92" t="s">
        <v>36</v>
      </c>
      <c r="B25" s="100">
        <f>B10+B16+B6</f>
        <v>215</v>
      </c>
      <c r="C25" s="100">
        <f t="shared" ref="C25:D25" si="1">C10+C16+C6</f>
        <v>143</v>
      </c>
      <c r="D25" s="100">
        <f t="shared" si="1"/>
        <v>98</v>
      </c>
      <c r="E25" s="100">
        <f>SUM(B25:D25)</f>
        <v>456</v>
      </c>
      <c r="F25" s="27"/>
    </row>
    <row r="26" spans="1:7" ht="16.5" customHeight="1">
      <c r="A26" s="101" t="s">
        <v>14</v>
      </c>
      <c r="B26" s="102">
        <f>B11+B17+B7</f>
        <v>25</v>
      </c>
      <c r="C26" s="102">
        <f t="shared" ref="C26:D26" si="2">C11+C17+C7</f>
        <v>17</v>
      </c>
      <c r="D26" s="102">
        <f t="shared" si="2"/>
        <v>11</v>
      </c>
      <c r="E26" s="100">
        <f>'Մարզային բաշխում'!J49</f>
        <v>53</v>
      </c>
      <c r="F26" s="27"/>
      <c r="G26" s="34"/>
    </row>
    <row r="27" spans="1:7" ht="33.75" customHeight="1">
      <c r="A27" s="92" t="s">
        <v>107</v>
      </c>
      <c r="B27" s="102">
        <f>B14+B19+B6</f>
        <v>195</v>
      </c>
      <c r="C27" s="102">
        <f t="shared" ref="C27:D27" si="3">C14+C19+C6</f>
        <v>125</v>
      </c>
      <c r="D27" s="102">
        <f t="shared" si="3"/>
        <v>86</v>
      </c>
      <c r="E27" s="100">
        <f>SUM(B27:D27)</f>
        <v>406</v>
      </c>
      <c r="F27" s="27"/>
      <c r="G27" s="34"/>
    </row>
    <row r="28" spans="1:7" ht="32.25" customHeight="1">
      <c r="A28" s="92" t="s">
        <v>37</v>
      </c>
      <c r="B28" s="102">
        <v>48</v>
      </c>
      <c r="C28" s="102">
        <v>26</v>
      </c>
      <c r="D28" s="102">
        <v>22</v>
      </c>
      <c r="E28" s="100">
        <f>'Մարզային բաշխում'!J53</f>
        <v>96</v>
      </c>
      <c r="F28" s="27"/>
      <c r="G28" s="34"/>
    </row>
    <row r="29" spans="1:7" ht="61.5" customHeight="1">
      <c r="A29" s="92" t="s">
        <v>38</v>
      </c>
      <c r="B29" s="102">
        <f>B27+B28</f>
        <v>243</v>
      </c>
      <c r="C29" s="102">
        <f>C27+C28</f>
        <v>151</v>
      </c>
      <c r="D29" s="102">
        <f>D27+D28</f>
        <v>108</v>
      </c>
      <c r="E29" s="100">
        <f>SUM(B29:D29)</f>
        <v>502</v>
      </c>
      <c r="F29" s="27"/>
      <c r="G29" s="34"/>
    </row>
    <row r="30" spans="1:7" s="14" customFormat="1" ht="15.75" customHeight="1">
      <c r="A30" s="103" t="s">
        <v>39</v>
      </c>
      <c r="B30" s="104">
        <f>B12+B18+B23+B21+B13+B8</f>
        <v>44576.2163</v>
      </c>
      <c r="C30" s="104">
        <f t="shared" ref="C30:D30" si="4">C12+C18+C23+C21+C13+C8</f>
        <v>29326.449699999997</v>
      </c>
      <c r="D30" s="104">
        <f t="shared" si="4"/>
        <v>20135.510900000001</v>
      </c>
      <c r="E30" s="99">
        <f>'Մարզային բաշխում'!J55</f>
        <v>94038.176899999991</v>
      </c>
      <c r="F30" s="27"/>
    </row>
    <row r="31" spans="1:7" ht="14.25" customHeight="1">
      <c r="F31" s="25"/>
    </row>
    <row r="35" spans="2:2">
      <c r="B35" s="11"/>
    </row>
    <row r="39" spans="2:2">
      <c r="B39" s="11"/>
    </row>
  </sheetData>
  <mergeCells count="8">
    <mergeCell ref="A1:E1"/>
    <mergeCell ref="A5:E5"/>
    <mergeCell ref="A9:E9"/>
    <mergeCell ref="A24:E24"/>
    <mergeCell ref="A15:E15"/>
    <mergeCell ref="A20:E20"/>
    <mergeCell ref="A22:E22"/>
    <mergeCell ref="A4:E4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H5" sqref="H5"/>
    </sheetView>
  </sheetViews>
  <sheetFormatPr defaultRowHeight="14.25"/>
  <cols>
    <col min="1" max="1" width="43.7109375" style="3" customWidth="1"/>
    <col min="2" max="2" width="11.5703125" style="2" customWidth="1"/>
    <col min="3" max="3" width="11.28515625" style="2" customWidth="1"/>
    <col min="4" max="4" width="10.85546875" style="2" customWidth="1"/>
    <col min="5" max="5" width="10.28515625" style="2" customWidth="1"/>
    <col min="6" max="6" width="12.28515625" style="14" customWidth="1"/>
    <col min="7" max="7" width="13.85546875" style="26" customWidth="1"/>
    <col min="8" max="8" width="16.5703125" style="2" customWidth="1"/>
    <col min="9" max="256" width="9.140625" style="2"/>
    <col min="257" max="257" width="43.7109375" style="2" customWidth="1"/>
    <col min="258" max="258" width="11.5703125" style="2" customWidth="1"/>
    <col min="259" max="259" width="11.28515625" style="2" customWidth="1"/>
    <col min="260" max="260" width="10.85546875" style="2" customWidth="1"/>
    <col min="261" max="261" width="10.28515625" style="2" customWidth="1"/>
    <col min="262" max="262" width="12.28515625" style="2" customWidth="1"/>
    <col min="263" max="263" width="13.85546875" style="2" customWidth="1"/>
    <col min="264" max="264" width="16.5703125" style="2" customWidth="1"/>
    <col min="265" max="512" width="9.140625" style="2"/>
    <col min="513" max="513" width="43.7109375" style="2" customWidth="1"/>
    <col min="514" max="514" width="11.5703125" style="2" customWidth="1"/>
    <col min="515" max="515" width="11.28515625" style="2" customWidth="1"/>
    <col min="516" max="516" width="10.85546875" style="2" customWidth="1"/>
    <col min="517" max="517" width="10.28515625" style="2" customWidth="1"/>
    <col min="518" max="518" width="12.28515625" style="2" customWidth="1"/>
    <col min="519" max="519" width="13.85546875" style="2" customWidth="1"/>
    <col min="520" max="520" width="16.5703125" style="2" customWidth="1"/>
    <col min="521" max="768" width="9.140625" style="2"/>
    <col min="769" max="769" width="43.7109375" style="2" customWidth="1"/>
    <col min="770" max="770" width="11.5703125" style="2" customWidth="1"/>
    <col min="771" max="771" width="11.28515625" style="2" customWidth="1"/>
    <col min="772" max="772" width="10.85546875" style="2" customWidth="1"/>
    <col min="773" max="773" width="10.28515625" style="2" customWidth="1"/>
    <col min="774" max="774" width="12.28515625" style="2" customWidth="1"/>
    <col min="775" max="775" width="13.85546875" style="2" customWidth="1"/>
    <col min="776" max="776" width="16.5703125" style="2" customWidth="1"/>
    <col min="777" max="1024" width="9.140625" style="2"/>
    <col min="1025" max="1025" width="43.7109375" style="2" customWidth="1"/>
    <col min="1026" max="1026" width="11.5703125" style="2" customWidth="1"/>
    <col min="1027" max="1027" width="11.28515625" style="2" customWidth="1"/>
    <col min="1028" max="1028" width="10.85546875" style="2" customWidth="1"/>
    <col min="1029" max="1029" width="10.28515625" style="2" customWidth="1"/>
    <col min="1030" max="1030" width="12.28515625" style="2" customWidth="1"/>
    <col min="1031" max="1031" width="13.85546875" style="2" customWidth="1"/>
    <col min="1032" max="1032" width="16.5703125" style="2" customWidth="1"/>
    <col min="1033" max="1280" width="9.140625" style="2"/>
    <col min="1281" max="1281" width="43.7109375" style="2" customWidth="1"/>
    <col min="1282" max="1282" width="11.5703125" style="2" customWidth="1"/>
    <col min="1283" max="1283" width="11.28515625" style="2" customWidth="1"/>
    <col min="1284" max="1284" width="10.85546875" style="2" customWidth="1"/>
    <col min="1285" max="1285" width="10.28515625" style="2" customWidth="1"/>
    <col min="1286" max="1286" width="12.28515625" style="2" customWidth="1"/>
    <col min="1287" max="1287" width="13.85546875" style="2" customWidth="1"/>
    <col min="1288" max="1288" width="16.5703125" style="2" customWidth="1"/>
    <col min="1289" max="1536" width="9.140625" style="2"/>
    <col min="1537" max="1537" width="43.7109375" style="2" customWidth="1"/>
    <col min="1538" max="1538" width="11.5703125" style="2" customWidth="1"/>
    <col min="1539" max="1539" width="11.28515625" style="2" customWidth="1"/>
    <col min="1540" max="1540" width="10.85546875" style="2" customWidth="1"/>
    <col min="1541" max="1541" width="10.28515625" style="2" customWidth="1"/>
    <col min="1542" max="1542" width="12.28515625" style="2" customWidth="1"/>
    <col min="1543" max="1543" width="13.85546875" style="2" customWidth="1"/>
    <col min="1544" max="1544" width="16.5703125" style="2" customWidth="1"/>
    <col min="1545" max="1792" width="9.140625" style="2"/>
    <col min="1793" max="1793" width="43.7109375" style="2" customWidth="1"/>
    <col min="1794" max="1794" width="11.5703125" style="2" customWidth="1"/>
    <col min="1795" max="1795" width="11.28515625" style="2" customWidth="1"/>
    <col min="1796" max="1796" width="10.85546875" style="2" customWidth="1"/>
    <col min="1797" max="1797" width="10.28515625" style="2" customWidth="1"/>
    <col min="1798" max="1798" width="12.28515625" style="2" customWidth="1"/>
    <col min="1799" max="1799" width="13.85546875" style="2" customWidth="1"/>
    <col min="1800" max="1800" width="16.5703125" style="2" customWidth="1"/>
    <col min="1801" max="2048" width="9.140625" style="2"/>
    <col min="2049" max="2049" width="43.7109375" style="2" customWidth="1"/>
    <col min="2050" max="2050" width="11.5703125" style="2" customWidth="1"/>
    <col min="2051" max="2051" width="11.28515625" style="2" customWidth="1"/>
    <col min="2052" max="2052" width="10.85546875" style="2" customWidth="1"/>
    <col min="2053" max="2053" width="10.28515625" style="2" customWidth="1"/>
    <col min="2054" max="2054" width="12.28515625" style="2" customWidth="1"/>
    <col min="2055" max="2055" width="13.85546875" style="2" customWidth="1"/>
    <col min="2056" max="2056" width="16.5703125" style="2" customWidth="1"/>
    <col min="2057" max="2304" width="9.140625" style="2"/>
    <col min="2305" max="2305" width="43.7109375" style="2" customWidth="1"/>
    <col min="2306" max="2306" width="11.5703125" style="2" customWidth="1"/>
    <col min="2307" max="2307" width="11.28515625" style="2" customWidth="1"/>
    <col min="2308" max="2308" width="10.85546875" style="2" customWidth="1"/>
    <col min="2309" max="2309" width="10.28515625" style="2" customWidth="1"/>
    <col min="2310" max="2310" width="12.28515625" style="2" customWidth="1"/>
    <col min="2311" max="2311" width="13.85546875" style="2" customWidth="1"/>
    <col min="2312" max="2312" width="16.5703125" style="2" customWidth="1"/>
    <col min="2313" max="2560" width="9.140625" style="2"/>
    <col min="2561" max="2561" width="43.7109375" style="2" customWidth="1"/>
    <col min="2562" max="2562" width="11.5703125" style="2" customWidth="1"/>
    <col min="2563" max="2563" width="11.28515625" style="2" customWidth="1"/>
    <col min="2564" max="2564" width="10.85546875" style="2" customWidth="1"/>
    <col min="2565" max="2565" width="10.28515625" style="2" customWidth="1"/>
    <col min="2566" max="2566" width="12.28515625" style="2" customWidth="1"/>
    <col min="2567" max="2567" width="13.85546875" style="2" customWidth="1"/>
    <col min="2568" max="2568" width="16.5703125" style="2" customWidth="1"/>
    <col min="2569" max="2816" width="9.140625" style="2"/>
    <col min="2817" max="2817" width="43.7109375" style="2" customWidth="1"/>
    <col min="2818" max="2818" width="11.5703125" style="2" customWidth="1"/>
    <col min="2819" max="2819" width="11.28515625" style="2" customWidth="1"/>
    <col min="2820" max="2820" width="10.85546875" style="2" customWidth="1"/>
    <col min="2821" max="2821" width="10.28515625" style="2" customWidth="1"/>
    <col min="2822" max="2822" width="12.28515625" style="2" customWidth="1"/>
    <col min="2823" max="2823" width="13.85546875" style="2" customWidth="1"/>
    <col min="2824" max="2824" width="16.5703125" style="2" customWidth="1"/>
    <col min="2825" max="3072" width="9.140625" style="2"/>
    <col min="3073" max="3073" width="43.7109375" style="2" customWidth="1"/>
    <col min="3074" max="3074" width="11.5703125" style="2" customWidth="1"/>
    <col min="3075" max="3075" width="11.28515625" style="2" customWidth="1"/>
    <col min="3076" max="3076" width="10.85546875" style="2" customWidth="1"/>
    <col min="3077" max="3077" width="10.28515625" style="2" customWidth="1"/>
    <col min="3078" max="3078" width="12.28515625" style="2" customWidth="1"/>
    <col min="3079" max="3079" width="13.85546875" style="2" customWidth="1"/>
    <col min="3080" max="3080" width="16.5703125" style="2" customWidth="1"/>
    <col min="3081" max="3328" width="9.140625" style="2"/>
    <col min="3329" max="3329" width="43.7109375" style="2" customWidth="1"/>
    <col min="3330" max="3330" width="11.5703125" style="2" customWidth="1"/>
    <col min="3331" max="3331" width="11.28515625" style="2" customWidth="1"/>
    <col min="3332" max="3332" width="10.85546875" style="2" customWidth="1"/>
    <col min="3333" max="3333" width="10.28515625" style="2" customWidth="1"/>
    <col min="3334" max="3334" width="12.28515625" style="2" customWidth="1"/>
    <col min="3335" max="3335" width="13.85546875" style="2" customWidth="1"/>
    <col min="3336" max="3336" width="16.5703125" style="2" customWidth="1"/>
    <col min="3337" max="3584" width="9.140625" style="2"/>
    <col min="3585" max="3585" width="43.7109375" style="2" customWidth="1"/>
    <col min="3586" max="3586" width="11.5703125" style="2" customWidth="1"/>
    <col min="3587" max="3587" width="11.28515625" style="2" customWidth="1"/>
    <col min="3588" max="3588" width="10.85546875" style="2" customWidth="1"/>
    <col min="3589" max="3589" width="10.28515625" style="2" customWidth="1"/>
    <col min="3590" max="3590" width="12.28515625" style="2" customWidth="1"/>
    <col min="3591" max="3591" width="13.85546875" style="2" customWidth="1"/>
    <col min="3592" max="3592" width="16.5703125" style="2" customWidth="1"/>
    <col min="3593" max="3840" width="9.140625" style="2"/>
    <col min="3841" max="3841" width="43.7109375" style="2" customWidth="1"/>
    <col min="3842" max="3842" width="11.5703125" style="2" customWidth="1"/>
    <col min="3843" max="3843" width="11.28515625" style="2" customWidth="1"/>
    <col min="3844" max="3844" width="10.85546875" style="2" customWidth="1"/>
    <col min="3845" max="3845" width="10.28515625" style="2" customWidth="1"/>
    <col min="3846" max="3846" width="12.28515625" style="2" customWidth="1"/>
    <col min="3847" max="3847" width="13.85546875" style="2" customWidth="1"/>
    <col min="3848" max="3848" width="16.5703125" style="2" customWidth="1"/>
    <col min="3849" max="4096" width="9.140625" style="2"/>
    <col min="4097" max="4097" width="43.7109375" style="2" customWidth="1"/>
    <col min="4098" max="4098" width="11.5703125" style="2" customWidth="1"/>
    <col min="4099" max="4099" width="11.28515625" style="2" customWidth="1"/>
    <col min="4100" max="4100" width="10.85546875" style="2" customWidth="1"/>
    <col min="4101" max="4101" width="10.28515625" style="2" customWidth="1"/>
    <col min="4102" max="4102" width="12.28515625" style="2" customWidth="1"/>
    <col min="4103" max="4103" width="13.85546875" style="2" customWidth="1"/>
    <col min="4104" max="4104" width="16.5703125" style="2" customWidth="1"/>
    <col min="4105" max="4352" width="9.140625" style="2"/>
    <col min="4353" max="4353" width="43.7109375" style="2" customWidth="1"/>
    <col min="4354" max="4354" width="11.5703125" style="2" customWidth="1"/>
    <col min="4355" max="4355" width="11.28515625" style="2" customWidth="1"/>
    <col min="4356" max="4356" width="10.85546875" style="2" customWidth="1"/>
    <col min="4357" max="4357" width="10.28515625" style="2" customWidth="1"/>
    <col min="4358" max="4358" width="12.28515625" style="2" customWidth="1"/>
    <col min="4359" max="4359" width="13.85546875" style="2" customWidth="1"/>
    <col min="4360" max="4360" width="16.5703125" style="2" customWidth="1"/>
    <col min="4361" max="4608" width="9.140625" style="2"/>
    <col min="4609" max="4609" width="43.7109375" style="2" customWidth="1"/>
    <col min="4610" max="4610" width="11.5703125" style="2" customWidth="1"/>
    <col min="4611" max="4611" width="11.28515625" style="2" customWidth="1"/>
    <col min="4612" max="4612" width="10.85546875" style="2" customWidth="1"/>
    <col min="4613" max="4613" width="10.28515625" style="2" customWidth="1"/>
    <col min="4614" max="4614" width="12.28515625" style="2" customWidth="1"/>
    <col min="4615" max="4615" width="13.85546875" style="2" customWidth="1"/>
    <col min="4616" max="4616" width="16.5703125" style="2" customWidth="1"/>
    <col min="4617" max="4864" width="9.140625" style="2"/>
    <col min="4865" max="4865" width="43.7109375" style="2" customWidth="1"/>
    <col min="4866" max="4866" width="11.5703125" style="2" customWidth="1"/>
    <col min="4867" max="4867" width="11.28515625" style="2" customWidth="1"/>
    <col min="4868" max="4868" width="10.85546875" style="2" customWidth="1"/>
    <col min="4869" max="4869" width="10.28515625" style="2" customWidth="1"/>
    <col min="4870" max="4870" width="12.28515625" style="2" customWidth="1"/>
    <col min="4871" max="4871" width="13.85546875" style="2" customWidth="1"/>
    <col min="4872" max="4872" width="16.5703125" style="2" customWidth="1"/>
    <col min="4873" max="5120" width="9.140625" style="2"/>
    <col min="5121" max="5121" width="43.7109375" style="2" customWidth="1"/>
    <col min="5122" max="5122" width="11.5703125" style="2" customWidth="1"/>
    <col min="5123" max="5123" width="11.28515625" style="2" customWidth="1"/>
    <col min="5124" max="5124" width="10.85546875" style="2" customWidth="1"/>
    <col min="5125" max="5125" width="10.28515625" style="2" customWidth="1"/>
    <col min="5126" max="5126" width="12.28515625" style="2" customWidth="1"/>
    <col min="5127" max="5127" width="13.85546875" style="2" customWidth="1"/>
    <col min="5128" max="5128" width="16.5703125" style="2" customWidth="1"/>
    <col min="5129" max="5376" width="9.140625" style="2"/>
    <col min="5377" max="5377" width="43.7109375" style="2" customWidth="1"/>
    <col min="5378" max="5378" width="11.5703125" style="2" customWidth="1"/>
    <col min="5379" max="5379" width="11.28515625" style="2" customWidth="1"/>
    <col min="5380" max="5380" width="10.85546875" style="2" customWidth="1"/>
    <col min="5381" max="5381" width="10.28515625" style="2" customWidth="1"/>
    <col min="5382" max="5382" width="12.28515625" style="2" customWidth="1"/>
    <col min="5383" max="5383" width="13.85546875" style="2" customWidth="1"/>
    <col min="5384" max="5384" width="16.5703125" style="2" customWidth="1"/>
    <col min="5385" max="5632" width="9.140625" style="2"/>
    <col min="5633" max="5633" width="43.7109375" style="2" customWidth="1"/>
    <col min="5634" max="5634" width="11.5703125" style="2" customWidth="1"/>
    <col min="5635" max="5635" width="11.28515625" style="2" customWidth="1"/>
    <col min="5636" max="5636" width="10.85546875" style="2" customWidth="1"/>
    <col min="5637" max="5637" width="10.28515625" style="2" customWidth="1"/>
    <col min="5638" max="5638" width="12.28515625" style="2" customWidth="1"/>
    <col min="5639" max="5639" width="13.85546875" style="2" customWidth="1"/>
    <col min="5640" max="5640" width="16.5703125" style="2" customWidth="1"/>
    <col min="5641" max="5888" width="9.140625" style="2"/>
    <col min="5889" max="5889" width="43.7109375" style="2" customWidth="1"/>
    <col min="5890" max="5890" width="11.5703125" style="2" customWidth="1"/>
    <col min="5891" max="5891" width="11.28515625" style="2" customWidth="1"/>
    <col min="5892" max="5892" width="10.85546875" style="2" customWidth="1"/>
    <col min="5893" max="5893" width="10.28515625" style="2" customWidth="1"/>
    <col min="5894" max="5894" width="12.28515625" style="2" customWidth="1"/>
    <col min="5895" max="5895" width="13.85546875" style="2" customWidth="1"/>
    <col min="5896" max="5896" width="16.5703125" style="2" customWidth="1"/>
    <col min="5897" max="6144" width="9.140625" style="2"/>
    <col min="6145" max="6145" width="43.7109375" style="2" customWidth="1"/>
    <col min="6146" max="6146" width="11.5703125" style="2" customWidth="1"/>
    <col min="6147" max="6147" width="11.28515625" style="2" customWidth="1"/>
    <col min="6148" max="6148" width="10.85546875" style="2" customWidth="1"/>
    <col min="6149" max="6149" width="10.28515625" style="2" customWidth="1"/>
    <col min="6150" max="6150" width="12.28515625" style="2" customWidth="1"/>
    <col min="6151" max="6151" width="13.85546875" style="2" customWidth="1"/>
    <col min="6152" max="6152" width="16.5703125" style="2" customWidth="1"/>
    <col min="6153" max="6400" width="9.140625" style="2"/>
    <col min="6401" max="6401" width="43.7109375" style="2" customWidth="1"/>
    <col min="6402" max="6402" width="11.5703125" style="2" customWidth="1"/>
    <col min="6403" max="6403" width="11.28515625" style="2" customWidth="1"/>
    <col min="6404" max="6404" width="10.85546875" style="2" customWidth="1"/>
    <col min="6405" max="6405" width="10.28515625" style="2" customWidth="1"/>
    <col min="6406" max="6406" width="12.28515625" style="2" customWidth="1"/>
    <col min="6407" max="6407" width="13.85546875" style="2" customWidth="1"/>
    <col min="6408" max="6408" width="16.5703125" style="2" customWidth="1"/>
    <col min="6409" max="6656" width="9.140625" style="2"/>
    <col min="6657" max="6657" width="43.7109375" style="2" customWidth="1"/>
    <col min="6658" max="6658" width="11.5703125" style="2" customWidth="1"/>
    <col min="6659" max="6659" width="11.28515625" style="2" customWidth="1"/>
    <col min="6660" max="6660" width="10.85546875" style="2" customWidth="1"/>
    <col min="6661" max="6661" width="10.28515625" style="2" customWidth="1"/>
    <col min="6662" max="6662" width="12.28515625" style="2" customWidth="1"/>
    <col min="6663" max="6663" width="13.85546875" style="2" customWidth="1"/>
    <col min="6664" max="6664" width="16.5703125" style="2" customWidth="1"/>
    <col min="6665" max="6912" width="9.140625" style="2"/>
    <col min="6913" max="6913" width="43.7109375" style="2" customWidth="1"/>
    <col min="6914" max="6914" width="11.5703125" style="2" customWidth="1"/>
    <col min="6915" max="6915" width="11.28515625" style="2" customWidth="1"/>
    <col min="6916" max="6916" width="10.85546875" style="2" customWidth="1"/>
    <col min="6917" max="6917" width="10.28515625" style="2" customWidth="1"/>
    <col min="6918" max="6918" width="12.28515625" style="2" customWidth="1"/>
    <col min="6919" max="6919" width="13.85546875" style="2" customWidth="1"/>
    <col min="6920" max="6920" width="16.5703125" style="2" customWidth="1"/>
    <col min="6921" max="7168" width="9.140625" style="2"/>
    <col min="7169" max="7169" width="43.7109375" style="2" customWidth="1"/>
    <col min="7170" max="7170" width="11.5703125" style="2" customWidth="1"/>
    <col min="7171" max="7171" width="11.28515625" style="2" customWidth="1"/>
    <col min="7172" max="7172" width="10.85546875" style="2" customWidth="1"/>
    <col min="7173" max="7173" width="10.28515625" style="2" customWidth="1"/>
    <col min="7174" max="7174" width="12.28515625" style="2" customWidth="1"/>
    <col min="7175" max="7175" width="13.85546875" style="2" customWidth="1"/>
    <col min="7176" max="7176" width="16.5703125" style="2" customWidth="1"/>
    <col min="7177" max="7424" width="9.140625" style="2"/>
    <col min="7425" max="7425" width="43.7109375" style="2" customWidth="1"/>
    <col min="7426" max="7426" width="11.5703125" style="2" customWidth="1"/>
    <col min="7427" max="7427" width="11.28515625" style="2" customWidth="1"/>
    <col min="7428" max="7428" width="10.85546875" style="2" customWidth="1"/>
    <col min="7429" max="7429" width="10.28515625" style="2" customWidth="1"/>
    <col min="7430" max="7430" width="12.28515625" style="2" customWidth="1"/>
    <col min="7431" max="7431" width="13.85546875" style="2" customWidth="1"/>
    <col min="7432" max="7432" width="16.5703125" style="2" customWidth="1"/>
    <col min="7433" max="7680" width="9.140625" style="2"/>
    <col min="7681" max="7681" width="43.7109375" style="2" customWidth="1"/>
    <col min="7682" max="7682" width="11.5703125" style="2" customWidth="1"/>
    <col min="7683" max="7683" width="11.28515625" style="2" customWidth="1"/>
    <col min="7684" max="7684" width="10.85546875" style="2" customWidth="1"/>
    <col min="7685" max="7685" width="10.28515625" style="2" customWidth="1"/>
    <col min="7686" max="7686" width="12.28515625" style="2" customWidth="1"/>
    <col min="7687" max="7687" width="13.85546875" style="2" customWidth="1"/>
    <col min="7688" max="7688" width="16.5703125" style="2" customWidth="1"/>
    <col min="7689" max="7936" width="9.140625" style="2"/>
    <col min="7937" max="7937" width="43.7109375" style="2" customWidth="1"/>
    <col min="7938" max="7938" width="11.5703125" style="2" customWidth="1"/>
    <col min="7939" max="7939" width="11.28515625" style="2" customWidth="1"/>
    <col min="7940" max="7940" width="10.85546875" style="2" customWidth="1"/>
    <col min="7941" max="7941" width="10.28515625" style="2" customWidth="1"/>
    <col min="7942" max="7942" width="12.28515625" style="2" customWidth="1"/>
    <col min="7943" max="7943" width="13.85546875" style="2" customWidth="1"/>
    <col min="7944" max="7944" width="16.5703125" style="2" customWidth="1"/>
    <col min="7945" max="8192" width="9.140625" style="2"/>
    <col min="8193" max="8193" width="43.7109375" style="2" customWidth="1"/>
    <col min="8194" max="8194" width="11.5703125" style="2" customWidth="1"/>
    <col min="8195" max="8195" width="11.28515625" style="2" customWidth="1"/>
    <col min="8196" max="8196" width="10.85546875" style="2" customWidth="1"/>
    <col min="8197" max="8197" width="10.28515625" style="2" customWidth="1"/>
    <col min="8198" max="8198" width="12.28515625" style="2" customWidth="1"/>
    <col min="8199" max="8199" width="13.85546875" style="2" customWidth="1"/>
    <col min="8200" max="8200" width="16.5703125" style="2" customWidth="1"/>
    <col min="8201" max="8448" width="9.140625" style="2"/>
    <col min="8449" max="8449" width="43.7109375" style="2" customWidth="1"/>
    <col min="8450" max="8450" width="11.5703125" style="2" customWidth="1"/>
    <col min="8451" max="8451" width="11.28515625" style="2" customWidth="1"/>
    <col min="8452" max="8452" width="10.85546875" style="2" customWidth="1"/>
    <col min="8453" max="8453" width="10.28515625" style="2" customWidth="1"/>
    <col min="8454" max="8454" width="12.28515625" style="2" customWidth="1"/>
    <col min="8455" max="8455" width="13.85546875" style="2" customWidth="1"/>
    <col min="8456" max="8456" width="16.5703125" style="2" customWidth="1"/>
    <col min="8457" max="8704" width="9.140625" style="2"/>
    <col min="8705" max="8705" width="43.7109375" style="2" customWidth="1"/>
    <col min="8706" max="8706" width="11.5703125" style="2" customWidth="1"/>
    <col min="8707" max="8707" width="11.28515625" style="2" customWidth="1"/>
    <col min="8708" max="8708" width="10.85546875" style="2" customWidth="1"/>
    <col min="8709" max="8709" width="10.28515625" style="2" customWidth="1"/>
    <col min="8710" max="8710" width="12.28515625" style="2" customWidth="1"/>
    <col min="8711" max="8711" width="13.85546875" style="2" customWidth="1"/>
    <col min="8712" max="8712" width="16.5703125" style="2" customWidth="1"/>
    <col min="8713" max="8960" width="9.140625" style="2"/>
    <col min="8961" max="8961" width="43.7109375" style="2" customWidth="1"/>
    <col min="8962" max="8962" width="11.5703125" style="2" customWidth="1"/>
    <col min="8963" max="8963" width="11.28515625" style="2" customWidth="1"/>
    <col min="8964" max="8964" width="10.85546875" style="2" customWidth="1"/>
    <col min="8965" max="8965" width="10.28515625" style="2" customWidth="1"/>
    <col min="8966" max="8966" width="12.28515625" style="2" customWidth="1"/>
    <col min="8967" max="8967" width="13.85546875" style="2" customWidth="1"/>
    <col min="8968" max="8968" width="16.5703125" style="2" customWidth="1"/>
    <col min="8969" max="9216" width="9.140625" style="2"/>
    <col min="9217" max="9217" width="43.7109375" style="2" customWidth="1"/>
    <col min="9218" max="9218" width="11.5703125" style="2" customWidth="1"/>
    <col min="9219" max="9219" width="11.28515625" style="2" customWidth="1"/>
    <col min="9220" max="9220" width="10.85546875" style="2" customWidth="1"/>
    <col min="9221" max="9221" width="10.28515625" style="2" customWidth="1"/>
    <col min="9222" max="9222" width="12.28515625" style="2" customWidth="1"/>
    <col min="9223" max="9223" width="13.85546875" style="2" customWidth="1"/>
    <col min="9224" max="9224" width="16.5703125" style="2" customWidth="1"/>
    <col min="9225" max="9472" width="9.140625" style="2"/>
    <col min="9473" max="9473" width="43.7109375" style="2" customWidth="1"/>
    <col min="9474" max="9474" width="11.5703125" style="2" customWidth="1"/>
    <col min="9475" max="9475" width="11.28515625" style="2" customWidth="1"/>
    <col min="9476" max="9476" width="10.85546875" style="2" customWidth="1"/>
    <col min="9477" max="9477" width="10.28515625" style="2" customWidth="1"/>
    <col min="9478" max="9478" width="12.28515625" style="2" customWidth="1"/>
    <col min="9479" max="9479" width="13.85546875" style="2" customWidth="1"/>
    <col min="9480" max="9480" width="16.5703125" style="2" customWidth="1"/>
    <col min="9481" max="9728" width="9.140625" style="2"/>
    <col min="9729" max="9729" width="43.7109375" style="2" customWidth="1"/>
    <col min="9730" max="9730" width="11.5703125" style="2" customWidth="1"/>
    <col min="9731" max="9731" width="11.28515625" style="2" customWidth="1"/>
    <col min="9732" max="9732" width="10.85546875" style="2" customWidth="1"/>
    <col min="9733" max="9733" width="10.28515625" style="2" customWidth="1"/>
    <col min="9734" max="9734" width="12.28515625" style="2" customWidth="1"/>
    <col min="9735" max="9735" width="13.85546875" style="2" customWidth="1"/>
    <col min="9736" max="9736" width="16.5703125" style="2" customWidth="1"/>
    <col min="9737" max="9984" width="9.140625" style="2"/>
    <col min="9985" max="9985" width="43.7109375" style="2" customWidth="1"/>
    <col min="9986" max="9986" width="11.5703125" style="2" customWidth="1"/>
    <col min="9987" max="9987" width="11.28515625" style="2" customWidth="1"/>
    <col min="9988" max="9988" width="10.85546875" style="2" customWidth="1"/>
    <col min="9989" max="9989" width="10.28515625" style="2" customWidth="1"/>
    <col min="9990" max="9990" width="12.28515625" style="2" customWidth="1"/>
    <col min="9991" max="9991" width="13.85546875" style="2" customWidth="1"/>
    <col min="9992" max="9992" width="16.5703125" style="2" customWidth="1"/>
    <col min="9993" max="10240" width="9.140625" style="2"/>
    <col min="10241" max="10241" width="43.7109375" style="2" customWidth="1"/>
    <col min="10242" max="10242" width="11.5703125" style="2" customWidth="1"/>
    <col min="10243" max="10243" width="11.28515625" style="2" customWidth="1"/>
    <col min="10244" max="10244" width="10.85546875" style="2" customWidth="1"/>
    <col min="10245" max="10245" width="10.28515625" style="2" customWidth="1"/>
    <col min="10246" max="10246" width="12.28515625" style="2" customWidth="1"/>
    <col min="10247" max="10247" width="13.85546875" style="2" customWidth="1"/>
    <col min="10248" max="10248" width="16.5703125" style="2" customWidth="1"/>
    <col min="10249" max="10496" width="9.140625" style="2"/>
    <col min="10497" max="10497" width="43.7109375" style="2" customWidth="1"/>
    <col min="10498" max="10498" width="11.5703125" style="2" customWidth="1"/>
    <col min="10499" max="10499" width="11.28515625" style="2" customWidth="1"/>
    <col min="10500" max="10500" width="10.85546875" style="2" customWidth="1"/>
    <col min="10501" max="10501" width="10.28515625" style="2" customWidth="1"/>
    <col min="10502" max="10502" width="12.28515625" style="2" customWidth="1"/>
    <col min="10503" max="10503" width="13.85546875" style="2" customWidth="1"/>
    <col min="10504" max="10504" width="16.5703125" style="2" customWidth="1"/>
    <col min="10505" max="10752" width="9.140625" style="2"/>
    <col min="10753" max="10753" width="43.7109375" style="2" customWidth="1"/>
    <col min="10754" max="10754" width="11.5703125" style="2" customWidth="1"/>
    <col min="10755" max="10755" width="11.28515625" style="2" customWidth="1"/>
    <col min="10756" max="10756" width="10.85546875" style="2" customWidth="1"/>
    <col min="10757" max="10757" width="10.28515625" style="2" customWidth="1"/>
    <col min="10758" max="10758" width="12.28515625" style="2" customWidth="1"/>
    <col min="10759" max="10759" width="13.85546875" style="2" customWidth="1"/>
    <col min="10760" max="10760" width="16.5703125" style="2" customWidth="1"/>
    <col min="10761" max="11008" width="9.140625" style="2"/>
    <col min="11009" max="11009" width="43.7109375" style="2" customWidth="1"/>
    <col min="11010" max="11010" width="11.5703125" style="2" customWidth="1"/>
    <col min="11011" max="11011" width="11.28515625" style="2" customWidth="1"/>
    <col min="11012" max="11012" width="10.85546875" style="2" customWidth="1"/>
    <col min="11013" max="11013" width="10.28515625" style="2" customWidth="1"/>
    <col min="11014" max="11014" width="12.28515625" style="2" customWidth="1"/>
    <col min="11015" max="11015" width="13.85546875" style="2" customWidth="1"/>
    <col min="11016" max="11016" width="16.5703125" style="2" customWidth="1"/>
    <col min="11017" max="11264" width="9.140625" style="2"/>
    <col min="11265" max="11265" width="43.7109375" style="2" customWidth="1"/>
    <col min="11266" max="11266" width="11.5703125" style="2" customWidth="1"/>
    <col min="11267" max="11267" width="11.28515625" style="2" customWidth="1"/>
    <col min="11268" max="11268" width="10.85546875" style="2" customWidth="1"/>
    <col min="11269" max="11269" width="10.28515625" style="2" customWidth="1"/>
    <col min="11270" max="11270" width="12.28515625" style="2" customWidth="1"/>
    <col min="11271" max="11271" width="13.85546875" style="2" customWidth="1"/>
    <col min="11272" max="11272" width="16.5703125" style="2" customWidth="1"/>
    <col min="11273" max="11520" width="9.140625" style="2"/>
    <col min="11521" max="11521" width="43.7109375" style="2" customWidth="1"/>
    <col min="11522" max="11522" width="11.5703125" style="2" customWidth="1"/>
    <col min="11523" max="11523" width="11.28515625" style="2" customWidth="1"/>
    <col min="11524" max="11524" width="10.85546875" style="2" customWidth="1"/>
    <col min="11525" max="11525" width="10.28515625" style="2" customWidth="1"/>
    <col min="11526" max="11526" width="12.28515625" style="2" customWidth="1"/>
    <col min="11527" max="11527" width="13.85546875" style="2" customWidth="1"/>
    <col min="11528" max="11528" width="16.5703125" style="2" customWidth="1"/>
    <col min="11529" max="11776" width="9.140625" style="2"/>
    <col min="11777" max="11777" width="43.7109375" style="2" customWidth="1"/>
    <col min="11778" max="11778" width="11.5703125" style="2" customWidth="1"/>
    <col min="11779" max="11779" width="11.28515625" style="2" customWidth="1"/>
    <col min="11780" max="11780" width="10.85546875" style="2" customWidth="1"/>
    <col min="11781" max="11781" width="10.28515625" style="2" customWidth="1"/>
    <col min="11782" max="11782" width="12.28515625" style="2" customWidth="1"/>
    <col min="11783" max="11783" width="13.85546875" style="2" customWidth="1"/>
    <col min="11784" max="11784" width="16.5703125" style="2" customWidth="1"/>
    <col min="11785" max="12032" width="9.140625" style="2"/>
    <col min="12033" max="12033" width="43.7109375" style="2" customWidth="1"/>
    <col min="12034" max="12034" width="11.5703125" style="2" customWidth="1"/>
    <col min="12035" max="12035" width="11.28515625" style="2" customWidth="1"/>
    <col min="12036" max="12036" width="10.85546875" style="2" customWidth="1"/>
    <col min="12037" max="12037" width="10.28515625" style="2" customWidth="1"/>
    <col min="12038" max="12038" width="12.28515625" style="2" customWidth="1"/>
    <col min="12039" max="12039" width="13.85546875" style="2" customWidth="1"/>
    <col min="12040" max="12040" width="16.5703125" style="2" customWidth="1"/>
    <col min="12041" max="12288" width="9.140625" style="2"/>
    <col min="12289" max="12289" width="43.7109375" style="2" customWidth="1"/>
    <col min="12290" max="12290" width="11.5703125" style="2" customWidth="1"/>
    <col min="12291" max="12291" width="11.28515625" style="2" customWidth="1"/>
    <col min="12292" max="12292" width="10.85546875" style="2" customWidth="1"/>
    <col min="12293" max="12293" width="10.28515625" style="2" customWidth="1"/>
    <col min="12294" max="12294" width="12.28515625" style="2" customWidth="1"/>
    <col min="12295" max="12295" width="13.85546875" style="2" customWidth="1"/>
    <col min="12296" max="12296" width="16.5703125" style="2" customWidth="1"/>
    <col min="12297" max="12544" width="9.140625" style="2"/>
    <col min="12545" max="12545" width="43.7109375" style="2" customWidth="1"/>
    <col min="12546" max="12546" width="11.5703125" style="2" customWidth="1"/>
    <col min="12547" max="12547" width="11.28515625" style="2" customWidth="1"/>
    <col min="12548" max="12548" width="10.85546875" style="2" customWidth="1"/>
    <col min="12549" max="12549" width="10.28515625" style="2" customWidth="1"/>
    <col min="12550" max="12550" width="12.28515625" style="2" customWidth="1"/>
    <col min="12551" max="12551" width="13.85546875" style="2" customWidth="1"/>
    <col min="12552" max="12552" width="16.5703125" style="2" customWidth="1"/>
    <col min="12553" max="12800" width="9.140625" style="2"/>
    <col min="12801" max="12801" width="43.7109375" style="2" customWidth="1"/>
    <col min="12802" max="12802" width="11.5703125" style="2" customWidth="1"/>
    <col min="12803" max="12803" width="11.28515625" style="2" customWidth="1"/>
    <col min="12804" max="12804" width="10.85546875" style="2" customWidth="1"/>
    <col min="12805" max="12805" width="10.28515625" style="2" customWidth="1"/>
    <col min="12806" max="12806" width="12.28515625" style="2" customWidth="1"/>
    <col min="12807" max="12807" width="13.85546875" style="2" customWidth="1"/>
    <col min="12808" max="12808" width="16.5703125" style="2" customWidth="1"/>
    <col min="12809" max="13056" width="9.140625" style="2"/>
    <col min="13057" max="13057" width="43.7109375" style="2" customWidth="1"/>
    <col min="13058" max="13058" width="11.5703125" style="2" customWidth="1"/>
    <col min="13059" max="13059" width="11.28515625" style="2" customWidth="1"/>
    <col min="13060" max="13060" width="10.85546875" style="2" customWidth="1"/>
    <col min="13061" max="13061" width="10.28515625" style="2" customWidth="1"/>
    <col min="13062" max="13062" width="12.28515625" style="2" customWidth="1"/>
    <col min="13063" max="13063" width="13.85546875" style="2" customWidth="1"/>
    <col min="13064" max="13064" width="16.5703125" style="2" customWidth="1"/>
    <col min="13065" max="13312" width="9.140625" style="2"/>
    <col min="13313" max="13313" width="43.7109375" style="2" customWidth="1"/>
    <col min="13314" max="13314" width="11.5703125" style="2" customWidth="1"/>
    <col min="13315" max="13315" width="11.28515625" style="2" customWidth="1"/>
    <col min="13316" max="13316" width="10.85546875" style="2" customWidth="1"/>
    <col min="13317" max="13317" width="10.28515625" style="2" customWidth="1"/>
    <col min="13318" max="13318" width="12.28515625" style="2" customWidth="1"/>
    <col min="13319" max="13319" width="13.85546875" style="2" customWidth="1"/>
    <col min="13320" max="13320" width="16.5703125" style="2" customWidth="1"/>
    <col min="13321" max="13568" width="9.140625" style="2"/>
    <col min="13569" max="13569" width="43.7109375" style="2" customWidth="1"/>
    <col min="13570" max="13570" width="11.5703125" style="2" customWidth="1"/>
    <col min="13571" max="13571" width="11.28515625" style="2" customWidth="1"/>
    <col min="13572" max="13572" width="10.85546875" style="2" customWidth="1"/>
    <col min="13573" max="13573" width="10.28515625" style="2" customWidth="1"/>
    <col min="13574" max="13574" width="12.28515625" style="2" customWidth="1"/>
    <col min="13575" max="13575" width="13.85546875" style="2" customWidth="1"/>
    <col min="13576" max="13576" width="16.5703125" style="2" customWidth="1"/>
    <col min="13577" max="13824" width="9.140625" style="2"/>
    <col min="13825" max="13825" width="43.7109375" style="2" customWidth="1"/>
    <col min="13826" max="13826" width="11.5703125" style="2" customWidth="1"/>
    <col min="13827" max="13827" width="11.28515625" style="2" customWidth="1"/>
    <col min="13828" max="13828" width="10.85546875" style="2" customWidth="1"/>
    <col min="13829" max="13829" width="10.28515625" style="2" customWidth="1"/>
    <col min="13830" max="13830" width="12.28515625" style="2" customWidth="1"/>
    <col min="13831" max="13831" width="13.85546875" style="2" customWidth="1"/>
    <col min="13832" max="13832" width="16.5703125" style="2" customWidth="1"/>
    <col min="13833" max="14080" width="9.140625" style="2"/>
    <col min="14081" max="14081" width="43.7109375" style="2" customWidth="1"/>
    <col min="14082" max="14082" width="11.5703125" style="2" customWidth="1"/>
    <col min="14083" max="14083" width="11.28515625" style="2" customWidth="1"/>
    <col min="14084" max="14084" width="10.85546875" style="2" customWidth="1"/>
    <col min="14085" max="14085" width="10.28515625" style="2" customWidth="1"/>
    <col min="14086" max="14086" width="12.28515625" style="2" customWidth="1"/>
    <col min="14087" max="14087" width="13.85546875" style="2" customWidth="1"/>
    <col min="14088" max="14088" width="16.5703125" style="2" customWidth="1"/>
    <col min="14089" max="14336" width="9.140625" style="2"/>
    <col min="14337" max="14337" width="43.7109375" style="2" customWidth="1"/>
    <col min="14338" max="14338" width="11.5703125" style="2" customWidth="1"/>
    <col min="14339" max="14339" width="11.28515625" style="2" customWidth="1"/>
    <col min="14340" max="14340" width="10.85546875" style="2" customWidth="1"/>
    <col min="14341" max="14341" width="10.28515625" style="2" customWidth="1"/>
    <col min="14342" max="14342" width="12.28515625" style="2" customWidth="1"/>
    <col min="14343" max="14343" width="13.85546875" style="2" customWidth="1"/>
    <col min="14344" max="14344" width="16.5703125" style="2" customWidth="1"/>
    <col min="14345" max="14592" width="9.140625" style="2"/>
    <col min="14593" max="14593" width="43.7109375" style="2" customWidth="1"/>
    <col min="14594" max="14594" width="11.5703125" style="2" customWidth="1"/>
    <col min="14595" max="14595" width="11.28515625" style="2" customWidth="1"/>
    <col min="14596" max="14596" width="10.85546875" style="2" customWidth="1"/>
    <col min="14597" max="14597" width="10.28515625" style="2" customWidth="1"/>
    <col min="14598" max="14598" width="12.28515625" style="2" customWidth="1"/>
    <col min="14599" max="14599" width="13.85546875" style="2" customWidth="1"/>
    <col min="14600" max="14600" width="16.5703125" style="2" customWidth="1"/>
    <col min="14601" max="14848" width="9.140625" style="2"/>
    <col min="14849" max="14849" width="43.7109375" style="2" customWidth="1"/>
    <col min="14850" max="14850" width="11.5703125" style="2" customWidth="1"/>
    <col min="14851" max="14851" width="11.28515625" style="2" customWidth="1"/>
    <col min="14852" max="14852" width="10.85546875" style="2" customWidth="1"/>
    <col min="14853" max="14853" width="10.28515625" style="2" customWidth="1"/>
    <col min="14854" max="14854" width="12.28515625" style="2" customWidth="1"/>
    <col min="14855" max="14855" width="13.85546875" style="2" customWidth="1"/>
    <col min="14856" max="14856" width="16.5703125" style="2" customWidth="1"/>
    <col min="14857" max="15104" width="9.140625" style="2"/>
    <col min="15105" max="15105" width="43.7109375" style="2" customWidth="1"/>
    <col min="15106" max="15106" width="11.5703125" style="2" customWidth="1"/>
    <col min="15107" max="15107" width="11.28515625" style="2" customWidth="1"/>
    <col min="15108" max="15108" width="10.85546875" style="2" customWidth="1"/>
    <col min="15109" max="15109" width="10.28515625" style="2" customWidth="1"/>
    <col min="15110" max="15110" width="12.28515625" style="2" customWidth="1"/>
    <col min="15111" max="15111" width="13.85546875" style="2" customWidth="1"/>
    <col min="15112" max="15112" width="16.5703125" style="2" customWidth="1"/>
    <col min="15113" max="15360" width="9.140625" style="2"/>
    <col min="15361" max="15361" width="43.7109375" style="2" customWidth="1"/>
    <col min="15362" max="15362" width="11.5703125" style="2" customWidth="1"/>
    <col min="15363" max="15363" width="11.28515625" style="2" customWidth="1"/>
    <col min="15364" max="15364" width="10.85546875" style="2" customWidth="1"/>
    <col min="15365" max="15365" width="10.28515625" style="2" customWidth="1"/>
    <col min="15366" max="15366" width="12.28515625" style="2" customWidth="1"/>
    <col min="15367" max="15367" width="13.85546875" style="2" customWidth="1"/>
    <col min="15368" max="15368" width="16.5703125" style="2" customWidth="1"/>
    <col min="15369" max="15616" width="9.140625" style="2"/>
    <col min="15617" max="15617" width="43.7109375" style="2" customWidth="1"/>
    <col min="15618" max="15618" width="11.5703125" style="2" customWidth="1"/>
    <col min="15619" max="15619" width="11.28515625" style="2" customWidth="1"/>
    <col min="15620" max="15620" width="10.85546875" style="2" customWidth="1"/>
    <col min="15621" max="15621" width="10.28515625" style="2" customWidth="1"/>
    <col min="15622" max="15622" width="12.28515625" style="2" customWidth="1"/>
    <col min="15623" max="15623" width="13.85546875" style="2" customWidth="1"/>
    <col min="15624" max="15624" width="16.5703125" style="2" customWidth="1"/>
    <col min="15625" max="15872" width="9.140625" style="2"/>
    <col min="15873" max="15873" width="43.7109375" style="2" customWidth="1"/>
    <col min="15874" max="15874" width="11.5703125" style="2" customWidth="1"/>
    <col min="15875" max="15875" width="11.28515625" style="2" customWidth="1"/>
    <col min="15876" max="15876" width="10.85546875" style="2" customWidth="1"/>
    <col min="15877" max="15877" width="10.28515625" style="2" customWidth="1"/>
    <col min="15878" max="15878" width="12.28515625" style="2" customWidth="1"/>
    <col min="15879" max="15879" width="13.85546875" style="2" customWidth="1"/>
    <col min="15880" max="15880" width="16.5703125" style="2" customWidth="1"/>
    <col min="15881" max="16128" width="9.140625" style="2"/>
    <col min="16129" max="16129" width="43.7109375" style="2" customWidth="1"/>
    <col min="16130" max="16130" width="11.5703125" style="2" customWidth="1"/>
    <col min="16131" max="16131" width="11.28515625" style="2" customWidth="1"/>
    <col min="16132" max="16132" width="10.85546875" style="2" customWidth="1"/>
    <col min="16133" max="16133" width="10.28515625" style="2" customWidth="1"/>
    <col min="16134" max="16134" width="12.28515625" style="2" customWidth="1"/>
    <col min="16135" max="16135" width="13.85546875" style="2" customWidth="1"/>
    <col min="16136" max="16136" width="16.5703125" style="2" customWidth="1"/>
    <col min="16137" max="16384" width="9.140625" style="2"/>
  </cols>
  <sheetData>
    <row r="1" spans="1:7" ht="38.25" customHeight="1">
      <c r="A1" s="74" t="s">
        <v>113</v>
      </c>
      <c r="B1" s="74"/>
      <c r="C1" s="74"/>
      <c r="D1" s="74"/>
      <c r="E1" s="74"/>
      <c r="F1" s="74"/>
      <c r="G1" s="52"/>
    </row>
    <row r="3" spans="1:7" ht="88.5" customHeight="1">
      <c r="A3" s="77" t="s">
        <v>42</v>
      </c>
      <c r="B3" s="122" t="s">
        <v>89</v>
      </c>
      <c r="C3" s="122" t="s">
        <v>90</v>
      </c>
      <c r="D3" s="122" t="s">
        <v>91</v>
      </c>
      <c r="E3" s="122" t="s">
        <v>92</v>
      </c>
      <c r="F3" s="78" t="s">
        <v>93</v>
      </c>
    </row>
    <row r="4" spans="1:7" ht="30" customHeight="1">
      <c r="A4" s="98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98"/>
      <c r="C4" s="98"/>
      <c r="D4" s="98"/>
      <c r="E4" s="98"/>
      <c r="F4" s="98"/>
    </row>
    <row r="5" spans="1:7" ht="34.5" customHeight="1">
      <c r="A5" s="98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98"/>
      <c r="C5" s="98"/>
      <c r="D5" s="98"/>
      <c r="E5" s="98"/>
      <c r="F5" s="98"/>
    </row>
    <row r="6" spans="1:7" ht="29.25" customHeight="1">
      <c r="A6" s="82" t="s">
        <v>49</v>
      </c>
      <c r="B6" s="83">
        <v>117</v>
      </c>
      <c r="C6" s="83">
        <v>98</v>
      </c>
      <c r="D6" s="83">
        <v>81</v>
      </c>
      <c r="E6" s="83">
        <v>115</v>
      </c>
      <c r="F6" s="84">
        <f>'Մարզային բաշխում'!K7</f>
        <v>411</v>
      </c>
      <c r="G6" s="27"/>
    </row>
    <row r="7" spans="1:7" ht="18.75" customHeight="1">
      <c r="A7" s="85" t="s">
        <v>14</v>
      </c>
      <c r="B7" s="83">
        <v>12</v>
      </c>
      <c r="C7" s="83">
        <v>10</v>
      </c>
      <c r="D7" s="83">
        <v>7</v>
      </c>
      <c r="E7" s="83">
        <v>12</v>
      </c>
      <c r="F7" s="84">
        <f>'Մարզային բաշխում'!K8</f>
        <v>41</v>
      </c>
      <c r="G7" s="27"/>
    </row>
    <row r="8" spans="1:7" ht="18.75" customHeight="1">
      <c r="A8" s="82" t="s">
        <v>15</v>
      </c>
      <c r="B8" s="86">
        <v>23400</v>
      </c>
      <c r="C8" s="86">
        <v>19600</v>
      </c>
      <c r="D8" s="86">
        <v>16200</v>
      </c>
      <c r="E8" s="86">
        <v>23000</v>
      </c>
      <c r="F8" s="86">
        <f>'Մարզային բաշխում'!K9</f>
        <v>82200</v>
      </c>
      <c r="G8" s="27"/>
    </row>
    <row r="9" spans="1:7" ht="34.5" customHeight="1">
      <c r="A9" s="79" t="s">
        <v>16</v>
      </c>
      <c r="B9" s="80"/>
      <c r="C9" s="80"/>
      <c r="D9" s="80"/>
      <c r="E9" s="80"/>
      <c r="F9" s="81"/>
      <c r="G9" s="27"/>
    </row>
    <row r="10" spans="1:7" ht="28.5" customHeight="1">
      <c r="A10" s="87" t="s">
        <v>17</v>
      </c>
      <c r="B10" s="88">
        <v>17</v>
      </c>
      <c r="C10" s="88">
        <v>9</v>
      </c>
      <c r="D10" s="88">
        <v>11</v>
      </c>
      <c r="E10" s="88">
        <v>16</v>
      </c>
      <c r="F10" s="110">
        <f>'Մարզային բաշխում'!K12</f>
        <v>53</v>
      </c>
      <c r="G10" s="27"/>
    </row>
    <row r="11" spans="1:7" ht="15" customHeight="1">
      <c r="A11" s="90" t="s">
        <v>14</v>
      </c>
      <c r="B11" s="88">
        <v>2</v>
      </c>
      <c r="C11" s="88">
        <v>0</v>
      </c>
      <c r="D11" s="88">
        <v>1</v>
      </c>
      <c r="E11" s="88">
        <v>2</v>
      </c>
      <c r="F11" s="110">
        <f>'Մարզային բաշխում'!K13</f>
        <v>5</v>
      </c>
      <c r="G11" s="27"/>
    </row>
    <row r="12" spans="1:7" s="14" customFormat="1" ht="18.75" customHeight="1">
      <c r="A12" s="87" t="s">
        <v>18</v>
      </c>
      <c r="B12" s="91">
        <v>1402.5</v>
      </c>
      <c r="C12" s="91">
        <v>742.5</v>
      </c>
      <c r="D12" s="91">
        <v>907.5</v>
      </c>
      <c r="E12" s="91">
        <v>1320</v>
      </c>
      <c r="F12" s="91">
        <f>'Մարզային բաշխում'!K14</f>
        <v>4372.5</v>
      </c>
      <c r="G12" s="27"/>
    </row>
    <row r="13" spans="1:7" s="4" customFormat="1" ht="18.75" customHeight="1">
      <c r="A13" s="92" t="s">
        <v>19</v>
      </c>
      <c r="B13" s="86">
        <v>1551.25</v>
      </c>
      <c r="C13" s="86">
        <v>821.25</v>
      </c>
      <c r="D13" s="86">
        <v>1003.75</v>
      </c>
      <c r="E13" s="86">
        <v>1460</v>
      </c>
      <c r="F13" s="91">
        <f>'Մարզային բաշխում'!K15</f>
        <v>4836.25</v>
      </c>
      <c r="G13" s="27"/>
    </row>
    <row r="14" spans="1:7" s="14" customFormat="1" ht="18.75" customHeight="1">
      <c r="A14" s="82" t="s">
        <v>20</v>
      </c>
      <c r="B14" s="88">
        <f>ROUND(B10*0.5,0)</f>
        <v>9</v>
      </c>
      <c r="C14" s="88">
        <v>4</v>
      </c>
      <c r="D14" s="88">
        <v>5</v>
      </c>
      <c r="E14" s="88">
        <f t="shared" ref="E14" si="0">ROUND(E10*0.5,0)</f>
        <v>8</v>
      </c>
      <c r="F14" s="110">
        <f>'Մարզային բաշխում'!K16</f>
        <v>26</v>
      </c>
      <c r="G14" s="27"/>
    </row>
    <row r="15" spans="1:7" ht="33.75" customHeight="1">
      <c r="A15" s="79" t="s">
        <v>21</v>
      </c>
      <c r="B15" s="80"/>
      <c r="C15" s="80"/>
      <c r="D15" s="80"/>
      <c r="E15" s="80"/>
      <c r="F15" s="81"/>
      <c r="G15" s="27"/>
    </row>
    <row r="16" spans="1:7" ht="27" customHeight="1">
      <c r="A16" s="93" t="s">
        <v>17</v>
      </c>
      <c r="B16" s="83">
        <v>45</v>
      </c>
      <c r="C16" s="83">
        <v>18</v>
      </c>
      <c r="D16" s="83">
        <v>19</v>
      </c>
      <c r="E16" s="83">
        <v>25</v>
      </c>
      <c r="F16" s="84">
        <f>'Մարզային բաշխում'!K19</f>
        <v>107</v>
      </c>
      <c r="G16" s="27"/>
    </row>
    <row r="17" spans="1:8" ht="18.75" customHeight="1">
      <c r="A17" s="85" t="s">
        <v>14</v>
      </c>
      <c r="B17" s="83">
        <v>9</v>
      </c>
      <c r="C17" s="83">
        <v>3</v>
      </c>
      <c r="D17" s="83">
        <v>4</v>
      </c>
      <c r="E17" s="83">
        <v>5</v>
      </c>
      <c r="F17" s="84">
        <f>'Մարզային բաշխում'!K20</f>
        <v>21</v>
      </c>
      <c r="G17" s="27"/>
    </row>
    <row r="18" spans="1:8" ht="18.75" customHeight="1">
      <c r="A18" s="93" t="s">
        <v>15</v>
      </c>
      <c r="B18" s="86">
        <v>10516.9995</v>
      </c>
      <c r="C18" s="86">
        <v>4206.7997999999998</v>
      </c>
      <c r="D18" s="86">
        <v>4440.5108999999993</v>
      </c>
      <c r="E18" s="86">
        <v>5842.7775000000001</v>
      </c>
      <c r="F18" s="86">
        <f>'Մարզային բաշխում'!K21</f>
        <v>25007.0877</v>
      </c>
      <c r="G18" s="27"/>
    </row>
    <row r="19" spans="1:8" s="14" customFormat="1" ht="16.5" customHeight="1">
      <c r="A19" s="93" t="s">
        <v>20</v>
      </c>
      <c r="B19" s="83">
        <f>ROUND(B16*0.5,0)</f>
        <v>23</v>
      </c>
      <c r="C19" s="83">
        <f t="shared" ref="C19" si="1">ROUND(C16*0.5,0)</f>
        <v>9</v>
      </c>
      <c r="D19" s="83">
        <v>9</v>
      </c>
      <c r="E19" s="83">
        <v>12</v>
      </c>
      <c r="F19" s="84">
        <f>'Մարզային բաշխում'!K22</f>
        <v>53</v>
      </c>
      <c r="G19" s="27"/>
    </row>
    <row r="20" spans="1:8" s="14" customFormat="1" ht="17.25" customHeight="1">
      <c r="A20" s="137" t="s">
        <v>22</v>
      </c>
      <c r="B20" s="138"/>
      <c r="C20" s="138"/>
      <c r="D20" s="138"/>
      <c r="E20" s="138"/>
      <c r="F20" s="139"/>
      <c r="G20" s="27"/>
    </row>
    <row r="21" spans="1:8" s="14" customFormat="1" ht="17.25" customHeight="1">
      <c r="A21" s="95" t="s">
        <v>15</v>
      </c>
      <c r="B21" s="96">
        <v>700</v>
      </c>
      <c r="C21" s="97"/>
      <c r="D21" s="97"/>
      <c r="E21" s="97"/>
      <c r="F21" s="96">
        <f>'Մարզային բաշխում'!K30</f>
        <v>700</v>
      </c>
      <c r="G21" s="27"/>
    </row>
    <row r="22" spans="1:8" ht="19.5" customHeight="1">
      <c r="A22" s="98" t="s">
        <v>33</v>
      </c>
      <c r="B22" s="98"/>
      <c r="C22" s="98"/>
      <c r="D22" s="98"/>
      <c r="E22" s="98"/>
      <c r="F22" s="98"/>
      <c r="G22" s="27"/>
    </row>
    <row r="23" spans="1:8" s="14" customFormat="1" ht="60.75" customHeight="1">
      <c r="A23" s="82" t="s">
        <v>34</v>
      </c>
      <c r="B23" s="133">
        <v>1323</v>
      </c>
      <c r="C23" s="133">
        <v>495</v>
      </c>
      <c r="D23" s="133">
        <v>0</v>
      </c>
      <c r="E23" s="133">
        <v>0</v>
      </c>
      <c r="F23" s="134">
        <f>'Մարզային բաշխում'!K46</f>
        <v>1818</v>
      </c>
      <c r="G23" s="27"/>
    </row>
    <row r="24" spans="1:8">
      <c r="A24" s="94" t="s">
        <v>35</v>
      </c>
      <c r="B24" s="94"/>
      <c r="C24" s="94"/>
      <c r="D24" s="94"/>
      <c r="E24" s="94"/>
      <c r="F24" s="94"/>
      <c r="G24" s="27"/>
    </row>
    <row r="25" spans="1:8" ht="42" customHeight="1">
      <c r="A25" s="92" t="s">
        <v>36</v>
      </c>
      <c r="B25" s="100">
        <f>B10+B16+B6</f>
        <v>179</v>
      </c>
      <c r="C25" s="100">
        <f t="shared" ref="C25:E25" si="2">C10+C16+C6</f>
        <v>125</v>
      </c>
      <c r="D25" s="100">
        <f t="shared" si="2"/>
        <v>111</v>
      </c>
      <c r="E25" s="100">
        <f t="shared" si="2"/>
        <v>156</v>
      </c>
      <c r="F25" s="100">
        <f>SUM(B25:E25)</f>
        <v>571</v>
      </c>
      <c r="G25" s="27"/>
    </row>
    <row r="26" spans="1:8" ht="16.5" customHeight="1">
      <c r="A26" s="101" t="s">
        <v>14</v>
      </c>
      <c r="B26" s="102">
        <f>B11+B17+B7</f>
        <v>23</v>
      </c>
      <c r="C26" s="102">
        <f t="shared" ref="C26:E26" si="3">C11+C17+C7</f>
        <v>13</v>
      </c>
      <c r="D26" s="102">
        <f t="shared" si="3"/>
        <v>12</v>
      </c>
      <c r="E26" s="102">
        <f t="shared" si="3"/>
        <v>19</v>
      </c>
      <c r="F26" s="100">
        <f>'Մարզային բաշխում'!K49</f>
        <v>67</v>
      </c>
      <c r="G26" s="27"/>
    </row>
    <row r="27" spans="1:8" ht="35.25" customHeight="1">
      <c r="A27" s="92" t="s">
        <v>107</v>
      </c>
      <c r="B27" s="102">
        <f>B14+B19+B6</f>
        <v>149</v>
      </c>
      <c r="C27" s="102">
        <f t="shared" ref="C27:E27" si="4">C14+C19+C6</f>
        <v>111</v>
      </c>
      <c r="D27" s="102">
        <f t="shared" si="4"/>
        <v>95</v>
      </c>
      <c r="E27" s="102">
        <f t="shared" si="4"/>
        <v>135</v>
      </c>
      <c r="F27" s="100">
        <f>SUM(B27:E27)</f>
        <v>490</v>
      </c>
      <c r="G27" s="27"/>
      <c r="H27" s="34"/>
    </row>
    <row r="28" spans="1:8" ht="31.5" customHeight="1">
      <c r="A28" s="92" t="s">
        <v>37</v>
      </c>
      <c r="B28" s="102">
        <v>85</v>
      </c>
      <c r="C28" s="102">
        <v>86</v>
      </c>
      <c r="D28" s="102">
        <v>50</v>
      </c>
      <c r="E28" s="102">
        <v>44</v>
      </c>
      <c r="F28" s="100">
        <f>'Մարզային բաշխում'!K53</f>
        <v>265</v>
      </c>
      <c r="G28" s="27"/>
      <c r="H28" s="34"/>
    </row>
    <row r="29" spans="1:8" ht="63" customHeight="1">
      <c r="A29" s="92" t="s">
        <v>38</v>
      </c>
      <c r="B29" s="102">
        <f>B27+B28</f>
        <v>234</v>
      </c>
      <c r="C29" s="102">
        <f>C27+C28</f>
        <v>197</v>
      </c>
      <c r="D29" s="102">
        <f>D27+D28</f>
        <v>145</v>
      </c>
      <c r="E29" s="102">
        <f>E27+E28</f>
        <v>179</v>
      </c>
      <c r="F29" s="100">
        <f>SUM(B29:E29)</f>
        <v>755</v>
      </c>
      <c r="G29" s="27"/>
      <c r="H29" s="34"/>
    </row>
    <row r="30" spans="1:8" s="14" customFormat="1" ht="15" customHeight="1">
      <c r="A30" s="103" t="s">
        <v>39</v>
      </c>
      <c r="B30" s="104">
        <f>B12+B18+B23+B21+B13+B8</f>
        <v>38893.749499999998</v>
      </c>
      <c r="C30" s="104">
        <f t="shared" ref="C30:E30" si="5">C12+C18+C23+C21+C13+C8</f>
        <v>25865.549800000001</v>
      </c>
      <c r="D30" s="104">
        <f t="shared" si="5"/>
        <v>22551.760900000001</v>
      </c>
      <c r="E30" s="104">
        <f t="shared" si="5"/>
        <v>31622.7775</v>
      </c>
      <c r="F30" s="134">
        <f>'Մարզային բաշխում'!K55</f>
        <v>118933.8377</v>
      </c>
      <c r="G30" s="27"/>
    </row>
    <row r="31" spans="1:8" ht="14.25" customHeight="1">
      <c r="F31" s="62"/>
      <c r="G31" s="25"/>
    </row>
    <row r="32" spans="1:8">
      <c r="G32" s="25"/>
    </row>
    <row r="33" spans="2:7">
      <c r="G33" s="25"/>
    </row>
    <row r="34" spans="2:7">
      <c r="B34" s="11"/>
      <c r="G34" s="25"/>
    </row>
    <row r="38" spans="2:7">
      <c r="B38" s="11"/>
    </row>
    <row r="54" ht="12.75" customHeight="1"/>
  </sheetData>
  <mergeCells count="8">
    <mergeCell ref="A1:F1"/>
    <mergeCell ref="A5:F5"/>
    <mergeCell ref="A9:F9"/>
    <mergeCell ref="A24:F24"/>
    <mergeCell ref="A15:F15"/>
    <mergeCell ref="A20:F20"/>
    <mergeCell ref="A22:F22"/>
    <mergeCell ref="A4:F4"/>
  </mergeCells>
  <pageMargins left="0.7" right="0.7" top="0.75" bottom="0.75" header="0.3" footer="0.3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51"/>
  <sheetViews>
    <sheetView tabSelected="1" zoomScaleNormal="100" workbookViewId="0">
      <selection activeCell="A4" sqref="A4:L4"/>
    </sheetView>
  </sheetViews>
  <sheetFormatPr defaultRowHeight="14.25"/>
  <cols>
    <col min="1" max="1" width="43.7109375" style="3" customWidth="1"/>
    <col min="2" max="2" width="12.85546875" style="2" customWidth="1"/>
    <col min="3" max="4" width="11.28515625" style="2" customWidth="1"/>
    <col min="5" max="5" width="11.42578125" style="2" customWidth="1"/>
    <col min="6" max="6" width="11.28515625" style="2" customWidth="1"/>
    <col min="7" max="7" width="12.28515625" style="2" customWidth="1"/>
    <col min="8" max="8" width="13.140625" style="2" customWidth="1"/>
    <col min="9" max="9" width="12.42578125" style="2" customWidth="1"/>
    <col min="10" max="10" width="12.28515625" style="2" customWidth="1"/>
    <col min="11" max="11" width="11.85546875" style="2" customWidth="1"/>
    <col min="12" max="12" width="13.7109375" style="14" customWidth="1"/>
    <col min="13" max="13" width="13.85546875" style="26" customWidth="1"/>
    <col min="14" max="14" width="16.5703125" style="2" customWidth="1"/>
    <col min="15" max="256" width="9.140625" style="2"/>
    <col min="257" max="257" width="43.7109375" style="2" customWidth="1"/>
    <col min="258" max="258" width="12.85546875" style="2" customWidth="1"/>
    <col min="259" max="260" width="11.28515625" style="2" customWidth="1"/>
    <col min="261" max="261" width="11.42578125" style="2" customWidth="1"/>
    <col min="262" max="262" width="11.28515625" style="2" customWidth="1"/>
    <col min="263" max="263" width="12.28515625" style="2" customWidth="1"/>
    <col min="264" max="264" width="13.140625" style="2" customWidth="1"/>
    <col min="265" max="265" width="12.42578125" style="2" customWidth="1"/>
    <col min="266" max="266" width="12.28515625" style="2" customWidth="1"/>
    <col min="267" max="267" width="11.85546875" style="2" customWidth="1"/>
    <col min="268" max="268" width="13.7109375" style="2" customWidth="1"/>
    <col min="269" max="269" width="13.85546875" style="2" customWidth="1"/>
    <col min="270" max="270" width="16.5703125" style="2" customWidth="1"/>
    <col min="271" max="512" width="9.140625" style="2"/>
    <col min="513" max="513" width="43.7109375" style="2" customWidth="1"/>
    <col min="514" max="514" width="12.85546875" style="2" customWidth="1"/>
    <col min="515" max="516" width="11.28515625" style="2" customWidth="1"/>
    <col min="517" max="517" width="11.42578125" style="2" customWidth="1"/>
    <col min="518" max="518" width="11.28515625" style="2" customWidth="1"/>
    <col min="519" max="519" width="12.28515625" style="2" customWidth="1"/>
    <col min="520" max="520" width="13.140625" style="2" customWidth="1"/>
    <col min="521" max="521" width="12.42578125" style="2" customWidth="1"/>
    <col min="522" max="522" width="12.28515625" style="2" customWidth="1"/>
    <col min="523" max="523" width="11.85546875" style="2" customWidth="1"/>
    <col min="524" max="524" width="13.7109375" style="2" customWidth="1"/>
    <col min="525" max="525" width="13.85546875" style="2" customWidth="1"/>
    <col min="526" max="526" width="16.5703125" style="2" customWidth="1"/>
    <col min="527" max="768" width="9.140625" style="2"/>
    <col min="769" max="769" width="43.7109375" style="2" customWidth="1"/>
    <col min="770" max="770" width="12.85546875" style="2" customWidth="1"/>
    <col min="771" max="772" width="11.28515625" style="2" customWidth="1"/>
    <col min="773" max="773" width="11.42578125" style="2" customWidth="1"/>
    <col min="774" max="774" width="11.28515625" style="2" customWidth="1"/>
    <col min="775" max="775" width="12.28515625" style="2" customWidth="1"/>
    <col min="776" max="776" width="13.140625" style="2" customWidth="1"/>
    <col min="777" max="777" width="12.42578125" style="2" customWidth="1"/>
    <col min="778" max="778" width="12.28515625" style="2" customWidth="1"/>
    <col min="779" max="779" width="11.85546875" style="2" customWidth="1"/>
    <col min="780" max="780" width="13.7109375" style="2" customWidth="1"/>
    <col min="781" max="781" width="13.85546875" style="2" customWidth="1"/>
    <col min="782" max="782" width="16.5703125" style="2" customWidth="1"/>
    <col min="783" max="1024" width="9.140625" style="2"/>
    <col min="1025" max="1025" width="43.7109375" style="2" customWidth="1"/>
    <col min="1026" max="1026" width="12.85546875" style="2" customWidth="1"/>
    <col min="1027" max="1028" width="11.28515625" style="2" customWidth="1"/>
    <col min="1029" max="1029" width="11.42578125" style="2" customWidth="1"/>
    <col min="1030" max="1030" width="11.28515625" style="2" customWidth="1"/>
    <col min="1031" max="1031" width="12.28515625" style="2" customWidth="1"/>
    <col min="1032" max="1032" width="13.140625" style="2" customWidth="1"/>
    <col min="1033" max="1033" width="12.42578125" style="2" customWidth="1"/>
    <col min="1034" max="1034" width="12.28515625" style="2" customWidth="1"/>
    <col min="1035" max="1035" width="11.85546875" style="2" customWidth="1"/>
    <col min="1036" max="1036" width="13.7109375" style="2" customWidth="1"/>
    <col min="1037" max="1037" width="13.85546875" style="2" customWidth="1"/>
    <col min="1038" max="1038" width="16.5703125" style="2" customWidth="1"/>
    <col min="1039" max="1280" width="9.140625" style="2"/>
    <col min="1281" max="1281" width="43.7109375" style="2" customWidth="1"/>
    <col min="1282" max="1282" width="12.85546875" style="2" customWidth="1"/>
    <col min="1283" max="1284" width="11.28515625" style="2" customWidth="1"/>
    <col min="1285" max="1285" width="11.42578125" style="2" customWidth="1"/>
    <col min="1286" max="1286" width="11.28515625" style="2" customWidth="1"/>
    <col min="1287" max="1287" width="12.28515625" style="2" customWidth="1"/>
    <col min="1288" max="1288" width="13.140625" style="2" customWidth="1"/>
    <col min="1289" max="1289" width="12.42578125" style="2" customWidth="1"/>
    <col min="1290" max="1290" width="12.28515625" style="2" customWidth="1"/>
    <col min="1291" max="1291" width="11.85546875" style="2" customWidth="1"/>
    <col min="1292" max="1292" width="13.7109375" style="2" customWidth="1"/>
    <col min="1293" max="1293" width="13.85546875" style="2" customWidth="1"/>
    <col min="1294" max="1294" width="16.5703125" style="2" customWidth="1"/>
    <col min="1295" max="1536" width="9.140625" style="2"/>
    <col min="1537" max="1537" width="43.7109375" style="2" customWidth="1"/>
    <col min="1538" max="1538" width="12.85546875" style="2" customWidth="1"/>
    <col min="1539" max="1540" width="11.28515625" style="2" customWidth="1"/>
    <col min="1541" max="1541" width="11.42578125" style="2" customWidth="1"/>
    <col min="1542" max="1542" width="11.28515625" style="2" customWidth="1"/>
    <col min="1543" max="1543" width="12.28515625" style="2" customWidth="1"/>
    <col min="1544" max="1544" width="13.140625" style="2" customWidth="1"/>
    <col min="1545" max="1545" width="12.42578125" style="2" customWidth="1"/>
    <col min="1546" max="1546" width="12.28515625" style="2" customWidth="1"/>
    <col min="1547" max="1547" width="11.85546875" style="2" customWidth="1"/>
    <col min="1548" max="1548" width="13.7109375" style="2" customWidth="1"/>
    <col min="1549" max="1549" width="13.85546875" style="2" customWidth="1"/>
    <col min="1550" max="1550" width="16.5703125" style="2" customWidth="1"/>
    <col min="1551" max="1792" width="9.140625" style="2"/>
    <col min="1793" max="1793" width="43.7109375" style="2" customWidth="1"/>
    <col min="1794" max="1794" width="12.85546875" style="2" customWidth="1"/>
    <col min="1795" max="1796" width="11.28515625" style="2" customWidth="1"/>
    <col min="1797" max="1797" width="11.42578125" style="2" customWidth="1"/>
    <col min="1798" max="1798" width="11.28515625" style="2" customWidth="1"/>
    <col min="1799" max="1799" width="12.28515625" style="2" customWidth="1"/>
    <col min="1800" max="1800" width="13.140625" style="2" customWidth="1"/>
    <col min="1801" max="1801" width="12.42578125" style="2" customWidth="1"/>
    <col min="1802" max="1802" width="12.28515625" style="2" customWidth="1"/>
    <col min="1803" max="1803" width="11.85546875" style="2" customWidth="1"/>
    <col min="1804" max="1804" width="13.7109375" style="2" customWidth="1"/>
    <col min="1805" max="1805" width="13.85546875" style="2" customWidth="1"/>
    <col min="1806" max="1806" width="16.5703125" style="2" customWidth="1"/>
    <col min="1807" max="2048" width="9.140625" style="2"/>
    <col min="2049" max="2049" width="43.7109375" style="2" customWidth="1"/>
    <col min="2050" max="2050" width="12.85546875" style="2" customWidth="1"/>
    <col min="2051" max="2052" width="11.28515625" style="2" customWidth="1"/>
    <col min="2053" max="2053" width="11.42578125" style="2" customWidth="1"/>
    <col min="2054" max="2054" width="11.28515625" style="2" customWidth="1"/>
    <col min="2055" max="2055" width="12.28515625" style="2" customWidth="1"/>
    <col min="2056" max="2056" width="13.140625" style="2" customWidth="1"/>
    <col min="2057" max="2057" width="12.42578125" style="2" customWidth="1"/>
    <col min="2058" max="2058" width="12.28515625" style="2" customWidth="1"/>
    <col min="2059" max="2059" width="11.85546875" style="2" customWidth="1"/>
    <col min="2060" max="2060" width="13.7109375" style="2" customWidth="1"/>
    <col min="2061" max="2061" width="13.85546875" style="2" customWidth="1"/>
    <col min="2062" max="2062" width="16.5703125" style="2" customWidth="1"/>
    <col min="2063" max="2304" width="9.140625" style="2"/>
    <col min="2305" max="2305" width="43.7109375" style="2" customWidth="1"/>
    <col min="2306" max="2306" width="12.85546875" style="2" customWidth="1"/>
    <col min="2307" max="2308" width="11.28515625" style="2" customWidth="1"/>
    <col min="2309" max="2309" width="11.42578125" style="2" customWidth="1"/>
    <col min="2310" max="2310" width="11.28515625" style="2" customWidth="1"/>
    <col min="2311" max="2311" width="12.28515625" style="2" customWidth="1"/>
    <col min="2312" max="2312" width="13.140625" style="2" customWidth="1"/>
    <col min="2313" max="2313" width="12.42578125" style="2" customWidth="1"/>
    <col min="2314" max="2314" width="12.28515625" style="2" customWidth="1"/>
    <col min="2315" max="2315" width="11.85546875" style="2" customWidth="1"/>
    <col min="2316" max="2316" width="13.7109375" style="2" customWidth="1"/>
    <col min="2317" max="2317" width="13.85546875" style="2" customWidth="1"/>
    <col min="2318" max="2318" width="16.5703125" style="2" customWidth="1"/>
    <col min="2319" max="2560" width="9.140625" style="2"/>
    <col min="2561" max="2561" width="43.7109375" style="2" customWidth="1"/>
    <col min="2562" max="2562" width="12.85546875" style="2" customWidth="1"/>
    <col min="2563" max="2564" width="11.28515625" style="2" customWidth="1"/>
    <col min="2565" max="2565" width="11.42578125" style="2" customWidth="1"/>
    <col min="2566" max="2566" width="11.28515625" style="2" customWidth="1"/>
    <col min="2567" max="2567" width="12.28515625" style="2" customWidth="1"/>
    <col min="2568" max="2568" width="13.140625" style="2" customWidth="1"/>
    <col min="2569" max="2569" width="12.42578125" style="2" customWidth="1"/>
    <col min="2570" max="2570" width="12.28515625" style="2" customWidth="1"/>
    <col min="2571" max="2571" width="11.85546875" style="2" customWidth="1"/>
    <col min="2572" max="2572" width="13.7109375" style="2" customWidth="1"/>
    <col min="2573" max="2573" width="13.85546875" style="2" customWidth="1"/>
    <col min="2574" max="2574" width="16.5703125" style="2" customWidth="1"/>
    <col min="2575" max="2816" width="9.140625" style="2"/>
    <col min="2817" max="2817" width="43.7109375" style="2" customWidth="1"/>
    <col min="2818" max="2818" width="12.85546875" style="2" customWidth="1"/>
    <col min="2819" max="2820" width="11.28515625" style="2" customWidth="1"/>
    <col min="2821" max="2821" width="11.42578125" style="2" customWidth="1"/>
    <col min="2822" max="2822" width="11.28515625" style="2" customWidth="1"/>
    <col min="2823" max="2823" width="12.28515625" style="2" customWidth="1"/>
    <col min="2824" max="2824" width="13.140625" style="2" customWidth="1"/>
    <col min="2825" max="2825" width="12.42578125" style="2" customWidth="1"/>
    <col min="2826" max="2826" width="12.28515625" style="2" customWidth="1"/>
    <col min="2827" max="2827" width="11.85546875" style="2" customWidth="1"/>
    <col min="2828" max="2828" width="13.7109375" style="2" customWidth="1"/>
    <col min="2829" max="2829" width="13.85546875" style="2" customWidth="1"/>
    <col min="2830" max="2830" width="16.5703125" style="2" customWidth="1"/>
    <col min="2831" max="3072" width="9.140625" style="2"/>
    <col min="3073" max="3073" width="43.7109375" style="2" customWidth="1"/>
    <col min="3074" max="3074" width="12.85546875" style="2" customWidth="1"/>
    <col min="3075" max="3076" width="11.28515625" style="2" customWidth="1"/>
    <col min="3077" max="3077" width="11.42578125" style="2" customWidth="1"/>
    <col min="3078" max="3078" width="11.28515625" style="2" customWidth="1"/>
    <col min="3079" max="3079" width="12.28515625" style="2" customWidth="1"/>
    <col min="3080" max="3080" width="13.140625" style="2" customWidth="1"/>
    <col min="3081" max="3081" width="12.42578125" style="2" customWidth="1"/>
    <col min="3082" max="3082" width="12.28515625" style="2" customWidth="1"/>
    <col min="3083" max="3083" width="11.85546875" style="2" customWidth="1"/>
    <col min="3084" max="3084" width="13.7109375" style="2" customWidth="1"/>
    <col min="3085" max="3085" width="13.85546875" style="2" customWidth="1"/>
    <col min="3086" max="3086" width="16.5703125" style="2" customWidth="1"/>
    <col min="3087" max="3328" width="9.140625" style="2"/>
    <col min="3329" max="3329" width="43.7109375" style="2" customWidth="1"/>
    <col min="3330" max="3330" width="12.85546875" style="2" customWidth="1"/>
    <col min="3331" max="3332" width="11.28515625" style="2" customWidth="1"/>
    <col min="3333" max="3333" width="11.42578125" style="2" customWidth="1"/>
    <col min="3334" max="3334" width="11.28515625" style="2" customWidth="1"/>
    <col min="3335" max="3335" width="12.28515625" style="2" customWidth="1"/>
    <col min="3336" max="3336" width="13.140625" style="2" customWidth="1"/>
    <col min="3337" max="3337" width="12.42578125" style="2" customWidth="1"/>
    <col min="3338" max="3338" width="12.28515625" style="2" customWidth="1"/>
    <col min="3339" max="3339" width="11.85546875" style="2" customWidth="1"/>
    <col min="3340" max="3340" width="13.7109375" style="2" customWidth="1"/>
    <col min="3341" max="3341" width="13.85546875" style="2" customWidth="1"/>
    <col min="3342" max="3342" width="16.5703125" style="2" customWidth="1"/>
    <col min="3343" max="3584" width="9.140625" style="2"/>
    <col min="3585" max="3585" width="43.7109375" style="2" customWidth="1"/>
    <col min="3586" max="3586" width="12.85546875" style="2" customWidth="1"/>
    <col min="3587" max="3588" width="11.28515625" style="2" customWidth="1"/>
    <col min="3589" max="3589" width="11.42578125" style="2" customWidth="1"/>
    <col min="3590" max="3590" width="11.28515625" style="2" customWidth="1"/>
    <col min="3591" max="3591" width="12.28515625" style="2" customWidth="1"/>
    <col min="3592" max="3592" width="13.140625" style="2" customWidth="1"/>
    <col min="3593" max="3593" width="12.42578125" style="2" customWidth="1"/>
    <col min="3594" max="3594" width="12.28515625" style="2" customWidth="1"/>
    <col min="3595" max="3595" width="11.85546875" style="2" customWidth="1"/>
    <col min="3596" max="3596" width="13.7109375" style="2" customWidth="1"/>
    <col min="3597" max="3597" width="13.85546875" style="2" customWidth="1"/>
    <col min="3598" max="3598" width="16.5703125" style="2" customWidth="1"/>
    <col min="3599" max="3840" width="9.140625" style="2"/>
    <col min="3841" max="3841" width="43.7109375" style="2" customWidth="1"/>
    <col min="3842" max="3842" width="12.85546875" style="2" customWidth="1"/>
    <col min="3843" max="3844" width="11.28515625" style="2" customWidth="1"/>
    <col min="3845" max="3845" width="11.42578125" style="2" customWidth="1"/>
    <col min="3846" max="3846" width="11.28515625" style="2" customWidth="1"/>
    <col min="3847" max="3847" width="12.28515625" style="2" customWidth="1"/>
    <col min="3848" max="3848" width="13.140625" style="2" customWidth="1"/>
    <col min="3849" max="3849" width="12.42578125" style="2" customWidth="1"/>
    <col min="3850" max="3850" width="12.28515625" style="2" customWidth="1"/>
    <col min="3851" max="3851" width="11.85546875" style="2" customWidth="1"/>
    <col min="3852" max="3852" width="13.7109375" style="2" customWidth="1"/>
    <col min="3853" max="3853" width="13.85546875" style="2" customWidth="1"/>
    <col min="3854" max="3854" width="16.5703125" style="2" customWidth="1"/>
    <col min="3855" max="4096" width="9.140625" style="2"/>
    <col min="4097" max="4097" width="43.7109375" style="2" customWidth="1"/>
    <col min="4098" max="4098" width="12.85546875" style="2" customWidth="1"/>
    <col min="4099" max="4100" width="11.28515625" style="2" customWidth="1"/>
    <col min="4101" max="4101" width="11.42578125" style="2" customWidth="1"/>
    <col min="4102" max="4102" width="11.28515625" style="2" customWidth="1"/>
    <col min="4103" max="4103" width="12.28515625" style="2" customWidth="1"/>
    <col min="4104" max="4104" width="13.140625" style="2" customWidth="1"/>
    <col min="4105" max="4105" width="12.42578125" style="2" customWidth="1"/>
    <col min="4106" max="4106" width="12.28515625" style="2" customWidth="1"/>
    <col min="4107" max="4107" width="11.85546875" style="2" customWidth="1"/>
    <col min="4108" max="4108" width="13.7109375" style="2" customWidth="1"/>
    <col min="4109" max="4109" width="13.85546875" style="2" customWidth="1"/>
    <col min="4110" max="4110" width="16.5703125" style="2" customWidth="1"/>
    <col min="4111" max="4352" width="9.140625" style="2"/>
    <col min="4353" max="4353" width="43.7109375" style="2" customWidth="1"/>
    <col min="4354" max="4354" width="12.85546875" style="2" customWidth="1"/>
    <col min="4355" max="4356" width="11.28515625" style="2" customWidth="1"/>
    <col min="4357" max="4357" width="11.42578125" style="2" customWidth="1"/>
    <col min="4358" max="4358" width="11.28515625" style="2" customWidth="1"/>
    <col min="4359" max="4359" width="12.28515625" style="2" customWidth="1"/>
    <col min="4360" max="4360" width="13.140625" style="2" customWidth="1"/>
    <col min="4361" max="4361" width="12.42578125" style="2" customWidth="1"/>
    <col min="4362" max="4362" width="12.28515625" style="2" customWidth="1"/>
    <col min="4363" max="4363" width="11.85546875" style="2" customWidth="1"/>
    <col min="4364" max="4364" width="13.7109375" style="2" customWidth="1"/>
    <col min="4365" max="4365" width="13.85546875" style="2" customWidth="1"/>
    <col min="4366" max="4366" width="16.5703125" style="2" customWidth="1"/>
    <col min="4367" max="4608" width="9.140625" style="2"/>
    <col min="4609" max="4609" width="43.7109375" style="2" customWidth="1"/>
    <col min="4610" max="4610" width="12.85546875" style="2" customWidth="1"/>
    <col min="4611" max="4612" width="11.28515625" style="2" customWidth="1"/>
    <col min="4613" max="4613" width="11.42578125" style="2" customWidth="1"/>
    <col min="4614" max="4614" width="11.28515625" style="2" customWidth="1"/>
    <col min="4615" max="4615" width="12.28515625" style="2" customWidth="1"/>
    <col min="4616" max="4616" width="13.140625" style="2" customWidth="1"/>
    <col min="4617" max="4617" width="12.42578125" style="2" customWidth="1"/>
    <col min="4618" max="4618" width="12.28515625" style="2" customWidth="1"/>
    <col min="4619" max="4619" width="11.85546875" style="2" customWidth="1"/>
    <col min="4620" max="4620" width="13.7109375" style="2" customWidth="1"/>
    <col min="4621" max="4621" width="13.85546875" style="2" customWidth="1"/>
    <col min="4622" max="4622" width="16.5703125" style="2" customWidth="1"/>
    <col min="4623" max="4864" width="9.140625" style="2"/>
    <col min="4865" max="4865" width="43.7109375" style="2" customWidth="1"/>
    <col min="4866" max="4866" width="12.85546875" style="2" customWidth="1"/>
    <col min="4867" max="4868" width="11.28515625" style="2" customWidth="1"/>
    <col min="4869" max="4869" width="11.42578125" style="2" customWidth="1"/>
    <col min="4870" max="4870" width="11.28515625" style="2" customWidth="1"/>
    <col min="4871" max="4871" width="12.28515625" style="2" customWidth="1"/>
    <col min="4872" max="4872" width="13.140625" style="2" customWidth="1"/>
    <col min="4873" max="4873" width="12.42578125" style="2" customWidth="1"/>
    <col min="4874" max="4874" width="12.28515625" style="2" customWidth="1"/>
    <col min="4875" max="4875" width="11.85546875" style="2" customWidth="1"/>
    <col min="4876" max="4876" width="13.7109375" style="2" customWidth="1"/>
    <col min="4877" max="4877" width="13.85546875" style="2" customWidth="1"/>
    <col min="4878" max="4878" width="16.5703125" style="2" customWidth="1"/>
    <col min="4879" max="5120" width="9.140625" style="2"/>
    <col min="5121" max="5121" width="43.7109375" style="2" customWidth="1"/>
    <col min="5122" max="5122" width="12.85546875" style="2" customWidth="1"/>
    <col min="5123" max="5124" width="11.28515625" style="2" customWidth="1"/>
    <col min="5125" max="5125" width="11.42578125" style="2" customWidth="1"/>
    <col min="5126" max="5126" width="11.28515625" style="2" customWidth="1"/>
    <col min="5127" max="5127" width="12.28515625" style="2" customWidth="1"/>
    <col min="5128" max="5128" width="13.140625" style="2" customWidth="1"/>
    <col min="5129" max="5129" width="12.42578125" style="2" customWidth="1"/>
    <col min="5130" max="5130" width="12.28515625" style="2" customWidth="1"/>
    <col min="5131" max="5131" width="11.85546875" style="2" customWidth="1"/>
    <col min="5132" max="5132" width="13.7109375" style="2" customWidth="1"/>
    <col min="5133" max="5133" width="13.85546875" style="2" customWidth="1"/>
    <col min="5134" max="5134" width="16.5703125" style="2" customWidth="1"/>
    <col min="5135" max="5376" width="9.140625" style="2"/>
    <col min="5377" max="5377" width="43.7109375" style="2" customWidth="1"/>
    <col min="5378" max="5378" width="12.85546875" style="2" customWidth="1"/>
    <col min="5379" max="5380" width="11.28515625" style="2" customWidth="1"/>
    <col min="5381" max="5381" width="11.42578125" style="2" customWidth="1"/>
    <col min="5382" max="5382" width="11.28515625" style="2" customWidth="1"/>
    <col min="5383" max="5383" width="12.28515625" style="2" customWidth="1"/>
    <col min="5384" max="5384" width="13.140625" style="2" customWidth="1"/>
    <col min="5385" max="5385" width="12.42578125" style="2" customWidth="1"/>
    <col min="5386" max="5386" width="12.28515625" style="2" customWidth="1"/>
    <col min="5387" max="5387" width="11.85546875" style="2" customWidth="1"/>
    <col min="5388" max="5388" width="13.7109375" style="2" customWidth="1"/>
    <col min="5389" max="5389" width="13.85546875" style="2" customWidth="1"/>
    <col min="5390" max="5390" width="16.5703125" style="2" customWidth="1"/>
    <col min="5391" max="5632" width="9.140625" style="2"/>
    <col min="5633" max="5633" width="43.7109375" style="2" customWidth="1"/>
    <col min="5634" max="5634" width="12.85546875" style="2" customWidth="1"/>
    <col min="5635" max="5636" width="11.28515625" style="2" customWidth="1"/>
    <col min="5637" max="5637" width="11.42578125" style="2" customWidth="1"/>
    <col min="5638" max="5638" width="11.28515625" style="2" customWidth="1"/>
    <col min="5639" max="5639" width="12.28515625" style="2" customWidth="1"/>
    <col min="5640" max="5640" width="13.140625" style="2" customWidth="1"/>
    <col min="5641" max="5641" width="12.42578125" style="2" customWidth="1"/>
    <col min="5642" max="5642" width="12.28515625" style="2" customWidth="1"/>
    <col min="5643" max="5643" width="11.85546875" style="2" customWidth="1"/>
    <col min="5644" max="5644" width="13.7109375" style="2" customWidth="1"/>
    <col min="5645" max="5645" width="13.85546875" style="2" customWidth="1"/>
    <col min="5646" max="5646" width="16.5703125" style="2" customWidth="1"/>
    <col min="5647" max="5888" width="9.140625" style="2"/>
    <col min="5889" max="5889" width="43.7109375" style="2" customWidth="1"/>
    <col min="5890" max="5890" width="12.85546875" style="2" customWidth="1"/>
    <col min="5891" max="5892" width="11.28515625" style="2" customWidth="1"/>
    <col min="5893" max="5893" width="11.42578125" style="2" customWidth="1"/>
    <col min="5894" max="5894" width="11.28515625" style="2" customWidth="1"/>
    <col min="5895" max="5895" width="12.28515625" style="2" customWidth="1"/>
    <col min="5896" max="5896" width="13.140625" style="2" customWidth="1"/>
    <col min="5897" max="5897" width="12.42578125" style="2" customWidth="1"/>
    <col min="5898" max="5898" width="12.28515625" style="2" customWidth="1"/>
    <col min="5899" max="5899" width="11.85546875" style="2" customWidth="1"/>
    <col min="5900" max="5900" width="13.7109375" style="2" customWidth="1"/>
    <col min="5901" max="5901" width="13.85546875" style="2" customWidth="1"/>
    <col min="5902" max="5902" width="16.5703125" style="2" customWidth="1"/>
    <col min="5903" max="6144" width="9.140625" style="2"/>
    <col min="6145" max="6145" width="43.7109375" style="2" customWidth="1"/>
    <col min="6146" max="6146" width="12.85546875" style="2" customWidth="1"/>
    <col min="6147" max="6148" width="11.28515625" style="2" customWidth="1"/>
    <col min="6149" max="6149" width="11.42578125" style="2" customWidth="1"/>
    <col min="6150" max="6150" width="11.28515625" style="2" customWidth="1"/>
    <col min="6151" max="6151" width="12.28515625" style="2" customWidth="1"/>
    <col min="6152" max="6152" width="13.140625" style="2" customWidth="1"/>
    <col min="6153" max="6153" width="12.42578125" style="2" customWidth="1"/>
    <col min="6154" max="6154" width="12.28515625" style="2" customWidth="1"/>
    <col min="6155" max="6155" width="11.85546875" style="2" customWidth="1"/>
    <col min="6156" max="6156" width="13.7109375" style="2" customWidth="1"/>
    <col min="6157" max="6157" width="13.85546875" style="2" customWidth="1"/>
    <col min="6158" max="6158" width="16.5703125" style="2" customWidth="1"/>
    <col min="6159" max="6400" width="9.140625" style="2"/>
    <col min="6401" max="6401" width="43.7109375" style="2" customWidth="1"/>
    <col min="6402" max="6402" width="12.85546875" style="2" customWidth="1"/>
    <col min="6403" max="6404" width="11.28515625" style="2" customWidth="1"/>
    <col min="6405" max="6405" width="11.42578125" style="2" customWidth="1"/>
    <col min="6406" max="6406" width="11.28515625" style="2" customWidth="1"/>
    <col min="6407" max="6407" width="12.28515625" style="2" customWidth="1"/>
    <col min="6408" max="6408" width="13.140625" style="2" customWidth="1"/>
    <col min="6409" max="6409" width="12.42578125" style="2" customWidth="1"/>
    <col min="6410" max="6410" width="12.28515625" style="2" customWidth="1"/>
    <col min="6411" max="6411" width="11.85546875" style="2" customWidth="1"/>
    <col min="6412" max="6412" width="13.7109375" style="2" customWidth="1"/>
    <col min="6413" max="6413" width="13.85546875" style="2" customWidth="1"/>
    <col min="6414" max="6414" width="16.5703125" style="2" customWidth="1"/>
    <col min="6415" max="6656" width="9.140625" style="2"/>
    <col min="6657" max="6657" width="43.7109375" style="2" customWidth="1"/>
    <col min="6658" max="6658" width="12.85546875" style="2" customWidth="1"/>
    <col min="6659" max="6660" width="11.28515625" style="2" customWidth="1"/>
    <col min="6661" max="6661" width="11.42578125" style="2" customWidth="1"/>
    <col min="6662" max="6662" width="11.28515625" style="2" customWidth="1"/>
    <col min="6663" max="6663" width="12.28515625" style="2" customWidth="1"/>
    <col min="6664" max="6664" width="13.140625" style="2" customWidth="1"/>
    <col min="6665" max="6665" width="12.42578125" style="2" customWidth="1"/>
    <col min="6666" max="6666" width="12.28515625" style="2" customWidth="1"/>
    <col min="6667" max="6667" width="11.85546875" style="2" customWidth="1"/>
    <col min="6668" max="6668" width="13.7109375" style="2" customWidth="1"/>
    <col min="6669" max="6669" width="13.85546875" style="2" customWidth="1"/>
    <col min="6670" max="6670" width="16.5703125" style="2" customWidth="1"/>
    <col min="6671" max="6912" width="9.140625" style="2"/>
    <col min="6913" max="6913" width="43.7109375" style="2" customWidth="1"/>
    <col min="6914" max="6914" width="12.85546875" style="2" customWidth="1"/>
    <col min="6915" max="6916" width="11.28515625" style="2" customWidth="1"/>
    <col min="6917" max="6917" width="11.42578125" style="2" customWidth="1"/>
    <col min="6918" max="6918" width="11.28515625" style="2" customWidth="1"/>
    <col min="6919" max="6919" width="12.28515625" style="2" customWidth="1"/>
    <col min="6920" max="6920" width="13.140625" style="2" customWidth="1"/>
    <col min="6921" max="6921" width="12.42578125" style="2" customWidth="1"/>
    <col min="6922" max="6922" width="12.28515625" style="2" customWidth="1"/>
    <col min="6923" max="6923" width="11.85546875" style="2" customWidth="1"/>
    <col min="6924" max="6924" width="13.7109375" style="2" customWidth="1"/>
    <col min="6925" max="6925" width="13.85546875" style="2" customWidth="1"/>
    <col min="6926" max="6926" width="16.5703125" style="2" customWidth="1"/>
    <col min="6927" max="7168" width="9.140625" style="2"/>
    <col min="7169" max="7169" width="43.7109375" style="2" customWidth="1"/>
    <col min="7170" max="7170" width="12.85546875" style="2" customWidth="1"/>
    <col min="7171" max="7172" width="11.28515625" style="2" customWidth="1"/>
    <col min="7173" max="7173" width="11.42578125" style="2" customWidth="1"/>
    <col min="7174" max="7174" width="11.28515625" style="2" customWidth="1"/>
    <col min="7175" max="7175" width="12.28515625" style="2" customWidth="1"/>
    <col min="7176" max="7176" width="13.140625" style="2" customWidth="1"/>
    <col min="7177" max="7177" width="12.42578125" style="2" customWidth="1"/>
    <col min="7178" max="7178" width="12.28515625" style="2" customWidth="1"/>
    <col min="7179" max="7179" width="11.85546875" style="2" customWidth="1"/>
    <col min="7180" max="7180" width="13.7109375" style="2" customWidth="1"/>
    <col min="7181" max="7181" width="13.85546875" style="2" customWidth="1"/>
    <col min="7182" max="7182" width="16.5703125" style="2" customWidth="1"/>
    <col min="7183" max="7424" width="9.140625" style="2"/>
    <col min="7425" max="7425" width="43.7109375" style="2" customWidth="1"/>
    <col min="7426" max="7426" width="12.85546875" style="2" customWidth="1"/>
    <col min="7427" max="7428" width="11.28515625" style="2" customWidth="1"/>
    <col min="7429" max="7429" width="11.42578125" style="2" customWidth="1"/>
    <col min="7430" max="7430" width="11.28515625" style="2" customWidth="1"/>
    <col min="7431" max="7431" width="12.28515625" style="2" customWidth="1"/>
    <col min="7432" max="7432" width="13.140625" style="2" customWidth="1"/>
    <col min="7433" max="7433" width="12.42578125" style="2" customWidth="1"/>
    <col min="7434" max="7434" width="12.28515625" style="2" customWidth="1"/>
    <col min="7435" max="7435" width="11.85546875" style="2" customWidth="1"/>
    <col min="7436" max="7436" width="13.7109375" style="2" customWidth="1"/>
    <col min="7437" max="7437" width="13.85546875" style="2" customWidth="1"/>
    <col min="7438" max="7438" width="16.5703125" style="2" customWidth="1"/>
    <col min="7439" max="7680" width="9.140625" style="2"/>
    <col min="7681" max="7681" width="43.7109375" style="2" customWidth="1"/>
    <col min="7682" max="7682" width="12.85546875" style="2" customWidth="1"/>
    <col min="7683" max="7684" width="11.28515625" style="2" customWidth="1"/>
    <col min="7685" max="7685" width="11.42578125" style="2" customWidth="1"/>
    <col min="7686" max="7686" width="11.28515625" style="2" customWidth="1"/>
    <col min="7687" max="7687" width="12.28515625" style="2" customWidth="1"/>
    <col min="7688" max="7688" width="13.140625" style="2" customWidth="1"/>
    <col min="7689" max="7689" width="12.42578125" style="2" customWidth="1"/>
    <col min="7690" max="7690" width="12.28515625" style="2" customWidth="1"/>
    <col min="7691" max="7691" width="11.85546875" style="2" customWidth="1"/>
    <col min="7692" max="7692" width="13.7109375" style="2" customWidth="1"/>
    <col min="7693" max="7693" width="13.85546875" style="2" customWidth="1"/>
    <col min="7694" max="7694" width="16.5703125" style="2" customWidth="1"/>
    <col min="7695" max="7936" width="9.140625" style="2"/>
    <col min="7937" max="7937" width="43.7109375" style="2" customWidth="1"/>
    <col min="7938" max="7938" width="12.85546875" style="2" customWidth="1"/>
    <col min="7939" max="7940" width="11.28515625" style="2" customWidth="1"/>
    <col min="7941" max="7941" width="11.42578125" style="2" customWidth="1"/>
    <col min="7942" max="7942" width="11.28515625" style="2" customWidth="1"/>
    <col min="7943" max="7943" width="12.28515625" style="2" customWidth="1"/>
    <col min="7944" max="7944" width="13.140625" style="2" customWidth="1"/>
    <col min="7945" max="7945" width="12.42578125" style="2" customWidth="1"/>
    <col min="7946" max="7946" width="12.28515625" style="2" customWidth="1"/>
    <col min="7947" max="7947" width="11.85546875" style="2" customWidth="1"/>
    <col min="7948" max="7948" width="13.7109375" style="2" customWidth="1"/>
    <col min="7949" max="7949" width="13.85546875" style="2" customWidth="1"/>
    <col min="7950" max="7950" width="16.5703125" style="2" customWidth="1"/>
    <col min="7951" max="8192" width="9.140625" style="2"/>
    <col min="8193" max="8193" width="43.7109375" style="2" customWidth="1"/>
    <col min="8194" max="8194" width="12.85546875" style="2" customWidth="1"/>
    <col min="8195" max="8196" width="11.28515625" style="2" customWidth="1"/>
    <col min="8197" max="8197" width="11.42578125" style="2" customWidth="1"/>
    <col min="8198" max="8198" width="11.28515625" style="2" customWidth="1"/>
    <col min="8199" max="8199" width="12.28515625" style="2" customWidth="1"/>
    <col min="8200" max="8200" width="13.140625" style="2" customWidth="1"/>
    <col min="8201" max="8201" width="12.42578125" style="2" customWidth="1"/>
    <col min="8202" max="8202" width="12.28515625" style="2" customWidth="1"/>
    <col min="8203" max="8203" width="11.85546875" style="2" customWidth="1"/>
    <col min="8204" max="8204" width="13.7109375" style="2" customWidth="1"/>
    <col min="8205" max="8205" width="13.85546875" style="2" customWidth="1"/>
    <col min="8206" max="8206" width="16.5703125" style="2" customWidth="1"/>
    <col min="8207" max="8448" width="9.140625" style="2"/>
    <col min="8449" max="8449" width="43.7109375" style="2" customWidth="1"/>
    <col min="8450" max="8450" width="12.85546875" style="2" customWidth="1"/>
    <col min="8451" max="8452" width="11.28515625" style="2" customWidth="1"/>
    <col min="8453" max="8453" width="11.42578125" style="2" customWidth="1"/>
    <col min="8454" max="8454" width="11.28515625" style="2" customWidth="1"/>
    <col min="8455" max="8455" width="12.28515625" style="2" customWidth="1"/>
    <col min="8456" max="8456" width="13.140625" style="2" customWidth="1"/>
    <col min="8457" max="8457" width="12.42578125" style="2" customWidth="1"/>
    <col min="8458" max="8458" width="12.28515625" style="2" customWidth="1"/>
    <col min="8459" max="8459" width="11.85546875" style="2" customWidth="1"/>
    <col min="8460" max="8460" width="13.7109375" style="2" customWidth="1"/>
    <col min="8461" max="8461" width="13.85546875" style="2" customWidth="1"/>
    <col min="8462" max="8462" width="16.5703125" style="2" customWidth="1"/>
    <col min="8463" max="8704" width="9.140625" style="2"/>
    <col min="8705" max="8705" width="43.7109375" style="2" customWidth="1"/>
    <col min="8706" max="8706" width="12.85546875" style="2" customWidth="1"/>
    <col min="8707" max="8708" width="11.28515625" style="2" customWidth="1"/>
    <col min="8709" max="8709" width="11.42578125" style="2" customWidth="1"/>
    <col min="8710" max="8710" width="11.28515625" style="2" customWidth="1"/>
    <col min="8711" max="8711" width="12.28515625" style="2" customWidth="1"/>
    <col min="8712" max="8712" width="13.140625" style="2" customWidth="1"/>
    <col min="8713" max="8713" width="12.42578125" style="2" customWidth="1"/>
    <col min="8714" max="8714" width="12.28515625" style="2" customWidth="1"/>
    <col min="8715" max="8715" width="11.85546875" style="2" customWidth="1"/>
    <col min="8716" max="8716" width="13.7109375" style="2" customWidth="1"/>
    <col min="8717" max="8717" width="13.85546875" style="2" customWidth="1"/>
    <col min="8718" max="8718" width="16.5703125" style="2" customWidth="1"/>
    <col min="8719" max="8960" width="9.140625" style="2"/>
    <col min="8961" max="8961" width="43.7109375" style="2" customWidth="1"/>
    <col min="8962" max="8962" width="12.85546875" style="2" customWidth="1"/>
    <col min="8963" max="8964" width="11.28515625" style="2" customWidth="1"/>
    <col min="8965" max="8965" width="11.42578125" style="2" customWidth="1"/>
    <col min="8966" max="8966" width="11.28515625" style="2" customWidth="1"/>
    <col min="8967" max="8967" width="12.28515625" style="2" customWidth="1"/>
    <col min="8968" max="8968" width="13.140625" style="2" customWidth="1"/>
    <col min="8969" max="8969" width="12.42578125" style="2" customWidth="1"/>
    <col min="8970" max="8970" width="12.28515625" style="2" customWidth="1"/>
    <col min="8971" max="8971" width="11.85546875" style="2" customWidth="1"/>
    <col min="8972" max="8972" width="13.7109375" style="2" customWidth="1"/>
    <col min="8973" max="8973" width="13.85546875" style="2" customWidth="1"/>
    <col min="8974" max="8974" width="16.5703125" style="2" customWidth="1"/>
    <col min="8975" max="9216" width="9.140625" style="2"/>
    <col min="9217" max="9217" width="43.7109375" style="2" customWidth="1"/>
    <col min="9218" max="9218" width="12.85546875" style="2" customWidth="1"/>
    <col min="9219" max="9220" width="11.28515625" style="2" customWidth="1"/>
    <col min="9221" max="9221" width="11.42578125" style="2" customWidth="1"/>
    <col min="9222" max="9222" width="11.28515625" style="2" customWidth="1"/>
    <col min="9223" max="9223" width="12.28515625" style="2" customWidth="1"/>
    <col min="9224" max="9224" width="13.140625" style="2" customWidth="1"/>
    <col min="9225" max="9225" width="12.42578125" style="2" customWidth="1"/>
    <col min="9226" max="9226" width="12.28515625" style="2" customWidth="1"/>
    <col min="9227" max="9227" width="11.85546875" style="2" customWidth="1"/>
    <col min="9228" max="9228" width="13.7109375" style="2" customWidth="1"/>
    <col min="9229" max="9229" width="13.85546875" style="2" customWidth="1"/>
    <col min="9230" max="9230" width="16.5703125" style="2" customWidth="1"/>
    <col min="9231" max="9472" width="9.140625" style="2"/>
    <col min="9473" max="9473" width="43.7109375" style="2" customWidth="1"/>
    <col min="9474" max="9474" width="12.85546875" style="2" customWidth="1"/>
    <col min="9475" max="9476" width="11.28515625" style="2" customWidth="1"/>
    <col min="9477" max="9477" width="11.42578125" style="2" customWidth="1"/>
    <col min="9478" max="9478" width="11.28515625" style="2" customWidth="1"/>
    <col min="9479" max="9479" width="12.28515625" style="2" customWidth="1"/>
    <col min="9480" max="9480" width="13.140625" style="2" customWidth="1"/>
    <col min="9481" max="9481" width="12.42578125" style="2" customWidth="1"/>
    <col min="9482" max="9482" width="12.28515625" style="2" customWidth="1"/>
    <col min="9483" max="9483" width="11.85546875" style="2" customWidth="1"/>
    <col min="9484" max="9484" width="13.7109375" style="2" customWidth="1"/>
    <col min="9485" max="9485" width="13.85546875" style="2" customWidth="1"/>
    <col min="9486" max="9486" width="16.5703125" style="2" customWidth="1"/>
    <col min="9487" max="9728" width="9.140625" style="2"/>
    <col min="9729" max="9729" width="43.7109375" style="2" customWidth="1"/>
    <col min="9730" max="9730" width="12.85546875" style="2" customWidth="1"/>
    <col min="9731" max="9732" width="11.28515625" style="2" customWidth="1"/>
    <col min="9733" max="9733" width="11.42578125" style="2" customWidth="1"/>
    <col min="9734" max="9734" width="11.28515625" style="2" customWidth="1"/>
    <col min="9735" max="9735" width="12.28515625" style="2" customWidth="1"/>
    <col min="9736" max="9736" width="13.140625" style="2" customWidth="1"/>
    <col min="9737" max="9737" width="12.42578125" style="2" customWidth="1"/>
    <col min="9738" max="9738" width="12.28515625" style="2" customWidth="1"/>
    <col min="9739" max="9739" width="11.85546875" style="2" customWidth="1"/>
    <col min="9740" max="9740" width="13.7109375" style="2" customWidth="1"/>
    <col min="9741" max="9741" width="13.85546875" style="2" customWidth="1"/>
    <col min="9742" max="9742" width="16.5703125" style="2" customWidth="1"/>
    <col min="9743" max="9984" width="9.140625" style="2"/>
    <col min="9985" max="9985" width="43.7109375" style="2" customWidth="1"/>
    <col min="9986" max="9986" width="12.85546875" style="2" customWidth="1"/>
    <col min="9987" max="9988" width="11.28515625" style="2" customWidth="1"/>
    <col min="9989" max="9989" width="11.42578125" style="2" customWidth="1"/>
    <col min="9990" max="9990" width="11.28515625" style="2" customWidth="1"/>
    <col min="9991" max="9991" width="12.28515625" style="2" customWidth="1"/>
    <col min="9992" max="9992" width="13.140625" style="2" customWidth="1"/>
    <col min="9993" max="9993" width="12.42578125" style="2" customWidth="1"/>
    <col min="9994" max="9994" width="12.28515625" style="2" customWidth="1"/>
    <col min="9995" max="9995" width="11.85546875" style="2" customWidth="1"/>
    <col min="9996" max="9996" width="13.7109375" style="2" customWidth="1"/>
    <col min="9997" max="9997" width="13.85546875" style="2" customWidth="1"/>
    <col min="9998" max="9998" width="16.5703125" style="2" customWidth="1"/>
    <col min="9999" max="10240" width="9.140625" style="2"/>
    <col min="10241" max="10241" width="43.7109375" style="2" customWidth="1"/>
    <col min="10242" max="10242" width="12.85546875" style="2" customWidth="1"/>
    <col min="10243" max="10244" width="11.28515625" style="2" customWidth="1"/>
    <col min="10245" max="10245" width="11.42578125" style="2" customWidth="1"/>
    <col min="10246" max="10246" width="11.28515625" style="2" customWidth="1"/>
    <col min="10247" max="10247" width="12.28515625" style="2" customWidth="1"/>
    <col min="10248" max="10248" width="13.140625" style="2" customWidth="1"/>
    <col min="10249" max="10249" width="12.42578125" style="2" customWidth="1"/>
    <col min="10250" max="10250" width="12.28515625" style="2" customWidth="1"/>
    <col min="10251" max="10251" width="11.85546875" style="2" customWidth="1"/>
    <col min="10252" max="10252" width="13.7109375" style="2" customWidth="1"/>
    <col min="10253" max="10253" width="13.85546875" style="2" customWidth="1"/>
    <col min="10254" max="10254" width="16.5703125" style="2" customWidth="1"/>
    <col min="10255" max="10496" width="9.140625" style="2"/>
    <col min="10497" max="10497" width="43.7109375" style="2" customWidth="1"/>
    <col min="10498" max="10498" width="12.85546875" style="2" customWidth="1"/>
    <col min="10499" max="10500" width="11.28515625" style="2" customWidth="1"/>
    <col min="10501" max="10501" width="11.42578125" style="2" customWidth="1"/>
    <col min="10502" max="10502" width="11.28515625" style="2" customWidth="1"/>
    <col min="10503" max="10503" width="12.28515625" style="2" customWidth="1"/>
    <col min="10504" max="10504" width="13.140625" style="2" customWidth="1"/>
    <col min="10505" max="10505" width="12.42578125" style="2" customWidth="1"/>
    <col min="10506" max="10506" width="12.28515625" style="2" customWidth="1"/>
    <col min="10507" max="10507" width="11.85546875" style="2" customWidth="1"/>
    <col min="10508" max="10508" width="13.7109375" style="2" customWidth="1"/>
    <col min="10509" max="10509" width="13.85546875" style="2" customWidth="1"/>
    <col min="10510" max="10510" width="16.5703125" style="2" customWidth="1"/>
    <col min="10511" max="10752" width="9.140625" style="2"/>
    <col min="10753" max="10753" width="43.7109375" style="2" customWidth="1"/>
    <col min="10754" max="10754" width="12.85546875" style="2" customWidth="1"/>
    <col min="10755" max="10756" width="11.28515625" style="2" customWidth="1"/>
    <col min="10757" max="10757" width="11.42578125" style="2" customWidth="1"/>
    <col min="10758" max="10758" width="11.28515625" style="2" customWidth="1"/>
    <col min="10759" max="10759" width="12.28515625" style="2" customWidth="1"/>
    <col min="10760" max="10760" width="13.140625" style="2" customWidth="1"/>
    <col min="10761" max="10761" width="12.42578125" style="2" customWidth="1"/>
    <col min="10762" max="10762" width="12.28515625" style="2" customWidth="1"/>
    <col min="10763" max="10763" width="11.85546875" style="2" customWidth="1"/>
    <col min="10764" max="10764" width="13.7109375" style="2" customWidth="1"/>
    <col min="10765" max="10765" width="13.85546875" style="2" customWidth="1"/>
    <col min="10766" max="10766" width="16.5703125" style="2" customWidth="1"/>
    <col min="10767" max="11008" width="9.140625" style="2"/>
    <col min="11009" max="11009" width="43.7109375" style="2" customWidth="1"/>
    <col min="11010" max="11010" width="12.85546875" style="2" customWidth="1"/>
    <col min="11011" max="11012" width="11.28515625" style="2" customWidth="1"/>
    <col min="11013" max="11013" width="11.42578125" style="2" customWidth="1"/>
    <col min="11014" max="11014" width="11.28515625" style="2" customWidth="1"/>
    <col min="11015" max="11015" width="12.28515625" style="2" customWidth="1"/>
    <col min="11016" max="11016" width="13.140625" style="2" customWidth="1"/>
    <col min="11017" max="11017" width="12.42578125" style="2" customWidth="1"/>
    <col min="11018" max="11018" width="12.28515625" style="2" customWidth="1"/>
    <col min="11019" max="11019" width="11.85546875" style="2" customWidth="1"/>
    <col min="11020" max="11020" width="13.7109375" style="2" customWidth="1"/>
    <col min="11021" max="11021" width="13.85546875" style="2" customWidth="1"/>
    <col min="11022" max="11022" width="16.5703125" style="2" customWidth="1"/>
    <col min="11023" max="11264" width="9.140625" style="2"/>
    <col min="11265" max="11265" width="43.7109375" style="2" customWidth="1"/>
    <col min="11266" max="11266" width="12.85546875" style="2" customWidth="1"/>
    <col min="11267" max="11268" width="11.28515625" style="2" customWidth="1"/>
    <col min="11269" max="11269" width="11.42578125" style="2" customWidth="1"/>
    <col min="11270" max="11270" width="11.28515625" style="2" customWidth="1"/>
    <col min="11271" max="11271" width="12.28515625" style="2" customWidth="1"/>
    <col min="11272" max="11272" width="13.140625" style="2" customWidth="1"/>
    <col min="11273" max="11273" width="12.42578125" style="2" customWidth="1"/>
    <col min="11274" max="11274" width="12.28515625" style="2" customWidth="1"/>
    <col min="11275" max="11275" width="11.85546875" style="2" customWidth="1"/>
    <col min="11276" max="11276" width="13.7109375" style="2" customWidth="1"/>
    <col min="11277" max="11277" width="13.85546875" style="2" customWidth="1"/>
    <col min="11278" max="11278" width="16.5703125" style="2" customWidth="1"/>
    <col min="11279" max="11520" width="9.140625" style="2"/>
    <col min="11521" max="11521" width="43.7109375" style="2" customWidth="1"/>
    <col min="11522" max="11522" width="12.85546875" style="2" customWidth="1"/>
    <col min="11523" max="11524" width="11.28515625" style="2" customWidth="1"/>
    <col min="11525" max="11525" width="11.42578125" style="2" customWidth="1"/>
    <col min="11526" max="11526" width="11.28515625" style="2" customWidth="1"/>
    <col min="11527" max="11527" width="12.28515625" style="2" customWidth="1"/>
    <col min="11528" max="11528" width="13.140625" style="2" customWidth="1"/>
    <col min="11529" max="11529" width="12.42578125" style="2" customWidth="1"/>
    <col min="11530" max="11530" width="12.28515625" style="2" customWidth="1"/>
    <col min="11531" max="11531" width="11.85546875" style="2" customWidth="1"/>
    <col min="11532" max="11532" width="13.7109375" style="2" customWidth="1"/>
    <col min="11533" max="11533" width="13.85546875" style="2" customWidth="1"/>
    <col min="11534" max="11534" width="16.5703125" style="2" customWidth="1"/>
    <col min="11535" max="11776" width="9.140625" style="2"/>
    <col min="11777" max="11777" width="43.7109375" style="2" customWidth="1"/>
    <col min="11778" max="11778" width="12.85546875" style="2" customWidth="1"/>
    <col min="11779" max="11780" width="11.28515625" style="2" customWidth="1"/>
    <col min="11781" max="11781" width="11.42578125" style="2" customWidth="1"/>
    <col min="11782" max="11782" width="11.28515625" style="2" customWidth="1"/>
    <col min="11783" max="11783" width="12.28515625" style="2" customWidth="1"/>
    <col min="11784" max="11784" width="13.140625" style="2" customWidth="1"/>
    <col min="11785" max="11785" width="12.42578125" style="2" customWidth="1"/>
    <col min="11786" max="11786" width="12.28515625" style="2" customWidth="1"/>
    <col min="11787" max="11787" width="11.85546875" style="2" customWidth="1"/>
    <col min="11788" max="11788" width="13.7109375" style="2" customWidth="1"/>
    <col min="11789" max="11789" width="13.85546875" style="2" customWidth="1"/>
    <col min="11790" max="11790" width="16.5703125" style="2" customWidth="1"/>
    <col min="11791" max="12032" width="9.140625" style="2"/>
    <col min="12033" max="12033" width="43.7109375" style="2" customWidth="1"/>
    <col min="12034" max="12034" width="12.85546875" style="2" customWidth="1"/>
    <col min="12035" max="12036" width="11.28515625" style="2" customWidth="1"/>
    <col min="12037" max="12037" width="11.42578125" style="2" customWidth="1"/>
    <col min="12038" max="12038" width="11.28515625" style="2" customWidth="1"/>
    <col min="12039" max="12039" width="12.28515625" style="2" customWidth="1"/>
    <col min="12040" max="12040" width="13.140625" style="2" customWidth="1"/>
    <col min="12041" max="12041" width="12.42578125" style="2" customWidth="1"/>
    <col min="12042" max="12042" width="12.28515625" style="2" customWidth="1"/>
    <col min="12043" max="12043" width="11.85546875" style="2" customWidth="1"/>
    <col min="12044" max="12044" width="13.7109375" style="2" customWidth="1"/>
    <col min="12045" max="12045" width="13.85546875" style="2" customWidth="1"/>
    <col min="12046" max="12046" width="16.5703125" style="2" customWidth="1"/>
    <col min="12047" max="12288" width="9.140625" style="2"/>
    <col min="12289" max="12289" width="43.7109375" style="2" customWidth="1"/>
    <col min="12290" max="12290" width="12.85546875" style="2" customWidth="1"/>
    <col min="12291" max="12292" width="11.28515625" style="2" customWidth="1"/>
    <col min="12293" max="12293" width="11.42578125" style="2" customWidth="1"/>
    <col min="12294" max="12294" width="11.28515625" style="2" customWidth="1"/>
    <col min="12295" max="12295" width="12.28515625" style="2" customWidth="1"/>
    <col min="12296" max="12296" width="13.140625" style="2" customWidth="1"/>
    <col min="12297" max="12297" width="12.42578125" style="2" customWidth="1"/>
    <col min="12298" max="12298" width="12.28515625" style="2" customWidth="1"/>
    <col min="12299" max="12299" width="11.85546875" style="2" customWidth="1"/>
    <col min="12300" max="12300" width="13.7109375" style="2" customWidth="1"/>
    <col min="12301" max="12301" width="13.85546875" style="2" customWidth="1"/>
    <col min="12302" max="12302" width="16.5703125" style="2" customWidth="1"/>
    <col min="12303" max="12544" width="9.140625" style="2"/>
    <col min="12545" max="12545" width="43.7109375" style="2" customWidth="1"/>
    <col min="12546" max="12546" width="12.85546875" style="2" customWidth="1"/>
    <col min="12547" max="12548" width="11.28515625" style="2" customWidth="1"/>
    <col min="12549" max="12549" width="11.42578125" style="2" customWidth="1"/>
    <col min="12550" max="12550" width="11.28515625" style="2" customWidth="1"/>
    <col min="12551" max="12551" width="12.28515625" style="2" customWidth="1"/>
    <col min="12552" max="12552" width="13.140625" style="2" customWidth="1"/>
    <col min="12553" max="12553" width="12.42578125" style="2" customWidth="1"/>
    <col min="12554" max="12554" width="12.28515625" style="2" customWidth="1"/>
    <col min="12555" max="12555" width="11.85546875" style="2" customWidth="1"/>
    <col min="12556" max="12556" width="13.7109375" style="2" customWidth="1"/>
    <col min="12557" max="12557" width="13.85546875" style="2" customWidth="1"/>
    <col min="12558" max="12558" width="16.5703125" style="2" customWidth="1"/>
    <col min="12559" max="12800" width="9.140625" style="2"/>
    <col min="12801" max="12801" width="43.7109375" style="2" customWidth="1"/>
    <col min="12802" max="12802" width="12.85546875" style="2" customWidth="1"/>
    <col min="12803" max="12804" width="11.28515625" style="2" customWidth="1"/>
    <col min="12805" max="12805" width="11.42578125" style="2" customWidth="1"/>
    <col min="12806" max="12806" width="11.28515625" style="2" customWidth="1"/>
    <col min="12807" max="12807" width="12.28515625" style="2" customWidth="1"/>
    <col min="12808" max="12808" width="13.140625" style="2" customWidth="1"/>
    <col min="12809" max="12809" width="12.42578125" style="2" customWidth="1"/>
    <col min="12810" max="12810" width="12.28515625" style="2" customWidth="1"/>
    <col min="12811" max="12811" width="11.85546875" style="2" customWidth="1"/>
    <col min="12812" max="12812" width="13.7109375" style="2" customWidth="1"/>
    <col min="12813" max="12813" width="13.85546875" style="2" customWidth="1"/>
    <col min="12814" max="12814" width="16.5703125" style="2" customWidth="1"/>
    <col min="12815" max="13056" width="9.140625" style="2"/>
    <col min="13057" max="13057" width="43.7109375" style="2" customWidth="1"/>
    <col min="13058" max="13058" width="12.85546875" style="2" customWidth="1"/>
    <col min="13059" max="13060" width="11.28515625" style="2" customWidth="1"/>
    <col min="13061" max="13061" width="11.42578125" style="2" customWidth="1"/>
    <col min="13062" max="13062" width="11.28515625" style="2" customWidth="1"/>
    <col min="13063" max="13063" width="12.28515625" style="2" customWidth="1"/>
    <col min="13064" max="13064" width="13.140625" style="2" customWidth="1"/>
    <col min="13065" max="13065" width="12.42578125" style="2" customWidth="1"/>
    <col min="13066" max="13066" width="12.28515625" style="2" customWidth="1"/>
    <col min="13067" max="13067" width="11.85546875" style="2" customWidth="1"/>
    <col min="13068" max="13068" width="13.7109375" style="2" customWidth="1"/>
    <col min="13069" max="13069" width="13.85546875" style="2" customWidth="1"/>
    <col min="13070" max="13070" width="16.5703125" style="2" customWidth="1"/>
    <col min="13071" max="13312" width="9.140625" style="2"/>
    <col min="13313" max="13313" width="43.7109375" style="2" customWidth="1"/>
    <col min="13314" max="13314" width="12.85546875" style="2" customWidth="1"/>
    <col min="13315" max="13316" width="11.28515625" style="2" customWidth="1"/>
    <col min="13317" max="13317" width="11.42578125" style="2" customWidth="1"/>
    <col min="13318" max="13318" width="11.28515625" style="2" customWidth="1"/>
    <col min="13319" max="13319" width="12.28515625" style="2" customWidth="1"/>
    <col min="13320" max="13320" width="13.140625" style="2" customWidth="1"/>
    <col min="13321" max="13321" width="12.42578125" style="2" customWidth="1"/>
    <col min="13322" max="13322" width="12.28515625" style="2" customWidth="1"/>
    <col min="13323" max="13323" width="11.85546875" style="2" customWidth="1"/>
    <col min="13324" max="13324" width="13.7109375" style="2" customWidth="1"/>
    <col min="13325" max="13325" width="13.85546875" style="2" customWidth="1"/>
    <col min="13326" max="13326" width="16.5703125" style="2" customWidth="1"/>
    <col min="13327" max="13568" width="9.140625" style="2"/>
    <col min="13569" max="13569" width="43.7109375" style="2" customWidth="1"/>
    <col min="13570" max="13570" width="12.85546875" style="2" customWidth="1"/>
    <col min="13571" max="13572" width="11.28515625" style="2" customWidth="1"/>
    <col min="13573" max="13573" width="11.42578125" style="2" customWidth="1"/>
    <col min="13574" max="13574" width="11.28515625" style="2" customWidth="1"/>
    <col min="13575" max="13575" width="12.28515625" style="2" customWidth="1"/>
    <col min="13576" max="13576" width="13.140625" style="2" customWidth="1"/>
    <col min="13577" max="13577" width="12.42578125" style="2" customWidth="1"/>
    <col min="13578" max="13578" width="12.28515625" style="2" customWidth="1"/>
    <col min="13579" max="13579" width="11.85546875" style="2" customWidth="1"/>
    <col min="13580" max="13580" width="13.7109375" style="2" customWidth="1"/>
    <col min="13581" max="13581" width="13.85546875" style="2" customWidth="1"/>
    <col min="13582" max="13582" width="16.5703125" style="2" customWidth="1"/>
    <col min="13583" max="13824" width="9.140625" style="2"/>
    <col min="13825" max="13825" width="43.7109375" style="2" customWidth="1"/>
    <col min="13826" max="13826" width="12.85546875" style="2" customWidth="1"/>
    <col min="13827" max="13828" width="11.28515625" style="2" customWidth="1"/>
    <col min="13829" max="13829" width="11.42578125" style="2" customWidth="1"/>
    <col min="13830" max="13830" width="11.28515625" style="2" customWidth="1"/>
    <col min="13831" max="13831" width="12.28515625" style="2" customWidth="1"/>
    <col min="13832" max="13832" width="13.140625" style="2" customWidth="1"/>
    <col min="13833" max="13833" width="12.42578125" style="2" customWidth="1"/>
    <col min="13834" max="13834" width="12.28515625" style="2" customWidth="1"/>
    <col min="13835" max="13835" width="11.85546875" style="2" customWidth="1"/>
    <col min="13836" max="13836" width="13.7109375" style="2" customWidth="1"/>
    <col min="13837" max="13837" width="13.85546875" style="2" customWidth="1"/>
    <col min="13838" max="13838" width="16.5703125" style="2" customWidth="1"/>
    <col min="13839" max="14080" width="9.140625" style="2"/>
    <col min="14081" max="14081" width="43.7109375" style="2" customWidth="1"/>
    <col min="14082" max="14082" width="12.85546875" style="2" customWidth="1"/>
    <col min="14083" max="14084" width="11.28515625" style="2" customWidth="1"/>
    <col min="14085" max="14085" width="11.42578125" style="2" customWidth="1"/>
    <col min="14086" max="14086" width="11.28515625" style="2" customWidth="1"/>
    <col min="14087" max="14087" width="12.28515625" style="2" customWidth="1"/>
    <col min="14088" max="14088" width="13.140625" style="2" customWidth="1"/>
    <col min="14089" max="14089" width="12.42578125" style="2" customWidth="1"/>
    <col min="14090" max="14090" width="12.28515625" style="2" customWidth="1"/>
    <col min="14091" max="14091" width="11.85546875" style="2" customWidth="1"/>
    <col min="14092" max="14092" width="13.7109375" style="2" customWidth="1"/>
    <col min="14093" max="14093" width="13.85546875" style="2" customWidth="1"/>
    <col min="14094" max="14094" width="16.5703125" style="2" customWidth="1"/>
    <col min="14095" max="14336" width="9.140625" style="2"/>
    <col min="14337" max="14337" width="43.7109375" style="2" customWidth="1"/>
    <col min="14338" max="14338" width="12.85546875" style="2" customWidth="1"/>
    <col min="14339" max="14340" width="11.28515625" style="2" customWidth="1"/>
    <col min="14341" max="14341" width="11.42578125" style="2" customWidth="1"/>
    <col min="14342" max="14342" width="11.28515625" style="2" customWidth="1"/>
    <col min="14343" max="14343" width="12.28515625" style="2" customWidth="1"/>
    <col min="14344" max="14344" width="13.140625" style="2" customWidth="1"/>
    <col min="14345" max="14345" width="12.42578125" style="2" customWidth="1"/>
    <col min="14346" max="14346" width="12.28515625" style="2" customWidth="1"/>
    <col min="14347" max="14347" width="11.85546875" style="2" customWidth="1"/>
    <col min="14348" max="14348" width="13.7109375" style="2" customWidth="1"/>
    <col min="14349" max="14349" width="13.85546875" style="2" customWidth="1"/>
    <col min="14350" max="14350" width="16.5703125" style="2" customWidth="1"/>
    <col min="14351" max="14592" width="9.140625" style="2"/>
    <col min="14593" max="14593" width="43.7109375" style="2" customWidth="1"/>
    <col min="14594" max="14594" width="12.85546875" style="2" customWidth="1"/>
    <col min="14595" max="14596" width="11.28515625" style="2" customWidth="1"/>
    <col min="14597" max="14597" width="11.42578125" style="2" customWidth="1"/>
    <col min="14598" max="14598" width="11.28515625" style="2" customWidth="1"/>
    <col min="14599" max="14599" width="12.28515625" style="2" customWidth="1"/>
    <col min="14600" max="14600" width="13.140625" style="2" customWidth="1"/>
    <col min="14601" max="14601" width="12.42578125" style="2" customWidth="1"/>
    <col min="14602" max="14602" width="12.28515625" style="2" customWidth="1"/>
    <col min="14603" max="14603" width="11.85546875" style="2" customWidth="1"/>
    <col min="14604" max="14604" width="13.7109375" style="2" customWidth="1"/>
    <col min="14605" max="14605" width="13.85546875" style="2" customWidth="1"/>
    <col min="14606" max="14606" width="16.5703125" style="2" customWidth="1"/>
    <col min="14607" max="14848" width="9.140625" style="2"/>
    <col min="14849" max="14849" width="43.7109375" style="2" customWidth="1"/>
    <col min="14850" max="14850" width="12.85546875" style="2" customWidth="1"/>
    <col min="14851" max="14852" width="11.28515625" style="2" customWidth="1"/>
    <col min="14853" max="14853" width="11.42578125" style="2" customWidth="1"/>
    <col min="14854" max="14854" width="11.28515625" style="2" customWidth="1"/>
    <col min="14855" max="14855" width="12.28515625" style="2" customWidth="1"/>
    <col min="14856" max="14856" width="13.140625" style="2" customWidth="1"/>
    <col min="14857" max="14857" width="12.42578125" style="2" customWidth="1"/>
    <col min="14858" max="14858" width="12.28515625" style="2" customWidth="1"/>
    <col min="14859" max="14859" width="11.85546875" style="2" customWidth="1"/>
    <col min="14860" max="14860" width="13.7109375" style="2" customWidth="1"/>
    <col min="14861" max="14861" width="13.85546875" style="2" customWidth="1"/>
    <col min="14862" max="14862" width="16.5703125" style="2" customWidth="1"/>
    <col min="14863" max="15104" width="9.140625" style="2"/>
    <col min="15105" max="15105" width="43.7109375" style="2" customWidth="1"/>
    <col min="15106" max="15106" width="12.85546875" style="2" customWidth="1"/>
    <col min="15107" max="15108" width="11.28515625" style="2" customWidth="1"/>
    <col min="15109" max="15109" width="11.42578125" style="2" customWidth="1"/>
    <col min="15110" max="15110" width="11.28515625" style="2" customWidth="1"/>
    <col min="15111" max="15111" width="12.28515625" style="2" customWidth="1"/>
    <col min="15112" max="15112" width="13.140625" style="2" customWidth="1"/>
    <col min="15113" max="15113" width="12.42578125" style="2" customWidth="1"/>
    <col min="15114" max="15114" width="12.28515625" style="2" customWidth="1"/>
    <col min="15115" max="15115" width="11.85546875" style="2" customWidth="1"/>
    <col min="15116" max="15116" width="13.7109375" style="2" customWidth="1"/>
    <col min="15117" max="15117" width="13.85546875" style="2" customWidth="1"/>
    <col min="15118" max="15118" width="16.5703125" style="2" customWidth="1"/>
    <col min="15119" max="15360" width="9.140625" style="2"/>
    <col min="15361" max="15361" width="43.7109375" style="2" customWidth="1"/>
    <col min="15362" max="15362" width="12.85546875" style="2" customWidth="1"/>
    <col min="15363" max="15364" width="11.28515625" style="2" customWidth="1"/>
    <col min="15365" max="15365" width="11.42578125" style="2" customWidth="1"/>
    <col min="15366" max="15366" width="11.28515625" style="2" customWidth="1"/>
    <col min="15367" max="15367" width="12.28515625" style="2" customWidth="1"/>
    <col min="15368" max="15368" width="13.140625" style="2" customWidth="1"/>
    <col min="15369" max="15369" width="12.42578125" style="2" customWidth="1"/>
    <col min="15370" max="15370" width="12.28515625" style="2" customWidth="1"/>
    <col min="15371" max="15371" width="11.85546875" style="2" customWidth="1"/>
    <col min="15372" max="15372" width="13.7109375" style="2" customWidth="1"/>
    <col min="15373" max="15373" width="13.85546875" style="2" customWidth="1"/>
    <col min="15374" max="15374" width="16.5703125" style="2" customWidth="1"/>
    <col min="15375" max="15616" width="9.140625" style="2"/>
    <col min="15617" max="15617" width="43.7109375" style="2" customWidth="1"/>
    <col min="15618" max="15618" width="12.85546875" style="2" customWidth="1"/>
    <col min="15619" max="15620" width="11.28515625" style="2" customWidth="1"/>
    <col min="15621" max="15621" width="11.42578125" style="2" customWidth="1"/>
    <col min="15622" max="15622" width="11.28515625" style="2" customWidth="1"/>
    <col min="15623" max="15623" width="12.28515625" style="2" customWidth="1"/>
    <col min="15624" max="15624" width="13.140625" style="2" customWidth="1"/>
    <col min="15625" max="15625" width="12.42578125" style="2" customWidth="1"/>
    <col min="15626" max="15626" width="12.28515625" style="2" customWidth="1"/>
    <col min="15627" max="15627" width="11.85546875" style="2" customWidth="1"/>
    <col min="15628" max="15628" width="13.7109375" style="2" customWidth="1"/>
    <col min="15629" max="15629" width="13.85546875" style="2" customWidth="1"/>
    <col min="15630" max="15630" width="16.5703125" style="2" customWidth="1"/>
    <col min="15631" max="15872" width="9.140625" style="2"/>
    <col min="15873" max="15873" width="43.7109375" style="2" customWidth="1"/>
    <col min="15874" max="15874" width="12.85546875" style="2" customWidth="1"/>
    <col min="15875" max="15876" width="11.28515625" style="2" customWidth="1"/>
    <col min="15877" max="15877" width="11.42578125" style="2" customWidth="1"/>
    <col min="15878" max="15878" width="11.28515625" style="2" customWidth="1"/>
    <col min="15879" max="15879" width="12.28515625" style="2" customWidth="1"/>
    <col min="15880" max="15880" width="13.140625" style="2" customWidth="1"/>
    <col min="15881" max="15881" width="12.42578125" style="2" customWidth="1"/>
    <col min="15882" max="15882" width="12.28515625" style="2" customWidth="1"/>
    <col min="15883" max="15883" width="11.85546875" style="2" customWidth="1"/>
    <col min="15884" max="15884" width="13.7109375" style="2" customWidth="1"/>
    <col min="15885" max="15885" width="13.85546875" style="2" customWidth="1"/>
    <col min="15886" max="15886" width="16.5703125" style="2" customWidth="1"/>
    <col min="15887" max="16128" width="9.140625" style="2"/>
    <col min="16129" max="16129" width="43.7109375" style="2" customWidth="1"/>
    <col min="16130" max="16130" width="12.85546875" style="2" customWidth="1"/>
    <col min="16131" max="16132" width="11.28515625" style="2" customWidth="1"/>
    <col min="16133" max="16133" width="11.42578125" style="2" customWidth="1"/>
    <col min="16134" max="16134" width="11.28515625" style="2" customWidth="1"/>
    <col min="16135" max="16135" width="12.28515625" style="2" customWidth="1"/>
    <col min="16136" max="16136" width="13.140625" style="2" customWidth="1"/>
    <col min="16137" max="16137" width="12.42578125" style="2" customWidth="1"/>
    <col min="16138" max="16138" width="12.28515625" style="2" customWidth="1"/>
    <col min="16139" max="16139" width="11.85546875" style="2" customWidth="1"/>
    <col min="16140" max="16140" width="13.7109375" style="2" customWidth="1"/>
    <col min="16141" max="16141" width="13.85546875" style="2" customWidth="1"/>
    <col min="16142" max="16142" width="16.5703125" style="2" customWidth="1"/>
    <col min="16143" max="16384" width="9.140625" style="2"/>
  </cols>
  <sheetData>
    <row r="1" spans="1:17" ht="24.75" customHeight="1">
      <c r="A1" s="72" t="s">
        <v>114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3" spans="1:17" ht="129.75" customHeight="1">
      <c r="A3" s="77" t="s">
        <v>42</v>
      </c>
      <c r="B3" s="78" t="s">
        <v>94</v>
      </c>
      <c r="C3" s="78" t="s">
        <v>95</v>
      </c>
      <c r="D3" s="78" t="s">
        <v>96</v>
      </c>
      <c r="E3" s="78" t="s">
        <v>97</v>
      </c>
      <c r="F3" s="78" t="s">
        <v>98</v>
      </c>
      <c r="G3" s="78" t="s">
        <v>99</v>
      </c>
      <c r="H3" s="78" t="s">
        <v>100</v>
      </c>
      <c r="I3" s="78" t="s">
        <v>101</v>
      </c>
      <c r="J3" s="78" t="s">
        <v>102</v>
      </c>
      <c r="K3" s="78" t="s">
        <v>103</v>
      </c>
      <c r="L3" s="78" t="s">
        <v>11</v>
      </c>
    </row>
    <row r="4" spans="1:17" ht="22.5" customHeight="1">
      <c r="A4" s="130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2"/>
    </row>
    <row r="5" spans="1:17" ht="20.25" customHeight="1">
      <c r="A5" s="130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2"/>
    </row>
    <row r="6" spans="1:17" ht="30" customHeight="1">
      <c r="A6" s="82" t="s">
        <v>49</v>
      </c>
      <c r="B6" s="83">
        <v>106</v>
      </c>
      <c r="C6" s="83">
        <v>66</v>
      </c>
      <c r="D6" s="83">
        <v>85</v>
      </c>
      <c r="E6" s="83">
        <v>105</v>
      </c>
      <c r="F6" s="83">
        <v>62</v>
      </c>
      <c r="G6" s="83">
        <v>64</v>
      </c>
      <c r="H6" s="83">
        <v>114</v>
      </c>
      <c r="I6" s="83">
        <v>73</v>
      </c>
      <c r="J6" s="83">
        <v>72</v>
      </c>
      <c r="K6" s="83">
        <v>77</v>
      </c>
      <c r="L6" s="84">
        <f>'Մարզային բաշխում'!L7</f>
        <v>824</v>
      </c>
      <c r="M6" s="53"/>
    </row>
    <row r="7" spans="1:17" ht="16.5" customHeight="1">
      <c r="A7" s="85" t="s">
        <v>14</v>
      </c>
      <c r="B7" s="83">
        <v>11</v>
      </c>
      <c r="C7" s="83">
        <v>7</v>
      </c>
      <c r="D7" s="83">
        <v>9</v>
      </c>
      <c r="E7" s="83">
        <v>11</v>
      </c>
      <c r="F7" s="83">
        <v>5</v>
      </c>
      <c r="G7" s="83">
        <v>6</v>
      </c>
      <c r="H7" s="83">
        <v>11</v>
      </c>
      <c r="I7" s="83">
        <v>7</v>
      </c>
      <c r="J7" s="83">
        <v>7</v>
      </c>
      <c r="K7" s="83">
        <v>8</v>
      </c>
      <c r="L7" s="84">
        <f>'Մարզային բաշխում'!L8</f>
        <v>82</v>
      </c>
      <c r="M7" s="53"/>
    </row>
    <row r="8" spans="1:17" ht="16.5" customHeight="1">
      <c r="A8" s="82" t="s">
        <v>15</v>
      </c>
      <c r="B8" s="86">
        <v>21200</v>
      </c>
      <c r="C8" s="86">
        <v>13200</v>
      </c>
      <c r="D8" s="86">
        <v>17000</v>
      </c>
      <c r="E8" s="86">
        <v>21000</v>
      </c>
      <c r="F8" s="86">
        <v>12400</v>
      </c>
      <c r="G8" s="86">
        <v>12800</v>
      </c>
      <c r="H8" s="86">
        <v>22800</v>
      </c>
      <c r="I8" s="86">
        <v>14600</v>
      </c>
      <c r="J8" s="86">
        <v>14400</v>
      </c>
      <c r="K8" s="86">
        <v>15400</v>
      </c>
      <c r="L8" s="86">
        <f>'Մարզային բաշխում'!L9</f>
        <v>164800</v>
      </c>
      <c r="M8" s="53"/>
    </row>
    <row r="9" spans="1:17" ht="15.75" customHeight="1">
      <c r="A9" s="94" t="s">
        <v>16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53"/>
    </row>
    <row r="10" spans="1:17" ht="28.5" customHeight="1">
      <c r="A10" s="87" t="s">
        <v>17</v>
      </c>
      <c r="B10" s="88">
        <v>18</v>
      </c>
      <c r="C10" s="88">
        <v>14</v>
      </c>
      <c r="D10" s="88">
        <v>16</v>
      </c>
      <c r="E10" s="88">
        <v>23</v>
      </c>
      <c r="F10" s="88">
        <v>10</v>
      </c>
      <c r="G10" s="88">
        <v>16</v>
      </c>
      <c r="H10" s="88">
        <v>28</v>
      </c>
      <c r="I10" s="88">
        <v>11</v>
      </c>
      <c r="J10" s="88">
        <v>12</v>
      </c>
      <c r="K10" s="140">
        <v>14</v>
      </c>
      <c r="L10" s="110">
        <f>'Մարզային բաշխում'!L12</f>
        <v>162</v>
      </c>
      <c r="M10" s="53"/>
    </row>
    <row r="11" spans="1:17" ht="15" customHeight="1">
      <c r="A11" s="90" t="s">
        <v>14</v>
      </c>
      <c r="B11" s="88">
        <v>2</v>
      </c>
      <c r="C11" s="88">
        <v>1</v>
      </c>
      <c r="D11" s="88">
        <v>2</v>
      </c>
      <c r="E11" s="88">
        <v>2</v>
      </c>
      <c r="F11" s="88">
        <v>1</v>
      </c>
      <c r="G11" s="88">
        <v>2</v>
      </c>
      <c r="H11" s="88">
        <v>3</v>
      </c>
      <c r="I11" s="88">
        <v>1</v>
      </c>
      <c r="J11" s="88">
        <v>1</v>
      </c>
      <c r="K11" s="140">
        <v>1</v>
      </c>
      <c r="L11" s="110">
        <f>'Մարզային բաշխում'!L13</f>
        <v>16</v>
      </c>
      <c r="M11" s="53"/>
      <c r="N11" s="36"/>
      <c r="O11" s="36"/>
      <c r="P11" s="36"/>
      <c r="Q11" s="36"/>
    </row>
    <row r="12" spans="1:17" s="14" customFormat="1" ht="15.75" customHeight="1">
      <c r="A12" s="87" t="s">
        <v>18</v>
      </c>
      <c r="B12" s="91">
        <v>1485</v>
      </c>
      <c r="C12" s="91">
        <v>1155</v>
      </c>
      <c r="D12" s="91">
        <v>1320</v>
      </c>
      <c r="E12" s="91">
        <v>1897.5</v>
      </c>
      <c r="F12" s="91">
        <v>825</v>
      </c>
      <c r="G12" s="91">
        <v>1320</v>
      </c>
      <c r="H12" s="91">
        <v>2310</v>
      </c>
      <c r="I12" s="91">
        <v>907.5</v>
      </c>
      <c r="J12" s="91">
        <v>990</v>
      </c>
      <c r="K12" s="141">
        <v>1155</v>
      </c>
      <c r="L12" s="141">
        <f>'Մարզային բաշխում'!L14</f>
        <v>13365</v>
      </c>
      <c r="M12" s="53"/>
      <c r="N12" s="53"/>
      <c r="O12" s="53"/>
      <c r="P12" s="53"/>
      <c r="Q12" s="53"/>
    </row>
    <row r="13" spans="1:17" s="14" customFormat="1" ht="15.75" customHeight="1">
      <c r="A13" s="92" t="s">
        <v>19</v>
      </c>
      <c r="B13" s="86">
        <v>1642.5</v>
      </c>
      <c r="C13" s="86">
        <v>1277.5</v>
      </c>
      <c r="D13" s="86">
        <v>1460</v>
      </c>
      <c r="E13" s="86">
        <v>2098.75</v>
      </c>
      <c r="F13" s="86">
        <v>912.5</v>
      </c>
      <c r="G13" s="86">
        <v>1460</v>
      </c>
      <c r="H13" s="86">
        <v>2555</v>
      </c>
      <c r="I13" s="86">
        <v>1003.75</v>
      </c>
      <c r="J13" s="86">
        <v>1095</v>
      </c>
      <c r="K13" s="86">
        <v>1277.5</v>
      </c>
      <c r="L13" s="141">
        <f>'Մարզային բաշխում'!L15</f>
        <v>14782.5</v>
      </c>
      <c r="M13" s="53"/>
      <c r="N13" s="53"/>
      <c r="O13" s="53"/>
      <c r="P13" s="53"/>
      <c r="Q13" s="53"/>
    </row>
    <row r="14" spans="1:17" s="14" customFormat="1" ht="16.5" customHeight="1">
      <c r="A14" s="82" t="s">
        <v>20</v>
      </c>
      <c r="B14" s="88">
        <f>ROUND(B10*0.5,0)</f>
        <v>9</v>
      </c>
      <c r="C14" s="88">
        <f t="shared" ref="C14:K14" si="0">ROUND(C10*0.5,0)</f>
        <v>7</v>
      </c>
      <c r="D14" s="88">
        <f t="shared" si="0"/>
        <v>8</v>
      </c>
      <c r="E14" s="88">
        <f t="shared" si="0"/>
        <v>12</v>
      </c>
      <c r="F14" s="88">
        <f t="shared" si="0"/>
        <v>5</v>
      </c>
      <c r="G14" s="88">
        <f t="shared" si="0"/>
        <v>8</v>
      </c>
      <c r="H14" s="88">
        <f t="shared" si="0"/>
        <v>14</v>
      </c>
      <c r="I14" s="88">
        <v>5</v>
      </c>
      <c r="J14" s="88">
        <f t="shared" si="0"/>
        <v>6</v>
      </c>
      <c r="K14" s="88">
        <f t="shared" si="0"/>
        <v>7</v>
      </c>
      <c r="L14" s="110">
        <f>'Մարզային բաշխում'!L16</f>
        <v>81</v>
      </c>
      <c r="M14" s="53"/>
    </row>
    <row r="15" spans="1:17" ht="18" customHeight="1">
      <c r="A15" s="94" t="s">
        <v>21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53"/>
    </row>
    <row r="16" spans="1:17" ht="27" customHeight="1">
      <c r="A16" s="93" t="s">
        <v>17</v>
      </c>
      <c r="B16" s="83">
        <v>31</v>
      </c>
      <c r="C16" s="83">
        <v>23</v>
      </c>
      <c r="D16" s="83">
        <v>33</v>
      </c>
      <c r="E16" s="83">
        <v>39</v>
      </c>
      <c r="F16" s="83">
        <v>25</v>
      </c>
      <c r="G16" s="83">
        <v>24</v>
      </c>
      <c r="H16" s="83">
        <v>45</v>
      </c>
      <c r="I16" s="83">
        <v>22</v>
      </c>
      <c r="J16" s="83">
        <v>22</v>
      </c>
      <c r="K16" s="83">
        <v>24</v>
      </c>
      <c r="L16" s="84">
        <f>'Մարզային բաշխում'!L19</f>
        <v>288</v>
      </c>
      <c r="M16" s="53"/>
    </row>
    <row r="17" spans="1:13" ht="18.75" customHeight="1">
      <c r="A17" s="85" t="s">
        <v>14</v>
      </c>
      <c r="B17" s="83">
        <v>6</v>
      </c>
      <c r="C17" s="83">
        <v>5</v>
      </c>
      <c r="D17" s="83">
        <v>7</v>
      </c>
      <c r="E17" s="83">
        <v>8</v>
      </c>
      <c r="F17" s="83">
        <v>5</v>
      </c>
      <c r="G17" s="83">
        <v>5</v>
      </c>
      <c r="H17" s="83">
        <v>9</v>
      </c>
      <c r="I17" s="83">
        <v>4</v>
      </c>
      <c r="J17" s="83">
        <v>4</v>
      </c>
      <c r="K17" s="83">
        <v>5</v>
      </c>
      <c r="L17" s="84">
        <f>'Մարզային բաշխում'!L20</f>
        <v>58</v>
      </c>
      <c r="M17" s="53"/>
    </row>
    <row r="18" spans="1:13" ht="17.25" customHeight="1">
      <c r="A18" s="93" t="s">
        <v>15</v>
      </c>
      <c r="B18" s="86">
        <v>7245.0440999999992</v>
      </c>
      <c r="C18" s="86">
        <v>5375.3552999999993</v>
      </c>
      <c r="D18" s="86">
        <v>7712.4663</v>
      </c>
      <c r="E18" s="86">
        <v>9114.7328999999991</v>
      </c>
      <c r="F18" s="86">
        <v>5842.7775000000001</v>
      </c>
      <c r="G18" s="86">
        <v>5609.0663999999997</v>
      </c>
      <c r="H18" s="86">
        <v>10516.9995</v>
      </c>
      <c r="I18" s="86">
        <v>5141.6441999999997</v>
      </c>
      <c r="J18" s="86">
        <v>5141.6441999999997</v>
      </c>
      <c r="K18" s="86">
        <v>5609.0663999999997</v>
      </c>
      <c r="L18" s="86">
        <f>'Մարզային բաշխում'!L21</f>
        <v>67308.796799999996</v>
      </c>
      <c r="M18" s="53"/>
    </row>
    <row r="19" spans="1:13" s="14" customFormat="1" ht="18.75" customHeight="1">
      <c r="A19" s="93" t="s">
        <v>20</v>
      </c>
      <c r="B19" s="83">
        <v>15</v>
      </c>
      <c r="C19" s="83">
        <v>11</v>
      </c>
      <c r="D19" s="83">
        <f t="shared" ref="D19:K19" si="1">ROUND(D16*0.5,0)</f>
        <v>17</v>
      </c>
      <c r="E19" s="83">
        <f t="shared" si="1"/>
        <v>20</v>
      </c>
      <c r="F19" s="83">
        <v>12</v>
      </c>
      <c r="G19" s="83">
        <f t="shared" si="1"/>
        <v>12</v>
      </c>
      <c r="H19" s="83">
        <f t="shared" si="1"/>
        <v>23</v>
      </c>
      <c r="I19" s="83">
        <f t="shared" si="1"/>
        <v>11</v>
      </c>
      <c r="J19" s="83">
        <f t="shared" si="1"/>
        <v>11</v>
      </c>
      <c r="K19" s="83">
        <f t="shared" si="1"/>
        <v>12</v>
      </c>
      <c r="L19" s="84">
        <f>'Մարզային բաշխում'!L22</f>
        <v>144</v>
      </c>
      <c r="M19" s="53"/>
    </row>
    <row r="20" spans="1:13" ht="18.75" customHeight="1">
      <c r="A20" s="130" t="s">
        <v>22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  <c r="M20" s="53"/>
    </row>
    <row r="21" spans="1:13" ht="21.75" customHeight="1">
      <c r="A21" s="82" t="s">
        <v>15</v>
      </c>
      <c r="B21" s="86">
        <v>1400</v>
      </c>
      <c r="C21" s="86"/>
      <c r="D21" s="86"/>
      <c r="E21" s="86"/>
      <c r="F21" s="86"/>
      <c r="G21" s="86"/>
      <c r="H21" s="86"/>
      <c r="I21" s="86"/>
      <c r="J21" s="86"/>
      <c r="K21" s="86"/>
      <c r="L21" s="86">
        <f>'Մարզային բաշխում'!L30</f>
        <v>1400</v>
      </c>
      <c r="M21" s="53"/>
    </row>
    <row r="22" spans="1:13" ht="21" customHeight="1">
      <c r="A22" s="79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53"/>
    </row>
    <row r="23" spans="1:13" ht="21" customHeight="1">
      <c r="A23" s="82" t="s">
        <v>29</v>
      </c>
      <c r="B23" s="83">
        <v>100</v>
      </c>
      <c r="C23" s="83"/>
      <c r="D23" s="83"/>
      <c r="E23" s="83"/>
      <c r="F23" s="83"/>
      <c r="G23" s="83"/>
      <c r="H23" s="83"/>
      <c r="I23" s="83"/>
      <c r="J23" s="83"/>
      <c r="K23" s="142"/>
      <c r="L23" s="84">
        <f>'Մարզային բաշխում'!L33</f>
        <v>100</v>
      </c>
      <c r="M23" s="53"/>
    </row>
    <row r="24" spans="1:13" ht="21" customHeight="1">
      <c r="A24" s="82" t="s">
        <v>15</v>
      </c>
      <c r="B24" s="86">
        <v>72404.34</v>
      </c>
      <c r="C24" s="143"/>
      <c r="D24" s="143"/>
      <c r="E24" s="143"/>
      <c r="F24" s="143"/>
      <c r="G24" s="143"/>
      <c r="H24" s="143"/>
      <c r="I24" s="143"/>
      <c r="J24" s="143"/>
      <c r="K24" s="142"/>
      <c r="L24" s="86">
        <f>'Մարզային բաշխում'!L34</f>
        <v>72404.34</v>
      </c>
      <c r="M24" s="53"/>
    </row>
    <row r="25" spans="1:13" ht="21" customHeight="1">
      <c r="A25" s="82" t="s">
        <v>30</v>
      </c>
      <c r="B25" s="83">
        <v>50</v>
      </c>
      <c r="C25" s="143"/>
      <c r="D25" s="143"/>
      <c r="E25" s="143"/>
      <c r="F25" s="143"/>
      <c r="G25" s="143"/>
      <c r="H25" s="143"/>
      <c r="I25" s="143"/>
      <c r="J25" s="143"/>
      <c r="K25" s="142"/>
      <c r="L25" s="84">
        <f>'Մարզային բաշխում'!L35</f>
        <v>50</v>
      </c>
      <c r="M25" s="53"/>
    </row>
    <row r="26" spans="1:13" ht="21" customHeight="1">
      <c r="A26" s="98" t="s">
        <v>31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53"/>
    </row>
    <row r="27" spans="1:13" ht="21" customHeight="1">
      <c r="A27" s="82" t="s">
        <v>29</v>
      </c>
      <c r="B27" s="83">
        <v>50</v>
      </c>
      <c r="C27" s="83"/>
      <c r="D27" s="83"/>
      <c r="E27" s="83"/>
      <c r="F27" s="83"/>
      <c r="G27" s="83"/>
      <c r="H27" s="83"/>
      <c r="I27" s="83"/>
      <c r="J27" s="83"/>
      <c r="K27" s="142"/>
      <c r="L27" s="84">
        <f>'Մարզային բաշխում'!L38</f>
        <v>50</v>
      </c>
      <c r="M27" s="53"/>
    </row>
    <row r="28" spans="1:13" ht="21" customHeight="1">
      <c r="A28" s="82" t="s">
        <v>15</v>
      </c>
      <c r="B28" s="86">
        <v>29750</v>
      </c>
      <c r="C28" s="86"/>
      <c r="D28" s="86"/>
      <c r="E28" s="86"/>
      <c r="F28" s="86"/>
      <c r="G28" s="86"/>
      <c r="H28" s="86"/>
      <c r="I28" s="86"/>
      <c r="J28" s="86"/>
      <c r="K28" s="142"/>
      <c r="L28" s="86">
        <f>'Մարզային բաշխում'!L39</f>
        <v>29750</v>
      </c>
      <c r="M28" s="53"/>
    </row>
    <row r="29" spans="1:13" ht="21" customHeight="1">
      <c r="A29" s="82" t="s">
        <v>108</v>
      </c>
      <c r="B29" s="144">
        <f>ROUND(B27*0.7,0)</f>
        <v>35</v>
      </c>
      <c r="C29" s="86"/>
      <c r="D29" s="86"/>
      <c r="E29" s="86"/>
      <c r="F29" s="86"/>
      <c r="G29" s="86"/>
      <c r="H29" s="86"/>
      <c r="I29" s="86"/>
      <c r="J29" s="86"/>
      <c r="K29" s="142"/>
      <c r="L29" s="86">
        <f>ROUND(L27*0.7,0)</f>
        <v>35</v>
      </c>
      <c r="M29" s="53"/>
    </row>
    <row r="30" spans="1:13" ht="36" customHeight="1">
      <c r="A30" s="98" t="s">
        <v>121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53"/>
    </row>
    <row r="31" spans="1:13" ht="21" customHeight="1">
      <c r="A31" s="82" t="s">
        <v>32</v>
      </c>
      <c r="B31" s="83">
        <v>200</v>
      </c>
      <c r="C31" s="83"/>
      <c r="D31" s="83"/>
      <c r="E31" s="83"/>
      <c r="F31" s="83"/>
      <c r="G31" s="83"/>
      <c r="H31" s="83"/>
      <c r="I31" s="83"/>
      <c r="J31" s="83"/>
      <c r="K31" s="142"/>
      <c r="L31" s="84">
        <f>'Մարզային բաշխում'!L42</f>
        <v>200</v>
      </c>
      <c r="M31" s="53"/>
    </row>
    <row r="32" spans="1:13" ht="21" customHeight="1">
      <c r="A32" s="82" t="s">
        <v>15</v>
      </c>
      <c r="B32" s="143">
        <v>121000</v>
      </c>
      <c r="C32" s="86"/>
      <c r="D32" s="86"/>
      <c r="E32" s="86"/>
      <c r="F32" s="86"/>
      <c r="G32" s="86"/>
      <c r="H32" s="86"/>
      <c r="I32" s="86"/>
      <c r="J32" s="86"/>
      <c r="K32" s="142"/>
      <c r="L32" s="86">
        <f>'Մարզային բաշխում'!L43</f>
        <v>121000</v>
      </c>
      <c r="M32" s="53"/>
    </row>
    <row r="33" spans="1:14" ht="21" customHeight="1">
      <c r="A33" s="130" t="s">
        <v>33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2"/>
      <c r="M33" s="53"/>
    </row>
    <row r="34" spans="1:14" ht="68.25" customHeight="1">
      <c r="A34" s="82" t="s">
        <v>34</v>
      </c>
      <c r="B34" s="86">
        <v>35</v>
      </c>
      <c r="C34" s="86">
        <v>0</v>
      </c>
      <c r="D34" s="86">
        <v>0</v>
      </c>
      <c r="E34" s="86">
        <v>672</v>
      </c>
      <c r="F34" s="86">
        <v>0</v>
      </c>
      <c r="G34" s="86">
        <v>222</v>
      </c>
      <c r="H34" s="86">
        <v>0</v>
      </c>
      <c r="I34" s="86">
        <v>615</v>
      </c>
      <c r="J34" s="86">
        <v>0</v>
      </c>
      <c r="K34" s="86">
        <v>0</v>
      </c>
      <c r="L34" s="86">
        <f>'Մարզային բաշխում'!L46</f>
        <v>1544</v>
      </c>
      <c r="M34" s="53"/>
    </row>
    <row r="35" spans="1:14" ht="15" customHeight="1">
      <c r="A35" s="94" t="s">
        <v>35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53"/>
    </row>
    <row r="36" spans="1:14" ht="30.75" customHeight="1">
      <c r="A36" s="92" t="s">
        <v>36</v>
      </c>
      <c r="B36" s="100">
        <f>B10+B16+B6+B23+B27+B31</f>
        <v>505</v>
      </c>
      <c r="C36" s="100">
        <f t="shared" ref="C36:K36" si="2">C10+C16+C6+C23+C27+C31</f>
        <v>103</v>
      </c>
      <c r="D36" s="100">
        <f t="shared" si="2"/>
        <v>134</v>
      </c>
      <c r="E36" s="100">
        <f t="shared" si="2"/>
        <v>167</v>
      </c>
      <c r="F36" s="100">
        <f t="shared" si="2"/>
        <v>97</v>
      </c>
      <c r="G36" s="100">
        <f t="shared" si="2"/>
        <v>104</v>
      </c>
      <c r="H36" s="100">
        <f t="shared" si="2"/>
        <v>187</v>
      </c>
      <c r="I36" s="100">
        <f t="shared" si="2"/>
        <v>106</v>
      </c>
      <c r="J36" s="100">
        <f t="shared" si="2"/>
        <v>106</v>
      </c>
      <c r="K36" s="100">
        <f t="shared" si="2"/>
        <v>115</v>
      </c>
      <c r="L36" s="100">
        <f>SUM(B36:K36)</f>
        <v>1624</v>
      </c>
      <c r="M36" s="53"/>
    </row>
    <row r="37" spans="1:14" ht="18.75" customHeight="1">
      <c r="A37" s="101" t="s">
        <v>14</v>
      </c>
      <c r="B37" s="102">
        <f>B11+B17+B7</f>
        <v>19</v>
      </c>
      <c r="C37" s="102">
        <f t="shared" ref="C37:K37" si="3">C11+C17+C7</f>
        <v>13</v>
      </c>
      <c r="D37" s="102">
        <f t="shared" si="3"/>
        <v>18</v>
      </c>
      <c r="E37" s="102">
        <f t="shared" si="3"/>
        <v>21</v>
      </c>
      <c r="F37" s="102">
        <f t="shared" si="3"/>
        <v>11</v>
      </c>
      <c r="G37" s="102">
        <f t="shared" si="3"/>
        <v>13</v>
      </c>
      <c r="H37" s="102">
        <f t="shared" si="3"/>
        <v>23</v>
      </c>
      <c r="I37" s="102">
        <f t="shared" si="3"/>
        <v>12</v>
      </c>
      <c r="J37" s="102">
        <f t="shared" si="3"/>
        <v>12</v>
      </c>
      <c r="K37" s="102">
        <f t="shared" si="3"/>
        <v>14</v>
      </c>
      <c r="L37" s="100">
        <f>'Մարզային բաշխում'!L49</f>
        <v>156</v>
      </c>
      <c r="M37" s="53"/>
      <c r="N37" s="34"/>
    </row>
    <row r="38" spans="1:14" ht="33.75" customHeight="1">
      <c r="A38" s="92" t="s">
        <v>107</v>
      </c>
      <c r="B38" s="102">
        <f>B14+B19+B6+B25</f>
        <v>180</v>
      </c>
      <c r="C38" s="102">
        <f t="shared" ref="C38:K38" si="4">C14+C19+C6+C25</f>
        <v>84</v>
      </c>
      <c r="D38" s="102">
        <f t="shared" si="4"/>
        <v>110</v>
      </c>
      <c r="E38" s="102">
        <f t="shared" si="4"/>
        <v>137</v>
      </c>
      <c r="F38" s="102">
        <f t="shared" si="4"/>
        <v>79</v>
      </c>
      <c r="G38" s="102">
        <f t="shared" si="4"/>
        <v>84</v>
      </c>
      <c r="H38" s="102">
        <f t="shared" si="4"/>
        <v>151</v>
      </c>
      <c r="I38" s="102">
        <f t="shared" si="4"/>
        <v>89</v>
      </c>
      <c r="J38" s="102">
        <f t="shared" si="4"/>
        <v>89</v>
      </c>
      <c r="K38" s="102">
        <f t="shared" si="4"/>
        <v>96</v>
      </c>
      <c r="L38" s="100">
        <f>SUM(B38:K38)</f>
        <v>1099</v>
      </c>
      <c r="M38" s="53"/>
      <c r="N38" s="34"/>
    </row>
    <row r="39" spans="1:14" ht="25.5">
      <c r="A39" s="92" t="s">
        <v>37</v>
      </c>
      <c r="B39" s="102">
        <v>155</v>
      </c>
      <c r="C39" s="102">
        <v>80</v>
      </c>
      <c r="D39" s="102">
        <v>163</v>
      </c>
      <c r="E39" s="102">
        <v>140</v>
      </c>
      <c r="F39" s="102">
        <v>60</v>
      </c>
      <c r="G39" s="102">
        <v>105</v>
      </c>
      <c r="H39" s="102">
        <v>184</v>
      </c>
      <c r="I39" s="102">
        <v>76</v>
      </c>
      <c r="J39" s="102">
        <v>56</v>
      </c>
      <c r="K39" s="102">
        <v>97</v>
      </c>
      <c r="L39" s="100">
        <f>'Մարզային բաշխում'!L53</f>
        <v>1116</v>
      </c>
      <c r="M39" s="53"/>
      <c r="N39" s="34"/>
    </row>
    <row r="40" spans="1:14" ht="38.25">
      <c r="A40" s="92" t="s">
        <v>38</v>
      </c>
      <c r="B40" s="102">
        <f t="shared" ref="B40:K40" si="5">B38+B39</f>
        <v>335</v>
      </c>
      <c r="C40" s="102">
        <f t="shared" si="5"/>
        <v>164</v>
      </c>
      <c r="D40" s="102">
        <f t="shared" si="5"/>
        <v>273</v>
      </c>
      <c r="E40" s="102">
        <f t="shared" si="5"/>
        <v>277</v>
      </c>
      <c r="F40" s="102">
        <f t="shared" si="5"/>
        <v>139</v>
      </c>
      <c r="G40" s="102">
        <f t="shared" si="5"/>
        <v>189</v>
      </c>
      <c r="H40" s="102">
        <f t="shared" si="5"/>
        <v>335</v>
      </c>
      <c r="I40" s="102">
        <f t="shared" si="5"/>
        <v>165</v>
      </c>
      <c r="J40" s="102">
        <f t="shared" si="5"/>
        <v>145</v>
      </c>
      <c r="K40" s="102">
        <f t="shared" si="5"/>
        <v>193</v>
      </c>
      <c r="L40" s="100">
        <f>SUM(B40:K40)</f>
        <v>2215</v>
      </c>
      <c r="M40" s="53"/>
      <c r="N40" s="34"/>
    </row>
    <row r="41" spans="1:14">
      <c r="A41" s="103" t="s">
        <v>39</v>
      </c>
      <c r="B41" s="104">
        <f>B12+B18+B24+B21+B13+B8+B28+B32+B34</f>
        <v>256161.8841</v>
      </c>
      <c r="C41" s="104">
        <f t="shared" ref="C41:K41" si="6">C12+C18+C24+C21+C13+C8+C28+C32+C34</f>
        <v>21007.855299999999</v>
      </c>
      <c r="D41" s="104">
        <f t="shared" si="6"/>
        <v>27492.4663</v>
      </c>
      <c r="E41" s="104">
        <f t="shared" si="6"/>
        <v>34782.982900000003</v>
      </c>
      <c r="F41" s="104">
        <f t="shared" si="6"/>
        <v>19980.2775</v>
      </c>
      <c r="G41" s="104">
        <f t="shared" si="6"/>
        <v>21411.0664</v>
      </c>
      <c r="H41" s="104">
        <f t="shared" si="6"/>
        <v>38181.999499999998</v>
      </c>
      <c r="I41" s="104">
        <f t="shared" si="6"/>
        <v>22267.894199999999</v>
      </c>
      <c r="J41" s="104">
        <f t="shared" si="6"/>
        <v>21626.644199999999</v>
      </c>
      <c r="K41" s="104">
        <f t="shared" si="6"/>
        <v>23441.5664</v>
      </c>
      <c r="L41" s="86">
        <f>'Մարզային բաշխում'!L55</f>
        <v>486354.63679999998</v>
      </c>
      <c r="M41" s="53"/>
      <c r="N41" s="39"/>
    </row>
    <row r="42" spans="1:14" s="14" customFormat="1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  <c r="M42" s="53"/>
    </row>
    <row r="43" spans="1:14" ht="15" customHeight="1">
      <c r="A43" s="49"/>
      <c r="M43" s="2"/>
    </row>
    <row r="47" spans="1:14">
      <c r="B47" s="11"/>
    </row>
    <row r="51" spans="2:2">
      <c r="B51" s="11"/>
    </row>
  </sheetData>
  <mergeCells count="11">
    <mergeCell ref="A1:L1"/>
    <mergeCell ref="A5:L5"/>
    <mergeCell ref="A9:L9"/>
    <mergeCell ref="A35:L35"/>
    <mergeCell ref="A15:L15"/>
    <mergeCell ref="A20:L20"/>
    <mergeCell ref="A33:L33"/>
    <mergeCell ref="A22:L22"/>
    <mergeCell ref="A26:L26"/>
    <mergeCell ref="A30:L30"/>
    <mergeCell ref="A4:L4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zoomScaleNormal="100" workbookViewId="0">
      <selection activeCell="H3" sqref="H3"/>
    </sheetView>
  </sheetViews>
  <sheetFormatPr defaultRowHeight="14.25"/>
  <cols>
    <col min="1" max="1" width="43.7109375" style="3" customWidth="1"/>
    <col min="2" max="2" width="11.5703125" style="2" customWidth="1"/>
    <col min="3" max="3" width="11.28515625" style="2" customWidth="1"/>
    <col min="4" max="4" width="10.85546875" style="2" customWidth="1"/>
    <col min="5" max="5" width="10.28515625" style="2" customWidth="1"/>
    <col min="6" max="6" width="12.28515625" style="14" customWidth="1"/>
    <col min="7" max="7" width="13.85546875" style="26" customWidth="1"/>
    <col min="8" max="8" width="16.5703125" style="2" customWidth="1"/>
    <col min="9" max="256" width="9.140625" style="2"/>
    <col min="257" max="257" width="43.7109375" style="2" customWidth="1"/>
    <col min="258" max="258" width="11.5703125" style="2" customWidth="1"/>
    <col min="259" max="259" width="11.28515625" style="2" customWidth="1"/>
    <col min="260" max="260" width="10.85546875" style="2" customWidth="1"/>
    <col min="261" max="261" width="10.28515625" style="2" customWidth="1"/>
    <col min="262" max="262" width="12.28515625" style="2" customWidth="1"/>
    <col min="263" max="263" width="13.85546875" style="2" customWidth="1"/>
    <col min="264" max="264" width="16.5703125" style="2" customWidth="1"/>
    <col min="265" max="512" width="9.140625" style="2"/>
    <col min="513" max="513" width="43.7109375" style="2" customWidth="1"/>
    <col min="514" max="514" width="11.5703125" style="2" customWidth="1"/>
    <col min="515" max="515" width="11.28515625" style="2" customWidth="1"/>
    <col min="516" max="516" width="10.85546875" style="2" customWidth="1"/>
    <col min="517" max="517" width="10.28515625" style="2" customWidth="1"/>
    <col min="518" max="518" width="12.28515625" style="2" customWidth="1"/>
    <col min="519" max="519" width="13.85546875" style="2" customWidth="1"/>
    <col min="520" max="520" width="16.5703125" style="2" customWidth="1"/>
    <col min="521" max="768" width="9.140625" style="2"/>
    <col min="769" max="769" width="43.7109375" style="2" customWidth="1"/>
    <col min="770" max="770" width="11.5703125" style="2" customWidth="1"/>
    <col min="771" max="771" width="11.28515625" style="2" customWidth="1"/>
    <col min="772" max="772" width="10.85546875" style="2" customWidth="1"/>
    <col min="773" max="773" width="10.28515625" style="2" customWidth="1"/>
    <col min="774" max="774" width="12.28515625" style="2" customWidth="1"/>
    <col min="775" max="775" width="13.85546875" style="2" customWidth="1"/>
    <col min="776" max="776" width="16.5703125" style="2" customWidth="1"/>
    <col min="777" max="1024" width="9.140625" style="2"/>
    <col min="1025" max="1025" width="43.7109375" style="2" customWidth="1"/>
    <col min="1026" max="1026" width="11.5703125" style="2" customWidth="1"/>
    <col min="1027" max="1027" width="11.28515625" style="2" customWidth="1"/>
    <col min="1028" max="1028" width="10.85546875" style="2" customWidth="1"/>
    <col min="1029" max="1029" width="10.28515625" style="2" customWidth="1"/>
    <col min="1030" max="1030" width="12.28515625" style="2" customWidth="1"/>
    <col min="1031" max="1031" width="13.85546875" style="2" customWidth="1"/>
    <col min="1032" max="1032" width="16.5703125" style="2" customWidth="1"/>
    <col min="1033" max="1280" width="9.140625" style="2"/>
    <col min="1281" max="1281" width="43.7109375" style="2" customWidth="1"/>
    <col min="1282" max="1282" width="11.5703125" style="2" customWidth="1"/>
    <col min="1283" max="1283" width="11.28515625" style="2" customWidth="1"/>
    <col min="1284" max="1284" width="10.85546875" style="2" customWidth="1"/>
    <col min="1285" max="1285" width="10.28515625" style="2" customWidth="1"/>
    <col min="1286" max="1286" width="12.28515625" style="2" customWidth="1"/>
    <col min="1287" max="1287" width="13.85546875" style="2" customWidth="1"/>
    <col min="1288" max="1288" width="16.5703125" style="2" customWidth="1"/>
    <col min="1289" max="1536" width="9.140625" style="2"/>
    <col min="1537" max="1537" width="43.7109375" style="2" customWidth="1"/>
    <col min="1538" max="1538" width="11.5703125" style="2" customWidth="1"/>
    <col min="1539" max="1539" width="11.28515625" style="2" customWidth="1"/>
    <col min="1540" max="1540" width="10.85546875" style="2" customWidth="1"/>
    <col min="1541" max="1541" width="10.28515625" style="2" customWidth="1"/>
    <col min="1542" max="1542" width="12.28515625" style="2" customWidth="1"/>
    <col min="1543" max="1543" width="13.85546875" style="2" customWidth="1"/>
    <col min="1544" max="1544" width="16.5703125" style="2" customWidth="1"/>
    <col min="1545" max="1792" width="9.140625" style="2"/>
    <col min="1793" max="1793" width="43.7109375" style="2" customWidth="1"/>
    <col min="1794" max="1794" width="11.5703125" style="2" customWidth="1"/>
    <col min="1795" max="1795" width="11.28515625" style="2" customWidth="1"/>
    <col min="1796" max="1796" width="10.85546875" style="2" customWidth="1"/>
    <col min="1797" max="1797" width="10.28515625" style="2" customWidth="1"/>
    <col min="1798" max="1798" width="12.28515625" style="2" customWidth="1"/>
    <col min="1799" max="1799" width="13.85546875" style="2" customWidth="1"/>
    <col min="1800" max="1800" width="16.5703125" style="2" customWidth="1"/>
    <col min="1801" max="2048" width="9.140625" style="2"/>
    <col min="2049" max="2049" width="43.7109375" style="2" customWidth="1"/>
    <col min="2050" max="2050" width="11.5703125" style="2" customWidth="1"/>
    <col min="2051" max="2051" width="11.28515625" style="2" customWidth="1"/>
    <col min="2052" max="2052" width="10.85546875" style="2" customWidth="1"/>
    <col min="2053" max="2053" width="10.28515625" style="2" customWidth="1"/>
    <col min="2054" max="2054" width="12.28515625" style="2" customWidth="1"/>
    <col min="2055" max="2055" width="13.85546875" style="2" customWidth="1"/>
    <col min="2056" max="2056" width="16.5703125" style="2" customWidth="1"/>
    <col min="2057" max="2304" width="9.140625" style="2"/>
    <col min="2305" max="2305" width="43.7109375" style="2" customWidth="1"/>
    <col min="2306" max="2306" width="11.5703125" style="2" customWidth="1"/>
    <col min="2307" max="2307" width="11.28515625" style="2" customWidth="1"/>
    <col min="2308" max="2308" width="10.85546875" style="2" customWidth="1"/>
    <col min="2309" max="2309" width="10.28515625" style="2" customWidth="1"/>
    <col min="2310" max="2310" width="12.28515625" style="2" customWidth="1"/>
    <col min="2311" max="2311" width="13.85546875" style="2" customWidth="1"/>
    <col min="2312" max="2312" width="16.5703125" style="2" customWidth="1"/>
    <col min="2313" max="2560" width="9.140625" style="2"/>
    <col min="2561" max="2561" width="43.7109375" style="2" customWidth="1"/>
    <col min="2562" max="2562" width="11.5703125" style="2" customWidth="1"/>
    <col min="2563" max="2563" width="11.28515625" style="2" customWidth="1"/>
    <col min="2564" max="2564" width="10.85546875" style="2" customWidth="1"/>
    <col min="2565" max="2565" width="10.28515625" style="2" customWidth="1"/>
    <col min="2566" max="2566" width="12.28515625" style="2" customWidth="1"/>
    <col min="2567" max="2567" width="13.85546875" style="2" customWidth="1"/>
    <col min="2568" max="2568" width="16.5703125" style="2" customWidth="1"/>
    <col min="2569" max="2816" width="9.140625" style="2"/>
    <col min="2817" max="2817" width="43.7109375" style="2" customWidth="1"/>
    <col min="2818" max="2818" width="11.5703125" style="2" customWidth="1"/>
    <col min="2819" max="2819" width="11.28515625" style="2" customWidth="1"/>
    <col min="2820" max="2820" width="10.85546875" style="2" customWidth="1"/>
    <col min="2821" max="2821" width="10.28515625" style="2" customWidth="1"/>
    <col min="2822" max="2822" width="12.28515625" style="2" customWidth="1"/>
    <col min="2823" max="2823" width="13.85546875" style="2" customWidth="1"/>
    <col min="2824" max="2824" width="16.5703125" style="2" customWidth="1"/>
    <col min="2825" max="3072" width="9.140625" style="2"/>
    <col min="3073" max="3073" width="43.7109375" style="2" customWidth="1"/>
    <col min="3074" max="3074" width="11.5703125" style="2" customWidth="1"/>
    <col min="3075" max="3075" width="11.28515625" style="2" customWidth="1"/>
    <col min="3076" max="3076" width="10.85546875" style="2" customWidth="1"/>
    <col min="3077" max="3077" width="10.28515625" style="2" customWidth="1"/>
    <col min="3078" max="3078" width="12.28515625" style="2" customWidth="1"/>
    <col min="3079" max="3079" width="13.85546875" style="2" customWidth="1"/>
    <col min="3080" max="3080" width="16.5703125" style="2" customWidth="1"/>
    <col min="3081" max="3328" width="9.140625" style="2"/>
    <col min="3329" max="3329" width="43.7109375" style="2" customWidth="1"/>
    <col min="3330" max="3330" width="11.5703125" style="2" customWidth="1"/>
    <col min="3331" max="3331" width="11.28515625" style="2" customWidth="1"/>
    <col min="3332" max="3332" width="10.85546875" style="2" customWidth="1"/>
    <col min="3333" max="3333" width="10.28515625" style="2" customWidth="1"/>
    <col min="3334" max="3334" width="12.28515625" style="2" customWidth="1"/>
    <col min="3335" max="3335" width="13.85546875" style="2" customWidth="1"/>
    <col min="3336" max="3336" width="16.5703125" style="2" customWidth="1"/>
    <col min="3337" max="3584" width="9.140625" style="2"/>
    <col min="3585" max="3585" width="43.7109375" style="2" customWidth="1"/>
    <col min="3586" max="3586" width="11.5703125" style="2" customWidth="1"/>
    <col min="3587" max="3587" width="11.28515625" style="2" customWidth="1"/>
    <col min="3588" max="3588" width="10.85546875" style="2" customWidth="1"/>
    <col min="3589" max="3589" width="10.28515625" style="2" customWidth="1"/>
    <col min="3590" max="3590" width="12.28515625" style="2" customWidth="1"/>
    <col min="3591" max="3591" width="13.85546875" style="2" customWidth="1"/>
    <col min="3592" max="3592" width="16.5703125" style="2" customWidth="1"/>
    <col min="3593" max="3840" width="9.140625" style="2"/>
    <col min="3841" max="3841" width="43.7109375" style="2" customWidth="1"/>
    <col min="3842" max="3842" width="11.5703125" style="2" customWidth="1"/>
    <col min="3843" max="3843" width="11.28515625" style="2" customWidth="1"/>
    <col min="3844" max="3844" width="10.85546875" style="2" customWidth="1"/>
    <col min="3845" max="3845" width="10.28515625" style="2" customWidth="1"/>
    <col min="3846" max="3846" width="12.28515625" style="2" customWidth="1"/>
    <col min="3847" max="3847" width="13.85546875" style="2" customWidth="1"/>
    <col min="3848" max="3848" width="16.5703125" style="2" customWidth="1"/>
    <col min="3849" max="4096" width="9.140625" style="2"/>
    <col min="4097" max="4097" width="43.7109375" style="2" customWidth="1"/>
    <col min="4098" max="4098" width="11.5703125" style="2" customWidth="1"/>
    <col min="4099" max="4099" width="11.28515625" style="2" customWidth="1"/>
    <col min="4100" max="4100" width="10.85546875" style="2" customWidth="1"/>
    <col min="4101" max="4101" width="10.28515625" style="2" customWidth="1"/>
    <col min="4102" max="4102" width="12.28515625" style="2" customWidth="1"/>
    <col min="4103" max="4103" width="13.85546875" style="2" customWidth="1"/>
    <col min="4104" max="4104" width="16.5703125" style="2" customWidth="1"/>
    <col min="4105" max="4352" width="9.140625" style="2"/>
    <col min="4353" max="4353" width="43.7109375" style="2" customWidth="1"/>
    <col min="4354" max="4354" width="11.5703125" style="2" customWidth="1"/>
    <col min="4355" max="4355" width="11.28515625" style="2" customWidth="1"/>
    <col min="4356" max="4356" width="10.85546875" style="2" customWidth="1"/>
    <col min="4357" max="4357" width="10.28515625" style="2" customWidth="1"/>
    <col min="4358" max="4358" width="12.28515625" style="2" customWidth="1"/>
    <col min="4359" max="4359" width="13.85546875" style="2" customWidth="1"/>
    <col min="4360" max="4360" width="16.5703125" style="2" customWidth="1"/>
    <col min="4361" max="4608" width="9.140625" style="2"/>
    <col min="4609" max="4609" width="43.7109375" style="2" customWidth="1"/>
    <col min="4610" max="4610" width="11.5703125" style="2" customWidth="1"/>
    <col min="4611" max="4611" width="11.28515625" style="2" customWidth="1"/>
    <col min="4612" max="4612" width="10.85546875" style="2" customWidth="1"/>
    <col min="4613" max="4613" width="10.28515625" style="2" customWidth="1"/>
    <col min="4614" max="4614" width="12.28515625" style="2" customWidth="1"/>
    <col min="4615" max="4615" width="13.85546875" style="2" customWidth="1"/>
    <col min="4616" max="4616" width="16.5703125" style="2" customWidth="1"/>
    <col min="4617" max="4864" width="9.140625" style="2"/>
    <col min="4865" max="4865" width="43.7109375" style="2" customWidth="1"/>
    <col min="4866" max="4866" width="11.5703125" style="2" customWidth="1"/>
    <col min="4867" max="4867" width="11.28515625" style="2" customWidth="1"/>
    <col min="4868" max="4868" width="10.85546875" style="2" customWidth="1"/>
    <col min="4869" max="4869" width="10.28515625" style="2" customWidth="1"/>
    <col min="4870" max="4870" width="12.28515625" style="2" customWidth="1"/>
    <col min="4871" max="4871" width="13.85546875" style="2" customWidth="1"/>
    <col min="4872" max="4872" width="16.5703125" style="2" customWidth="1"/>
    <col min="4873" max="5120" width="9.140625" style="2"/>
    <col min="5121" max="5121" width="43.7109375" style="2" customWidth="1"/>
    <col min="5122" max="5122" width="11.5703125" style="2" customWidth="1"/>
    <col min="5123" max="5123" width="11.28515625" style="2" customWidth="1"/>
    <col min="5124" max="5124" width="10.85546875" style="2" customWidth="1"/>
    <col min="5125" max="5125" width="10.28515625" style="2" customWidth="1"/>
    <col min="5126" max="5126" width="12.28515625" style="2" customWidth="1"/>
    <col min="5127" max="5127" width="13.85546875" style="2" customWidth="1"/>
    <col min="5128" max="5128" width="16.5703125" style="2" customWidth="1"/>
    <col min="5129" max="5376" width="9.140625" style="2"/>
    <col min="5377" max="5377" width="43.7109375" style="2" customWidth="1"/>
    <col min="5378" max="5378" width="11.5703125" style="2" customWidth="1"/>
    <col min="5379" max="5379" width="11.28515625" style="2" customWidth="1"/>
    <col min="5380" max="5380" width="10.85546875" style="2" customWidth="1"/>
    <col min="5381" max="5381" width="10.28515625" style="2" customWidth="1"/>
    <col min="5382" max="5382" width="12.28515625" style="2" customWidth="1"/>
    <col min="5383" max="5383" width="13.85546875" style="2" customWidth="1"/>
    <col min="5384" max="5384" width="16.5703125" style="2" customWidth="1"/>
    <col min="5385" max="5632" width="9.140625" style="2"/>
    <col min="5633" max="5633" width="43.7109375" style="2" customWidth="1"/>
    <col min="5634" max="5634" width="11.5703125" style="2" customWidth="1"/>
    <col min="5635" max="5635" width="11.28515625" style="2" customWidth="1"/>
    <col min="5636" max="5636" width="10.85546875" style="2" customWidth="1"/>
    <col min="5637" max="5637" width="10.28515625" style="2" customWidth="1"/>
    <col min="5638" max="5638" width="12.28515625" style="2" customWidth="1"/>
    <col min="5639" max="5639" width="13.85546875" style="2" customWidth="1"/>
    <col min="5640" max="5640" width="16.5703125" style="2" customWidth="1"/>
    <col min="5641" max="5888" width="9.140625" style="2"/>
    <col min="5889" max="5889" width="43.7109375" style="2" customWidth="1"/>
    <col min="5890" max="5890" width="11.5703125" style="2" customWidth="1"/>
    <col min="5891" max="5891" width="11.28515625" style="2" customWidth="1"/>
    <col min="5892" max="5892" width="10.85546875" style="2" customWidth="1"/>
    <col min="5893" max="5893" width="10.28515625" style="2" customWidth="1"/>
    <col min="5894" max="5894" width="12.28515625" style="2" customWidth="1"/>
    <col min="5895" max="5895" width="13.85546875" style="2" customWidth="1"/>
    <col min="5896" max="5896" width="16.5703125" style="2" customWidth="1"/>
    <col min="5897" max="6144" width="9.140625" style="2"/>
    <col min="6145" max="6145" width="43.7109375" style="2" customWidth="1"/>
    <col min="6146" max="6146" width="11.5703125" style="2" customWidth="1"/>
    <col min="6147" max="6147" width="11.28515625" style="2" customWidth="1"/>
    <col min="6148" max="6148" width="10.85546875" style="2" customWidth="1"/>
    <col min="6149" max="6149" width="10.28515625" style="2" customWidth="1"/>
    <col min="6150" max="6150" width="12.28515625" style="2" customWidth="1"/>
    <col min="6151" max="6151" width="13.85546875" style="2" customWidth="1"/>
    <col min="6152" max="6152" width="16.5703125" style="2" customWidth="1"/>
    <col min="6153" max="6400" width="9.140625" style="2"/>
    <col min="6401" max="6401" width="43.7109375" style="2" customWidth="1"/>
    <col min="6402" max="6402" width="11.5703125" style="2" customWidth="1"/>
    <col min="6403" max="6403" width="11.28515625" style="2" customWidth="1"/>
    <col min="6404" max="6404" width="10.85546875" style="2" customWidth="1"/>
    <col min="6405" max="6405" width="10.28515625" style="2" customWidth="1"/>
    <col min="6406" max="6406" width="12.28515625" style="2" customWidth="1"/>
    <col min="6407" max="6407" width="13.85546875" style="2" customWidth="1"/>
    <col min="6408" max="6408" width="16.5703125" style="2" customWidth="1"/>
    <col min="6409" max="6656" width="9.140625" style="2"/>
    <col min="6657" max="6657" width="43.7109375" style="2" customWidth="1"/>
    <col min="6658" max="6658" width="11.5703125" style="2" customWidth="1"/>
    <col min="6659" max="6659" width="11.28515625" style="2" customWidth="1"/>
    <col min="6660" max="6660" width="10.85546875" style="2" customWidth="1"/>
    <col min="6661" max="6661" width="10.28515625" style="2" customWidth="1"/>
    <col min="6662" max="6662" width="12.28515625" style="2" customWidth="1"/>
    <col min="6663" max="6663" width="13.85546875" style="2" customWidth="1"/>
    <col min="6664" max="6664" width="16.5703125" style="2" customWidth="1"/>
    <col min="6665" max="6912" width="9.140625" style="2"/>
    <col min="6913" max="6913" width="43.7109375" style="2" customWidth="1"/>
    <col min="6914" max="6914" width="11.5703125" style="2" customWidth="1"/>
    <col min="6915" max="6915" width="11.28515625" style="2" customWidth="1"/>
    <col min="6916" max="6916" width="10.85546875" style="2" customWidth="1"/>
    <col min="6917" max="6917" width="10.28515625" style="2" customWidth="1"/>
    <col min="6918" max="6918" width="12.28515625" style="2" customWidth="1"/>
    <col min="6919" max="6919" width="13.85546875" style="2" customWidth="1"/>
    <col min="6920" max="6920" width="16.5703125" style="2" customWidth="1"/>
    <col min="6921" max="7168" width="9.140625" style="2"/>
    <col min="7169" max="7169" width="43.7109375" style="2" customWidth="1"/>
    <col min="7170" max="7170" width="11.5703125" style="2" customWidth="1"/>
    <col min="7171" max="7171" width="11.28515625" style="2" customWidth="1"/>
    <col min="7172" max="7172" width="10.85546875" style="2" customWidth="1"/>
    <col min="7173" max="7173" width="10.28515625" style="2" customWidth="1"/>
    <col min="7174" max="7174" width="12.28515625" style="2" customWidth="1"/>
    <col min="7175" max="7175" width="13.85546875" style="2" customWidth="1"/>
    <col min="7176" max="7176" width="16.5703125" style="2" customWidth="1"/>
    <col min="7177" max="7424" width="9.140625" style="2"/>
    <col min="7425" max="7425" width="43.7109375" style="2" customWidth="1"/>
    <col min="7426" max="7426" width="11.5703125" style="2" customWidth="1"/>
    <col min="7427" max="7427" width="11.28515625" style="2" customWidth="1"/>
    <col min="7428" max="7428" width="10.85546875" style="2" customWidth="1"/>
    <col min="7429" max="7429" width="10.28515625" style="2" customWidth="1"/>
    <col min="7430" max="7430" width="12.28515625" style="2" customWidth="1"/>
    <col min="7431" max="7431" width="13.85546875" style="2" customWidth="1"/>
    <col min="7432" max="7432" width="16.5703125" style="2" customWidth="1"/>
    <col min="7433" max="7680" width="9.140625" style="2"/>
    <col min="7681" max="7681" width="43.7109375" style="2" customWidth="1"/>
    <col min="7682" max="7682" width="11.5703125" style="2" customWidth="1"/>
    <col min="7683" max="7683" width="11.28515625" style="2" customWidth="1"/>
    <col min="7684" max="7684" width="10.85546875" style="2" customWidth="1"/>
    <col min="7685" max="7685" width="10.28515625" style="2" customWidth="1"/>
    <col min="7686" max="7686" width="12.28515625" style="2" customWidth="1"/>
    <col min="7687" max="7687" width="13.85546875" style="2" customWidth="1"/>
    <col min="7688" max="7688" width="16.5703125" style="2" customWidth="1"/>
    <col min="7689" max="7936" width="9.140625" style="2"/>
    <col min="7937" max="7937" width="43.7109375" style="2" customWidth="1"/>
    <col min="7938" max="7938" width="11.5703125" style="2" customWidth="1"/>
    <col min="7939" max="7939" width="11.28515625" style="2" customWidth="1"/>
    <col min="7940" max="7940" width="10.85546875" style="2" customWidth="1"/>
    <col min="7941" max="7941" width="10.28515625" style="2" customWidth="1"/>
    <col min="7942" max="7942" width="12.28515625" style="2" customWidth="1"/>
    <col min="7943" max="7943" width="13.85546875" style="2" customWidth="1"/>
    <col min="7944" max="7944" width="16.5703125" style="2" customWidth="1"/>
    <col min="7945" max="8192" width="9.140625" style="2"/>
    <col min="8193" max="8193" width="43.7109375" style="2" customWidth="1"/>
    <col min="8194" max="8194" width="11.5703125" style="2" customWidth="1"/>
    <col min="8195" max="8195" width="11.28515625" style="2" customWidth="1"/>
    <col min="8196" max="8196" width="10.85546875" style="2" customWidth="1"/>
    <col min="8197" max="8197" width="10.28515625" style="2" customWidth="1"/>
    <col min="8198" max="8198" width="12.28515625" style="2" customWidth="1"/>
    <col min="8199" max="8199" width="13.85546875" style="2" customWidth="1"/>
    <col min="8200" max="8200" width="16.5703125" style="2" customWidth="1"/>
    <col min="8201" max="8448" width="9.140625" style="2"/>
    <col min="8449" max="8449" width="43.7109375" style="2" customWidth="1"/>
    <col min="8450" max="8450" width="11.5703125" style="2" customWidth="1"/>
    <col min="8451" max="8451" width="11.28515625" style="2" customWidth="1"/>
    <col min="8452" max="8452" width="10.85546875" style="2" customWidth="1"/>
    <col min="8453" max="8453" width="10.28515625" style="2" customWidth="1"/>
    <col min="8454" max="8454" width="12.28515625" style="2" customWidth="1"/>
    <col min="8455" max="8455" width="13.85546875" style="2" customWidth="1"/>
    <col min="8456" max="8456" width="16.5703125" style="2" customWidth="1"/>
    <col min="8457" max="8704" width="9.140625" style="2"/>
    <col min="8705" max="8705" width="43.7109375" style="2" customWidth="1"/>
    <col min="8706" max="8706" width="11.5703125" style="2" customWidth="1"/>
    <col min="8707" max="8707" width="11.28515625" style="2" customWidth="1"/>
    <col min="8708" max="8708" width="10.85546875" style="2" customWidth="1"/>
    <col min="8709" max="8709" width="10.28515625" style="2" customWidth="1"/>
    <col min="8710" max="8710" width="12.28515625" style="2" customWidth="1"/>
    <col min="8711" max="8711" width="13.85546875" style="2" customWidth="1"/>
    <col min="8712" max="8712" width="16.5703125" style="2" customWidth="1"/>
    <col min="8713" max="8960" width="9.140625" style="2"/>
    <col min="8961" max="8961" width="43.7109375" style="2" customWidth="1"/>
    <col min="8962" max="8962" width="11.5703125" style="2" customWidth="1"/>
    <col min="8963" max="8963" width="11.28515625" style="2" customWidth="1"/>
    <col min="8964" max="8964" width="10.85546875" style="2" customWidth="1"/>
    <col min="8965" max="8965" width="10.28515625" style="2" customWidth="1"/>
    <col min="8966" max="8966" width="12.28515625" style="2" customWidth="1"/>
    <col min="8967" max="8967" width="13.85546875" style="2" customWidth="1"/>
    <col min="8968" max="8968" width="16.5703125" style="2" customWidth="1"/>
    <col min="8969" max="9216" width="9.140625" style="2"/>
    <col min="9217" max="9217" width="43.7109375" style="2" customWidth="1"/>
    <col min="9218" max="9218" width="11.5703125" style="2" customWidth="1"/>
    <col min="9219" max="9219" width="11.28515625" style="2" customWidth="1"/>
    <col min="9220" max="9220" width="10.85546875" style="2" customWidth="1"/>
    <col min="9221" max="9221" width="10.28515625" style="2" customWidth="1"/>
    <col min="9222" max="9222" width="12.28515625" style="2" customWidth="1"/>
    <col min="9223" max="9223" width="13.85546875" style="2" customWidth="1"/>
    <col min="9224" max="9224" width="16.5703125" style="2" customWidth="1"/>
    <col min="9225" max="9472" width="9.140625" style="2"/>
    <col min="9473" max="9473" width="43.7109375" style="2" customWidth="1"/>
    <col min="9474" max="9474" width="11.5703125" style="2" customWidth="1"/>
    <col min="9475" max="9475" width="11.28515625" style="2" customWidth="1"/>
    <col min="9476" max="9476" width="10.85546875" style="2" customWidth="1"/>
    <col min="9477" max="9477" width="10.28515625" style="2" customWidth="1"/>
    <col min="9478" max="9478" width="12.28515625" style="2" customWidth="1"/>
    <col min="9479" max="9479" width="13.85546875" style="2" customWidth="1"/>
    <col min="9480" max="9480" width="16.5703125" style="2" customWidth="1"/>
    <col min="9481" max="9728" width="9.140625" style="2"/>
    <col min="9729" max="9729" width="43.7109375" style="2" customWidth="1"/>
    <col min="9730" max="9730" width="11.5703125" style="2" customWidth="1"/>
    <col min="9731" max="9731" width="11.28515625" style="2" customWidth="1"/>
    <col min="9732" max="9732" width="10.85546875" style="2" customWidth="1"/>
    <col min="9733" max="9733" width="10.28515625" style="2" customWidth="1"/>
    <col min="9734" max="9734" width="12.28515625" style="2" customWidth="1"/>
    <col min="9735" max="9735" width="13.85546875" style="2" customWidth="1"/>
    <col min="9736" max="9736" width="16.5703125" style="2" customWidth="1"/>
    <col min="9737" max="9984" width="9.140625" style="2"/>
    <col min="9985" max="9985" width="43.7109375" style="2" customWidth="1"/>
    <col min="9986" max="9986" width="11.5703125" style="2" customWidth="1"/>
    <col min="9987" max="9987" width="11.28515625" style="2" customWidth="1"/>
    <col min="9988" max="9988" width="10.85546875" style="2" customWidth="1"/>
    <col min="9989" max="9989" width="10.28515625" style="2" customWidth="1"/>
    <col min="9990" max="9990" width="12.28515625" style="2" customWidth="1"/>
    <col min="9991" max="9991" width="13.85546875" style="2" customWidth="1"/>
    <col min="9992" max="9992" width="16.5703125" style="2" customWidth="1"/>
    <col min="9993" max="10240" width="9.140625" style="2"/>
    <col min="10241" max="10241" width="43.7109375" style="2" customWidth="1"/>
    <col min="10242" max="10242" width="11.5703125" style="2" customWidth="1"/>
    <col min="10243" max="10243" width="11.28515625" style="2" customWidth="1"/>
    <col min="10244" max="10244" width="10.85546875" style="2" customWidth="1"/>
    <col min="10245" max="10245" width="10.28515625" style="2" customWidth="1"/>
    <col min="10246" max="10246" width="12.28515625" style="2" customWidth="1"/>
    <col min="10247" max="10247" width="13.85546875" style="2" customWidth="1"/>
    <col min="10248" max="10248" width="16.5703125" style="2" customWidth="1"/>
    <col min="10249" max="10496" width="9.140625" style="2"/>
    <col min="10497" max="10497" width="43.7109375" style="2" customWidth="1"/>
    <col min="10498" max="10498" width="11.5703125" style="2" customWidth="1"/>
    <col min="10499" max="10499" width="11.28515625" style="2" customWidth="1"/>
    <col min="10500" max="10500" width="10.85546875" style="2" customWidth="1"/>
    <col min="10501" max="10501" width="10.28515625" style="2" customWidth="1"/>
    <col min="10502" max="10502" width="12.28515625" style="2" customWidth="1"/>
    <col min="10503" max="10503" width="13.85546875" style="2" customWidth="1"/>
    <col min="10504" max="10504" width="16.5703125" style="2" customWidth="1"/>
    <col min="10505" max="10752" width="9.140625" style="2"/>
    <col min="10753" max="10753" width="43.7109375" style="2" customWidth="1"/>
    <col min="10754" max="10754" width="11.5703125" style="2" customWidth="1"/>
    <col min="10755" max="10755" width="11.28515625" style="2" customWidth="1"/>
    <col min="10756" max="10756" width="10.85546875" style="2" customWidth="1"/>
    <col min="10757" max="10757" width="10.28515625" style="2" customWidth="1"/>
    <col min="10758" max="10758" width="12.28515625" style="2" customWidth="1"/>
    <col min="10759" max="10759" width="13.85546875" style="2" customWidth="1"/>
    <col min="10760" max="10760" width="16.5703125" style="2" customWidth="1"/>
    <col min="10761" max="11008" width="9.140625" style="2"/>
    <col min="11009" max="11009" width="43.7109375" style="2" customWidth="1"/>
    <col min="11010" max="11010" width="11.5703125" style="2" customWidth="1"/>
    <col min="11011" max="11011" width="11.28515625" style="2" customWidth="1"/>
    <col min="11012" max="11012" width="10.85546875" style="2" customWidth="1"/>
    <col min="11013" max="11013" width="10.28515625" style="2" customWidth="1"/>
    <col min="11014" max="11014" width="12.28515625" style="2" customWidth="1"/>
    <col min="11015" max="11015" width="13.85546875" style="2" customWidth="1"/>
    <col min="11016" max="11016" width="16.5703125" style="2" customWidth="1"/>
    <col min="11017" max="11264" width="9.140625" style="2"/>
    <col min="11265" max="11265" width="43.7109375" style="2" customWidth="1"/>
    <col min="11266" max="11266" width="11.5703125" style="2" customWidth="1"/>
    <col min="11267" max="11267" width="11.28515625" style="2" customWidth="1"/>
    <col min="11268" max="11268" width="10.85546875" style="2" customWidth="1"/>
    <col min="11269" max="11269" width="10.28515625" style="2" customWidth="1"/>
    <col min="11270" max="11270" width="12.28515625" style="2" customWidth="1"/>
    <col min="11271" max="11271" width="13.85546875" style="2" customWidth="1"/>
    <col min="11272" max="11272" width="16.5703125" style="2" customWidth="1"/>
    <col min="11273" max="11520" width="9.140625" style="2"/>
    <col min="11521" max="11521" width="43.7109375" style="2" customWidth="1"/>
    <col min="11522" max="11522" width="11.5703125" style="2" customWidth="1"/>
    <col min="11523" max="11523" width="11.28515625" style="2" customWidth="1"/>
    <col min="11524" max="11524" width="10.85546875" style="2" customWidth="1"/>
    <col min="11525" max="11525" width="10.28515625" style="2" customWidth="1"/>
    <col min="11526" max="11526" width="12.28515625" style="2" customWidth="1"/>
    <col min="11527" max="11527" width="13.85546875" style="2" customWidth="1"/>
    <col min="11528" max="11528" width="16.5703125" style="2" customWidth="1"/>
    <col min="11529" max="11776" width="9.140625" style="2"/>
    <col min="11777" max="11777" width="43.7109375" style="2" customWidth="1"/>
    <col min="11778" max="11778" width="11.5703125" style="2" customWidth="1"/>
    <col min="11779" max="11779" width="11.28515625" style="2" customWidth="1"/>
    <col min="11780" max="11780" width="10.85546875" style="2" customWidth="1"/>
    <col min="11781" max="11781" width="10.28515625" style="2" customWidth="1"/>
    <col min="11782" max="11782" width="12.28515625" style="2" customWidth="1"/>
    <col min="11783" max="11783" width="13.85546875" style="2" customWidth="1"/>
    <col min="11784" max="11784" width="16.5703125" style="2" customWidth="1"/>
    <col min="11785" max="12032" width="9.140625" style="2"/>
    <col min="12033" max="12033" width="43.7109375" style="2" customWidth="1"/>
    <col min="12034" max="12034" width="11.5703125" style="2" customWidth="1"/>
    <col min="12035" max="12035" width="11.28515625" style="2" customWidth="1"/>
    <col min="12036" max="12036" width="10.85546875" style="2" customWidth="1"/>
    <col min="12037" max="12037" width="10.28515625" style="2" customWidth="1"/>
    <col min="12038" max="12038" width="12.28515625" style="2" customWidth="1"/>
    <col min="12039" max="12039" width="13.85546875" style="2" customWidth="1"/>
    <col min="12040" max="12040" width="16.5703125" style="2" customWidth="1"/>
    <col min="12041" max="12288" width="9.140625" style="2"/>
    <col min="12289" max="12289" width="43.7109375" style="2" customWidth="1"/>
    <col min="12290" max="12290" width="11.5703125" style="2" customWidth="1"/>
    <col min="12291" max="12291" width="11.28515625" style="2" customWidth="1"/>
    <col min="12292" max="12292" width="10.85546875" style="2" customWidth="1"/>
    <col min="12293" max="12293" width="10.28515625" style="2" customWidth="1"/>
    <col min="12294" max="12294" width="12.28515625" style="2" customWidth="1"/>
    <col min="12295" max="12295" width="13.85546875" style="2" customWidth="1"/>
    <col min="12296" max="12296" width="16.5703125" style="2" customWidth="1"/>
    <col min="12297" max="12544" width="9.140625" style="2"/>
    <col min="12545" max="12545" width="43.7109375" style="2" customWidth="1"/>
    <col min="12546" max="12546" width="11.5703125" style="2" customWidth="1"/>
    <col min="12547" max="12547" width="11.28515625" style="2" customWidth="1"/>
    <col min="12548" max="12548" width="10.85546875" style="2" customWidth="1"/>
    <col min="12549" max="12549" width="10.28515625" style="2" customWidth="1"/>
    <col min="12550" max="12550" width="12.28515625" style="2" customWidth="1"/>
    <col min="12551" max="12551" width="13.85546875" style="2" customWidth="1"/>
    <col min="12552" max="12552" width="16.5703125" style="2" customWidth="1"/>
    <col min="12553" max="12800" width="9.140625" style="2"/>
    <col min="12801" max="12801" width="43.7109375" style="2" customWidth="1"/>
    <col min="12802" max="12802" width="11.5703125" style="2" customWidth="1"/>
    <col min="12803" max="12803" width="11.28515625" style="2" customWidth="1"/>
    <col min="12804" max="12804" width="10.85546875" style="2" customWidth="1"/>
    <col min="12805" max="12805" width="10.28515625" style="2" customWidth="1"/>
    <col min="12806" max="12806" width="12.28515625" style="2" customWidth="1"/>
    <col min="12807" max="12807" width="13.85546875" style="2" customWidth="1"/>
    <col min="12808" max="12808" width="16.5703125" style="2" customWidth="1"/>
    <col min="12809" max="13056" width="9.140625" style="2"/>
    <col min="13057" max="13057" width="43.7109375" style="2" customWidth="1"/>
    <col min="13058" max="13058" width="11.5703125" style="2" customWidth="1"/>
    <col min="13059" max="13059" width="11.28515625" style="2" customWidth="1"/>
    <col min="13060" max="13060" width="10.85546875" style="2" customWidth="1"/>
    <col min="13061" max="13061" width="10.28515625" style="2" customWidth="1"/>
    <col min="13062" max="13062" width="12.28515625" style="2" customWidth="1"/>
    <col min="13063" max="13063" width="13.85546875" style="2" customWidth="1"/>
    <col min="13064" max="13064" width="16.5703125" style="2" customWidth="1"/>
    <col min="13065" max="13312" width="9.140625" style="2"/>
    <col min="13313" max="13313" width="43.7109375" style="2" customWidth="1"/>
    <col min="13314" max="13314" width="11.5703125" style="2" customWidth="1"/>
    <col min="13315" max="13315" width="11.28515625" style="2" customWidth="1"/>
    <col min="13316" max="13316" width="10.85546875" style="2" customWidth="1"/>
    <col min="13317" max="13317" width="10.28515625" style="2" customWidth="1"/>
    <col min="13318" max="13318" width="12.28515625" style="2" customWidth="1"/>
    <col min="13319" max="13319" width="13.85546875" style="2" customWidth="1"/>
    <col min="13320" max="13320" width="16.5703125" style="2" customWidth="1"/>
    <col min="13321" max="13568" width="9.140625" style="2"/>
    <col min="13569" max="13569" width="43.7109375" style="2" customWidth="1"/>
    <col min="13570" max="13570" width="11.5703125" style="2" customWidth="1"/>
    <col min="13571" max="13571" width="11.28515625" style="2" customWidth="1"/>
    <col min="13572" max="13572" width="10.85546875" style="2" customWidth="1"/>
    <col min="13573" max="13573" width="10.28515625" style="2" customWidth="1"/>
    <col min="13574" max="13574" width="12.28515625" style="2" customWidth="1"/>
    <col min="13575" max="13575" width="13.85546875" style="2" customWidth="1"/>
    <col min="13576" max="13576" width="16.5703125" style="2" customWidth="1"/>
    <col min="13577" max="13824" width="9.140625" style="2"/>
    <col min="13825" max="13825" width="43.7109375" style="2" customWidth="1"/>
    <col min="13826" max="13826" width="11.5703125" style="2" customWidth="1"/>
    <col min="13827" max="13827" width="11.28515625" style="2" customWidth="1"/>
    <col min="13828" max="13828" width="10.85546875" style="2" customWidth="1"/>
    <col min="13829" max="13829" width="10.28515625" style="2" customWidth="1"/>
    <col min="13830" max="13830" width="12.28515625" style="2" customWidth="1"/>
    <col min="13831" max="13831" width="13.85546875" style="2" customWidth="1"/>
    <col min="13832" max="13832" width="16.5703125" style="2" customWidth="1"/>
    <col min="13833" max="14080" width="9.140625" style="2"/>
    <col min="14081" max="14081" width="43.7109375" style="2" customWidth="1"/>
    <col min="14082" max="14082" width="11.5703125" style="2" customWidth="1"/>
    <col min="14083" max="14083" width="11.28515625" style="2" customWidth="1"/>
    <col min="14084" max="14084" width="10.85546875" style="2" customWidth="1"/>
    <col min="14085" max="14085" width="10.28515625" style="2" customWidth="1"/>
    <col min="14086" max="14086" width="12.28515625" style="2" customWidth="1"/>
    <col min="14087" max="14087" width="13.85546875" style="2" customWidth="1"/>
    <col min="14088" max="14088" width="16.5703125" style="2" customWidth="1"/>
    <col min="14089" max="14336" width="9.140625" style="2"/>
    <col min="14337" max="14337" width="43.7109375" style="2" customWidth="1"/>
    <col min="14338" max="14338" width="11.5703125" style="2" customWidth="1"/>
    <col min="14339" max="14339" width="11.28515625" style="2" customWidth="1"/>
    <col min="14340" max="14340" width="10.85546875" style="2" customWidth="1"/>
    <col min="14341" max="14341" width="10.28515625" style="2" customWidth="1"/>
    <col min="14342" max="14342" width="12.28515625" style="2" customWidth="1"/>
    <col min="14343" max="14343" width="13.85546875" style="2" customWidth="1"/>
    <col min="14344" max="14344" width="16.5703125" style="2" customWidth="1"/>
    <col min="14345" max="14592" width="9.140625" style="2"/>
    <col min="14593" max="14593" width="43.7109375" style="2" customWidth="1"/>
    <col min="14594" max="14594" width="11.5703125" style="2" customWidth="1"/>
    <col min="14595" max="14595" width="11.28515625" style="2" customWidth="1"/>
    <col min="14596" max="14596" width="10.85546875" style="2" customWidth="1"/>
    <col min="14597" max="14597" width="10.28515625" style="2" customWidth="1"/>
    <col min="14598" max="14598" width="12.28515625" style="2" customWidth="1"/>
    <col min="14599" max="14599" width="13.85546875" style="2" customWidth="1"/>
    <col min="14600" max="14600" width="16.5703125" style="2" customWidth="1"/>
    <col min="14601" max="14848" width="9.140625" style="2"/>
    <col min="14849" max="14849" width="43.7109375" style="2" customWidth="1"/>
    <col min="14850" max="14850" width="11.5703125" style="2" customWidth="1"/>
    <col min="14851" max="14851" width="11.28515625" style="2" customWidth="1"/>
    <col min="14852" max="14852" width="10.85546875" style="2" customWidth="1"/>
    <col min="14853" max="14853" width="10.28515625" style="2" customWidth="1"/>
    <col min="14854" max="14854" width="12.28515625" style="2" customWidth="1"/>
    <col min="14855" max="14855" width="13.85546875" style="2" customWidth="1"/>
    <col min="14856" max="14856" width="16.5703125" style="2" customWidth="1"/>
    <col min="14857" max="15104" width="9.140625" style="2"/>
    <col min="15105" max="15105" width="43.7109375" style="2" customWidth="1"/>
    <col min="15106" max="15106" width="11.5703125" style="2" customWidth="1"/>
    <col min="15107" max="15107" width="11.28515625" style="2" customWidth="1"/>
    <col min="15108" max="15108" width="10.85546875" style="2" customWidth="1"/>
    <col min="15109" max="15109" width="10.28515625" style="2" customWidth="1"/>
    <col min="15110" max="15110" width="12.28515625" style="2" customWidth="1"/>
    <col min="15111" max="15111" width="13.85546875" style="2" customWidth="1"/>
    <col min="15112" max="15112" width="16.5703125" style="2" customWidth="1"/>
    <col min="15113" max="15360" width="9.140625" style="2"/>
    <col min="15361" max="15361" width="43.7109375" style="2" customWidth="1"/>
    <col min="15362" max="15362" width="11.5703125" style="2" customWidth="1"/>
    <col min="15363" max="15363" width="11.28515625" style="2" customWidth="1"/>
    <col min="15364" max="15364" width="10.85546875" style="2" customWidth="1"/>
    <col min="15365" max="15365" width="10.28515625" style="2" customWidth="1"/>
    <col min="15366" max="15366" width="12.28515625" style="2" customWidth="1"/>
    <col min="15367" max="15367" width="13.85546875" style="2" customWidth="1"/>
    <col min="15368" max="15368" width="16.5703125" style="2" customWidth="1"/>
    <col min="15369" max="15616" width="9.140625" style="2"/>
    <col min="15617" max="15617" width="43.7109375" style="2" customWidth="1"/>
    <col min="15618" max="15618" width="11.5703125" style="2" customWidth="1"/>
    <col min="15619" max="15619" width="11.28515625" style="2" customWidth="1"/>
    <col min="15620" max="15620" width="10.85546875" style="2" customWidth="1"/>
    <col min="15621" max="15621" width="10.28515625" style="2" customWidth="1"/>
    <col min="15622" max="15622" width="12.28515625" style="2" customWidth="1"/>
    <col min="15623" max="15623" width="13.85546875" style="2" customWidth="1"/>
    <col min="15624" max="15624" width="16.5703125" style="2" customWidth="1"/>
    <col min="15625" max="15872" width="9.140625" style="2"/>
    <col min="15873" max="15873" width="43.7109375" style="2" customWidth="1"/>
    <col min="15874" max="15874" width="11.5703125" style="2" customWidth="1"/>
    <col min="15875" max="15875" width="11.28515625" style="2" customWidth="1"/>
    <col min="15876" max="15876" width="10.85546875" style="2" customWidth="1"/>
    <col min="15877" max="15877" width="10.28515625" style="2" customWidth="1"/>
    <col min="15878" max="15878" width="12.28515625" style="2" customWidth="1"/>
    <col min="15879" max="15879" width="13.85546875" style="2" customWidth="1"/>
    <col min="15880" max="15880" width="16.5703125" style="2" customWidth="1"/>
    <col min="15881" max="16128" width="9.140625" style="2"/>
    <col min="16129" max="16129" width="43.7109375" style="2" customWidth="1"/>
    <col min="16130" max="16130" width="11.5703125" style="2" customWidth="1"/>
    <col min="16131" max="16131" width="11.28515625" style="2" customWidth="1"/>
    <col min="16132" max="16132" width="10.85546875" style="2" customWidth="1"/>
    <col min="16133" max="16133" width="10.28515625" style="2" customWidth="1"/>
    <col min="16134" max="16134" width="12.28515625" style="2" customWidth="1"/>
    <col min="16135" max="16135" width="13.85546875" style="2" customWidth="1"/>
    <col min="16136" max="16136" width="16.5703125" style="2" customWidth="1"/>
    <col min="16137" max="16384" width="9.140625" style="2"/>
  </cols>
  <sheetData>
    <row r="1" spans="1:8" ht="38.25" customHeight="1">
      <c r="A1" s="74" t="s">
        <v>119</v>
      </c>
      <c r="B1" s="75"/>
      <c r="C1" s="75"/>
      <c r="D1" s="75"/>
      <c r="E1" s="75"/>
      <c r="F1" s="75"/>
    </row>
    <row r="3" spans="1:8" ht="97.5" customHeight="1">
      <c r="A3" s="77" t="s">
        <v>42</v>
      </c>
      <c r="B3" s="78" t="s">
        <v>43</v>
      </c>
      <c r="C3" s="78" t="s">
        <v>44</v>
      </c>
      <c r="D3" s="78" t="s">
        <v>45</v>
      </c>
      <c r="E3" s="78" t="s">
        <v>46</v>
      </c>
      <c r="F3" s="78" t="s">
        <v>47</v>
      </c>
    </row>
    <row r="4" spans="1:8" ht="32.2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0"/>
      <c r="F4" s="81"/>
    </row>
    <row r="5" spans="1:8" ht="35.25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0"/>
      <c r="F5" s="81"/>
    </row>
    <row r="6" spans="1:8" ht="31.5" customHeight="1">
      <c r="A6" s="82" t="s">
        <v>49</v>
      </c>
      <c r="B6" s="83">
        <v>169</v>
      </c>
      <c r="C6" s="83">
        <v>66</v>
      </c>
      <c r="D6" s="83">
        <v>97</v>
      </c>
      <c r="E6" s="83">
        <v>38</v>
      </c>
      <c r="F6" s="84">
        <f>'Մարզային բաշխում'!B7</f>
        <v>370</v>
      </c>
      <c r="G6" s="27"/>
    </row>
    <row r="7" spans="1:8" ht="19.5" customHeight="1">
      <c r="A7" s="85" t="s">
        <v>14</v>
      </c>
      <c r="B7" s="83">
        <v>17</v>
      </c>
      <c r="C7" s="83">
        <v>7</v>
      </c>
      <c r="D7" s="83">
        <v>10</v>
      </c>
      <c r="E7" s="83">
        <v>3</v>
      </c>
      <c r="F7" s="84">
        <f>'Մարզային բաշխում'!B8</f>
        <v>37</v>
      </c>
      <c r="G7" s="27"/>
    </row>
    <row r="8" spans="1:8" ht="19.5" customHeight="1">
      <c r="A8" s="82" t="s">
        <v>15</v>
      </c>
      <c r="B8" s="86">
        <v>33800</v>
      </c>
      <c r="C8" s="86">
        <v>13200</v>
      </c>
      <c r="D8" s="86">
        <v>19400</v>
      </c>
      <c r="E8" s="86">
        <v>7600</v>
      </c>
      <c r="F8" s="86">
        <f>'Մարզային բաշխում'!B9</f>
        <v>74000</v>
      </c>
      <c r="G8" s="27"/>
    </row>
    <row r="9" spans="1:8" ht="34.5" customHeight="1">
      <c r="A9" s="79" t="s">
        <v>16</v>
      </c>
      <c r="B9" s="80"/>
      <c r="C9" s="80"/>
      <c r="D9" s="80"/>
      <c r="E9" s="80"/>
      <c r="F9" s="81"/>
      <c r="G9" s="27"/>
    </row>
    <row r="10" spans="1:8" ht="28.5" customHeight="1">
      <c r="A10" s="87" t="s">
        <v>17</v>
      </c>
      <c r="B10" s="88">
        <v>17</v>
      </c>
      <c r="C10" s="88">
        <v>6</v>
      </c>
      <c r="D10" s="88">
        <v>15</v>
      </c>
      <c r="E10" s="88">
        <v>5</v>
      </c>
      <c r="F10" s="89">
        <f>'Մարզային բաշխում'!B12</f>
        <v>43</v>
      </c>
      <c r="G10" s="27"/>
      <c r="H10" s="63"/>
    </row>
    <row r="11" spans="1:8" ht="15" customHeight="1">
      <c r="A11" s="90" t="s">
        <v>14</v>
      </c>
      <c r="B11" s="88">
        <v>2</v>
      </c>
      <c r="C11" s="88">
        <v>0</v>
      </c>
      <c r="D11" s="88">
        <v>2</v>
      </c>
      <c r="E11" s="88">
        <v>0</v>
      </c>
      <c r="F11" s="89">
        <f>'Մարզային բաշխում'!B13</f>
        <v>4</v>
      </c>
      <c r="G11" s="27"/>
    </row>
    <row r="12" spans="1:8" s="14" customFormat="1" ht="15.75" customHeight="1">
      <c r="A12" s="87" t="s">
        <v>18</v>
      </c>
      <c r="B12" s="91">
        <v>1402.5</v>
      </c>
      <c r="C12" s="91">
        <v>495</v>
      </c>
      <c r="D12" s="91">
        <v>1237.5</v>
      </c>
      <c r="E12" s="91">
        <v>412.5</v>
      </c>
      <c r="F12" s="91">
        <f>'Մարզային բաշխում'!B14</f>
        <v>3547.5</v>
      </c>
      <c r="G12" s="27"/>
    </row>
    <row r="13" spans="1:8" s="4" customFormat="1" ht="15.75" customHeight="1">
      <c r="A13" s="92" t="s">
        <v>19</v>
      </c>
      <c r="B13" s="86">
        <v>1551.25</v>
      </c>
      <c r="C13" s="86">
        <v>547.5</v>
      </c>
      <c r="D13" s="86">
        <v>1368.75</v>
      </c>
      <c r="E13" s="86">
        <v>456.25</v>
      </c>
      <c r="F13" s="91">
        <f>'Մարզային բաշխում'!B15</f>
        <v>3923.75</v>
      </c>
      <c r="G13" s="27"/>
    </row>
    <row r="14" spans="1:8" s="14" customFormat="1" ht="20.25" customHeight="1">
      <c r="A14" s="82" t="s">
        <v>20</v>
      </c>
      <c r="B14" s="88">
        <f>ROUND(B10*0.5,0)</f>
        <v>9</v>
      </c>
      <c r="C14" s="88">
        <f t="shared" ref="C14" si="0">ROUND(C10*0.5,0)</f>
        <v>3</v>
      </c>
      <c r="D14" s="88">
        <v>7</v>
      </c>
      <c r="E14" s="88">
        <v>2</v>
      </c>
      <c r="F14" s="89">
        <f>'Մարզային բաշխում'!B16</f>
        <v>21</v>
      </c>
      <c r="G14" s="27"/>
    </row>
    <row r="15" spans="1:8" ht="33" customHeight="1">
      <c r="A15" s="79" t="s">
        <v>21</v>
      </c>
      <c r="B15" s="80"/>
      <c r="C15" s="80"/>
      <c r="D15" s="80"/>
      <c r="E15" s="80"/>
      <c r="F15" s="81"/>
      <c r="G15" s="27"/>
    </row>
    <row r="16" spans="1:8" ht="30" customHeight="1">
      <c r="A16" s="93" t="s">
        <v>17</v>
      </c>
      <c r="B16" s="83">
        <v>44</v>
      </c>
      <c r="C16" s="83">
        <v>15</v>
      </c>
      <c r="D16" s="83">
        <v>22</v>
      </c>
      <c r="E16" s="83">
        <v>17</v>
      </c>
      <c r="F16" s="84">
        <f>'Մարզային բաշխում'!B19</f>
        <v>98</v>
      </c>
      <c r="G16" s="27"/>
    </row>
    <row r="17" spans="1:9" ht="18.75" customHeight="1">
      <c r="A17" s="85" t="s">
        <v>14</v>
      </c>
      <c r="B17" s="83">
        <v>10</v>
      </c>
      <c r="C17" s="83">
        <v>3</v>
      </c>
      <c r="D17" s="83">
        <v>4</v>
      </c>
      <c r="E17" s="83">
        <v>3</v>
      </c>
      <c r="F17" s="84">
        <f>'Մարզային բաշխում'!B20</f>
        <v>20</v>
      </c>
      <c r="G17" s="27"/>
    </row>
    <row r="18" spans="1:9" ht="18.75" customHeight="1">
      <c r="A18" s="93" t="s">
        <v>15</v>
      </c>
      <c r="B18" s="86">
        <v>10283.288399999999</v>
      </c>
      <c r="C18" s="86">
        <v>3505.6664999999998</v>
      </c>
      <c r="D18" s="86">
        <v>5141.6441999999997</v>
      </c>
      <c r="E18" s="86">
        <v>3973.0886999999998</v>
      </c>
      <c r="F18" s="86">
        <f>'Մարզային բաշխում'!B21</f>
        <v>22903.6878</v>
      </c>
      <c r="G18" s="27"/>
    </row>
    <row r="19" spans="1:9" s="14" customFormat="1" ht="16.5" customHeight="1">
      <c r="A19" s="93" t="s">
        <v>20</v>
      </c>
      <c r="B19" s="83">
        <f>ROUND(B16*0.5,0)</f>
        <v>22</v>
      </c>
      <c r="C19" s="83">
        <v>7</v>
      </c>
      <c r="D19" s="83">
        <f t="shared" ref="D19:E19" si="1">ROUND(D16*0.5,0)</f>
        <v>11</v>
      </c>
      <c r="E19" s="83">
        <f t="shared" si="1"/>
        <v>9</v>
      </c>
      <c r="F19" s="84">
        <f>'Մարզային բաշխում'!B22</f>
        <v>49</v>
      </c>
      <c r="G19" s="27"/>
    </row>
    <row r="20" spans="1:9" s="14" customFormat="1" ht="17.25" customHeight="1">
      <c r="A20" s="94" t="s">
        <v>22</v>
      </c>
      <c r="B20" s="94"/>
      <c r="C20" s="94"/>
      <c r="D20" s="94"/>
      <c r="E20" s="94"/>
      <c r="F20" s="94"/>
      <c r="G20" s="27"/>
    </row>
    <row r="21" spans="1:9" s="14" customFormat="1" ht="17.25" customHeight="1">
      <c r="A21" s="95" t="s">
        <v>15</v>
      </c>
      <c r="B21" s="96">
        <v>700</v>
      </c>
      <c r="C21" s="97"/>
      <c r="D21" s="97"/>
      <c r="E21" s="97"/>
      <c r="F21" s="96">
        <f>'Մարզային բաշխում'!B30</f>
        <v>700</v>
      </c>
      <c r="G21" s="27"/>
    </row>
    <row r="22" spans="1:9" ht="18" customHeight="1">
      <c r="A22" s="98" t="s">
        <v>33</v>
      </c>
      <c r="B22" s="98"/>
      <c r="C22" s="98"/>
      <c r="D22" s="98"/>
      <c r="E22" s="98"/>
      <c r="F22" s="98"/>
      <c r="G22" s="27"/>
    </row>
    <row r="23" spans="1:9" s="14" customFormat="1" ht="57.75" customHeight="1">
      <c r="A23" s="82" t="s">
        <v>34</v>
      </c>
      <c r="B23" s="99">
        <v>552</v>
      </c>
      <c r="C23" s="99">
        <v>1815</v>
      </c>
      <c r="D23" s="99">
        <v>495</v>
      </c>
      <c r="E23" s="99">
        <v>0</v>
      </c>
      <c r="F23" s="86">
        <f>'Մարզային բաշխում'!B46</f>
        <v>2862</v>
      </c>
      <c r="G23" s="27"/>
    </row>
    <row r="24" spans="1:9">
      <c r="A24" s="94" t="s">
        <v>35</v>
      </c>
      <c r="B24" s="94"/>
      <c r="C24" s="94"/>
      <c r="D24" s="94"/>
      <c r="E24" s="94"/>
      <c r="F24" s="94"/>
      <c r="G24" s="27"/>
    </row>
    <row r="25" spans="1:9" ht="32.25" customHeight="1">
      <c r="A25" s="92" t="s">
        <v>36</v>
      </c>
      <c r="B25" s="100">
        <f>B10+B16+B6</f>
        <v>230</v>
      </c>
      <c r="C25" s="100">
        <f t="shared" ref="C25:E25" si="2">C10+C16+C6</f>
        <v>87</v>
      </c>
      <c r="D25" s="100">
        <f t="shared" si="2"/>
        <v>134</v>
      </c>
      <c r="E25" s="100">
        <f t="shared" si="2"/>
        <v>60</v>
      </c>
      <c r="F25" s="100">
        <f>SUM(B25:E25)</f>
        <v>511</v>
      </c>
      <c r="G25" s="27"/>
      <c r="H25" s="34"/>
    </row>
    <row r="26" spans="1:9" ht="17.25" customHeight="1">
      <c r="A26" s="101" t="s">
        <v>14</v>
      </c>
      <c r="B26" s="102">
        <f>B11+B17+B7</f>
        <v>29</v>
      </c>
      <c r="C26" s="102">
        <f t="shared" ref="C26:E26" si="3">C11+C17+C7</f>
        <v>10</v>
      </c>
      <c r="D26" s="102">
        <f t="shared" si="3"/>
        <v>16</v>
      </c>
      <c r="E26" s="102">
        <f t="shared" si="3"/>
        <v>6</v>
      </c>
      <c r="F26" s="100">
        <f>'Մարզային բաշխում'!B49</f>
        <v>61</v>
      </c>
      <c r="G26" s="27"/>
      <c r="H26" s="34"/>
    </row>
    <row r="27" spans="1:9" ht="35.25" customHeight="1">
      <c r="A27" s="92" t="s">
        <v>107</v>
      </c>
      <c r="B27" s="102">
        <f>B14+B19+B6</f>
        <v>200</v>
      </c>
      <c r="C27" s="102">
        <f t="shared" ref="C27:E27" si="4">C14+C19+C6</f>
        <v>76</v>
      </c>
      <c r="D27" s="102">
        <f t="shared" si="4"/>
        <v>115</v>
      </c>
      <c r="E27" s="102">
        <f t="shared" si="4"/>
        <v>49</v>
      </c>
      <c r="F27" s="100">
        <f>SUM(B27:E27)</f>
        <v>440</v>
      </c>
      <c r="G27" s="27"/>
      <c r="H27" s="34"/>
    </row>
    <row r="28" spans="1:9" ht="25.5">
      <c r="A28" s="92" t="s">
        <v>37</v>
      </c>
      <c r="B28" s="102">
        <v>142</v>
      </c>
      <c r="C28" s="102">
        <v>45</v>
      </c>
      <c r="D28" s="102">
        <v>95</v>
      </c>
      <c r="E28" s="102">
        <v>36</v>
      </c>
      <c r="F28" s="100">
        <f>'Մարզային բաշխում'!B53</f>
        <v>318</v>
      </c>
      <c r="G28" s="27"/>
      <c r="H28" s="34"/>
    </row>
    <row r="29" spans="1:9" ht="38.25">
      <c r="A29" s="92" t="s">
        <v>38</v>
      </c>
      <c r="B29" s="102">
        <f>B27+B28</f>
        <v>342</v>
      </c>
      <c r="C29" s="102">
        <f>C27+C28</f>
        <v>121</v>
      </c>
      <c r="D29" s="102">
        <f>D27+D28</f>
        <v>210</v>
      </c>
      <c r="E29" s="102">
        <f>E27+E28</f>
        <v>85</v>
      </c>
      <c r="F29" s="100">
        <f>SUM(B29:E29)</f>
        <v>758</v>
      </c>
      <c r="G29" s="27"/>
      <c r="H29" s="34"/>
      <c r="I29" s="14"/>
    </row>
    <row r="30" spans="1:9" s="14" customFormat="1">
      <c r="A30" s="103" t="s">
        <v>39</v>
      </c>
      <c r="B30" s="104">
        <f>B12+B18+B23+B21+B13+B8</f>
        <v>48289.038399999998</v>
      </c>
      <c r="C30" s="104">
        <f t="shared" ref="C30:E30" si="5">C12+C18+C23+C21+C13+C8</f>
        <v>19563.166499999999</v>
      </c>
      <c r="D30" s="104">
        <f t="shared" si="5"/>
        <v>27642.894199999999</v>
      </c>
      <c r="E30" s="104">
        <f t="shared" si="5"/>
        <v>12441.8387</v>
      </c>
      <c r="F30" s="86">
        <f>'Մարզային բաշխում'!B55</f>
        <v>107936.9378</v>
      </c>
      <c r="G30" s="27"/>
    </row>
    <row r="31" spans="1:9" ht="14.25" customHeight="1">
      <c r="G31" s="27"/>
    </row>
    <row r="35" spans="2:2">
      <c r="B35" s="11"/>
    </row>
    <row r="39" spans="2:2">
      <c r="B39" s="11"/>
    </row>
  </sheetData>
  <mergeCells count="8">
    <mergeCell ref="A24:F24"/>
    <mergeCell ref="A15:F15"/>
    <mergeCell ref="A20:F20"/>
    <mergeCell ref="A22:F22"/>
    <mergeCell ref="A1:F1"/>
    <mergeCell ref="A5:F5"/>
    <mergeCell ref="A9:F9"/>
    <mergeCell ref="A4:F4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zoomScaleNormal="100" workbookViewId="0">
      <selection activeCell="G6" sqref="G6"/>
    </sheetView>
  </sheetViews>
  <sheetFormatPr defaultRowHeight="12.75"/>
  <cols>
    <col min="1" max="1" width="43.7109375" style="117" customWidth="1"/>
    <col min="2" max="2" width="11.5703125" style="108" customWidth="1"/>
    <col min="3" max="3" width="11.28515625" style="108" customWidth="1"/>
    <col min="4" max="4" width="10.85546875" style="108" customWidth="1"/>
    <col min="5" max="5" width="10.28515625" style="108" customWidth="1"/>
    <col min="6" max="6" width="12.28515625" style="111" customWidth="1"/>
    <col min="7" max="7" width="13.85546875" style="107" customWidth="1"/>
    <col min="8" max="8" width="16.5703125" style="108" customWidth="1"/>
    <col min="9" max="256" width="9.140625" style="108"/>
    <col min="257" max="257" width="43.7109375" style="108" customWidth="1"/>
    <col min="258" max="258" width="11.5703125" style="108" customWidth="1"/>
    <col min="259" max="259" width="11.28515625" style="108" customWidth="1"/>
    <col min="260" max="260" width="10.85546875" style="108" customWidth="1"/>
    <col min="261" max="261" width="10.28515625" style="108" customWidth="1"/>
    <col min="262" max="262" width="12.28515625" style="108" customWidth="1"/>
    <col min="263" max="263" width="13.85546875" style="108" customWidth="1"/>
    <col min="264" max="264" width="16.5703125" style="108" customWidth="1"/>
    <col min="265" max="512" width="9.140625" style="108"/>
    <col min="513" max="513" width="43.7109375" style="108" customWidth="1"/>
    <col min="514" max="514" width="11.5703125" style="108" customWidth="1"/>
    <col min="515" max="515" width="11.28515625" style="108" customWidth="1"/>
    <col min="516" max="516" width="10.85546875" style="108" customWidth="1"/>
    <col min="517" max="517" width="10.28515625" style="108" customWidth="1"/>
    <col min="518" max="518" width="12.28515625" style="108" customWidth="1"/>
    <col min="519" max="519" width="13.85546875" style="108" customWidth="1"/>
    <col min="520" max="520" width="16.5703125" style="108" customWidth="1"/>
    <col min="521" max="768" width="9.140625" style="108"/>
    <col min="769" max="769" width="43.7109375" style="108" customWidth="1"/>
    <col min="770" max="770" width="11.5703125" style="108" customWidth="1"/>
    <col min="771" max="771" width="11.28515625" style="108" customWidth="1"/>
    <col min="772" max="772" width="10.85546875" style="108" customWidth="1"/>
    <col min="773" max="773" width="10.28515625" style="108" customWidth="1"/>
    <col min="774" max="774" width="12.28515625" style="108" customWidth="1"/>
    <col min="775" max="775" width="13.85546875" style="108" customWidth="1"/>
    <col min="776" max="776" width="16.5703125" style="108" customWidth="1"/>
    <col min="777" max="1024" width="9.140625" style="108"/>
    <col min="1025" max="1025" width="43.7109375" style="108" customWidth="1"/>
    <col min="1026" max="1026" width="11.5703125" style="108" customWidth="1"/>
    <col min="1027" max="1027" width="11.28515625" style="108" customWidth="1"/>
    <col min="1028" max="1028" width="10.85546875" style="108" customWidth="1"/>
    <col min="1029" max="1029" width="10.28515625" style="108" customWidth="1"/>
    <col min="1030" max="1030" width="12.28515625" style="108" customWidth="1"/>
    <col min="1031" max="1031" width="13.85546875" style="108" customWidth="1"/>
    <col min="1032" max="1032" width="16.5703125" style="108" customWidth="1"/>
    <col min="1033" max="1280" width="9.140625" style="108"/>
    <col min="1281" max="1281" width="43.7109375" style="108" customWidth="1"/>
    <col min="1282" max="1282" width="11.5703125" style="108" customWidth="1"/>
    <col min="1283" max="1283" width="11.28515625" style="108" customWidth="1"/>
    <col min="1284" max="1284" width="10.85546875" style="108" customWidth="1"/>
    <col min="1285" max="1285" width="10.28515625" style="108" customWidth="1"/>
    <col min="1286" max="1286" width="12.28515625" style="108" customWidth="1"/>
    <col min="1287" max="1287" width="13.85546875" style="108" customWidth="1"/>
    <col min="1288" max="1288" width="16.5703125" style="108" customWidth="1"/>
    <col min="1289" max="1536" width="9.140625" style="108"/>
    <col min="1537" max="1537" width="43.7109375" style="108" customWidth="1"/>
    <col min="1538" max="1538" width="11.5703125" style="108" customWidth="1"/>
    <col min="1539" max="1539" width="11.28515625" style="108" customWidth="1"/>
    <col min="1540" max="1540" width="10.85546875" style="108" customWidth="1"/>
    <col min="1541" max="1541" width="10.28515625" style="108" customWidth="1"/>
    <col min="1542" max="1542" width="12.28515625" style="108" customWidth="1"/>
    <col min="1543" max="1543" width="13.85546875" style="108" customWidth="1"/>
    <col min="1544" max="1544" width="16.5703125" style="108" customWidth="1"/>
    <col min="1545" max="1792" width="9.140625" style="108"/>
    <col min="1793" max="1793" width="43.7109375" style="108" customWidth="1"/>
    <col min="1794" max="1794" width="11.5703125" style="108" customWidth="1"/>
    <col min="1795" max="1795" width="11.28515625" style="108" customWidth="1"/>
    <col min="1796" max="1796" width="10.85546875" style="108" customWidth="1"/>
    <col min="1797" max="1797" width="10.28515625" style="108" customWidth="1"/>
    <col min="1798" max="1798" width="12.28515625" style="108" customWidth="1"/>
    <col min="1799" max="1799" width="13.85546875" style="108" customWidth="1"/>
    <col min="1800" max="1800" width="16.5703125" style="108" customWidth="1"/>
    <col min="1801" max="2048" width="9.140625" style="108"/>
    <col min="2049" max="2049" width="43.7109375" style="108" customWidth="1"/>
    <col min="2050" max="2050" width="11.5703125" style="108" customWidth="1"/>
    <col min="2051" max="2051" width="11.28515625" style="108" customWidth="1"/>
    <col min="2052" max="2052" width="10.85546875" style="108" customWidth="1"/>
    <col min="2053" max="2053" width="10.28515625" style="108" customWidth="1"/>
    <col min="2054" max="2054" width="12.28515625" style="108" customWidth="1"/>
    <col min="2055" max="2055" width="13.85546875" style="108" customWidth="1"/>
    <col min="2056" max="2056" width="16.5703125" style="108" customWidth="1"/>
    <col min="2057" max="2304" width="9.140625" style="108"/>
    <col min="2305" max="2305" width="43.7109375" style="108" customWidth="1"/>
    <col min="2306" max="2306" width="11.5703125" style="108" customWidth="1"/>
    <col min="2307" max="2307" width="11.28515625" style="108" customWidth="1"/>
    <col min="2308" max="2308" width="10.85546875" style="108" customWidth="1"/>
    <col min="2309" max="2309" width="10.28515625" style="108" customWidth="1"/>
    <col min="2310" max="2310" width="12.28515625" style="108" customWidth="1"/>
    <col min="2311" max="2311" width="13.85546875" style="108" customWidth="1"/>
    <col min="2312" max="2312" width="16.5703125" style="108" customWidth="1"/>
    <col min="2313" max="2560" width="9.140625" style="108"/>
    <col min="2561" max="2561" width="43.7109375" style="108" customWidth="1"/>
    <col min="2562" max="2562" width="11.5703125" style="108" customWidth="1"/>
    <col min="2563" max="2563" width="11.28515625" style="108" customWidth="1"/>
    <col min="2564" max="2564" width="10.85546875" style="108" customWidth="1"/>
    <col min="2565" max="2565" width="10.28515625" style="108" customWidth="1"/>
    <col min="2566" max="2566" width="12.28515625" style="108" customWidth="1"/>
    <col min="2567" max="2567" width="13.85546875" style="108" customWidth="1"/>
    <col min="2568" max="2568" width="16.5703125" style="108" customWidth="1"/>
    <col min="2569" max="2816" width="9.140625" style="108"/>
    <col min="2817" max="2817" width="43.7109375" style="108" customWidth="1"/>
    <col min="2818" max="2818" width="11.5703125" style="108" customWidth="1"/>
    <col min="2819" max="2819" width="11.28515625" style="108" customWidth="1"/>
    <col min="2820" max="2820" width="10.85546875" style="108" customWidth="1"/>
    <col min="2821" max="2821" width="10.28515625" style="108" customWidth="1"/>
    <col min="2822" max="2822" width="12.28515625" style="108" customWidth="1"/>
    <col min="2823" max="2823" width="13.85546875" style="108" customWidth="1"/>
    <col min="2824" max="2824" width="16.5703125" style="108" customWidth="1"/>
    <col min="2825" max="3072" width="9.140625" style="108"/>
    <col min="3073" max="3073" width="43.7109375" style="108" customWidth="1"/>
    <col min="3074" max="3074" width="11.5703125" style="108" customWidth="1"/>
    <col min="3075" max="3075" width="11.28515625" style="108" customWidth="1"/>
    <col min="3076" max="3076" width="10.85546875" style="108" customWidth="1"/>
    <col min="3077" max="3077" width="10.28515625" style="108" customWidth="1"/>
    <col min="3078" max="3078" width="12.28515625" style="108" customWidth="1"/>
    <col min="3079" max="3079" width="13.85546875" style="108" customWidth="1"/>
    <col min="3080" max="3080" width="16.5703125" style="108" customWidth="1"/>
    <col min="3081" max="3328" width="9.140625" style="108"/>
    <col min="3329" max="3329" width="43.7109375" style="108" customWidth="1"/>
    <col min="3330" max="3330" width="11.5703125" style="108" customWidth="1"/>
    <col min="3331" max="3331" width="11.28515625" style="108" customWidth="1"/>
    <col min="3332" max="3332" width="10.85546875" style="108" customWidth="1"/>
    <col min="3333" max="3333" width="10.28515625" style="108" customWidth="1"/>
    <col min="3334" max="3334" width="12.28515625" style="108" customWidth="1"/>
    <col min="3335" max="3335" width="13.85546875" style="108" customWidth="1"/>
    <col min="3336" max="3336" width="16.5703125" style="108" customWidth="1"/>
    <col min="3337" max="3584" width="9.140625" style="108"/>
    <col min="3585" max="3585" width="43.7109375" style="108" customWidth="1"/>
    <col min="3586" max="3586" width="11.5703125" style="108" customWidth="1"/>
    <col min="3587" max="3587" width="11.28515625" style="108" customWidth="1"/>
    <col min="3588" max="3588" width="10.85546875" style="108" customWidth="1"/>
    <col min="3589" max="3589" width="10.28515625" style="108" customWidth="1"/>
    <col min="3590" max="3590" width="12.28515625" style="108" customWidth="1"/>
    <col min="3591" max="3591" width="13.85546875" style="108" customWidth="1"/>
    <col min="3592" max="3592" width="16.5703125" style="108" customWidth="1"/>
    <col min="3593" max="3840" width="9.140625" style="108"/>
    <col min="3841" max="3841" width="43.7109375" style="108" customWidth="1"/>
    <col min="3842" max="3842" width="11.5703125" style="108" customWidth="1"/>
    <col min="3843" max="3843" width="11.28515625" style="108" customWidth="1"/>
    <col min="3844" max="3844" width="10.85546875" style="108" customWidth="1"/>
    <col min="3845" max="3845" width="10.28515625" style="108" customWidth="1"/>
    <col min="3846" max="3846" width="12.28515625" style="108" customWidth="1"/>
    <col min="3847" max="3847" width="13.85546875" style="108" customWidth="1"/>
    <col min="3848" max="3848" width="16.5703125" style="108" customWidth="1"/>
    <col min="3849" max="4096" width="9.140625" style="108"/>
    <col min="4097" max="4097" width="43.7109375" style="108" customWidth="1"/>
    <col min="4098" max="4098" width="11.5703125" style="108" customWidth="1"/>
    <col min="4099" max="4099" width="11.28515625" style="108" customWidth="1"/>
    <col min="4100" max="4100" width="10.85546875" style="108" customWidth="1"/>
    <col min="4101" max="4101" width="10.28515625" style="108" customWidth="1"/>
    <col min="4102" max="4102" width="12.28515625" style="108" customWidth="1"/>
    <col min="4103" max="4103" width="13.85546875" style="108" customWidth="1"/>
    <col min="4104" max="4104" width="16.5703125" style="108" customWidth="1"/>
    <col min="4105" max="4352" width="9.140625" style="108"/>
    <col min="4353" max="4353" width="43.7109375" style="108" customWidth="1"/>
    <col min="4354" max="4354" width="11.5703125" style="108" customWidth="1"/>
    <col min="4355" max="4355" width="11.28515625" style="108" customWidth="1"/>
    <col min="4356" max="4356" width="10.85546875" style="108" customWidth="1"/>
    <col min="4357" max="4357" width="10.28515625" style="108" customWidth="1"/>
    <col min="4358" max="4358" width="12.28515625" style="108" customWidth="1"/>
    <col min="4359" max="4359" width="13.85546875" style="108" customWidth="1"/>
    <col min="4360" max="4360" width="16.5703125" style="108" customWidth="1"/>
    <col min="4361" max="4608" width="9.140625" style="108"/>
    <col min="4609" max="4609" width="43.7109375" style="108" customWidth="1"/>
    <col min="4610" max="4610" width="11.5703125" style="108" customWidth="1"/>
    <col min="4611" max="4611" width="11.28515625" style="108" customWidth="1"/>
    <col min="4612" max="4612" width="10.85546875" style="108" customWidth="1"/>
    <col min="4613" max="4613" width="10.28515625" style="108" customWidth="1"/>
    <col min="4614" max="4614" width="12.28515625" style="108" customWidth="1"/>
    <col min="4615" max="4615" width="13.85546875" style="108" customWidth="1"/>
    <col min="4616" max="4616" width="16.5703125" style="108" customWidth="1"/>
    <col min="4617" max="4864" width="9.140625" style="108"/>
    <col min="4865" max="4865" width="43.7109375" style="108" customWidth="1"/>
    <col min="4866" max="4866" width="11.5703125" style="108" customWidth="1"/>
    <col min="4867" max="4867" width="11.28515625" style="108" customWidth="1"/>
    <col min="4868" max="4868" width="10.85546875" style="108" customWidth="1"/>
    <col min="4869" max="4869" width="10.28515625" style="108" customWidth="1"/>
    <col min="4870" max="4870" width="12.28515625" style="108" customWidth="1"/>
    <col min="4871" max="4871" width="13.85546875" style="108" customWidth="1"/>
    <col min="4872" max="4872" width="16.5703125" style="108" customWidth="1"/>
    <col min="4873" max="5120" width="9.140625" style="108"/>
    <col min="5121" max="5121" width="43.7109375" style="108" customWidth="1"/>
    <col min="5122" max="5122" width="11.5703125" style="108" customWidth="1"/>
    <col min="5123" max="5123" width="11.28515625" style="108" customWidth="1"/>
    <col min="5124" max="5124" width="10.85546875" style="108" customWidth="1"/>
    <col min="5125" max="5125" width="10.28515625" style="108" customWidth="1"/>
    <col min="5126" max="5126" width="12.28515625" style="108" customWidth="1"/>
    <col min="5127" max="5127" width="13.85546875" style="108" customWidth="1"/>
    <col min="5128" max="5128" width="16.5703125" style="108" customWidth="1"/>
    <col min="5129" max="5376" width="9.140625" style="108"/>
    <col min="5377" max="5377" width="43.7109375" style="108" customWidth="1"/>
    <col min="5378" max="5378" width="11.5703125" style="108" customWidth="1"/>
    <col min="5379" max="5379" width="11.28515625" style="108" customWidth="1"/>
    <col min="5380" max="5380" width="10.85546875" style="108" customWidth="1"/>
    <col min="5381" max="5381" width="10.28515625" style="108" customWidth="1"/>
    <col min="5382" max="5382" width="12.28515625" style="108" customWidth="1"/>
    <col min="5383" max="5383" width="13.85546875" style="108" customWidth="1"/>
    <col min="5384" max="5384" width="16.5703125" style="108" customWidth="1"/>
    <col min="5385" max="5632" width="9.140625" style="108"/>
    <col min="5633" max="5633" width="43.7109375" style="108" customWidth="1"/>
    <col min="5634" max="5634" width="11.5703125" style="108" customWidth="1"/>
    <col min="5635" max="5635" width="11.28515625" style="108" customWidth="1"/>
    <col min="5636" max="5636" width="10.85546875" style="108" customWidth="1"/>
    <col min="5637" max="5637" width="10.28515625" style="108" customWidth="1"/>
    <col min="5638" max="5638" width="12.28515625" style="108" customWidth="1"/>
    <col min="5639" max="5639" width="13.85546875" style="108" customWidth="1"/>
    <col min="5640" max="5640" width="16.5703125" style="108" customWidth="1"/>
    <col min="5641" max="5888" width="9.140625" style="108"/>
    <col min="5889" max="5889" width="43.7109375" style="108" customWidth="1"/>
    <col min="5890" max="5890" width="11.5703125" style="108" customWidth="1"/>
    <col min="5891" max="5891" width="11.28515625" style="108" customWidth="1"/>
    <col min="5892" max="5892" width="10.85546875" style="108" customWidth="1"/>
    <col min="5893" max="5893" width="10.28515625" style="108" customWidth="1"/>
    <col min="5894" max="5894" width="12.28515625" style="108" customWidth="1"/>
    <col min="5895" max="5895" width="13.85546875" style="108" customWidth="1"/>
    <col min="5896" max="5896" width="16.5703125" style="108" customWidth="1"/>
    <col min="5897" max="6144" width="9.140625" style="108"/>
    <col min="6145" max="6145" width="43.7109375" style="108" customWidth="1"/>
    <col min="6146" max="6146" width="11.5703125" style="108" customWidth="1"/>
    <col min="6147" max="6147" width="11.28515625" style="108" customWidth="1"/>
    <col min="6148" max="6148" width="10.85546875" style="108" customWidth="1"/>
    <col min="6149" max="6149" width="10.28515625" style="108" customWidth="1"/>
    <col min="6150" max="6150" width="12.28515625" style="108" customWidth="1"/>
    <col min="6151" max="6151" width="13.85546875" style="108" customWidth="1"/>
    <col min="6152" max="6152" width="16.5703125" style="108" customWidth="1"/>
    <col min="6153" max="6400" width="9.140625" style="108"/>
    <col min="6401" max="6401" width="43.7109375" style="108" customWidth="1"/>
    <col min="6402" max="6402" width="11.5703125" style="108" customWidth="1"/>
    <col min="6403" max="6403" width="11.28515625" style="108" customWidth="1"/>
    <col min="6404" max="6404" width="10.85546875" style="108" customWidth="1"/>
    <col min="6405" max="6405" width="10.28515625" style="108" customWidth="1"/>
    <col min="6406" max="6406" width="12.28515625" style="108" customWidth="1"/>
    <col min="6407" max="6407" width="13.85546875" style="108" customWidth="1"/>
    <col min="6408" max="6408" width="16.5703125" style="108" customWidth="1"/>
    <col min="6409" max="6656" width="9.140625" style="108"/>
    <col min="6657" max="6657" width="43.7109375" style="108" customWidth="1"/>
    <col min="6658" max="6658" width="11.5703125" style="108" customWidth="1"/>
    <col min="6659" max="6659" width="11.28515625" style="108" customWidth="1"/>
    <col min="6660" max="6660" width="10.85546875" style="108" customWidth="1"/>
    <col min="6661" max="6661" width="10.28515625" style="108" customWidth="1"/>
    <col min="6662" max="6662" width="12.28515625" style="108" customWidth="1"/>
    <col min="6663" max="6663" width="13.85546875" style="108" customWidth="1"/>
    <col min="6664" max="6664" width="16.5703125" style="108" customWidth="1"/>
    <col min="6665" max="6912" width="9.140625" style="108"/>
    <col min="6913" max="6913" width="43.7109375" style="108" customWidth="1"/>
    <col min="6914" max="6914" width="11.5703125" style="108" customWidth="1"/>
    <col min="6915" max="6915" width="11.28515625" style="108" customWidth="1"/>
    <col min="6916" max="6916" width="10.85546875" style="108" customWidth="1"/>
    <col min="6917" max="6917" width="10.28515625" style="108" customWidth="1"/>
    <col min="6918" max="6918" width="12.28515625" style="108" customWidth="1"/>
    <col min="6919" max="6919" width="13.85546875" style="108" customWidth="1"/>
    <col min="6920" max="6920" width="16.5703125" style="108" customWidth="1"/>
    <col min="6921" max="7168" width="9.140625" style="108"/>
    <col min="7169" max="7169" width="43.7109375" style="108" customWidth="1"/>
    <col min="7170" max="7170" width="11.5703125" style="108" customWidth="1"/>
    <col min="7171" max="7171" width="11.28515625" style="108" customWidth="1"/>
    <col min="7172" max="7172" width="10.85546875" style="108" customWidth="1"/>
    <col min="7173" max="7173" width="10.28515625" style="108" customWidth="1"/>
    <col min="7174" max="7174" width="12.28515625" style="108" customWidth="1"/>
    <col min="7175" max="7175" width="13.85546875" style="108" customWidth="1"/>
    <col min="7176" max="7176" width="16.5703125" style="108" customWidth="1"/>
    <col min="7177" max="7424" width="9.140625" style="108"/>
    <col min="7425" max="7425" width="43.7109375" style="108" customWidth="1"/>
    <col min="7426" max="7426" width="11.5703125" style="108" customWidth="1"/>
    <col min="7427" max="7427" width="11.28515625" style="108" customWidth="1"/>
    <col min="7428" max="7428" width="10.85546875" style="108" customWidth="1"/>
    <col min="7429" max="7429" width="10.28515625" style="108" customWidth="1"/>
    <col min="7430" max="7430" width="12.28515625" style="108" customWidth="1"/>
    <col min="7431" max="7431" width="13.85546875" style="108" customWidth="1"/>
    <col min="7432" max="7432" width="16.5703125" style="108" customWidth="1"/>
    <col min="7433" max="7680" width="9.140625" style="108"/>
    <col min="7681" max="7681" width="43.7109375" style="108" customWidth="1"/>
    <col min="7682" max="7682" width="11.5703125" style="108" customWidth="1"/>
    <col min="7683" max="7683" width="11.28515625" style="108" customWidth="1"/>
    <col min="7684" max="7684" width="10.85546875" style="108" customWidth="1"/>
    <col min="7685" max="7685" width="10.28515625" style="108" customWidth="1"/>
    <col min="7686" max="7686" width="12.28515625" style="108" customWidth="1"/>
    <col min="7687" max="7687" width="13.85546875" style="108" customWidth="1"/>
    <col min="7688" max="7688" width="16.5703125" style="108" customWidth="1"/>
    <col min="7689" max="7936" width="9.140625" style="108"/>
    <col min="7937" max="7937" width="43.7109375" style="108" customWidth="1"/>
    <col min="7938" max="7938" width="11.5703125" style="108" customWidth="1"/>
    <col min="7939" max="7939" width="11.28515625" style="108" customWidth="1"/>
    <col min="7940" max="7940" width="10.85546875" style="108" customWidth="1"/>
    <col min="7941" max="7941" width="10.28515625" style="108" customWidth="1"/>
    <col min="7942" max="7942" width="12.28515625" style="108" customWidth="1"/>
    <col min="7943" max="7943" width="13.85546875" style="108" customWidth="1"/>
    <col min="7944" max="7944" width="16.5703125" style="108" customWidth="1"/>
    <col min="7945" max="8192" width="9.140625" style="108"/>
    <col min="8193" max="8193" width="43.7109375" style="108" customWidth="1"/>
    <col min="8194" max="8194" width="11.5703125" style="108" customWidth="1"/>
    <col min="8195" max="8195" width="11.28515625" style="108" customWidth="1"/>
    <col min="8196" max="8196" width="10.85546875" style="108" customWidth="1"/>
    <col min="8197" max="8197" width="10.28515625" style="108" customWidth="1"/>
    <col min="8198" max="8198" width="12.28515625" style="108" customWidth="1"/>
    <col min="8199" max="8199" width="13.85546875" style="108" customWidth="1"/>
    <col min="8200" max="8200" width="16.5703125" style="108" customWidth="1"/>
    <col min="8201" max="8448" width="9.140625" style="108"/>
    <col min="8449" max="8449" width="43.7109375" style="108" customWidth="1"/>
    <col min="8450" max="8450" width="11.5703125" style="108" customWidth="1"/>
    <col min="8451" max="8451" width="11.28515625" style="108" customWidth="1"/>
    <col min="8452" max="8452" width="10.85546875" style="108" customWidth="1"/>
    <col min="8453" max="8453" width="10.28515625" style="108" customWidth="1"/>
    <col min="8454" max="8454" width="12.28515625" style="108" customWidth="1"/>
    <col min="8455" max="8455" width="13.85546875" style="108" customWidth="1"/>
    <col min="8456" max="8456" width="16.5703125" style="108" customWidth="1"/>
    <col min="8457" max="8704" width="9.140625" style="108"/>
    <col min="8705" max="8705" width="43.7109375" style="108" customWidth="1"/>
    <col min="8706" max="8706" width="11.5703125" style="108" customWidth="1"/>
    <col min="8707" max="8707" width="11.28515625" style="108" customWidth="1"/>
    <col min="8708" max="8708" width="10.85546875" style="108" customWidth="1"/>
    <col min="8709" max="8709" width="10.28515625" style="108" customWidth="1"/>
    <col min="8710" max="8710" width="12.28515625" style="108" customWidth="1"/>
    <col min="8711" max="8711" width="13.85546875" style="108" customWidth="1"/>
    <col min="8712" max="8712" width="16.5703125" style="108" customWidth="1"/>
    <col min="8713" max="8960" width="9.140625" style="108"/>
    <col min="8961" max="8961" width="43.7109375" style="108" customWidth="1"/>
    <col min="8962" max="8962" width="11.5703125" style="108" customWidth="1"/>
    <col min="8963" max="8963" width="11.28515625" style="108" customWidth="1"/>
    <col min="8964" max="8964" width="10.85546875" style="108" customWidth="1"/>
    <col min="8965" max="8965" width="10.28515625" style="108" customWidth="1"/>
    <col min="8966" max="8966" width="12.28515625" style="108" customWidth="1"/>
    <col min="8967" max="8967" width="13.85546875" style="108" customWidth="1"/>
    <col min="8968" max="8968" width="16.5703125" style="108" customWidth="1"/>
    <col min="8969" max="9216" width="9.140625" style="108"/>
    <col min="9217" max="9217" width="43.7109375" style="108" customWidth="1"/>
    <col min="9218" max="9218" width="11.5703125" style="108" customWidth="1"/>
    <col min="9219" max="9219" width="11.28515625" style="108" customWidth="1"/>
    <col min="9220" max="9220" width="10.85546875" style="108" customWidth="1"/>
    <col min="9221" max="9221" width="10.28515625" style="108" customWidth="1"/>
    <col min="9222" max="9222" width="12.28515625" style="108" customWidth="1"/>
    <col min="9223" max="9223" width="13.85546875" style="108" customWidth="1"/>
    <col min="9224" max="9224" width="16.5703125" style="108" customWidth="1"/>
    <col min="9225" max="9472" width="9.140625" style="108"/>
    <col min="9473" max="9473" width="43.7109375" style="108" customWidth="1"/>
    <col min="9474" max="9474" width="11.5703125" style="108" customWidth="1"/>
    <col min="9475" max="9475" width="11.28515625" style="108" customWidth="1"/>
    <col min="9476" max="9476" width="10.85546875" style="108" customWidth="1"/>
    <col min="9477" max="9477" width="10.28515625" style="108" customWidth="1"/>
    <col min="9478" max="9478" width="12.28515625" style="108" customWidth="1"/>
    <col min="9479" max="9479" width="13.85546875" style="108" customWidth="1"/>
    <col min="9480" max="9480" width="16.5703125" style="108" customWidth="1"/>
    <col min="9481" max="9728" width="9.140625" style="108"/>
    <col min="9729" max="9729" width="43.7109375" style="108" customWidth="1"/>
    <col min="9730" max="9730" width="11.5703125" style="108" customWidth="1"/>
    <col min="9731" max="9731" width="11.28515625" style="108" customWidth="1"/>
    <col min="9732" max="9732" width="10.85546875" style="108" customWidth="1"/>
    <col min="9733" max="9733" width="10.28515625" style="108" customWidth="1"/>
    <col min="9734" max="9734" width="12.28515625" style="108" customWidth="1"/>
    <col min="9735" max="9735" width="13.85546875" style="108" customWidth="1"/>
    <col min="9736" max="9736" width="16.5703125" style="108" customWidth="1"/>
    <col min="9737" max="9984" width="9.140625" style="108"/>
    <col min="9985" max="9985" width="43.7109375" style="108" customWidth="1"/>
    <col min="9986" max="9986" width="11.5703125" style="108" customWidth="1"/>
    <col min="9987" max="9987" width="11.28515625" style="108" customWidth="1"/>
    <col min="9988" max="9988" width="10.85546875" style="108" customWidth="1"/>
    <col min="9989" max="9989" width="10.28515625" style="108" customWidth="1"/>
    <col min="9990" max="9990" width="12.28515625" style="108" customWidth="1"/>
    <col min="9991" max="9991" width="13.85546875" style="108" customWidth="1"/>
    <col min="9992" max="9992" width="16.5703125" style="108" customWidth="1"/>
    <col min="9993" max="10240" width="9.140625" style="108"/>
    <col min="10241" max="10241" width="43.7109375" style="108" customWidth="1"/>
    <col min="10242" max="10242" width="11.5703125" style="108" customWidth="1"/>
    <col min="10243" max="10243" width="11.28515625" style="108" customWidth="1"/>
    <col min="10244" max="10244" width="10.85546875" style="108" customWidth="1"/>
    <col min="10245" max="10245" width="10.28515625" style="108" customWidth="1"/>
    <col min="10246" max="10246" width="12.28515625" style="108" customWidth="1"/>
    <col min="10247" max="10247" width="13.85546875" style="108" customWidth="1"/>
    <col min="10248" max="10248" width="16.5703125" style="108" customWidth="1"/>
    <col min="10249" max="10496" width="9.140625" style="108"/>
    <col min="10497" max="10497" width="43.7109375" style="108" customWidth="1"/>
    <col min="10498" max="10498" width="11.5703125" style="108" customWidth="1"/>
    <col min="10499" max="10499" width="11.28515625" style="108" customWidth="1"/>
    <col min="10500" max="10500" width="10.85546875" style="108" customWidth="1"/>
    <col min="10501" max="10501" width="10.28515625" style="108" customWidth="1"/>
    <col min="10502" max="10502" width="12.28515625" style="108" customWidth="1"/>
    <col min="10503" max="10503" width="13.85546875" style="108" customWidth="1"/>
    <col min="10504" max="10504" width="16.5703125" style="108" customWidth="1"/>
    <col min="10505" max="10752" width="9.140625" style="108"/>
    <col min="10753" max="10753" width="43.7109375" style="108" customWidth="1"/>
    <col min="10754" max="10754" width="11.5703125" style="108" customWidth="1"/>
    <col min="10755" max="10755" width="11.28515625" style="108" customWidth="1"/>
    <col min="10756" max="10756" width="10.85546875" style="108" customWidth="1"/>
    <col min="10757" max="10757" width="10.28515625" style="108" customWidth="1"/>
    <col min="10758" max="10758" width="12.28515625" style="108" customWidth="1"/>
    <col min="10759" max="10759" width="13.85546875" style="108" customWidth="1"/>
    <col min="10760" max="10760" width="16.5703125" style="108" customWidth="1"/>
    <col min="10761" max="11008" width="9.140625" style="108"/>
    <col min="11009" max="11009" width="43.7109375" style="108" customWidth="1"/>
    <col min="11010" max="11010" width="11.5703125" style="108" customWidth="1"/>
    <col min="11011" max="11011" width="11.28515625" style="108" customWidth="1"/>
    <col min="11012" max="11012" width="10.85546875" style="108" customWidth="1"/>
    <col min="11013" max="11013" width="10.28515625" style="108" customWidth="1"/>
    <col min="11014" max="11014" width="12.28515625" style="108" customWidth="1"/>
    <col min="11015" max="11015" width="13.85546875" style="108" customWidth="1"/>
    <col min="11016" max="11016" width="16.5703125" style="108" customWidth="1"/>
    <col min="11017" max="11264" width="9.140625" style="108"/>
    <col min="11265" max="11265" width="43.7109375" style="108" customWidth="1"/>
    <col min="11266" max="11266" width="11.5703125" style="108" customWidth="1"/>
    <col min="11267" max="11267" width="11.28515625" style="108" customWidth="1"/>
    <col min="11268" max="11268" width="10.85546875" style="108" customWidth="1"/>
    <col min="11269" max="11269" width="10.28515625" style="108" customWidth="1"/>
    <col min="11270" max="11270" width="12.28515625" style="108" customWidth="1"/>
    <col min="11271" max="11271" width="13.85546875" style="108" customWidth="1"/>
    <col min="11272" max="11272" width="16.5703125" style="108" customWidth="1"/>
    <col min="11273" max="11520" width="9.140625" style="108"/>
    <col min="11521" max="11521" width="43.7109375" style="108" customWidth="1"/>
    <col min="11522" max="11522" width="11.5703125" style="108" customWidth="1"/>
    <col min="11523" max="11523" width="11.28515625" style="108" customWidth="1"/>
    <col min="11524" max="11524" width="10.85546875" style="108" customWidth="1"/>
    <col min="11525" max="11525" width="10.28515625" style="108" customWidth="1"/>
    <col min="11526" max="11526" width="12.28515625" style="108" customWidth="1"/>
    <col min="11527" max="11527" width="13.85546875" style="108" customWidth="1"/>
    <col min="11528" max="11528" width="16.5703125" style="108" customWidth="1"/>
    <col min="11529" max="11776" width="9.140625" style="108"/>
    <col min="11777" max="11777" width="43.7109375" style="108" customWidth="1"/>
    <col min="11778" max="11778" width="11.5703125" style="108" customWidth="1"/>
    <col min="11779" max="11779" width="11.28515625" style="108" customWidth="1"/>
    <col min="11780" max="11780" width="10.85546875" style="108" customWidth="1"/>
    <col min="11781" max="11781" width="10.28515625" style="108" customWidth="1"/>
    <col min="11782" max="11782" width="12.28515625" style="108" customWidth="1"/>
    <col min="11783" max="11783" width="13.85546875" style="108" customWidth="1"/>
    <col min="11784" max="11784" width="16.5703125" style="108" customWidth="1"/>
    <col min="11785" max="12032" width="9.140625" style="108"/>
    <col min="12033" max="12033" width="43.7109375" style="108" customWidth="1"/>
    <col min="12034" max="12034" width="11.5703125" style="108" customWidth="1"/>
    <col min="12035" max="12035" width="11.28515625" style="108" customWidth="1"/>
    <col min="12036" max="12036" width="10.85546875" style="108" customWidth="1"/>
    <col min="12037" max="12037" width="10.28515625" style="108" customWidth="1"/>
    <col min="12038" max="12038" width="12.28515625" style="108" customWidth="1"/>
    <col min="12039" max="12039" width="13.85546875" style="108" customWidth="1"/>
    <col min="12040" max="12040" width="16.5703125" style="108" customWidth="1"/>
    <col min="12041" max="12288" width="9.140625" style="108"/>
    <col min="12289" max="12289" width="43.7109375" style="108" customWidth="1"/>
    <col min="12290" max="12290" width="11.5703125" style="108" customWidth="1"/>
    <col min="12291" max="12291" width="11.28515625" style="108" customWidth="1"/>
    <col min="12292" max="12292" width="10.85546875" style="108" customWidth="1"/>
    <col min="12293" max="12293" width="10.28515625" style="108" customWidth="1"/>
    <col min="12294" max="12294" width="12.28515625" style="108" customWidth="1"/>
    <col min="12295" max="12295" width="13.85546875" style="108" customWidth="1"/>
    <col min="12296" max="12296" width="16.5703125" style="108" customWidth="1"/>
    <col min="12297" max="12544" width="9.140625" style="108"/>
    <col min="12545" max="12545" width="43.7109375" style="108" customWidth="1"/>
    <col min="12546" max="12546" width="11.5703125" style="108" customWidth="1"/>
    <col min="12547" max="12547" width="11.28515625" style="108" customWidth="1"/>
    <col min="12548" max="12548" width="10.85546875" style="108" customWidth="1"/>
    <col min="12549" max="12549" width="10.28515625" style="108" customWidth="1"/>
    <col min="12550" max="12550" width="12.28515625" style="108" customWidth="1"/>
    <col min="12551" max="12551" width="13.85546875" style="108" customWidth="1"/>
    <col min="12552" max="12552" width="16.5703125" style="108" customWidth="1"/>
    <col min="12553" max="12800" width="9.140625" style="108"/>
    <col min="12801" max="12801" width="43.7109375" style="108" customWidth="1"/>
    <col min="12802" max="12802" width="11.5703125" style="108" customWidth="1"/>
    <col min="12803" max="12803" width="11.28515625" style="108" customWidth="1"/>
    <col min="12804" max="12804" width="10.85546875" style="108" customWidth="1"/>
    <col min="12805" max="12805" width="10.28515625" style="108" customWidth="1"/>
    <col min="12806" max="12806" width="12.28515625" style="108" customWidth="1"/>
    <col min="12807" max="12807" width="13.85546875" style="108" customWidth="1"/>
    <col min="12808" max="12808" width="16.5703125" style="108" customWidth="1"/>
    <col min="12809" max="13056" width="9.140625" style="108"/>
    <col min="13057" max="13057" width="43.7109375" style="108" customWidth="1"/>
    <col min="13058" max="13058" width="11.5703125" style="108" customWidth="1"/>
    <col min="13059" max="13059" width="11.28515625" style="108" customWidth="1"/>
    <col min="13060" max="13060" width="10.85546875" style="108" customWidth="1"/>
    <col min="13061" max="13061" width="10.28515625" style="108" customWidth="1"/>
    <col min="13062" max="13062" width="12.28515625" style="108" customWidth="1"/>
    <col min="13063" max="13063" width="13.85546875" style="108" customWidth="1"/>
    <col min="13064" max="13064" width="16.5703125" style="108" customWidth="1"/>
    <col min="13065" max="13312" width="9.140625" style="108"/>
    <col min="13313" max="13313" width="43.7109375" style="108" customWidth="1"/>
    <col min="13314" max="13314" width="11.5703125" style="108" customWidth="1"/>
    <col min="13315" max="13315" width="11.28515625" style="108" customWidth="1"/>
    <col min="13316" max="13316" width="10.85546875" style="108" customWidth="1"/>
    <col min="13317" max="13317" width="10.28515625" style="108" customWidth="1"/>
    <col min="13318" max="13318" width="12.28515625" style="108" customWidth="1"/>
    <col min="13319" max="13319" width="13.85546875" style="108" customWidth="1"/>
    <col min="13320" max="13320" width="16.5703125" style="108" customWidth="1"/>
    <col min="13321" max="13568" width="9.140625" style="108"/>
    <col min="13569" max="13569" width="43.7109375" style="108" customWidth="1"/>
    <col min="13570" max="13570" width="11.5703125" style="108" customWidth="1"/>
    <col min="13571" max="13571" width="11.28515625" style="108" customWidth="1"/>
    <col min="13572" max="13572" width="10.85546875" style="108" customWidth="1"/>
    <col min="13573" max="13573" width="10.28515625" style="108" customWidth="1"/>
    <col min="13574" max="13574" width="12.28515625" style="108" customWidth="1"/>
    <col min="13575" max="13575" width="13.85546875" style="108" customWidth="1"/>
    <col min="13576" max="13576" width="16.5703125" style="108" customWidth="1"/>
    <col min="13577" max="13824" width="9.140625" style="108"/>
    <col min="13825" max="13825" width="43.7109375" style="108" customWidth="1"/>
    <col min="13826" max="13826" width="11.5703125" style="108" customWidth="1"/>
    <col min="13827" max="13827" width="11.28515625" style="108" customWidth="1"/>
    <col min="13828" max="13828" width="10.85546875" style="108" customWidth="1"/>
    <col min="13829" max="13829" width="10.28515625" style="108" customWidth="1"/>
    <col min="13830" max="13830" width="12.28515625" style="108" customWidth="1"/>
    <col min="13831" max="13831" width="13.85546875" style="108" customWidth="1"/>
    <col min="13832" max="13832" width="16.5703125" style="108" customWidth="1"/>
    <col min="13833" max="14080" width="9.140625" style="108"/>
    <col min="14081" max="14081" width="43.7109375" style="108" customWidth="1"/>
    <col min="14082" max="14082" width="11.5703125" style="108" customWidth="1"/>
    <col min="14083" max="14083" width="11.28515625" style="108" customWidth="1"/>
    <col min="14084" max="14084" width="10.85546875" style="108" customWidth="1"/>
    <col min="14085" max="14085" width="10.28515625" style="108" customWidth="1"/>
    <col min="14086" max="14086" width="12.28515625" style="108" customWidth="1"/>
    <col min="14087" max="14087" width="13.85546875" style="108" customWidth="1"/>
    <col min="14088" max="14088" width="16.5703125" style="108" customWidth="1"/>
    <col min="14089" max="14336" width="9.140625" style="108"/>
    <col min="14337" max="14337" width="43.7109375" style="108" customWidth="1"/>
    <col min="14338" max="14338" width="11.5703125" style="108" customWidth="1"/>
    <col min="14339" max="14339" width="11.28515625" style="108" customWidth="1"/>
    <col min="14340" max="14340" width="10.85546875" style="108" customWidth="1"/>
    <col min="14341" max="14341" width="10.28515625" style="108" customWidth="1"/>
    <col min="14342" max="14342" width="12.28515625" style="108" customWidth="1"/>
    <col min="14343" max="14343" width="13.85546875" style="108" customWidth="1"/>
    <col min="14344" max="14344" width="16.5703125" style="108" customWidth="1"/>
    <col min="14345" max="14592" width="9.140625" style="108"/>
    <col min="14593" max="14593" width="43.7109375" style="108" customWidth="1"/>
    <col min="14594" max="14594" width="11.5703125" style="108" customWidth="1"/>
    <col min="14595" max="14595" width="11.28515625" style="108" customWidth="1"/>
    <col min="14596" max="14596" width="10.85546875" style="108" customWidth="1"/>
    <col min="14597" max="14597" width="10.28515625" style="108" customWidth="1"/>
    <col min="14598" max="14598" width="12.28515625" style="108" customWidth="1"/>
    <col min="14599" max="14599" width="13.85546875" style="108" customWidth="1"/>
    <col min="14600" max="14600" width="16.5703125" style="108" customWidth="1"/>
    <col min="14601" max="14848" width="9.140625" style="108"/>
    <col min="14849" max="14849" width="43.7109375" style="108" customWidth="1"/>
    <col min="14850" max="14850" width="11.5703125" style="108" customWidth="1"/>
    <col min="14851" max="14851" width="11.28515625" style="108" customWidth="1"/>
    <col min="14852" max="14852" width="10.85546875" style="108" customWidth="1"/>
    <col min="14853" max="14853" width="10.28515625" style="108" customWidth="1"/>
    <col min="14854" max="14854" width="12.28515625" style="108" customWidth="1"/>
    <col min="14855" max="14855" width="13.85546875" style="108" customWidth="1"/>
    <col min="14856" max="14856" width="16.5703125" style="108" customWidth="1"/>
    <col min="14857" max="15104" width="9.140625" style="108"/>
    <col min="15105" max="15105" width="43.7109375" style="108" customWidth="1"/>
    <col min="15106" max="15106" width="11.5703125" style="108" customWidth="1"/>
    <col min="15107" max="15107" width="11.28515625" style="108" customWidth="1"/>
    <col min="15108" max="15108" width="10.85546875" style="108" customWidth="1"/>
    <col min="15109" max="15109" width="10.28515625" style="108" customWidth="1"/>
    <col min="15110" max="15110" width="12.28515625" style="108" customWidth="1"/>
    <col min="15111" max="15111" width="13.85546875" style="108" customWidth="1"/>
    <col min="15112" max="15112" width="16.5703125" style="108" customWidth="1"/>
    <col min="15113" max="15360" width="9.140625" style="108"/>
    <col min="15361" max="15361" width="43.7109375" style="108" customWidth="1"/>
    <col min="15362" max="15362" width="11.5703125" style="108" customWidth="1"/>
    <col min="15363" max="15363" width="11.28515625" style="108" customWidth="1"/>
    <col min="15364" max="15364" width="10.85546875" style="108" customWidth="1"/>
    <col min="15365" max="15365" width="10.28515625" style="108" customWidth="1"/>
    <col min="15366" max="15366" width="12.28515625" style="108" customWidth="1"/>
    <col min="15367" max="15367" width="13.85546875" style="108" customWidth="1"/>
    <col min="15368" max="15368" width="16.5703125" style="108" customWidth="1"/>
    <col min="15369" max="15616" width="9.140625" style="108"/>
    <col min="15617" max="15617" width="43.7109375" style="108" customWidth="1"/>
    <col min="15618" max="15618" width="11.5703125" style="108" customWidth="1"/>
    <col min="15619" max="15619" width="11.28515625" style="108" customWidth="1"/>
    <col min="15620" max="15620" width="10.85546875" style="108" customWidth="1"/>
    <col min="15621" max="15621" width="10.28515625" style="108" customWidth="1"/>
    <col min="15622" max="15622" width="12.28515625" style="108" customWidth="1"/>
    <col min="15623" max="15623" width="13.85546875" style="108" customWidth="1"/>
    <col min="15624" max="15624" width="16.5703125" style="108" customWidth="1"/>
    <col min="15625" max="15872" width="9.140625" style="108"/>
    <col min="15873" max="15873" width="43.7109375" style="108" customWidth="1"/>
    <col min="15874" max="15874" width="11.5703125" style="108" customWidth="1"/>
    <col min="15875" max="15875" width="11.28515625" style="108" customWidth="1"/>
    <col min="15876" max="15876" width="10.85546875" style="108" customWidth="1"/>
    <col min="15877" max="15877" width="10.28515625" style="108" customWidth="1"/>
    <col min="15878" max="15878" width="12.28515625" style="108" customWidth="1"/>
    <col min="15879" max="15879" width="13.85546875" style="108" customWidth="1"/>
    <col min="15880" max="15880" width="16.5703125" style="108" customWidth="1"/>
    <col min="15881" max="16128" width="9.140625" style="108"/>
    <col min="16129" max="16129" width="43.7109375" style="108" customWidth="1"/>
    <col min="16130" max="16130" width="11.5703125" style="108" customWidth="1"/>
    <col min="16131" max="16131" width="11.28515625" style="108" customWidth="1"/>
    <col min="16132" max="16132" width="10.85546875" style="108" customWidth="1"/>
    <col min="16133" max="16133" width="10.28515625" style="108" customWidth="1"/>
    <col min="16134" max="16134" width="12.28515625" style="108" customWidth="1"/>
    <col min="16135" max="16135" width="13.85546875" style="108" customWidth="1"/>
    <col min="16136" max="16136" width="16.5703125" style="108" customWidth="1"/>
    <col min="16137" max="16384" width="9.140625" style="108"/>
  </cols>
  <sheetData>
    <row r="1" spans="1:12" ht="38.25" customHeight="1">
      <c r="A1" s="105" t="s">
        <v>109</v>
      </c>
      <c r="B1" s="106"/>
      <c r="C1" s="106"/>
      <c r="D1" s="106"/>
      <c r="E1" s="106"/>
      <c r="F1" s="106"/>
    </row>
    <row r="3" spans="1:12" ht="75.75" customHeight="1">
      <c r="A3" s="77" t="s">
        <v>42</v>
      </c>
      <c r="B3" s="78" t="s">
        <v>50</v>
      </c>
      <c r="C3" s="78" t="s">
        <v>2</v>
      </c>
      <c r="D3" s="78" t="s">
        <v>51</v>
      </c>
      <c r="E3" s="78" t="s">
        <v>52</v>
      </c>
      <c r="F3" s="78" t="s">
        <v>53</v>
      </c>
    </row>
    <row r="4" spans="1:12" ht="32.2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0"/>
      <c r="F4" s="81"/>
    </row>
    <row r="5" spans="1:12" ht="33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0"/>
      <c r="F5" s="81"/>
    </row>
    <row r="6" spans="1:12" ht="34.5" customHeight="1">
      <c r="A6" s="82" t="s">
        <v>49</v>
      </c>
      <c r="B6" s="83">
        <v>104</v>
      </c>
      <c r="C6" s="83">
        <v>54</v>
      </c>
      <c r="D6" s="83">
        <v>85</v>
      </c>
      <c r="E6" s="83">
        <v>84</v>
      </c>
      <c r="F6" s="84">
        <f>'Մարզային բաշխում'!C7</f>
        <v>327</v>
      </c>
      <c r="G6" s="109"/>
    </row>
    <row r="7" spans="1:12" ht="16.5" customHeight="1">
      <c r="A7" s="85" t="s">
        <v>14</v>
      </c>
      <c r="B7" s="83">
        <v>11</v>
      </c>
      <c r="C7" s="83">
        <v>5</v>
      </c>
      <c r="D7" s="83">
        <v>9</v>
      </c>
      <c r="E7" s="83">
        <v>8</v>
      </c>
      <c r="F7" s="84">
        <f>'Մարզային բաշխում'!C8</f>
        <v>33</v>
      </c>
      <c r="G7" s="109"/>
    </row>
    <row r="8" spans="1:12" ht="18.75" customHeight="1">
      <c r="A8" s="82" t="s">
        <v>15</v>
      </c>
      <c r="B8" s="86">
        <v>20800</v>
      </c>
      <c r="C8" s="86">
        <v>10800</v>
      </c>
      <c r="D8" s="86">
        <v>17000</v>
      </c>
      <c r="E8" s="86">
        <v>16800</v>
      </c>
      <c r="F8" s="86">
        <f>'Մարզային բաշխում'!C9</f>
        <v>65400</v>
      </c>
      <c r="G8" s="109"/>
    </row>
    <row r="9" spans="1:12" ht="34.5" customHeight="1">
      <c r="A9" s="79" t="s">
        <v>16</v>
      </c>
      <c r="B9" s="80"/>
      <c r="C9" s="80"/>
      <c r="D9" s="80"/>
      <c r="E9" s="80"/>
      <c r="F9" s="81"/>
      <c r="G9" s="109"/>
    </row>
    <row r="10" spans="1:12" ht="28.5" customHeight="1">
      <c r="A10" s="87" t="s">
        <v>17</v>
      </c>
      <c r="B10" s="88">
        <v>14</v>
      </c>
      <c r="C10" s="88">
        <v>7</v>
      </c>
      <c r="D10" s="88">
        <v>14</v>
      </c>
      <c r="E10" s="88">
        <v>9</v>
      </c>
      <c r="F10" s="110">
        <f>'Մարզային բաշխում'!C12</f>
        <v>44</v>
      </c>
      <c r="G10" s="109"/>
    </row>
    <row r="11" spans="1:12" ht="15" customHeight="1">
      <c r="A11" s="90" t="s">
        <v>14</v>
      </c>
      <c r="B11" s="88">
        <v>1</v>
      </c>
      <c r="C11" s="88">
        <v>1</v>
      </c>
      <c r="D11" s="88">
        <v>1</v>
      </c>
      <c r="E11" s="88">
        <v>1</v>
      </c>
      <c r="F11" s="110">
        <f>'Մարզային բաշխում'!C13</f>
        <v>4</v>
      </c>
      <c r="G11" s="109"/>
    </row>
    <row r="12" spans="1:12" s="111" customFormat="1" ht="21.75" customHeight="1">
      <c r="A12" s="87" t="s">
        <v>18</v>
      </c>
      <c r="B12" s="91">
        <v>1155</v>
      </c>
      <c r="C12" s="91">
        <v>577.5</v>
      </c>
      <c r="D12" s="91">
        <v>1155</v>
      </c>
      <c r="E12" s="91">
        <v>742.5</v>
      </c>
      <c r="F12" s="91">
        <f>'Մարզային բաշխում'!C14</f>
        <v>3630</v>
      </c>
      <c r="G12" s="109"/>
    </row>
    <row r="13" spans="1:12" s="112" customFormat="1" ht="21.75" customHeight="1">
      <c r="A13" s="92" t="s">
        <v>19</v>
      </c>
      <c r="B13" s="86">
        <v>1277.5</v>
      </c>
      <c r="C13" s="86">
        <v>638.75</v>
      </c>
      <c r="D13" s="86">
        <v>1277.5</v>
      </c>
      <c r="E13" s="86">
        <v>821.25</v>
      </c>
      <c r="F13" s="91">
        <f>'Մարզային բաշխում'!C15</f>
        <v>4015</v>
      </c>
      <c r="G13" s="109"/>
    </row>
    <row r="14" spans="1:12" s="111" customFormat="1" ht="22.5" customHeight="1">
      <c r="A14" s="82" t="s">
        <v>20</v>
      </c>
      <c r="B14" s="88">
        <f>ROUND(B10*0.5,0)</f>
        <v>7</v>
      </c>
      <c r="C14" s="88">
        <v>3</v>
      </c>
      <c r="D14" s="88">
        <f t="shared" ref="D14:E14" si="0">ROUND(D10*0.5,0)</f>
        <v>7</v>
      </c>
      <c r="E14" s="88">
        <f t="shared" si="0"/>
        <v>5</v>
      </c>
      <c r="F14" s="110">
        <f>'Մարզային բաշխում'!C16</f>
        <v>22</v>
      </c>
      <c r="G14" s="109"/>
      <c r="H14" s="113"/>
      <c r="I14" s="113"/>
      <c r="J14" s="113"/>
      <c r="K14" s="113"/>
      <c r="L14" s="114"/>
    </row>
    <row r="15" spans="1:12" ht="33.75" customHeight="1">
      <c r="A15" s="79" t="s">
        <v>21</v>
      </c>
      <c r="B15" s="80"/>
      <c r="C15" s="80"/>
      <c r="D15" s="80"/>
      <c r="E15" s="80"/>
      <c r="F15" s="81"/>
      <c r="G15" s="109"/>
    </row>
    <row r="16" spans="1:12" ht="33.75" customHeight="1">
      <c r="A16" s="93" t="s">
        <v>17</v>
      </c>
      <c r="B16" s="83">
        <v>40</v>
      </c>
      <c r="C16" s="83">
        <v>15</v>
      </c>
      <c r="D16" s="83">
        <v>32</v>
      </c>
      <c r="E16" s="83">
        <v>25</v>
      </c>
      <c r="F16" s="84">
        <f>'Մարզային բաշխում'!C19</f>
        <v>112</v>
      </c>
      <c r="G16" s="109"/>
    </row>
    <row r="17" spans="1:8" ht="18.75" customHeight="1">
      <c r="A17" s="85" t="s">
        <v>14</v>
      </c>
      <c r="B17" s="83">
        <v>8</v>
      </c>
      <c r="C17" s="83">
        <v>3</v>
      </c>
      <c r="D17" s="83">
        <v>6</v>
      </c>
      <c r="E17" s="83">
        <v>5</v>
      </c>
      <c r="F17" s="84">
        <f>'Մարզային բաշխում'!C20</f>
        <v>22</v>
      </c>
      <c r="G17" s="109"/>
    </row>
    <row r="18" spans="1:8" ht="18.75" customHeight="1">
      <c r="A18" s="93" t="s">
        <v>15</v>
      </c>
      <c r="B18" s="86">
        <v>9348.4439999999995</v>
      </c>
      <c r="C18" s="86">
        <v>3505.6664999999998</v>
      </c>
      <c r="D18" s="86">
        <v>7478.7551999999996</v>
      </c>
      <c r="E18" s="86">
        <v>5842.7775000000001</v>
      </c>
      <c r="F18" s="86">
        <f>'Մարզային բաշխում'!C21</f>
        <v>26175.643199999999</v>
      </c>
      <c r="G18" s="109"/>
    </row>
    <row r="19" spans="1:8" s="111" customFormat="1" ht="16.5" customHeight="1">
      <c r="A19" s="93" t="s">
        <v>20</v>
      </c>
      <c r="B19" s="83">
        <f>ROUND(B16*0.5,0)</f>
        <v>20</v>
      </c>
      <c r="C19" s="83">
        <v>7</v>
      </c>
      <c r="D19" s="83">
        <f t="shared" ref="D19:E19" si="1">ROUND(D16*0.5,0)</f>
        <v>16</v>
      </c>
      <c r="E19" s="83">
        <f t="shared" si="1"/>
        <v>13</v>
      </c>
      <c r="F19" s="84">
        <f>'Մարզային բաշխում'!C22</f>
        <v>56</v>
      </c>
      <c r="G19" s="109"/>
    </row>
    <row r="20" spans="1:8" s="111" customFormat="1" ht="17.25" customHeight="1">
      <c r="A20" s="115" t="s">
        <v>22</v>
      </c>
      <c r="B20" s="115"/>
      <c r="C20" s="115"/>
      <c r="D20" s="115"/>
      <c r="E20" s="115"/>
      <c r="F20" s="115"/>
      <c r="G20" s="109"/>
    </row>
    <row r="21" spans="1:8" s="111" customFormat="1" ht="17.25" customHeight="1">
      <c r="A21" s="95" t="s">
        <v>15</v>
      </c>
      <c r="B21" s="96"/>
      <c r="C21" s="97"/>
      <c r="D21" s="96">
        <v>700</v>
      </c>
      <c r="E21" s="97"/>
      <c r="F21" s="96">
        <f>'Մարզային բաշխում'!C30</f>
        <v>700</v>
      </c>
      <c r="G21" s="109"/>
    </row>
    <row r="22" spans="1:8" ht="18" customHeight="1">
      <c r="A22" s="98" t="s">
        <v>33</v>
      </c>
      <c r="B22" s="98"/>
      <c r="C22" s="98"/>
      <c r="D22" s="98"/>
      <c r="E22" s="98"/>
      <c r="F22" s="98"/>
      <c r="G22" s="109"/>
    </row>
    <row r="23" spans="1:8" s="111" customFormat="1" ht="63" customHeight="1">
      <c r="A23" s="82" t="s">
        <v>34</v>
      </c>
      <c r="B23" s="99">
        <v>0</v>
      </c>
      <c r="C23" s="99">
        <v>0</v>
      </c>
      <c r="D23" s="99">
        <v>533.14</v>
      </c>
      <c r="E23" s="99">
        <v>0</v>
      </c>
      <c r="F23" s="99">
        <f>'Մարզային բաշխում'!C46</f>
        <v>533.14</v>
      </c>
      <c r="G23" s="109"/>
    </row>
    <row r="24" spans="1:8" s="111" customFormat="1" ht="13.5" customHeight="1">
      <c r="A24" s="94" t="s">
        <v>35</v>
      </c>
      <c r="B24" s="94"/>
      <c r="C24" s="94"/>
      <c r="D24" s="94"/>
      <c r="E24" s="94"/>
      <c r="F24" s="94"/>
      <c r="G24" s="109"/>
    </row>
    <row r="25" spans="1:8" ht="34.5" customHeight="1">
      <c r="A25" s="92" t="s">
        <v>36</v>
      </c>
      <c r="B25" s="100">
        <f>B10+B16+B6</f>
        <v>158</v>
      </c>
      <c r="C25" s="100">
        <f t="shared" ref="C25:E25" si="2">C10+C16+C6</f>
        <v>76</v>
      </c>
      <c r="D25" s="100">
        <f t="shared" si="2"/>
        <v>131</v>
      </c>
      <c r="E25" s="100">
        <f t="shared" si="2"/>
        <v>118</v>
      </c>
      <c r="F25" s="100">
        <f>SUM(B25:E25)</f>
        <v>483</v>
      </c>
      <c r="G25" s="109"/>
    </row>
    <row r="26" spans="1:8" ht="15" customHeight="1">
      <c r="A26" s="101" t="s">
        <v>14</v>
      </c>
      <c r="B26" s="102">
        <f>B11+B17+B7</f>
        <v>20</v>
      </c>
      <c r="C26" s="102">
        <f t="shared" ref="C26:E26" si="3">C11+C17+C7</f>
        <v>9</v>
      </c>
      <c r="D26" s="102">
        <f t="shared" si="3"/>
        <v>16</v>
      </c>
      <c r="E26" s="102">
        <f t="shared" si="3"/>
        <v>14</v>
      </c>
      <c r="F26" s="100">
        <f>'Մարզային բաշխում'!C49</f>
        <v>59</v>
      </c>
      <c r="G26" s="109"/>
    </row>
    <row r="27" spans="1:8" ht="29.25" customHeight="1">
      <c r="A27" s="92" t="s">
        <v>107</v>
      </c>
      <c r="B27" s="102">
        <f>B14+B19+B6</f>
        <v>131</v>
      </c>
      <c r="C27" s="102">
        <f t="shared" ref="C27:E27" si="4">C14+C19+C6</f>
        <v>64</v>
      </c>
      <c r="D27" s="102">
        <f t="shared" si="4"/>
        <v>108</v>
      </c>
      <c r="E27" s="102">
        <f t="shared" si="4"/>
        <v>102</v>
      </c>
      <c r="F27" s="100">
        <f>SUM(B27:E27)</f>
        <v>405</v>
      </c>
      <c r="G27" s="109"/>
    </row>
    <row r="28" spans="1:8" ht="33" customHeight="1">
      <c r="A28" s="92" t="s">
        <v>37</v>
      </c>
      <c r="B28" s="102">
        <v>96</v>
      </c>
      <c r="C28" s="102">
        <v>60</v>
      </c>
      <c r="D28" s="102">
        <v>102</v>
      </c>
      <c r="E28" s="102">
        <v>94</v>
      </c>
      <c r="F28" s="100">
        <f>'Մարզային բաշխում'!C53</f>
        <v>352</v>
      </c>
      <c r="G28" s="109"/>
    </row>
    <row r="29" spans="1:8" ht="63" customHeight="1">
      <c r="A29" s="92" t="s">
        <v>38</v>
      </c>
      <c r="B29" s="102">
        <f>B27+B28</f>
        <v>227</v>
      </c>
      <c r="C29" s="102">
        <f>C27+C28</f>
        <v>124</v>
      </c>
      <c r="D29" s="102">
        <f>D27+D28</f>
        <v>210</v>
      </c>
      <c r="E29" s="102">
        <f>E27+E28</f>
        <v>196</v>
      </c>
      <c r="F29" s="100">
        <f>SUM(B29:E29)</f>
        <v>757</v>
      </c>
      <c r="G29" s="109"/>
    </row>
    <row r="30" spans="1:8" ht="16.5" customHeight="1">
      <c r="A30" s="103" t="s">
        <v>39</v>
      </c>
      <c r="B30" s="104">
        <f>B12+B18+B23+B21+B13+B8</f>
        <v>32580.944</v>
      </c>
      <c r="C30" s="104">
        <f t="shared" ref="C30:E30" si="5">C12+C18+C23+C21+C13+C8</f>
        <v>15521.916499999999</v>
      </c>
      <c r="D30" s="104">
        <f t="shared" si="5"/>
        <v>28144.395199999999</v>
      </c>
      <c r="E30" s="104">
        <f t="shared" si="5"/>
        <v>24206.5275</v>
      </c>
      <c r="F30" s="99">
        <f>'Մարզային բաշխում'!C55</f>
        <v>100453.78319999999</v>
      </c>
      <c r="G30" s="109"/>
      <c r="H30" s="116"/>
    </row>
    <row r="31" spans="1:8" ht="29.25" customHeight="1">
      <c r="G31" s="118"/>
      <c r="H31" s="116"/>
    </row>
    <row r="32" spans="1:8">
      <c r="G32" s="118"/>
      <c r="H32" s="119"/>
    </row>
    <row r="33" spans="1:8">
      <c r="G33" s="118"/>
      <c r="H33" s="116"/>
    </row>
    <row r="34" spans="1:8" s="111" customFormat="1">
      <c r="A34" s="117"/>
      <c r="B34" s="108"/>
      <c r="C34" s="108"/>
      <c r="D34" s="108"/>
      <c r="E34" s="108"/>
      <c r="G34" s="118"/>
    </row>
    <row r="35" spans="1:8" ht="14.25" customHeight="1">
      <c r="B35" s="120"/>
      <c r="G35" s="118"/>
    </row>
    <row r="39" spans="1:8">
      <c r="B39" s="120"/>
    </row>
  </sheetData>
  <mergeCells count="8">
    <mergeCell ref="A1:F1"/>
    <mergeCell ref="A5:F5"/>
    <mergeCell ref="A9:F9"/>
    <mergeCell ref="A24:F24"/>
    <mergeCell ref="A15:F15"/>
    <mergeCell ref="A20:F20"/>
    <mergeCell ref="A22:F22"/>
    <mergeCell ref="A4:F4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zoomScaleNormal="100" workbookViewId="0">
      <selection activeCell="G5" sqref="G5"/>
    </sheetView>
  </sheetViews>
  <sheetFormatPr defaultRowHeight="12.75"/>
  <cols>
    <col min="1" max="1" width="43.7109375" style="117" customWidth="1"/>
    <col min="2" max="2" width="11.5703125" style="108" customWidth="1"/>
    <col min="3" max="3" width="11.28515625" style="108" customWidth="1"/>
    <col min="4" max="4" width="10.85546875" style="108" customWidth="1"/>
    <col min="5" max="5" width="12.28515625" style="111" customWidth="1"/>
    <col min="6" max="6" width="13.85546875" style="107" customWidth="1"/>
    <col min="7" max="7" width="16.5703125" style="108" customWidth="1"/>
    <col min="8" max="256" width="9.140625" style="108"/>
    <col min="257" max="257" width="43.7109375" style="108" customWidth="1"/>
    <col min="258" max="258" width="11.5703125" style="108" customWidth="1"/>
    <col min="259" max="259" width="11.28515625" style="108" customWidth="1"/>
    <col min="260" max="260" width="10.85546875" style="108" customWidth="1"/>
    <col min="261" max="261" width="12.28515625" style="108" customWidth="1"/>
    <col min="262" max="262" width="13.85546875" style="108" customWidth="1"/>
    <col min="263" max="263" width="16.5703125" style="108" customWidth="1"/>
    <col min="264" max="512" width="9.140625" style="108"/>
    <col min="513" max="513" width="43.7109375" style="108" customWidth="1"/>
    <col min="514" max="514" width="11.5703125" style="108" customWidth="1"/>
    <col min="515" max="515" width="11.28515625" style="108" customWidth="1"/>
    <col min="516" max="516" width="10.85546875" style="108" customWidth="1"/>
    <col min="517" max="517" width="12.28515625" style="108" customWidth="1"/>
    <col min="518" max="518" width="13.85546875" style="108" customWidth="1"/>
    <col min="519" max="519" width="16.5703125" style="108" customWidth="1"/>
    <col min="520" max="768" width="9.140625" style="108"/>
    <col min="769" max="769" width="43.7109375" style="108" customWidth="1"/>
    <col min="770" max="770" width="11.5703125" style="108" customWidth="1"/>
    <col min="771" max="771" width="11.28515625" style="108" customWidth="1"/>
    <col min="772" max="772" width="10.85546875" style="108" customWidth="1"/>
    <col min="773" max="773" width="12.28515625" style="108" customWidth="1"/>
    <col min="774" max="774" width="13.85546875" style="108" customWidth="1"/>
    <col min="775" max="775" width="16.5703125" style="108" customWidth="1"/>
    <col min="776" max="1024" width="9.140625" style="108"/>
    <col min="1025" max="1025" width="43.7109375" style="108" customWidth="1"/>
    <col min="1026" max="1026" width="11.5703125" style="108" customWidth="1"/>
    <col min="1027" max="1027" width="11.28515625" style="108" customWidth="1"/>
    <col min="1028" max="1028" width="10.85546875" style="108" customWidth="1"/>
    <col min="1029" max="1029" width="12.28515625" style="108" customWidth="1"/>
    <col min="1030" max="1030" width="13.85546875" style="108" customWidth="1"/>
    <col min="1031" max="1031" width="16.5703125" style="108" customWidth="1"/>
    <col min="1032" max="1280" width="9.140625" style="108"/>
    <col min="1281" max="1281" width="43.7109375" style="108" customWidth="1"/>
    <col min="1282" max="1282" width="11.5703125" style="108" customWidth="1"/>
    <col min="1283" max="1283" width="11.28515625" style="108" customWidth="1"/>
    <col min="1284" max="1284" width="10.85546875" style="108" customWidth="1"/>
    <col min="1285" max="1285" width="12.28515625" style="108" customWidth="1"/>
    <col min="1286" max="1286" width="13.85546875" style="108" customWidth="1"/>
    <col min="1287" max="1287" width="16.5703125" style="108" customWidth="1"/>
    <col min="1288" max="1536" width="9.140625" style="108"/>
    <col min="1537" max="1537" width="43.7109375" style="108" customWidth="1"/>
    <col min="1538" max="1538" width="11.5703125" style="108" customWidth="1"/>
    <col min="1539" max="1539" width="11.28515625" style="108" customWidth="1"/>
    <col min="1540" max="1540" width="10.85546875" style="108" customWidth="1"/>
    <col min="1541" max="1541" width="12.28515625" style="108" customWidth="1"/>
    <col min="1542" max="1542" width="13.85546875" style="108" customWidth="1"/>
    <col min="1543" max="1543" width="16.5703125" style="108" customWidth="1"/>
    <col min="1544" max="1792" width="9.140625" style="108"/>
    <col min="1793" max="1793" width="43.7109375" style="108" customWidth="1"/>
    <col min="1794" max="1794" width="11.5703125" style="108" customWidth="1"/>
    <col min="1795" max="1795" width="11.28515625" style="108" customWidth="1"/>
    <col min="1796" max="1796" width="10.85546875" style="108" customWidth="1"/>
    <col min="1797" max="1797" width="12.28515625" style="108" customWidth="1"/>
    <col min="1798" max="1798" width="13.85546875" style="108" customWidth="1"/>
    <col min="1799" max="1799" width="16.5703125" style="108" customWidth="1"/>
    <col min="1800" max="2048" width="9.140625" style="108"/>
    <col min="2049" max="2049" width="43.7109375" style="108" customWidth="1"/>
    <col min="2050" max="2050" width="11.5703125" style="108" customWidth="1"/>
    <col min="2051" max="2051" width="11.28515625" style="108" customWidth="1"/>
    <col min="2052" max="2052" width="10.85546875" style="108" customWidth="1"/>
    <col min="2053" max="2053" width="12.28515625" style="108" customWidth="1"/>
    <col min="2054" max="2054" width="13.85546875" style="108" customWidth="1"/>
    <col min="2055" max="2055" width="16.5703125" style="108" customWidth="1"/>
    <col min="2056" max="2304" width="9.140625" style="108"/>
    <col min="2305" max="2305" width="43.7109375" style="108" customWidth="1"/>
    <col min="2306" max="2306" width="11.5703125" style="108" customWidth="1"/>
    <col min="2307" max="2307" width="11.28515625" style="108" customWidth="1"/>
    <col min="2308" max="2308" width="10.85546875" style="108" customWidth="1"/>
    <col min="2309" max="2309" width="12.28515625" style="108" customWidth="1"/>
    <col min="2310" max="2310" width="13.85546875" style="108" customWidth="1"/>
    <col min="2311" max="2311" width="16.5703125" style="108" customWidth="1"/>
    <col min="2312" max="2560" width="9.140625" style="108"/>
    <col min="2561" max="2561" width="43.7109375" style="108" customWidth="1"/>
    <col min="2562" max="2562" width="11.5703125" style="108" customWidth="1"/>
    <col min="2563" max="2563" width="11.28515625" style="108" customWidth="1"/>
    <col min="2564" max="2564" width="10.85546875" style="108" customWidth="1"/>
    <col min="2565" max="2565" width="12.28515625" style="108" customWidth="1"/>
    <col min="2566" max="2566" width="13.85546875" style="108" customWidth="1"/>
    <col min="2567" max="2567" width="16.5703125" style="108" customWidth="1"/>
    <col min="2568" max="2816" width="9.140625" style="108"/>
    <col min="2817" max="2817" width="43.7109375" style="108" customWidth="1"/>
    <col min="2818" max="2818" width="11.5703125" style="108" customWidth="1"/>
    <col min="2819" max="2819" width="11.28515625" style="108" customWidth="1"/>
    <col min="2820" max="2820" width="10.85546875" style="108" customWidth="1"/>
    <col min="2821" max="2821" width="12.28515625" style="108" customWidth="1"/>
    <col min="2822" max="2822" width="13.85546875" style="108" customWidth="1"/>
    <col min="2823" max="2823" width="16.5703125" style="108" customWidth="1"/>
    <col min="2824" max="3072" width="9.140625" style="108"/>
    <col min="3073" max="3073" width="43.7109375" style="108" customWidth="1"/>
    <col min="3074" max="3074" width="11.5703125" style="108" customWidth="1"/>
    <col min="3075" max="3075" width="11.28515625" style="108" customWidth="1"/>
    <col min="3076" max="3076" width="10.85546875" style="108" customWidth="1"/>
    <col min="3077" max="3077" width="12.28515625" style="108" customWidth="1"/>
    <col min="3078" max="3078" width="13.85546875" style="108" customWidth="1"/>
    <col min="3079" max="3079" width="16.5703125" style="108" customWidth="1"/>
    <col min="3080" max="3328" width="9.140625" style="108"/>
    <col min="3329" max="3329" width="43.7109375" style="108" customWidth="1"/>
    <col min="3330" max="3330" width="11.5703125" style="108" customWidth="1"/>
    <col min="3331" max="3331" width="11.28515625" style="108" customWidth="1"/>
    <col min="3332" max="3332" width="10.85546875" style="108" customWidth="1"/>
    <col min="3333" max="3333" width="12.28515625" style="108" customWidth="1"/>
    <col min="3334" max="3334" width="13.85546875" style="108" customWidth="1"/>
    <col min="3335" max="3335" width="16.5703125" style="108" customWidth="1"/>
    <col min="3336" max="3584" width="9.140625" style="108"/>
    <col min="3585" max="3585" width="43.7109375" style="108" customWidth="1"/>
    <col min="3586" max="3586" width="11.5703125" style="108" customWidth="1"/>
    <col min="3587" max="3587" width="11.28515625" style="108" customWidth="1"/>
    <col min="3588" max="3588" width="10.85546875" style="108" customWidth="1"/>
    <col min="3589" max="3589" width="12.28515625" style="108" customWidth="1"/>
    <col min="3590" max="3590" width="13.85546875" style="108" customWidth="1"/>
    <col min="3591" max="3591" width="16.5703125" style="108" customWidth="1"/>
    <col min="3592" max="3840" width="9.140625" style="108"/>
    <col min="3841" max="3841" width="43.7109375" style="108" customWidth="1"/>
    <col min="3842" max="3842" width="11.5703125" style="108" customWidth="1"/>
    <col min="3843" max="3843" width="11.28515625" style="108" customWidth="1"/>
    <col min="3844" max="3844" width="10.85546875" style="108" customWidth="1"/>
    <col min="3845" max="3845" width="12.28515625" style="108" customWidth="1"/>
    <col min="3846" max="3846" width="13.85546875" style="108" customWidth="1"/>
    <col min="3847" max="3847" width="16.5703125" style="108" customWidth="1"/>
    <col min="3848" max="4096" width="9.140625" style="108"/>
    <col min="4097" max="4097" width="43.7109375" style="108" customWidth="1"/>
    <col min="4098" max="4098" width="11.5703125" style="108" customWidth="1"/>
    <col min="4099" max="4099" width="11.28515625" style="108" customWidth="1"/>
    <col min="4100" max="4100" width="10.85546875" style="108" customWidth="1"/>
    <col min="4101" max="4101" width="12.28515625" style="108" customWidth="1"/>
    <col min="4102" max="4102" width="13.85546875" style="108" customWidth="1"/>
    <col min="4103" max="4103" width="16.5703125" style="108" customWidth="1"/>
    <col min="4104" max="4352" width="9.140625" style="108"/>
    <col min="4353" max="4353" width="43.7109375" style="108" customWidth="1"/>
    <col min="4354" max="4354" width="11.5703125" style="108" customWidth="1"/>
    <col min="4355" max="4355" width="11.28515625" style="108" customWidth="1"/>
    <col min="4356" max="4356" width="10.85546875" style="108" customWidth="1"/>
    <col min="4357" max="4357" width="12.28515625" style="108" customWidth="1"/>
    <col min="4358" max="4358" width="13.85546875" style="108" customWidth="1"/>
    <col min="4359" max="4359" width="16.5703125" style="108" customWidth="1"/>
    <col min="4360" max="4608" width="9.140625" style="108"/>
    <col min="4609" max="4609" width="43.7109375" style="108" customWidth="1"/>
    <col min="4610" max="4610" width="11.5703125" style="108" customWidth="1"/>
    <col min="4611" max="4611" width="11.28515625" style="108" customWidth="1"/>
    <col min="4612" max="4612" width="10.85546875" style="108" customWidth="1"/>
    <col min="4613" max="4613" width="12.28515625" style="108" customWidth="1"/>
    <col min="4614" max="4614" width="13.85546875" style="108" customWidth="1"/>
    <col min="4615" max="4615" width="16.5703125" style="108" customWidth="1"/>
    <col min="4616" max="4864" width="9.140625" style="108"/>
    <col min="4865" max="4865" width="43.7109375" style="108" customWidth="1"/>
    <col min="4866" max="4866" width="11.5703125" style="108" customWidth="1"/>
    <col min="4867" max="4867" width="11.28515625" style="108" customWidth="1"/>
    <col min="4868" max="4868" width="10.85546875" style="108" customWidth="1"/>
    <col min="4869" max="4869" width="12.28515625" style="108" customWidth="1"/>
    <col min="4870" max="4870" width="13.85546875" style="108" customWidth="1"/>
    <col min="4871" max="4871" width="16.5703125" style="108" customWidth="1"/>
    <col min="4872" max="5120" width="9.140625" style="108"/>
    <col min="5121" max="5121" width="43.7109375" style="108" customWidth="1"/>
    <col min="5122" max="5122" width="11.5703125" style="108" customWidth="1"/>
    <col min="5123" max="5123" width="11.28515625" style="108" customWidth="1"/>
    <col min="5124" max="5124" width="10.85546875" style="108" customWidth="1"/>
    <col min="5125" max="5125" width="12.28515625" style="108" customWidth="1"/>
    <col min="5126" max="5126" width="13.85546875" style="108" customWidth="1"/>
    <col min="5127" max="5127" width="16.5703125" style="108" customWidth="1"/>
    <col min="5128" max="5376" width="9.140625" style="108"/>
    <col min="5377" max="5377" width="43.7109375" style="108" customWidth="1"/>
    <col min="5378" max="5378" width="11.5703125" style="108" customWidth="1"/>
    <col min="5379" max="5379" width="11.28515625" style="108" customWidth="1"/>
    <col min="5380" max="5380" width="10.85546875" style="108" customWidth="1"/>
    <col min="5381" max="5381" width="12.28515625" style="108" customWidth="1"/>
    <col min="5382" max="5382" width="13.85546875" style="108" customWidth="1"/>
    <col min="5383" max="5383" width="16.5703125" style="108" customWidth="1"/>
    <col min="5384" max="5632" width="9.140625" style="108"/>
    <col min="5633" max="5633" width="43.7109375" style="108" customWidth="1"/>
    <col min="5634" max="5634" width="11.5703125" style="108" customWidth="1"/>
    <col min="5635" max="5635" width="11.28515625" style="108" customWidth="1"/>
    <col min="5636" max="5636" width="10.85546875" style="108" customWidth="1"/>
    <col min="5637" max="5637" width="12.28515625" style="108" customWidth="1"/>
    <col min="5638" max="5638" width="13.85546875" style="108" customWidth="1"/>
    <col min="5639" max="5639" width="16.5703125" style="108" customWidth="1"/>
    <col min="5640" max="5888" width="9.140625" style="108"/>
    <col min="5889" max="5889" width="43.7109375" style="108" customWidth="1"/>
    <col min="5890" max="5890" width="11.5703125" style="108" customWidth="1"/>
    <col min="5891" max="5891" width="11.28515625" style="108" customWidth="1"/>
    <col min="5892" max="5892" width="10.85546875" style="108" customWidth="1"/>
    <col min="5893" max="5893" width="12.28515625" style="108" customWidth="1"/>
    <col min="5894" max="5894" width="13.85546875" style="108" customWidth="1"/>
    <col min="5895" max="5895" width="16.5703125" style="108" customWidth="1"/>
    <col min="5896" max="6144" width="9.140625" style="108"/>
    <col min="6145" max="6145" width="43.7109375" style="108" customWidth="1"/>
    <col min="6146" max="6146" width="11.5703125" style="108" customWidth="1"/>
    <col min="6147" max="6147" width="11.28515625" style="108" customWidth="1"/>
    <col min="6148" max="6148" width="10.85546875" style="108" customWidth="1"/>
    <col min="6149" max="6149" width="12.28515625" style="108" customWidth="1"/>
    <col min="6150" max="6150" width="13.85546875" style="108" customWidth="1"/>
    <col min="6151" max="6151" width="16.5703125" style="108" customWidth="1"/>
    <col min="6152" max="6400" width="9.140625" style="108"/>
    <col min="6401" max="6401" width="43.7109375" style="108" customWidth="1"/>
    <col min="6402" max="6402" width="11.5703125" style="108" customWidth="1"/>
    <col min="6403" max="6403" width="11.28515625" style="108" customWidth="1"/>
    <col min="6404" max="6404" width="10.85546875" style="108" customWidth="1"/>
    <col min="6405" max="6405" width="12.28515625" style="108" customWidth="1"/>
    <col min="6406" max="6406" width="13.85546875" style="108" customWidth="1"/>
    <col min="6407" max="6407" width="16.5703125" style="108" customWidth="1"/>
    <col min="6408" max="6656" width="9.140625" style="108"/>
    <col min="6657" max="6657" width="43.7109375" style="108" customWidth="1"/>
    <col min="6658" max="6658" width="11.5703125" style="108" customWidth="1"/>
    <col min="6659" max="6659" width="11.28515625" style="108" customWidth="1"/>
    <col min="6660" max="6660" width="10.85546875" style="108" customWidth="1"/>
    <col min="6661" max="6661" width="12.28515625" style="108" customWidth="1"/>
    <col min="6662" max="6662" width="13.85546875" style="108" customWidth="1"/>
    <col min="6663" max="6663" width="16.5703125" style="108" customWidth="1"/>
    <col min="6664" max="6912" width="9.140625" style="108"/>
    <col min="6913" max="6913" width="43.7109375" style="108" customWidth="1"/>
    <col min="6914" max="6914" width="11.5703125" style="108" customWidth="1"/>
    <col min="6915" max="6915" width="11.28515625" style="108" customWidth="1"/>
    <col min="6916" max="6916" width="10.85546875" style="108" customWidth="1"/>
    <col min="6917" max="6917" width="12.28515625" style="108" customWidth="1"/>
    <col min="6918" max="6918" width="13.85546875" style="108" customWidth="1"/>
    <col min="6919" max="6919" width="16.5703125" style="108" customWidth="1"/>
    <col min="6920" max="7168" width="9.140625" style="108"/>
    <col min="7169" max="7169" width="43.7109375" style="108" customWidth="1"/>
    <col min="7170" max="7170" width="11.5703125" style="108" customWidth="1"/>
    <col min="7171" max="7171" width="11.28515625" style="108" customWidth="1"/>
    <col min="7172" max="7172" width="10.85546875" style="108" customWidth="1"/>
    <col min="7173" max="7173" width="12.28515625" style="108" customWidth="1"/>
    <col min="7174" max="7174" width="13.85546875" style="108" customWidth="1"/>
    <col min="7175" max="7175" width="16.5703125" style="108" customWidth="1"/>
    <col min="7176" max="7424" width="9.140625" style="108"/>
    <col min="7425" max="7425" width="43.7109375" style="108" customWidth="1"/>
    <col min="7426" max="7426" width="11.5703125" style="108" customWidth="1"/>
    <col min="7427" max="7427" width="11.28515625" style="108" customWidth="1"/>
    <col min="7428" max="7428" width="10.85546875" style="108" customWidth="1"/>
    <col min="7429" max="7429" width="12.28515625" style="108" customWidth="1"/>
    <col min="7430" max="7430" width="13.85546875" style="108" customWidth="1"/>
    <col min="7431" max="7431" width="16.5703125" style="108" customWidth="1"/>
    <col min="7432" max="7680" width="9.140625" style="108"/>
    <col min="7681" max="7681" width="43.7109375" style="108" customWidth="1"/>
    <col min="7682" max="7682" width="11.5703125" style="108" customWidth="1"/>
    <col min="7683" max="7683" width="11.28515625" style="108" customWidth="1"/>
    <col min="7684" max="7684" width="10.85546875" style="108" customWidth="1"/>
    <col min="7685" max="7685" width="12.28515625" style="108" customWidth="1"/>
    <col min="7686" max="7686" width="13.85546875" style="108" customWidth="1"/>
    <col min="7687" max="7687" width="16.5703125" style="108" customWidth="1"/>
    <col min="7688" max="7936" width="9.140625" style="108"/>
    <col min="7937" max="7937" width="43.7109375" style="108" customWidth="1"/>
    <col min="7938" max="7938" width="11.5703125" style="108" customWidth="1"/>
    <col min="7939" max="7939" width="11.28515625" style="108" customWidth="1"/>
    <col min="7940" max="7940" width="10.85546875" style="108" customWidth="1"/>
    <col min="7941" max="7941" width="12.28515625" style="108" customWidth="1"/>
    <col min="7942" max="7942" width="13.85546875" style="108" customWidth="1"/>
    <col min="7943" max="7943" width="16.5703125" style="108" customWidth="1"/>
    <col min="7944" max="8192" width="9.140625" style="108"/>
    <col min="8193" max="8193" width="43.7109375" style="108" customWidth="1"/>
    <col min="8194" max="8194" width="11.5703125" style="108" customWidth="1"/>
    <col min="8195" max="8195" width="11.28515625" style="108" customWidth="1"/>
    <col min="8196" max="8196" width="10.85546875" style="108" customWidth="1"/>
    <col min="8197" max="8197" width="12.28515625" style="108" customWidth="1"/>
    <col min="8198" max="8198" width="13.85546875" style="108" customWidth="1"/>
    <col min="8199" max="8199" width="16.5703125" style="108" customWidth="1"/>
    <col min="8200" max="8448" width="9.140625" style="108"/>
    <col min="8449" max="8449" width="43.7109375" style="108" customWidth="1"/>
    <col min="8450" max="8450" width="11.5703125" style="108" customWidth="1"/>
    <col min="8451" max="8451" width="11.28515625" style="108" customWidth="1"/>
    <col min="8452" max="8452" width="10.85546875" style="108" customWidth="1"/>
    <col min="8453" max="8453" width="12.28515625" style="108" customWidth="1"/>
    <col min="8454" max="8454" width="13.85546875" style="108" customWidth="1"/>
    <col min="8455" max="8455" width="16.5703125" style="108" customWidth="1"/>
    <col min="8456" max="8704" width="9.140625" style="108"/>
    <col min="8705" max="8705" width="43.7109375" style="108" customWidth="1"/>
    <col min="8706" max="8706" width="11.5703125" style="108" customWidth="1"/>
    <col min="8707" max="8707" width="11.28515625" style="108" customWidth="1"/>
    <col min="8708" max="8708" width="10.85546875" style="108" customWidth="1"/>
    <col min="8709" max="8709" width="12.28515625" style="108" customWidth="1"/>
    <col min="8710" max="8710" width="13.85546875" style="108" customWidth="1"/>
    <col min="8711" max="8711" width="16.5703125" style="108" customWidth="1"/>
    <col min="8712" max="8960" width="9.140625" style="108"/>
    <col min="8961" max="8961" width="43.7109375" style="108" customWidth="1"/>
    <col min="8962" max="8962" width="11.5703125" style="108" customWidth="1"/>
    <col min="8963" max="8963" width="11.28515625" style="108" customWidth="1"/>
    <col min="8964" max="8964" width="10.85546875" style="108" customWidth="1"/>
    <col min="8965" max="8965" width="12.28515625" style="108" customWidth="1"/>
    <col min="8966" max="8966" width="13.85546875" style="108" customWidth="1"/>
    <col min="8967" max="8967" width="16.5703125" style="108" customWidth="1"/>
    <col min="8968" max="9216" width="9.140625" style="108"/>
    <col min="9217" max="9217" width="43.7109375" style="108" customWidth="1"/>
    <col min="9218" max="9218" width="11.5703125" style="108" customWidth="1"/>
    <col min="9219" max="9219" width="11.28515625" style="108" customWidth="1"/>
    <col min="9220" max="9220" width="10.85546875" style="108" customWidth="1"/>
    <col min="9221" max="9221" width="12.28515625" style="108" customWidth="1"/>
    <col min="9222" max="9222" width="13.85546875" style="108" customWidth="1"/>
    <col min="9223" max="9223" width="16.5703125" style="108" customWidth="1"/>
    <col min="9224" max="9472" width="9.140625" style="108"/>
    <col min="9473" max="9473" width="43.7109375" style="108" customWidth="1"/>
    <col min="9474" max="9474" width="11.5703125" style="108" customWidth="1"/>
    <col min="9475" max="9475" width="11.28515625" style="108" customWidth="1"/>
    <col min="9476" max="9476" width="10.85546875" style="108" customWidth="1"/>
    <col min="9477" max="9477" width="12.28515625" style="108" customWidth="1"/>
    <col min="9478" max="9478" width="13.85546875" style="108" customWidth="1"/>
    <col min="9479" max="9479" width="16.5703125" style="108" customWidth="1"/>
    <col min="9480" max="9728" width="9.140625" style="108"/>
    <col min="9729" max="9729" width="43.7109375" style="108" customWidth="1"/>
    <col min="9730" max="9730" width="11.5703125" style="108" customWidth="1"/>
    <col min="9731" max="9731" width="11.28515625" style="108" customWidth="1"/>
    <col min="9732" max="9732" width="10.85546875" style="108" customWidth="1"/>
    <col min="9733" max="9733" width="12.28515625" style="108" customWidth="1"/>
    <col min="9734" max="9734" width="13.85546875" style="108" customWidth="1"/>
    <col min="9735" max="9735" width="16.5703125" style="108" customWidth="1"/>
    <col min="9736" max="9984" width="9.140625" style="108"/>
    <col min="9985" max="9985" width="43.7109375" style="108" customWidth="1"/>
    <col min="9986" max="9986" width="11.5703125" style="108" customWidth="1"/>
    <col min="9987" max="9987" width="11.28515625" style="108" customWidth="1"/>
    <col min="9988" max="9988" width="10.85546875" style="108" customWidth="1"/>
    <col min="9989" max="9989" width="12.28515625" style="108" customWidth="1"/>
    <col min="9990" max="9990" width="13.85546875" style="108" customWidth="1"/>
    <col min="9991" max="9991" width="16.5703125" style="108" customWidth="1"/>
    <col min="9992" max="10240" width="9.140625" style="108"/>
    <col min="10241" max="10241" width="43.7109375" style="108" customWidth="1"/>
    <col min="10242" max="10242" width="11.5703125" style="108" customWidth="1"/>
    <col min="10243" max="10243" width="11.28515625" style="108" customWidth="1"/>
    <col min="10244" max="10244" width="10.85546875" style="108" customWidth="1"/>
    <col min="10245" max="10245" width="12.28515625" style="108" customWidth="1"/>
    <col min="10246" max="10246" width="13.85546875" style="108" customWidth="1"/>
    <col min="10247" max="10247" width="16.5703125" style="108" customWidth="1"/>
    <col min="10248" max="10496" width="9.140625" style="108"/>
    <col min="10497" max="10497" width="43.7109375" style="108" customWidth="1"/>
    <col min="10498" max="10498" width="11.5703125" style="108" customWidth="1"/>
    <col min="10499" max="10499" width="11.28515625" style="108" customWidth="1"/>
    <col min="10500" max="10500" width="10.85546875" style="108" customWidth="1"/>
    <col min="10501" max="10501" width="12.28515625" style="108" customWidth="1"/>
    <col min="10502" max="10502" width="13.85546875" style="108" customWidth="1"/>
    <col min="10503" max="10503" width="16.5703125" style="108" customWidth="1"/>
    <col min="10504" max="10752" width="9.140625" style="108"/>
    <col min="10753" max="10753" width="43.7109375" style="108" customWidth="1"/>
    <col min="10754" max="10754" width="11.5703125" style="108" customWidth="1"/>
    <col min="10755" max="10755" width="11.28515625" style="108" customWidth="1"/>
    <col min="10756" max="10756" width="10.85546875" style="108" customWidth="1"/>
    <col min="10757" max="10757" width="12.28515625" style="108" customWidth="1"/>
    <col min="10758" max="10758" width="13.85546875" style="108" customWidth="1"/>
    <col min="10759" max="10759" width="16.5703125" style="108" customWidth="1"/>
    <col min="10760" max="11008" width="9.140625" style="108"/>
    <col min="11009" max="11009" width="43.7109375" style="108" customWidth="1"/>
    <col min="11010" max="11010" width="11.5703125" style="108" customWidth="1"/>
    <col min="11011" max="11011" width="11.28515625" style="108" customWidth="1"/>
    <col min="11012" max="11012" width="10.85546875" style="108" customWidth="1"/>
    <col min="11013" max="11013" width="12.28515625" style="108" customWidth="1"/>
    <col min="11014" max="11014" width="13.85546875" style="108" customWidth="1"/>
    <col min="11015" max="11015" width="16.5703125" style="108" customWidth="1"/>
    <col min="11016" max="11264" width="9.140625" style="108"/>
    <col min="11265" max="11265" width="43.7109375" style="108" customWidth="1"/>
    <col min="11266" max="11266" width="11.5703125" style="108" customWidth="1"/>
    <col min="11267" max="11267" width="11.28515625" style="108" customWidth="1"/>
    <col min="11268" max="11268" width="10.85546875" style="108" customWidth="1"/>
    <col min="11269" max="11269" width="12.28515625" style="108" customWidth="1"/>
    <col min="11270" max="11270" width="13.85546875" style="108" customWidth="1"/>
    <col min="11271" max="11271" width="16.5703125" style="108" customWidth="1"/>
    <col min="11272" max="11520" width="9.140625" style="108"/>
    <col min="11521" max="11521" width="43.7109375" style="108" customWidth="1"/>
    <col min="11522" max="11522" width="11.5703125" style="108" customWidth="1"/>
    <col min="11523" max="11523" width="11.28515625" style="108" customWidth="1"/>
    <col min="11524" max="11524" width="10.85546875" style="108" customWidth="1"/>
    <col min="11525" max="11525" width="12.28515625" style="108" customWidth="1"/>
    <col min="11526" max="11526" width="13.85546875" style="108" customWidth="1"/>
    <col min="11527" max="11527" width="16.5703125" style="108" customWidth="1"/>
    <col min="11528" max="11776" width="9.140625" style="108"/>
    <col min="11777" max="11777" width="43.7109375" style="108" customWidth="1"/>
    <col min="11778" max="11778" width="11.5703125" style="108" customWidth="1"/>
    <col min="11779" max="11779" width="11.28515625" style="108" customWidth="1"/>
    <col min="11780" max="11780" width="10.85546875" style="108" customWidth="1"/>
    <col min="11781" max="11781" width="12.28515625" style="108" customWidth="1"/>
    <col min="11782" max="11782" width="13.85546875" style="108" customWidth="1"/>
    <col min="11783" max="11783" width="16.5703125" style="108" customWidth="1"/>
    <col min="11784" max="12032" width="9.140625" style="108"/>
    <col min="12033" max="12033" width="43.7109375" style="108" customWidth="1"/>
    <col min="12034" max="12034" width="11.5703125" style="108" customWidth="1"/>
    <col min="12035" max="12035" width="11.28515625" style="108" customWidth="1"/>
    <col min="12036" max="12036" width="10.85546875" style="108" customWidth="1"/>
    <col min="12037" max="12037" width="12.28515625" style="108" customWidth="1"/>
    <col min="12038" max="12038" width="13.85546875" style="108" customWidth="1"/>
    <col min="12039" max="12039" width="16.5703125" style="108" customWidth="1"/>
    <col min="12040" max="12288" width="9.140625" style="108"/>
    <col min="12289" max="12289" width="43.7109375" style="108" customWidth="1"/>
    <col min="12290" max="12290" width="11.5703125" style="108" customWidth="1"/>
    <col min="12291" max="12291" width="11.28515625" style="108" customWidth="1"/>
    <col min="12292" max="12292" width="10.85546875" style="108" customWidth="1"/>
    <col min="12293" max="12293" width="12.28515625" style="108" customWidth="1"/>
    <col min="12294" max="12294" width="13.85546875" style="108" customWidth="1"/>
    <col min="12295" max="12295" width="16.5703125" style="108" customWidth="1"/>
    <col min="12296" max="12544" width="9.140625" style="108"/>
    <col min="12545" max="12545" width="43.7109375" style="108" customWidth="1"/>
    <col min="12546" max="12546" width="11.5703125" style="108" customWidth="1"/>
    <col min="12547" max="12547" width="11.28515625" style="108" customWidth="1"/>
    <col min="12548" max="12548" width="10.85546875" style="108" customWidth="1"/>
    <col min="12549" max="12549" width="12.28515625" style="108" customWidth="1"/>
    <col min="12550" max="12550" width="13.85546875" style="108" customWidth="1"/>
    <col min="12551" max="12551" width="16.5703125" style="108" customWidth="1"/>
    <col min="12552" max="12800" width="9.140625" style="108"/>
    <col min="12801" max="12801" width="43.7109375" style="108" customWidth="1"/>
    <col min="12802" max="12802" width="11.5703125" style="108" customWidth="1"/>
    <col min="12803" max="12803" width="11.28515625" style="108" customWidth="1"/>
    <col min="12804" max="12804" width="10.85546875" style="108" customWidth="1"/>
    <col min="12805" max="12805" width="12.28515625" style="108" customWidth="1"/>
    <col min="12806" max="12806" width="13.85546875" style="108" customWidth="1"/>
    <col min="12807" max="12807" width="16.5703125" style="108" customWidth="1"/>
    <col min="12808" max="13056" width="9.140625" style="108"/>
    <col min="13057" max="13057" width="43.7109375" style="108" customWidth="1"/>
    <col min="13058" max="13058" width="11.5703125" style="108" customWidth="1"/>
    <col min="13059" max="13059" width="11.28515625" style="108" customWidth="1"/>
    <col min="13060" max="13060" width="10.85546875" style="108" customWidth="1"/>
    <col min="13061" max="13061" width="12.28515625" style="108" customWidth="1"/>
    <col min="13062" max="13062" width="13.85546875" style="108" customWidth="1"/>
    <col min="13063" max="13063" width="16.5703125" style="108" customWidth="1"/>
    <col min="13064" max="13312" width="9.140625" style="108"/>
    <col min="13313" max="13313" width="43.7109375" style="108" customWidth="1"/>
    <col min="13314" max="13314" width="11.5703125" style="108" customWidth="1"/>
    <col min="13315" max="13315" width="11.28515625" style="108" customWidth="1"/>
    <col min="13316" max="13316" width="10.85546875" style="108" customWidth="1"/>
    <col min="13317" max="13317" width="12.28515625" style="108" customWidth="1"/>
    <col min="13318" max="13318" width="13.85546875" style="108" customWidth="1"/>
    <col min="13319" max="13319" width="16.5703125" style="108" customWidth="1"/>
    <col min="13320" max="13568" width="9.140625" style="108"/>
    <col min="13569" max="13569" width="43.7109375" style="108" customWidth="1"/>
    <col min="13570" max="13570" width="11.5703125" style="108" customWidth="1"/>
    <col min="13571" max="13571" width="11.28515625" style="108" customWidth="1"/>
    <col min="13572" max="13572" width="10.85546875" style="108" customWidth="1"/>
    <col min="13573" max="13573" width="12.28515625" style="108" customWidth="1"/>
    <col min="13574" max="13574" width="13.85546875" style="108" customWidth="1"/>
    <col min="13575" max="13575" width="16.5703125" style="108" customWidth="1"/>
    <col min="13576" max="13824" width="9.140625" style="108"/>
    <col min="13825" max="13825" width="43.7109375" style="108" customWidth="1"/>
    <col min="13826" max="13826" width="11.5703125" style="108" customWidth="1"/>
    <col min="13827" max="13827" width="11.28515625" style="108" customWidth="1"/>
    <col min="13828" max="13828" width="10.85546875" style="108" customWidth="1"/>
    <col min="13829" max="13829" width="12.28515625" style="108" customWidth="1"/>
    <col min="13830" max="13830" width="13.85546875" style="108" customWidth="1"/>
    <col min="13831" max="13831" width="16.5703125" style="108" customWidth="1"/>
    <col min="13832" max="14080" width="9.140625" style="108"/>
    <col min="14081" max="14081" width="43.7109375" style="108" customWidth="1"/>
    <col min="14082" max="14082" width="11.5703125" style="108" customWidth="1"/>
    <col min="14083" max="14083" width="11.28515625" style="108" customWidth="1"/>
    <col min="14084" max="14084" width="10.85546875" style="108" customWidth="1"/>
    <col min="14085" max="14085" width="12.28515625" style="108" customWidth="1"/>
    <col min="14086" max="14086" width="13.85546875" style="108" customWidth="1"/>
    <col min="14087" max="14087" width="16.5703125" style="108" customWidth="1"/>
    <col min="14088" max="14336" width="9.140625" style="108"/>
    <col min="14337" max="14337" width="43.7109375" style="108" customWidth="1"/>
    <col min="14338" max="14338" width="11.5703125" style="108" customWidth="1"/>
    <col min="14339" max="14339" width="11.28515625" style="108" customWidth="1"/>
    <col min="14340" max="14340" width="10.85546875" style="108" customWidth="1"/>
    <col min="14341" max="14341" width="12.28515625" style="108" customWidth="1"/>
    <col min="14342" max="14342" width="13.85546875" style="108" customWidth="1"/>
    <col min="14343" max="14343" width="16.5703125" style="108" customWidth="1"/>
    <col min="14344" max="14592" width="9.140625" style="108"/>
    <col min="14593" max="14593" width="43.7109375" style="108" customWidth="1"/>
    <col min="14594" max="14594" width="11.5703125" style="108" customWidth="1"/>
    <col min="14595" max="14595" width="11.28515625" style="108" customWidth="1"/>
    <col min="14596" max="14596" width="10.85546875" style="108" customWidth="1"/>
    <col min="14597" max="14597" width="12.28515625" style="108" customWidth="1"/>
    <col min="14598" max="14598" width="13.85546875" style="108" customWidth="1"/>
    <col min="14599" max="14599" width="16.5703125" style="108" customWidth="1"/>
    <col min="14600" max="14848" width="9.140625" style="108"/>
    <col min="14849" max="14849" width="43.7109375" style="108" customWidth="1"/>
    <col min="14850" max="14850" width="11.5703125" style="108" customWidth="1"/>
    <col min="14851" max="14851" width="11.28515625" style="108" customWidth="1"/>
    <col min="14852" max="14852" width="10.85546875" style="108" customWidth="1"/>
    <col min="14853" max="14853" width="12.28515625" style="108" customWidth="1"/>
    <col min="14854" max="14854" width="13.85546875" style="108" customWidth="1"/>
    <col min="14855" max="14855" width="16.5703125" style="108" customWidth="1"/>
    <col min="14856" max="15104" width="9.140625" style="108"/>
    <col min="15105" max="15105" width="43.7109375" style="108" customWidth="1"/>
    <col min="15106" max="15106" width="11.5703125" style="108" customWidth="1"/>
    <col min="15107" max="15107" width="11.28515625" style="108" customWidth="1"/>
    <col min="15108" max="15108" width="10.85546875" style="108" customWidth="1"/>
    <col min="15109" max="15109" width="12.28515625" style="108" customWidth="1"/>
    <col min="15110" max="15110" width="13.85546875" style="108" customWidth="1"/>
    <col min="15111" max="15111" width="16.5703125" style="108" customWidth="1"/>
    <col min="15112" max="15360" width="9.140625" style="108"/>
    <col min="15361" max="15361" width="43.7109375" style="108" customWidth="1"/>
    <col min="15362" max="15362" width="11.5703125" style="108" customWidth="1"/>
    <col min="15363" max="15363" width="11.28515625" style="108" customWidth="1"/>
    <col min="15364" max="15364" width="10.85546875" style="108" customWidth="1"/>
    <col min="15365" max="15365" width="12.28515625" style="108" customWidth="1"/>
    <col min="15366" max="15366" width="13.85546875" style="108" customWidth="1"/>
    <col min="15367" max="15367" width="16.5703125" style="108" customWidth="1"/>
    <col min="15368" max="15616" width="9.140625" style="108"/>
    <col min="15617" max="15617" width="43.7109375" style="108" customWidth="1"/>
    <col min="15618" max="15618" width="11.5703125" style="108" customWidth="1"/>
    <col min="15619" max="15619" width="11.28515625" style="108" customWidth="1"/>
    <col min="15620" max="15620" width="10.85546875" style="108" customWidth="1"/>
    <col min="15621" max="15621" width="12.28515625" style="108" customWidth="1"/>
    <col min="15622" max="15622" width="13.85546875" style="108" customWidth="1"/>
    <col min="15623" max="15623" width="16.5703125" style="108" customWidth="1"/>
    <col min="15624" max="15872" width="9.140625" style="108"/>
    <col min="15873" max="15873" width="43.7109375" style="108" customWidth="1"/>
    <col min="15874" max="15874" width="11.5703125" style="108" customWidth="1"/>
    <col min="15875" max="15875" width="11.28515625" style="108" customWidth="1"/>
    <col min="15876" max="15876" width="10.85546875" style="108" customWidth="1"/>
    <col min="15877" max="15877" width="12.28515625" style="108" customWidth="1"/>
    <col min="15878" max="15878" width="13.85546875" style="108" customWidth="1"/>
    <col min="15879" max="15879" width="16.5703125" style="108" customWidth="1"/>
    <col min="15880" max="16128" width="9.140625" style="108"/>
    <col min="16129" max="16129" width="43.7109375" style="108" customWidth="1"/>
    <col min="16130" max="16130" width="11.5703125" style="108" customWidth="1"/>
    <col min="16131" max="16131" width="11.28515625" style="108" customWidth="1"/>
    <col min="16132" max="16132" width="10.85546875" style="108" customWidth="1"/>
    <col min="16133" max="16133" width="12.28515625" style="108" customWidth="1"/>
    <col min="16134" max="16134" width="13.85546875" style="108" customWidth="1"/>
    <col min="16135" max="16135" width="16.5703125" style="108" customWidth="1"/>
    <col min="16136" max="16384" width="9.140625" style="108"/>
  </cols>
  <sheetData>
    <row r="1" spans="1:13" ht="38.25" customHeight="1">
      <c r="A1" s="105" t="s">
        <v>118</v>
      </c>
      <c r="B1" s="105"/>
      <c r="C1" s="105"/>
      <c r="D1" s="105"/>
      <c r="E1" s="105"/>
      <c r="F1" s="121"/>
    </row>
    <row r="3" spans="1:13" ht="93" customHeight="1">
      <c r="A3" s="77" t="s">
        <v>42</v>
      </c>
      <c r="B3" s="122" t="s">
        <v>3</v>
      </c>
      <c r="C3" s="122" t="s">
        <v>54</v>
      </c>
      <c r="D3" s="122" t="s">
        <v>55</v>
      </c>
      <c r="E3" s="78" t="s">
        <v>56</v>
      </c>
    </row>
    <row r="4" spans="1:13" ht="30.7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1"/>
    </row>
    <row r="5" spans="1:13" ht="33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1"/>
    </row>
    <row r="6" spans="1:13" ht="33" customHeight="1">
      <c r="A6" s="82" t="s">
        <v>49</v>
      </c>
      <c r="B6" s="83">
        <v>172</v>
      </c>
      <c r="C6" s="83">
        <v>68</v>
      </c>
      <c r="D6" s="83">
        <v>140</v>
      </c>
      <c r="E6" s="84">
        <f>'Մարզային բաշխում'!D7</f>
        <v>380</v>
      </c>
      <c r="F6" s="123"/>
    </row>
    <row r="7" spans="1:13" ht="16.5" customHeight="1">
      <c r="A7" s="85" t="s">
        <v>14</v>
      </c>
      <c r="B7" s="83">
        <v>17</v>
      </c>
      <c r="C7" s="83">
        <v>7</v>
      </c>
      <c r="D7" s="83">
        <v>14</v>
      </c>
      <c r="E7" s="84">
        <f>'Մարզային բաշխում'!D8</f>
        <v>38</v>
      </c>
      <c r="F7" s="123"/>
    </row>
    <row r="8" spans="1:13" ht="16.5" customHeight="1">
      <c r="A8" s="82" t="s">
        <v>15</v>
      </c>
      <c r="B8" s="86">
        <v>34400</v>
      </c>
      <c r="C8" s="86">
        <v>13600</v>
      </c>
      <c r="D8" s="86">
        <v>28000</v>
      </c>
      <c r="E8" s="86">
        <f>'Մարզային բաշխում'!D9</f>
        <v>76000</v>
      </c>
      <c r="F8" s="123"/>
    </row>
    <row r="9" spans="1:13" ht="34.5" customHeight="1">
      <c r="A9" s="79" t="s">
        <v>16</v>
      </c>
      <c r="B9" s="80"/>
      <c r="C9" s="80"/>
      <c r="D9" s="80"/>
      <c r="E9" s="81"/>
      <c r="F9" s="123"/>
    </row>
    <row r="10" spans="1:13" ht="28.5" customHeight="1">
      <c r="A10" s="87" t="s">
        <v>17</v>
      </c>
      <c r="B10" s="88">
        <v>24</v>
      </c>
      <c r="C10" s="88">
        <v>6</v>
      </c>
      <c r="D10" s="88">
        <v>19</v>
      </c>
      <c r="E10" s="110">
        <f>'Մարզային բաշխում'!D12</f>
        <v>49</v>
      </c>
      <c r="F10" s="123"/>
      <c r="H10" s="124"/>
      <c r="I10" s="124"/>
      <c r="J10" s="124"/>
      <c r="K10" s="124"/>
      <c r="L10" s="124"/>
      <c r="M10" s="124"/>
    </row>
    <row r="11" spans="1:13" ht="15" customHeight="1">
      <c r="A11" s="90" t="s">
        <v>14</v>
      </c>
      <c r="B11" s="88">
        <v>2</v>
      </c>
      <c r="C11" s="88">
        <v>1</v>
      </c>
      <c r="D11" s="88">
        <v>2</v>
      </c>
      <c r="E11" s="110">
        <f>'Մարզային բաշխում'!D13</f>
        <v>5</v>
      </c>
      <c r="F11" s="123"/>
      <c r="H11" s="124"/>
      <c r="I11" s="124"/>
      <c r="J11" s="124"/>
      <c r="K11" s="124"/>
      <c r="L11" s="124"/>
      <c r="M11" s="124"/>
    </row>
    <row r="12" spans="1:13" s="111" customFormat="1" ht="15.75" customHeight="1">
      <c r="A12" s="87" t="s">
        <v>18</v>
      </c>
      <c r="B12" s="91">
        <v>1980</v>
      </c>
      <c r="C12" s="91">
        <v>495</v>
      </c>
      <c r="D12" s="91">
        <v>1567.5</v>
      </c>
      <c r="E12" s="91">
        <f>'Մարզային բաշխում'!D14</f>
        <v>4042.5</v>
      </c>
      <c r="F12" s="123"/>
      <c r="H12" s="125"/>
      <c r="I12" s="125"/>
      <c r="J12" s="125"/>
      <c r="K12" s="125"/>
      <c r="L12" s="125"/>
      <c r="M12" s="126"/>
    </row>
    <row r="13" spans="1:13" s="112" customFormat="1" ht="15.75" customHeight="1">
      <c r="A13" s="92" t="s">
        <v>19</v>
      </c>
      <c r="B13" s="86">
        <v>2190</v>
      </c>
      <c r="C13" s="86">
        <v>547.5</v>
      </c>
      <c r="D13" s="86">
        <v>1733.75</v>
      </c>
      <c r="E13" s="91">
        <f>'Մարզային բաշխում'!D15</f>
        <v>4471.25</v>
      </c>
      <c r="F13" s="123"/>
      <c r="H13" s="127"/>
      <c r="I13" s="127"/>
      <c r="J13" s="127"/>
      <c r="K13" s="127"/>
      <c r="L13" s="127"/>
      <c r="M13" s="128"/>
    </row>
    <row r="14" spans="1:13" s="111" customFormat="1" ht="18.75" customHeight="1">
      <c r="A14" s="82" t="s">
        <v>20</v>
      </c>
      <c r="B14" s="83">
        <f>ROUND(B10*0.5,0)</f>
        <v>12</v>
      </c>
      <c r="C14" s="83">
        <f t="shared" ref="C14" si="0">ROUND(C10*0.5,0)</f>
        <v>3</v>
      </c>
      <c r="D14" s="83">
        <v>9</v>
      </c>
      <c r="E14" s="110">
        <f>'Մարզային բաշխում'!D16</f>
        <v>24</v>
      </c>
      <c r="F14" s="123"/>
    </row>
    <row r="15" spans="1:13" ht="38.25" customHeight="1">
      <c r="A15" s="79" t="s">
        <v>21</v>
      </c>
      <c r="B15" s="80"/>
      <c r="C15" s="80"/>
      <c r="D15" s="80"/>
      <c r="E15" s="81"/>
      <c r="F15" s="123"/>
    </row>
    <row r="16" spans="1:13" ht="31.5" customHeight="1">
      <c r="A16" s="93" t="s">
        <v>17</v>
      </c>
      <c r="B16" s="88">
        <v>42</v>
      </c>
      <c r="C16" s="88">
        <v>18</v>
      </c>
      <c r="D16" s="88">
        <v>35</v>
      </c>
      <c r="E16" s="110">
        <f>'Մարզային բաշխում'!D19</f>
        <v>95</v>
      </c>
      <c r="F16" s="123"/>
    </row>
    <row r="17" spans="1:8" ht="18.75" customHeight="1">
      <c r="A17" s="85" t="s">
        <v>14</v>
      </c>
      <c r="B17" s="88">
        <v>8</v>
      </c>
      <c r="C17" s="88">
        <v>4</v>
      </c>
      <c r="D17" s="88">
        <v>7</v>
      </c>
      <c r="E17" s="110">
        <f>'Մարզային բաշխում'!D20</f>
        <v>19</v>
      </c>
      <c r="F17" s="123"/>
    </row>
    <row r="18" spans="1:8" ht="18.75" customHeight="1">
      <c r="A18" s="93" t="s">
        <v>15</v>
      </c>
      <c r="B18" s="86">
        <v>9815.8662000000004</v>
      </c>
      <c r="C18" s="86">
        <v>4206.7997999999998</v>
      </c>
      <c r="D18" s="86">
        <v>8179.8884999999991</v>
      </c>
      <c r="E18" s="86">
        <f>'Մարզային բաշխում'!D21</f>
        <v>22202.554499999998</v>
      </c>
      <c r="F18" s="123"/>
    </row>
    <row r="19" spans="1:8" s="111" customFormat="1" ht="16.5" customHeight="1">
      <c r="A19" s="93" t="s">
        <v>20</v>
      </c>
      <c r="B19" s="83">
        <f>ROUND(B16*0.5,0)</f>
        <v>21</v>
      </c>
      <c r="C19" s="83">
        <f t="shared" ref="C19" si="1">ROUND(C16*0.5,0)</f>
        <v>9</v>
      </c>
      <c r="D19" s="83">
        <v>17</v>
      </c>
      <c r="E19" s="110">
        <f>'Մարզային բաշխում'!D22</f>
        <v>47</v>
      </c>
      <c r="F19" s="123"/>
    </row>
    <row r="20" spans="1:8" s="111" customFormat="1" ht="17.25" customHeight="1">
      <c r="A20" s="115" t="s">
        <v>22</v>
      </c>
      <c r="B20" s="115"/>
      <c r="C20" s="115"/>
      <c r="D20" s="115"/>
      <c r="E20" s="115"/>
      <c r="F20" s="123"/>
    </row>
    <row r="21" spans="1:8" s="111" customFormat="1" ht="17.25" customHeight="1">
      <c r="A21" s="95" t="s">
        <v>15</v>
      </c>
      <c r="B21" s="129">
        <v>700</v>
      </c>
      <c r="C21" s="97"/>
      <c r="D21" s="97"/>
      <c r="E21" s="96">
        <f>'Մարզային բաշխում'!D30</f>
        <v>700</v>
      </c>
      <c r="F21" s="123"/>
    </row>
    <row r="22" spans="1:8" ht="18" customHeight="1">
      <c r="A22" s="98" t="s">
        <v>33</v>
      </c>
      <c r="B22" s="98"/>
      <c r="C22" s="98"/>
      <c r="D22" s="98"/>
      <c r="E22" s="98"/>
      <c r="F22" s="123"/>
    </row>
    <row r="23" spans="1:8" s="111" customFormat="1" ht="60" customHeight="1">
      <c r="A23" s="82" t="s">
        <v>34</v>
      </c>
      <c r="B23" s="99">
        <v>0</v>
      </c>
      <c r="C23" s="99">
        <v>0</v>
      </c>
      <c r="D23" s="99">
        <v>770</v>
      </c>
      <c r="E23" s="99">
        <f>'Մարզային բաշխում'!D46</f>
        <v>770</v>
      </c>
      <c r="F23" s="123"/>
      <c r="G23" s="126"/>
      <c r="H23" s="126"/>
    </row>
    <row r="24" spans="1:8">
      <c r="A24" s="94" t="s">
        <v>35</v>
      </c>
      <c r="B24" s="94"/>
      <c r="C24" s="94"/>
      <c r="D24" s="94"/>
      <c r="E24" s="94"/>
      <c r="F24" s="123"/>
    </row>
    <row r="25" spans="1:8" ht="33" customHeight="1">
      <c r="A25" s="92" t="s">
        <v>36</v>
      </c>
      <c r="B25" s="100">
        <f>B10+B16+B6</f>
        <v>238</v>
      </c>
      <c r="C25" s="100">
        <f t="shared" ref="C25:D25" si="2">C10+C16+C6</f>
        <v>92</v>
      </c>
      <c r="D25" s="100">
        <f t="shared" si="2"/>
        <v>194</v>
      </c>
      <c r="E25" s="100">
        <f>SUM(B25:D25)</f>
        <v>524</v>
      </c>
      <c r="F25" s="123"/>
      <c r="G25" s="116"/>
    </row>
    <row r="26" spans="1:8" ht="16.5" customHeight="1">
      <c r="A26" s="101" t="s">
        <v>14</v>
      </c>
      <c r="B26" s="102">
        <f>B11+B17+B7</f>
        <v>27</v>
      </c>
      <c r="C26" s="102">
        <f t="shared" ref="C26:D26" si="3">C11+C17+C7</f>
        <v>12</v>
      </c>
      <c r="D26" s="102">
        <f t="shared" si="3"/>
        <v>23</v>
      </c>
      <c r="E26" s="100">
        <f>'Մարզային բաշխում'!D49</f>
        <v>62</v>
      </c>
      <c r="F26" s="123"/>
      <c r="G26" s="116"/>
    </row>
    <row r="27" spans="1:8" ht="27.75" customHeight="1">
      <c r="A27" s="92" t="s">
        <v>107</v>
      </c>
      <c r="B27" s="102">
        <f>B14+B19+B6</f>
        <v>205</v>
      </c>
      <c r="C27" s="102">
        <f t="shared" ref="C27:D27" si="4">C14+C19+C6</f>
        <v>80</v>
      </c>
      <c r="D27" s="102">
        <f t="shared" si="4"/>
        <v>166</v>
      </c>
      <c r="E27" s="100">
        <f>SUM(B27:D27)</f>
        <v>451</v>
      </c>
      <c r="F27" s="123"/>
      <c r="G27" s="116"/>
    </row>
    <row r="28" spans="1:8" ht="25.5">
      <c r="A28" s="92" t="s">
        <v>37</v>
      </c>
      <c r="B28" s="102">
        <v>138</v>
      </c>
      <c r="C28" s="102">
        <v>47</v>
      </c>
      <c r="D28" s="102">
        <v>100</v>
      </c>
      <c r="E28" s="100">
        <f>'Մարզային բաշխում'!D53</f>
        <v>285</v>
      </c>
      <c r="F28" s="123"/>
      <c r="G28" s="116"/>
    </row>
    <row r="29" spans="1:8" ht="38.25">
      <c r="A29" s="92" t="s">
        <v>38</v>
      </c>
      <c r="B29" s="102">
        <f>B27+B28</f>
        <v>343</v>
      </c>
      <c r="C29" s="102">
        <f>C27+C28</f>
        <v>127</v>
      </c>
      <c r="D29" s="102">
        <f>D27+D28</f>
        <v>266</v>
      </c>
      <c r="E29" s="100">
        <f>SUM(B29:D29)</f>
        <v>736</v>
      </c>
      <c r="F29" s="123"/>
      <c r="G29" s="116"/>
    </row>
    <row r="30" spans="1:8" s="111" customFormat="1">
      <c r="A30" s="103" t="s">
        <v>39</v>
      </c>
      <c r="B30" s="104">
        <f>B12+B18+B23+B21+B13+B8</f>
        <v>49085.866200000004</v>
      </c>
      <c r="C30" s="104">
        <f t="shared" ref="C30:D30" si="5">C12+C18+C23+C21+C13+C8</f>
        <v>18849.299800000001</v>
      </c>
      <c r="D30" s="104">
        <f t="shared" si="5"/>
        <v>40251.138500000001</v>
      </c>
      <c r="E30" s="99">
        <f>'Մարզային բաշխում'!D55</f>
        <v>108186.3045</v>
      </c>
      <c r="F30" s="123"/>
    </row>
    <row r="31" spans="1:8" ht="14.25" customHeight="1">
      <c r="F31" s="118"/>
    </row>
    <row r="35" spans="2:2">
      <c r="B35" s="120"/>
    </row>
    <row r="39" spans="2:2">
      <c r="B39" s="120"/>
    </row>
  </sheetData>
  <mergeCells count="8">
    <mergeCell ref="A24:E24"/>
    <mergeCell ref="A15:E15"/>
    <mergeCell ref="A20:E20"/>
    <mergeCell ref="A22:E22"/>
    <mergeCell ref="A1:E1"/>
    <mergeCell ref="A5:E5"/>
    <mergeCell ref="A9:E9"/>
    <mergeCell ref="A4:E4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0"/>
  <sheetViews>
    <sheetView zoomScaleNormal="100" workbookViewId="0">
      <selection activeCell="H4" sqref="H4"/>
    </sheetView>
  </sheetViews>
  <sheetFormatPr defaultRowHeight="14.25"/>
  <cols>
    <col min="1" max="1" width="43.7109375" style="3" customWidth="1"/>
    <col min="2" max="2" width="11.5703125" style="2" customWidth="1"/>
    <col min="3" max="4" width="11.28515625" style="2" customWidth="1"/>
    <col min="5" max="5" width="11.42578125" style="2" customWidth="1"/>
    <col min="6" max="6" width="11.28515625" style="2" customWidth="1"/>
    <col min="7" max="7" width="13.7109375" style="14" customWidth="1"/>
    <col min="8" max="8" width="13.85546875" style="26" customWidth="1"/>
    <col min="9" max="9" width="16.5703125" style="2" customWidth="1"/>
    <col min="10" max="256" width="9.140625" style="2"/>
    <col min="257" max="257" width="43.7109375" style="2" customWidth="1"/>
    <col min="258" max="258" width="11.5703125" style="2" customWidth="1"/>
    <col min="259" max="260" width="11.28515625" style="2" customWidth="1"/>
    <col min="261" max="261" width="11.42578125" style="2" customWidth="1"/>
    <col min="262" max="262" width="11.28515625" style="2" customWidth="1"/>
    <col min="263" max="263" width="13.7109375" style="2" customWidth="1"/>
    <col min="264" max="264" width="13.85546875" style="2" customWidth="1"/>
    <col min="265" max="265" width="16.5703125" style="2" customWidth="1"/>
    <col min="266" max="512" width="9.140625" style="2"/>
    <col min="513" max="513" width="43.7109375" style="2" customWidth="1"/>
    <col min="514" max="514" width="11.5703125" style="2" customWidth="1"/>
    <col min="515" max="516" width="11.28515625" style="2" customWidth="1"/>
    <col min="517" max="517" width="11.42578125" style="2" customWidth="1"/>
    <col min="518" max="518" width="11.28515625" style="2" customWidth="1"/>
    <col min="519" max="519" width="13.7109375" style="2" customWidth="1"/>
    <col min="520" max="520" width="13.85546875" style="2" customWidth="1"/>
    <col min="521" max="521" width="16.5703125" style="2" customWidth="1"/>
    <col min="522" max="768" width="9.140625" style="2"/>
    <col min="769" max="769" width="43.7109375" style="2" customWidth="1"/>
    <col min="770" max="770" width="11.5703125" style="2" customWidth="1"/>
    <col min="771" max="772" width="11.28515625" style="2" customWidth="1"/>
    <col min="773" max="773" width="11.42578125" style="2" customWidth="1"/>
    <col min="774" max="774" width="11.28515625" style="2" customWidth="1"/>
    <col min="775" max="775" width="13.7109375" style="2" customWidth="1"/>
    <col min="776" max="776" width="13.85546875" style="2" customWidth="1"/>
    <col min="777" max="777" width="16.5703125" style="2" customWidth="1"/>
    <col min="778" max="1024" width="9.140625" style="2"/>
    <col min="1025" max="1025" width="43.7109375" style="2" customWidth="1"/>
    <col min="1026" max="1026" width="11.5703125" style="2" customWidth="1"/>
    <col min="1027" max="1028" width="11.28515625" style="2" customWidth="1"/>
    <col min="1029" max="1029" width="11.42578125" style="2" customWidth="1"/>
    <col min="1030" max="1030" width="11.28515625" style="2" customWidth="1"/>
    <col min="1031" max="1031" width="13.7109375" style="2" customWidth="1"/>
    <col min="1032" max="1032" width="13.85546875" style="2" customWidth="1"/>
    <col min="1033" max="1033" width="16.5703125" style="2" customWidth="1"/>
    <col min="1034" max="1280" width="9.140625" style="2"/>
    <col min="1281" max="1281" width="43.7109375" style="2" customWidth="1"/>
    <col min="1282" max="1282" width="11.5703125" style="2" customWidth="1"/>
    <col min="1283" max="1284" width="11.28515625" style="2" customWidth="1"/>
    <col min="1285" max="1285" width="11.42578125" style="2" customWidth="1"/>
    <col min="1286" max="1286" width="11.28515625" style="2" customWidth="1"/>
    <col min="1287" max="1287" width="13.7109375" style="2" customWidth="1"/>
    <col min="1288" max="1288" width="13.85546875" style="2" customWidth="1"/>
    <col min="1289" max="1289" width="16.5703125" style="2" customWidth="1"/>
    <col min="1290" max="1536" width="9.140625" style="2"/>
    <col min="1537" max="1537" width="43.7109375" style="2" customWidth="1"/>
    <col min="1538" max="1538" width="11.5703125" style="2" customWidth="1"/>
    <col min="1539" max="1540" width="11.28515625" style="2" customWidth="1"/>
    <col min="1541" max="1541" width="11.42578125" style="2" customWidth="1"/>
    <col min="1542" max="1542" width="11.28515625" style="2" customWidth="1"/>
    <col min="1543" max="1543" width="13.7109375" style="2" customWidth="1"/>
    <col min="1544" max="1544" width="13.85546875" style="2" customWidth="1"/>
    <col min="1545" max="1545" width="16.5703125" style="2" customWidth="1"/>
    <col min="1546" max="1792" width="9.140625" style="2"/>
    <col min="1793" max="1793" width="43.7109375" style="2" customWidth="1"/>
    <col min="1794" max="1794" width="11.5703125" style="2" customWidth="1"/>
    <col min="1795" max="1796" width="11.28515625" style="2" customWidth="1"/>
    <col min="1797" max="1797" width="11.42578125" style="2" customWidth="1"/>
    <col min="1798" max="1798" width="11.28515625" style="2" customWidth="1"/>
    <col min="1799" max="1799" width="13.7109375" style="2" customWidth="1"/>
    <col min="1800" max="1800" width="13.85546875" style="2" customWidth="1"/>
    <col min="1801" max="1801" width="16.5703125" style="2" customWidth="1"/>
    <col min="1802" max="2048" width="9.140625" style="2"/>
    <col min="2049" max="2049" width="43.7109375" style="2" customWidth="1"/>
    <col min="2050" max="2050" width="11.5703125" style="2" customWidth="1"/>
    <col min="2051" max="2052" width="11.28515625" style="2" customWidth="1"/>
    <col min="2053" max="2053" width="11.42578125" style="2" customWidth="1"/>
    <col min="2054" max="2054" width="11.28515625" style="2" customWidth="1"/>
    <col min="2055" max="2055" width="13.7109375" style="2" customWidth="1"/>
    <col min="2056" max="2056" width="13.85546875" style="2" customWidth="1"/>
    <col min="2057" max="2057" width="16.5703125" style="2" customWidth="1"/>
    <col min="2058" max="2304" width="9.140625" style="2"/>
    <col min="2305" max="2305" width="43.7109375" style="2" customWidth="1"/>
    <col min="2306" max="2306" width="11.5703125" style="2" customWidth="1"/>
    <col min="2307" max="2308" width="11.28515625" style="2" customWidth="1"/>
    <col min="2309" max="2309" width="11.42578125" style="2" customWidth="1"/>
    <col min="2310" max="2310" width="11.28515625" style="2" customWidth="1"/>
    <col min="2311" max="2311" width="13.7109375" style="2" customWidth="1"/>
    <col min="2312" max="2312" width="13.85546875" style="2" customWidth="1"/>
    <col min="2313" max="2313" width="16.5703125" style="2" customWidth="1"/>
    <col min="2314" max="2560" width="9.140625" style="2"/>
    <col min="2561" max="2561" width="43.7109375" style="2" customWidth="1"/>
    <col min="2562" max="2562" width="11.5703125" style="2" customWidth="1"/>
    <col min="2563" max="2564" width="11.28515625" style="2" customWidth="1"/>
    <col min="2565" max="2565" width="11.42578125" style="2" customWidth="1"/>
    <col min="2566" max="2566" width="11.28515625" style="2" customWidth="1"/>
    <col min="2567" max="2567" width="13.7109375" style="2" customWidth="1"/>
    <col min="2568" max="2568" width="13.85546875" style="2" customWidth="1"/>
    <col min="2569" max="2569" width="16.5703125" style="2" customWidth="1"/>
    <col min="2570" max="2816" width="9.140625" style="2"/>
    <col min="2817" max="2817" width="43.7109375" style="2" customWidth="1"/>
    <col min="2818" max="2818" width="11.5703125" style="2" customWidth="1"/>
    <col min="2819" max="2820" width="11.28515625" style="2" customWidth="1"/>
    <col min="2821" max="2821" width="11.42578125" style="2" customWidth="1"/>
    <col min="2822" max="2822" width="11.28515625" style="2" customWidth="1"/>
    <col min="2823" max="2823" width="13.7109375" style="2" customWidth="1"/>
    <col min="2824" max="2824" width="13.85546875" style="2" customWidth="1"/>
    <col min="2825" max="2825" width="16.5703125" style="2" customWidth="1"/>
    <col min="2826" max="3072" width="9.140625" style="2"/>
    <col min="3073" max="3073" width="43.7109375" style="2" customWidth="1"/>
    <col min="3074" max="3074" width="11.5703125" style="2" customWidth="1"/>
    <col min="3075" max="3076" width="11.28515625" style="2" customWidth="1"/>
    <col min="3077" max="3077" width="11.42578125" style="2" customWidth="1"/>
    <col min="3078" max="3078" width="11.28515625" style="2" customWidth="1"/>
    <col min="3079" max="3079" width="13.7109375" style="2" customWidth="1"/>
    <col min="3080" max="3080" width="13.85546875" style="2" customWidth="1"/>
    <col min="3081" max="3081" width="16.5703125" style="2" customWidth="1"/>
    <col min="3082" max="3328" width="9.140625" style="2"/>
    <col min="3329" max="3329" width="43.7109375" style="2" customWidth="1"/>
    <col min="3330" max="3330" width="11.5703125" style="2" customWidth="1"/>
    <col min="3331" max="3332" width="11.28515625" style="2" customWidth="1"/>
    <col min="3333" max="3333" width="11.42578125" style="2" customWidth="1"/>
    <col min="3334" max="3334" width="11.28515625" style="2" customWidth="1"/>
    <col min="3335" max="3335" width="13.7109375" style="2" customWidth="1"/>
    <col min="3336" max="3336" width="13.85546875" style="2" customWidth="1"/>
    <col min="3337" max="3337" width="16.5703125" style="2" customWidth="1"/>
    <col min="3338" max="3584" width="9.140625" style="2"/>
    <col min="3585" max="3585" width="43.7109375" style="2" customWidth="1"/>
    <col min="3586" max="3586" width="11.5703125" style="2" customWidth="1"/>
    <col min="3587" max="3588" width="11.28515625" style="2" customWidth="1"/>
    <col min="3589" max="3589" width="11.42578125" style="2" customWidth="1"/>
    <col min="3590" max="3590" width="11.28515625" style="2" customWidth="1"/>
    <col min="3591" max="3591" width="13.7109375" style="2" customWidth="1"/>
    <col min="3592" max="3592" width="13.85546875" style="2" customWidth="1"/>
    <col min="3593" max="3593" width="16.5703125" style="2" customWidth="1"/>
    <col min="3594" max="3840" width="9.140625" style="2"/>
    <col min="3841" max="3841" width="43.7109375" style="2" customWidth="1"/>
    <col min="3842" max="3842" width="11.5703125" style="2" customWidth="1"/>
    <col min="3843" max="3844" width="11.28515625" style="2" customWidth="1"/>
    <col min="3845" max="3845" width="11.42578125" style="2" customWidth="1"/>
    <col min="3846" max="3846" width="11.28515625" style="2" customWidth="1"/>
    <col min="3847" max="3847" width="13.7109375" style="2" customWidth="1"/>
    <col min="3848" max="3848" width="13.85546875" style="2" customWidth="1"/>
    <col min="3849" max="3849" width="16.5703125" style="2" customWidth="1"/>
    <col min="3850" max="4096" width="9.140625" style="2"/>
    <col min="4097" max="4097" width="43.7109375" style="2" customWidth="1"/>
    <col min="4098" max="4098" width="11.5703125" style="2" customWidth="1"/>
    <col min="4099" max="4100" width="11.28515625" style="2" customWidth="1"/>
    <col min="4101" max="4101" width="11.42578125" style="2" customWidth="1"/>
    <col min="4102" max="4102" width="11.28515625" style="2" customWidth="1"/>
    <col min="4103" max="4103" width="13.7109375" style="2" customWidth="1"/>
    <col min="4104" max="4104" width="13.85546875" style="2" customWidth="1"/>
    <col min="4105" max="4105" width="16.5703125" style="2" customWidth="1"/>
    <col min="4106" max="4352" width="9.140625" style="2"/>
    <col min="4353" max="4353" width="43.7109375" style="2" customWidth="1"/>
    <col min="4354" max="4354" width="11.5703125" style="2" customWidth="1"/>
    <col min="4355" max="4356" width="11.28515625" style="2" customWidth="1"/>
    <col min="4357" max="4357" width="11.42578125" style="2" customWidth="1"/>
    <col min="4358" max="4358" width="11.28515625" style="2" customWidth="1"/>
    <col min="4359" max="4359" width="13.7109375" style="2" customWidth="1"/>
    <col min="4360" max="4360" width="13.85546875" style="2" customWidth="1"/>
    <col min="4361" max="4361" width="16.5703125" style="2" customWidth="1"/>
    <col min="4362" max="4608" width="9.140625" style="2"/>
    <col min="4609" max="4609" width="43.7109375" style="2" customWidth="1"/>
    <col min="4610" max="4610" width="11.5703125" style="2" customWidth="1"/>
    <col min="4611" max="4612" width="11.28515625" style="2" customWidth="1"/>
    <col min="4613" max="4613" width="11.42578125" style="2" customWidth="1"/>
    <col min="4614" max="4614" width="11.28515625" style="2" customWidth="1"/>
    <col min="4615" max="4615" width="13.7109375" style="2" customWidth="1"/>
    <col min="4616" max="4616" width="13.85546875" style="2" customWidth="1"/>
    <col min="4617" max="4617" width="16.5703125" style="2" customWidth="1"/>
    <col min="4618" max="4864" width="9.140625" style="2"/>
    <col min="4865" max="4865" width="43.7109375" style="2" customWidth="1"/>
    <col min="4866" max="4866" width="11.5703125" style="2" customWidth="1"/>
    <col min="4867" max="4868" width="11.28515625" style="2" customWidth="1"/>
    <col min="4869" max="4869" width="11.42578125" style="2" customWidth="1"/>
    <col min="4870" max="4870" width="11.28515625" style="2" customWidth="1"/>
    <col min="4871" max="4871" width="13.7109375" style="2" customWidth="1"/>
    <col min="4872" max="4872" width="13.85546875" style="2" customWidth="1"/>
    <col min="4873" max="4873" width="16.5703125" style="2" customWidth="1"/>
    <col min="4874" max="5120" width="9.140625" style="2"/>
    <col min="5121" max="5121" width="43.7109375" style="2" customWidth="1"/>
    <col min="5122" max="5122" width="11.5703125" style="2" customWidth="1"/>
    <col min="5123" max="5124" width="11.28515625" style="2" customWidth="1"/>
    <col min="5125" max="5125" width="11.42578125" style="2" customWidth="1"/>
    <col min="5126" max="5126" width="11.28515625" style="2" customWidth="1"/>
    <col min="5127" max="5127" width="13.7109375" style="2" customWidth="1"/>
    <col min="5128" max="5128" width="13.85546875" style="2" customWidth="1"/>
    <col min="5129" max="5129" width="16.5703125" style="2" customWidth="1"/>
    <col min="5130" max="5376" width="9.140625" style="2"/>
    <col min="5377" max="5377" width="43.7109375" style="2" customWidth="1"/>
    <col min="5378" max="5378" width="11.5703125" style="2" customWidth="1"/>
    <col min="5379" max="5380" width="11.28515625" style="2" customWidth="1"/>
    <col min="5381" max="5381" width="11.42578125" style="2" customWidth="1"/>
    <col min="5382" max="5382" width="11.28515625" style="2" customWidth="1"/>
    <col min="5383" max="5383" width="13.7109375" style="2" customWidth="1"/>
    <col min="5384" max="5384" width="13.85546875" style="2" customWidth="1"/>
    <col min="5385" max="5385" width="16.5703125" style="2" customWidth="1"/>
    <col min="5386" max="5632" width="9.140625" style="2"/>
    <col min="5633" max="5633" width="43.7109375" style="2" customWidth="1"/>
    <col min="5634" max="5634" width="11.5703125" style="2" customWidth="1"/>
    <col min="5635" max="5636" width="11.28515625" style="2" customWidth="1"/>
    <col min="5637" max="5637" width="11.42578125" style="2" customWidth="1"/>
    <col min="5638" max="5638" width="11.28515625" style="2" customWidth="1"/>
    <col min="5639" max="5639" width="13.7109375" style="2" customWidth="1"/>
    <col min="5640" max="5640" width="13.85546875" style="2" customWidth="1"/>
    <col min="5641" max="5641" width="16.5703125" style="2" customWidth="1"/>
    <col min="5642" max="5888" width="9.140625" style="2"/>
    <col min="5889" max="5889" width="43.7109375" style="2" customWidth="1"/>
    <col min="5890" max="5890" width="11.5703125" style="2" customWidth="1"/>
    <col min="5891" max="5892" width="11.28515625" style="2" customWidth="1"/>
    <col min="5893" max="5893" width="11.42578125" style="2" customWidth="1"/>
    <col min="5894" max="5894" width="11.28515625" style="2" customWidth="1"/>
    <col min="5895" max="5895" width="13.7109375" style="2" customWidth="1"/>
    <col min="5896" max="5896" width="13.85546875" style="2" customWidth="1"/>
    <col min="5897" max="5897" width="16.5703125" style="2" customWidth="1"/>
    <col min="5898" max="6144" width="9.140625" style="2"/>
    <col min="6145" max="6145" width="43.7109375" style="2" customWidth="1"/>
    <col min="6146" max="6146" width="11.5703125" style="2" customWidth="1"/>
    <col min="6147" max="6148" width="11.28515625" style="2" customWidth="1"/>
    <col min="6149" max="6149" width="11.42578125" style="2" customWidth="1"/>
    <col min="6150" max="6150" width="11.28515625" style="2" customWidth="1"/>
    <col min="6151" max="6151" width="13.7109375" style="2" customWidth="1"/>
    <col min="6152" max="6152" width="13.85546875" style="2" customWidth="1"/>
    <col min="6153" max="6153" width="16.5703125" style="2" customWidth="1"/>
    <col min="6154" max="6400" width="9.140625" style="2"/>
    <col min="6401" max="6401" width="43.7109375" style="2" customWidth="1"/>
    <col min="6402" max="6402" width="11.5703125" style="2" customWidth="1"/>
    <col min="6403" max="6404" width="11.28515625" style="2" customWidth="1"/>
    <col min="6405" max="6405" width="11.42578125" style="2" customWidth="1"/>
    <col min="6406" max="6406" width="11.28515625" style="2" customWidth="1"/>
    <col min="6407" max="6407" width="13.7109375" style="2" customWidth="1"/>
    <col min="6408" max="6408" width="13.85546875" style="2" customWidth="1"/>
    <col min="6409" max="6409" width="16.5703125" style="2" customWidth="1"/>
    <col min="6410" max="6656" width="9.140625" style="2"/>
    <col min="6657" max="6657" width="43.7109375" style="2" customWidth="1"/>
    <col min="6658" max="6658" width="11.5703125" style="2" customWidth="1"/>
    <col min="6659" max="6660" width="11.28515625" style="2" customWidth="1"/>
    <col min="6661" max="6661" width="11.42578125" style="2" customWidth="1"/>
    <col min="6662" max="6662" width="11.28515625" style="2" customWidth="1"/>
    <col min="6663" max="6663" width="13.7109375" style="2" customWidth="1"/>
    <col min="6664" max="6664" width="13.85546875" style="2" customWidth="1"/>
    <col min="6665" max="6665" width="16.5703125" style="2" customWidth="1"/>
    <col min="6666" max="6912" width="9.140625" style="2"/>
    <col min="6913" max="6913" width="43.7109375" style="2" customWidth="1"/>
    <col min="6914" max="6914" width="11.5703125" style="2" customWidth="1"/>
    <col min="6915" max="6916" width="11.28515625" style="2" customWidth="1"/>
    <col min="6917" max="6917" width="11.42578125" style="2" customWidth="1"/>
    <col min="6918" max="6918" width="11.28515625" style="2" customWidth="1"/>
    <col min="6919" max="6919" width="13.7109375" style="2" customWidth="1"/>
    <col min="6920" max="6920" width="13.85546875" style="2" customWidth="1"/>
    <col min="6921" max="6921" width="16.5703125" style="2" customWidth="1"/>
    <col min="6922" max="7168" width="9.140625" style="2"/>
    <col min="7169" max="7169" width="43.7109375" style="2" customWidth="1"/>
    <col min="7170" max="7170" width="11.5703125" style="2" customWidth="1"/>
    <col min="7171" max="7172" width="11.28515625" style="2" customWidth="1"/>
    <col min="7173" max="7173" width="11.42578125" style="2" customWidth="1"/>
    <col min="7174" max="7174" width="11.28515625" style="2" customWidth="1"/>
    <col min="7175" max="7175" width="13.7109375" style="2" customWidth="1"/>
    <col min="7176" max="7176" width="13.85546875" style="2" customWidth="1"/>
    <col min="7177" max="7177" width="16.5703125" style="2" customWidth="1"/>
    <col min="7178" max="7424" width="9.140625" style="2"/>
    <col min="7425" max="7425" width="43.7109375" style="2" customWidth="1"/>
    <col min="7426" max="7426" width="11.5703125" style="2" customWidth="1"/>
    <col min="7427" max="7428" width="11.28515625" style="2" customWidth="1"/>
    <col min="7429" max="7429" width="11.42578125" style="2" customWidth="1"/>
    <col min="7430" max="7430" width="11.28515625" style="2" customWidth="1"/>
    <col min="7431" max="7431" width="13.7109375" style="2" customWidth="1"/>
    <col min="7432" max="7432" width="13.85546875" style="2" customWidth="1"/>
    <col min="7433" max="7433" width="16.5703125" style="2" customWidth="1"/>
    <col min="7434" max="7680" width="9.140625" style="2"/>
    <col min="7681" max="7681" width="43.7109375" style="2" customWidth="1"/>
    <col min="7682" max="7682" width="11.5703125" style="2" customWidth="1"/>
    <col min="7683" max="7684" width="11.28515625" style="2" customWidth="1"/>
    <col min="7685" max="7685" width="11.42578125" style="2" customWidth="1"/>
    <col min="7686" max="7686" width="11.28515625" style="2" customWidth="1"/>
    <col min="7687" max="7687" width="13.7109375" style="2" customWidth="1"/>
    <col min="7688" max="7688" width="13.85546875" style="2" customWidth="1"/>
    <col min="7689" max="7689" width="16.5703125" style="2" customWidth="1"/>
    <col min="7690" max="7936" width="9.140625" style="2"/>
    <col min="7937" max="7937" width="43.7109375" style="2" customWidth="1"/>
    <col min="7938" max="7938" width="11.5703125" style="2" customWidth="1"/>
    <col min="7939" max="7940" width="11.28515625" style="2" customWidth="1"/>
    <col min="7941" max="7941" width="11.42578125" style="2" customWidth="1"/>
    <col min="7942" max="7942" width="11.28515625" style="2" customWidth="1"/>
    <col min="7943" max="7943" width="13.7109375" style="2" customWidth="1"/>
    <col min="7944" max="7944" width="13.85546875" style="2" customWidth="1"/>
    <col min="7945" max="7945" width="16.5703125" style="2" customWidth="1"/>
    <col min="7946" max="8192" width="9.140625" style="2"/>
    <col min="8193" max="8193" width="43.7109375" style="2" customWidth="1"/>
    <col min="8194" max="8194" width="11.5703125" style="2" customWidth="1"/>
    <col min="8195" max="8196" width="11.28515625" style="2" customWidth="1"/>
    <col min="8197" max="8197" width="11.42578125" style="2" customWidth="1"/>
    <col min="8198" max="8198" width="11.28515625" style="2" customWidth="1"/>
    <col min="8199" max="8199" width="13.7109375" style="2" customWidth="1"/>
    <col min="8200" max="8200" width="13.85546875" style="2" customWidth="1"/>
    <col min="8201" max="8201" width="16.5703125" style="2" customWidth="1"/>
    <col min="8202" max="8448" width="9.140625" style="2"/>
    <col min="8449" max="8449" width="43.7109375" style="2" customWidth="1"/>
    <col min="8450" max="8450" width="11.5703125" style="2" customWidth="1"/>
    <col min="8451" max="8452" width="11.28515625" style="2" customWidth="1"/>
    <col min="8453" max="8453" width="11.42578125" style="2" customWidth="1"/>
    <col min="8454" max="8454" width="11.28515625" style="2" customWidth="1"/>
    <col min="8455" max="8455" width="13.7109375" style="2" customWidth="1"/>
    <col min="8456" max="8456" width="13.85546875" style="2" customWidth="1"/>
    <col min="8457" max="8457" width="16.5703125" style="2" customWidth="1"/>
    <col min="8458" max="8704" width="9.140625" style="2"/>
    <col min="8705" max="8705" width="43.7109375" style="2" customWidth="1"/>
    <col min="8706" max="8706" width="11.5703125" style="2" customWidth="1"/>
    <col min="8707" max="8708" width="11.28515625" style="2" customWidth="1"/>
    <col min="8709" max="8709" width="11.42578125" style="2" customWidth="1"/>
    <col min="8710" max="8710" width="11.28515625" style="2" customWidth="1"/>
    <col min="8711" max="8711" width="13.7109375" style="2" customWidth="1"/>
    <col min="8712" max="8712" width="13.85546875" style="2" customWidth="1"/>
    <col min="8713" max="8713" width="16.5703125" style="2" customWidth="1"/>
    <col min="8714" max="8960" width="9.140625" style="2"/>
    <col min="8961" max="8961" width="43.7109375" style="2" customWidth="1"/>
    <col min="8962" max="8962" width="11.5703125" style="2" customWidth="1"/>
    <col min="8963" max="8964" width="11.28515625" style="2" customWidth="1"/>
    <col min="8965" max="8965" width="11.42578125" style="2" customWidth="1"/>
    <col min="8966" max="8966" width="11.28515625" style="2" customWidth="1"/>
    <col min="8967" max="8967" width="13.7109375" style="2" customWidth="1"/>
    <col min="8968" max="8968" width="13.85546875" style="2" customWidth="1"/>
    <col min="8969" max="8969" width="16.5703125" style="2" customWidth="1"/>
    <col min="8970" max="9216" width="9.140625" style="2"/>
    <col min="9217" max="9217" width="43.7109375" style="2" customWidth="1"/>
    <col min="9218" max="9218" width="11.5703125" style="2" customWidth="1"/>
    <col min="9219" max="9220" width="11.28515625" style="2" customWidth="1"/>
    <col min="9221" max="9221" width="11.42578125" style="2" customWidth="1"/>
    <col min="9222" max="9222" width="11.28515625" style="2" customWidth="1"/>
    <col min="9223" max="9223" width="13.7109375" style="2" customWidth="1"/>
    <col min="9224" max="9224" width="13.85546875" style="2" customWidth="1"/>
    <col min="9225" max="9225" width="16.5703125" style="2" customWidth="1"/>
    <col min="9226" max="9472" width="9.140625" style="2"/>
    <col min="9473" max="9473" width="43.7109375" style="2" customWidth="1"/>
    <col min="9474" max="9474" width="11.5703125" style="2" customWidth="1"/>
    <col min="9475" max="9476" width="11.28515625" style="2" customWidth="1"/>
    <col min="9477" max="9477" width="11.42578125" style="2" customWidth="1"/>
    <col min="9478" max="9478" width="11.28515625" style="2" customWidth="1"/>
    <col min="9479" max="9479" width="13.7109375" style="2" customWidth="1"/>
    <col min="9480" max="9480" width="13.85546875" style="2" customWidth="1"/>
    <col min="9481" max="9481" width="16.5703125" style="2" customWidth="1"/>
    <col min="9482" max="9728" width="9.140625" style="2"/>
    <col min="9729" max="9729" width="43.7109375" style="2" customWidth="1"/>
    <col min="9730" max="9730" width="11.5703125" style="2" customWidth="1"/>
    <col min="9731" max="9732" width="11.28515625" style="2" customWidth="1"/>
    <col min="9733" max="9733" width="11.42578125" style="2" customWidth="1"/>
    <col min="9734" max="9734" width="11.28515625" style="2" customWidth="1"/>
    <col min="9735" max="9735" width="13.7109375" style="2" customWidth="1"/>
    <col min="9736" max="9736" width="13.85546875" style="2" customWidth="1"/>
    <col min="9737" max="9737" width="16.5703125" style="2" customWidth="1"/>
    <col min="9738" max="9984" width="9.140625" style="2"/>
    <col min="9985" max="9985" width="43.7109375" style="2" customWidth="1"/>
    <col min="9986" max="9986" width="11.5703125" style="2" customWidth="1"/>
    <col min="9987" max="9988" width="11.28515625" style="2" customWidth="1"/>
    <col min="9989" max="9989" width="11.42578125" style="2" customWidth="1"/>
    <col min="9990" max="9990" width="11.28515625" style="2" customWidth="1"/>
    <col min="9991" max="9991" width="13.7109375" style="2" customWidth="1"/>
    <col min="9992" max="9992" width="13.85546875" style="2" customWidth="1"/>
    <col min="9993" max="9993" width="16.5703125" style="2" customWidth="1"/>
    <col min="9994" max="10240" width="9.140625" style="2"/>
    <col min="10241" max="10241" width="43.7109375" style="2" customWidth="1"/>
    <col min="10242" max="10242" width="11.5703125" style="2" customWidth="1"/>
    <col min="10243" max="10244" width="11.28515625" style="2" customWidth="1"/>
    <col min="10245" max="10245" width="11.42578125" style="2" customWidth="1"/>
    <col min="10246" max="10246" width="11.28515625" style="2" customWidth="1"/>
    <col min="10247" max="10247" width="13.7109375" style="2" customWidth="1"/>
    <col min="10248" max="10248" width="13.85546875" style="2" customWidth="1"/>
    <col min="10249" max="10249" width="16.5703125" style="2" customWidth="1"/>
    <col min="10250" max="10496" width="9.140625" style="2"/>
    <col min="10497" max="10497" width="43.7109375" style="2" customWidth="1"/>
    <col min="10498" max="10498" width="11.5703125" style="2" customWidth="1"/>
    <col min="10499" max="10500" width="11.28515625" style="2" customWidth="1"/>
    <col min="10501" max="10501" width="11.42578125" style="2" customWidth="1"/>
    <col min="10502" max="10502" width="11.28515625" style="2" customWidth="1"/>
    <col min="10503" max="10503" width="13.7109375" style="2" customWidth="1"/>
    <col min="10504" max="10504" width="13.85546875" style="2" customWidth="1"/>
    <col min="10505" max="10505" width="16.5703125" style="2" customWidth="1"/>
    <col min="10506" max="10752" width="9.140625" style="2"/>
    <col min="10753" max="10753" width="43.7109375" style="2" customWidth="1"/>
    <col min="10754" max="10754" width="11.5703125" style="2" customWidth="1"/>
    <col min="10755" max="10756" width="11.28515625" style="2" customWidth="1"/>
    <col min="10757" max="10757" width="11.42578125" style="2" customWidth="1"/>
    <col min="10758" max="10758" width="11.28515625" style="2" customWidth="1"/>
    <col min="10759" max="10759" width="13.7109375" style="2" customWidth="1"/>
    <col min="10760" max="10760" width="13.85546875" style="2" customWidth="1"/>
    <col min="10761" max="10761" width="16.5703125" style="2" customWidth="1"/>
    <col min="10762" max="11008" width="9.140625" style="2"/>
    <col min="11009" max="11009" width="43.7109375" style="2" customWidth="1"/>
    <col min="11010" max="11010" width="11.5703125" style="2" customWidth="1"/>
    <col min="11011" max="11012" width="11.28515625" style="2" customWidth="1"/>
    <col min="11013" max="11013" width="11.42578125" style="2" customWidth="1"/>
    <col min="11014" max="11014" width="11.28515625" style="2" customWidth="1"/>
    <col min="11015" max="11015" width="13.7109375" style="2" customWidth="1"/>
    <col min="11016" max="11016" width="13.85546875" style="2" customWidth="1"/>
    <col min="11017" max="11017" width="16.5703125" style="2" customWidth="1"/>
    <col min="11018" max="11264" width="9.140625" style="2"/>
    <col min="11265" max="11265" width="43.7109375" style="2" customWidth="1"/>
    <col min="11266" max="11266" width="11.5703125" style="2" customWidth="1"/>
    <col min="11267" max="11268" width="11.28515625" style="2" customWidth="1"/>
    <col min="11269" max="11269" width="11.42578125" style="2" customWidth="1"/>
    <col min="11270" max="11270" width="11.28515625" style="2" customWidth="1"/>
    <col min="11271" max="11271" width="13.7109375" style="2" customWidth="1"/>
    <col min="11272" max="11272" width="13.85546875" style="2" customWidth="1"/>
    <col min="11273" max="11273" width="16.5703125" style="2" customWidth="1"/>
    <col min="11274" max="11520" width="9.140625" style="2"/>
    <col min="11521" max="11521" width="43.7109375" style="2" customWidth="1"/>
    <col min="11522" max="11522" width="11.5703125" style="2" customWidth="1"/>
    <col min="11523" max="11524" width="11.28515625" style="2" customWidth="1"/>
    <col min="11525" max="11525" width="11.42578125" style="2" customWidth="1"/>
    <col min="11526" max="11526" width="11.28515625" style="2" customWidth="1"/>
    <col min="11527" max="11527" width="13.7109375" style="2" customWidth="1"/>
    <col min="11528" max="11528" width="13.85546875" style="2" customWidth="1"/>
    <col min="11529" max="11529" width="16.5703125" style="2" customWidth="1"/>
    <col min="11530" max="11776" width="9.140625" style="2"/>
    <col min="11777" max="11777" width="43.7109375" style="2" customWidth="1"/>
    <col min="11778" max="11778" width="11.5703125" style="2" customWidth="1"/>
    <col min="11779" max="11780" width="11.28515625" style="2" customWidth="1"/>
    <col min="11781" max="11781" width="11.42578125" style="2" customWidth="1"/>
    <col min="11782" max="11782" width="11.28515625" style="2" customWidth="1"/>
    <col min="11783" max="11783" width="13.7109375" style="2" customWidth="1"/>
    <col min="11784" max="11784" width="13.85546875" style="2" customWidth="1"/>
    <col min="11785" max="11785" width="16.5703125" style="2" customWidth="1"/>
    <col min="11786" max="12032" width="9.140625" style="2"/>
    <col min="12033" max="12033" width="43.7109375" style="2" customWidth="1"/>
    <col min="12034" max="12034" width="11.5703125" style="2" customWidth="1"/>
    <col min="12035" max="12036" width="11.28515625" style="2" customWidth="1"/>
    <col min="12037" max="12037" width="11.42578125" style="2" customWidth="1"/>
    <col min="12038" max="12038" width="11.28515625" style="2" customWidth="1"/>
    <col min="12039" max="12039" width="13.7109375" style="2" customWidth="1"/>
    <col min="12040" max="12040" width="13.85546875" style="2" customWidth="1"/>
    <col min="12041" max="12041" width="16.5703125" style="2" customWidth="1"/>
    <col min="12042" max="12288" width="9.140625" style="2"/>
    <col min="12289" max="12289" width="43.7109375" style="2" customWidth="1"/>
    <col min="12290" max="12290" width="11.5703125" style="2" customWidth="1"/>
    <col min="12291" max="12292" width="11.28515625" style="2" customWidth="1"/>
    <col min="12293" max="12293" width="11.42578125" style="2" customWidth="1"/>
    <col min="12294" max="12294" width="11.28515625" style="2" customWidth="1"/>
    <col min="12295" max="12295" width="13.7109375" style="2" customWidth="1"/>
    <col min="12296" max="12296" width="13.85546875" style="2" customWidth="1"/>
    <col min="12297" max="12297" width="16.5703125" style="2" customWidth="1"/>
    <col min="12298" max="12544" width="9.140625" style="2"/>
    <col min="12545" max="12545" width="43.7109375" style="2" customWidth="1"/>
    <col min="12546" max="12546" width="11.5703125" style="2" customWidth="1"/>
    <col min="12547" max="12548" width="11.28515625" style="2" customWidth="1"/>
    <col min="12549" max="12549" width="11.42578125" style="2" customWidth="1"/>
    <col min="12550" max="12550" width="11.28515625" style="2" customWidth="1"/>
    <col min="12551" max="12551" width="13.7109375" style="2" customWidth="1"/>
    <col min="12552" max="12552" width="13.85546875" style="2" customWidth="1"/>
    <col min="12553" max="12553" width="16.5703125" style="2" customWidth="1"/>
    <col min="12554" max="12800" width="9.140625" style="2"/>
    <col min="12801" max="12801" width="43.7109375" style="2" customWidth="1"/>
    <col min="12802" max="12802" width="11.5703125" style="2" customWidth="1"/>
    <col min="12803" max="12804" width="11.28515625" style="2" customWidth="1"/>
    <col min="12805" max="12805" width="11.42578125" style="2" customWidth="1"/>
    <col min="12806" max="12806" width="11.28515625" style="2" customWidth="1"/>
    <col min="12807" max="12807" width="13.7109375" style="2" customWidth="1"/>
    <col min="12808" max="12808" width="13.85546875" style="2" customWidth="1"/>
    <col min="12809" max="12809" width="16.5703125" style="2" customWidth="1"/>
    <col min="12810" max="13056" width="9.140625" style="2"/>
    <col min="13057" max="13057" width="43.7109375" style="2" customWidth="1"/>
    <col min="13058" max="13058" width="11.5703125" style="2" customWidth="1"/>
    <col min="13059" max="13060" width="11.28515625" style="2" customWidth="1"/>
    <col min="13061" max="13061" width="11.42578125" style="2" customWidth="1"/>
    <col min="13062" max="13062" width="11.28515625" style="2" customWidth="1"/>
    <col min="13063" max="13063" width="13.7109375" style="2" customWidth="1"/>
    <col min="13064" max="13064" width="13.85546875" style="2" customWidth="1"/>
    <col min="13065" max="13065" width="16.5703125" style="2" customWidth="1"/>
    <col min="13066" max="13312" width="9.140625" style="2"/>
    <col min="13313" max="13313" width="43.7109375" style="2" customWidth="1"/>
    <col min="13314" max="13314" width="11.5703125" style="2" customWidth="1"/>
    <col min="13315" max="13316" width="11.28515625" style="2" customWidth="1"/>
    <col min="13317" max="13317" width="11.42578125" style="2" customWidth="1"/>
    <col min="13318" max="13318" width="11.28515625" style="2" customWidth="1"/>
    <col min="13319" max="13319" width="13.7109375" style="2" customWidth="1"/>
    <col min="13320" max="13320" width="13.85546875" style="2" customWidth="1"/>
    <col min="13321" max="13321" width="16.5703125" style="2" customWidth="1"/>
    <col min="13322" max="13568" width="9.140625" style="2"/>
    <col min="13569" max="13569" width="43.7109375" style="2" customWidth="1"/>
    <col min="13570" max="13570" width="11.5703125" style="2" customWidth="1"/>
    <col min="13571" max="13572" width="11.28515625" style="2" customWidth="1"/>
    <col min="13573" max="13573" width="11.42578125" style="2" customWidth="1"/>
    <col min="13574" max="13574" width="11.28515625" style="2" customWidth="1"/>
    <col min="13575" max="13575" width="13.7109375" style="2" customWidth="1"/>
    <col min="13576" max="13576" width="13.85546875" style="2" customWidth="1"/>
    <col min="13577" max="13577" width="16.5703125" style="2" customWidth="1"/>
    <col min="13578" max="13824" width="9.140625" style="2"/>
    <col min="13825" max="13825" width="43.7109375" style="2" customWidth="1"/>
    <col min="13826" max="13826" width="11.5703125" style="2" customWidth="1"/>
    <col min="13827" max="13828" width="11.28515625" style="2" customWidth="1"/>
    <col min="13829" max="13829" width="11.42578125" style="2" customWidth="1"/>
    <col min="13830" max="13830" width="11.28515625" style="2" customWidth="1"/>
    <col min="13831" max="13831" width="13.7109375" style="2" customWidth="1"/>
    <col min="13832" max="13832" width="13.85546875" style="2" customWidth="1"/>
    <col min="13833" max="13833" width="16.5703125" style="2" customWidth="1"/>
    <col min="13834" max="14080" width="9.140625" style="2"/>
    <col min="14081" max="14081" width="43.7109375" style="2" customWidth="1"/>
    <col min="14082" max="14082" width="11.5703125" style="2" customWidth="1"/>
    <col min="14083" max="14084" width="11.28515625" style="2" customWidth="1"/>
    <col min="14085" max="14085" width="11.42578125" style="2" customWidth="1"/>
    <col min="14086" max="14086" width="11.28515625" style="2" customWidth="1"/>
    <col min="14087" max="14087" width="13.7109375" style="2" customWidth="1"/>
    <col min="14088" max="14088" width="13.85546875" style="2" customWidth="1"/>
    <col min="14089" max="14089" width="16.5703125" style="2" customWidth="1"/>
    <col min="14090" max="14336" width="9.140625" style="2"/>
    <col min="14337" max="14337" width="43.7109375" style="2" customWidth="1"/>
    <col min="14338" max="14338" width="11.5703125" style="2" customWidth="1"/>
    <col min="14339" max="14340" width="11.28515625" style="2" customWidth="1"/>
    <col min="14341" max="14341" width="11.42578125" style="2" customWidth="1"/>
    <col min="14342" max="14342" width="11.28515625" style="2" customWidth="1"/>
    <col min="14343" max="14343" width="13.7109375" style="2" customWidth="1"/>
    <col min="14344" max="14344" width="13.85546875" style="2" customWidth="1"/>
    <col min="14345" max="14345" width="16.5703125" style="2" customWidth="1"/>
    <col min="14346" max="14592" width="9.140625" style="2"/>
    <col min="14593" max="14593" width="43.7109375" style="2" customWidth="1"/>
    <col min="14594" max="14594" width="11.5703125" style="2" customWidth="1"/>
    <col min="14595" max="14596" width="11.28515625" style="2" customWidth="1"/>
    <col min="14597" max="14597" width="11.42578125" style="2" customWidth="1"/>
    <col min="14598" max="14598" width="11.28515625" style="2" customWidth="1"/>
    <col min="14599" max="14599" width="13.7109375" style="2" customWidth="1"/>
    <col min="14600" max="14600" width="13.85546875" style="2" customWidth="1"/>
    <col min="14601" max="14601" width="16.5703125" style="2" customWidth="1"/>
    <col min="14602" max="14848" width="9.140625" style="2"/>
    <col min="14849" max="14849" width="43.7109375" style="2" customWidth="1"/>
    <col min="14850" max="14850" width="11.5703125" style="2" customWidth="1"/>
    <col min="14851" max="14852" width="11.28515625" style="2" customWidth="1"/>
    <col min="14853" max="14853" width="11.42578125" style="2" customWidth="1"/>
    <col min="14854" max="14854" width="11.28515625" style="2" customWidth="1"/>
    <col min="14855" max="14855" width="13.7109375" style="2" customWidth="1"/>
    <col min="14856" max="14856" width="13.85546875" style="2" customWidth="1"/>
    <col min="14857" max="14857" width="16.5703125" style="2" customWidth="1"/>
    <col min="14858" max="15104" width="9.140625" style="2"/>
    <col min="15105" max="15105" width="43.7109375" style="2" customWidth="1"/>
    <col min="15106" max="15106" width="11.5703125" style="2" customWidth="1"/>
    <col min="15107" max="15108" width="11.28515625" style="2" customWidth="1"/>
    <col min="15109" max="15109" width="11.42578125" style="2" customWidth="1"/>
    <col min="15110" max="15110" width="11.28515625" style="2" customWidth="1"/>
    <col min="15111" max="15111" width="13.7109375" style="2" customWidth="1"/>
    <col min="15112" max="15112" width="13.85546875" style="2" customWidth="1"/>
    <col min="15113" max="15113" width="16.5703125" style="2" customWidth="1"/>
    <col min="15114" max="15360" width="9.140625" style="2"/>
    <col min="15361" max="15361" width="43.7109375" style="2" customWidth="1"/>
    <col min="15362" max="15362" width="11.5703125" style="2" customWidth="1"/>
    <col min="15363" max="15364" width="11.28515625" style="2" customWidth="1"/>
    <col min="15365" max="15365" width="11.42578125" style="2" customWidth="1"/>
    <col min="15366" max="15366" width="11.28515625" style="2" customWidth="1"/>
    <col min="15367" max="15367" width="13.7109375" style="2" customWidth="1"/>
    <col min="15368" max="15368" width="13.85546875" style="2" customWidth="1"/>
    <col min="15369" max="15369" width="16.5703125" style="2" customWidth="1"/>
    <col min="15370" max="15616" width="9.140625" style="2"/>
    <col min="15617" max="15617" width="43.7109375" style="2" customWidth="1"/>
    <col min="15618" max="15618" width="11.5703125" style="2" customWidth="1"/>
    <col min="15619" max="15620" width="11.28515625" style="2" customWidth="1"/>
    <col min="15621" max="15621" width="11.42578125" style="2" customWidth="1"/>
    <col min="15622" max="15622" width="11.28515625" style="2" customWidth="1"/>
    <col min="15623" max="15623" width="13.7109375" style="2" customWidth="1"/>
    <col min="15624" max="15624" width="13.85546875" style="2" customWidth="1"/>
    <col min="15625" max="15625" width="16.5703125" style="2" customWidth="1"/>
    <col min="15626" max="15872" width="9.140625" style="2"/>
    <col min="15873" max="15873" width="43.7109375" style="2" customWidth="1"/>
    <col min="15874" max="15874" width="11.5703125" style="2" customWidth="1"/>
    <col min="15875" max="15876" width="11.28515625" style="2" customWidth="1"/>
    <col min="15877" max="15877" width="11.42578125" style="2" customWidth="1"/>
    <col min="15878" max="15878" width="11.28515625" style="2" customWidth="1"/>
    <col min="15879" max="15879" width="13.7109375" style="2" customWidth="1"/>
    <col min="15880" max="15880" width="13.85546875" style="2" customWidth="1"/>
    <col min="15881" max="15881" width="16.5703125" style="2" customWidth="1"/>
    <col min="15882" max="16128" width="9.140625" style="2"/>
    <col min="16129" max="16129" width="43.7109375" style="2" customWidth="1"/>
    <col min="16130" max="16130" width="11.5703125" style="2" customWidth="1"/>
    <col min="16131" max="16132" width="11.28515625" style="2" customWidth="1"/>
    <col min="16133" max="16133" width="11.42578125" style="2" customWidth="1"/>
    <col min="16134" max="16134" width="11.28515625" style="2" customWidth="1"/>
    <col min="16135" max="16135" width="13.7109375" style="2" customWidth="1"/>
    <col min="16136" max="16136" width="13.85546875" style="2" customWidth="1"/>
    <col min="16137" max="16137" width="16.5703125" style="2" customWidth="1"/>
    <col min="16138" max="16384" width="9.140625" style="2"/>
  </cols>
  <sheetData>
    <row r="1" spans="1:8" ht="38.25" customHeight="1">
      <c r="A1" s="74" t="s">
        <v>117</v>
      </c>
      <c r="B1" s="75"/>
      <c r="C1" s="75"/>
      <c r="D1" s="75"/>
      <c r="E1" s="75"/>
      <c r="F1" s="75"/>
      <c r="G1" s="75"/>
    </row>
    <row r="3" spans="1:8" ht="105.75" customHeight="1">
      <c r="A3" s="77" t="s">
        <v>42</v>
      </c>
      <c r="B3" s="122" t="s">
        <v>57</v>
      </c>
      <c r="C3" s="122" t="s">
        <v>58</v>
      </c>
      <c r="D3" s="122" t="s">
        <v>59</v>
      </c>
      <c r="E3" s="122" t="s">
        <v>60</v>
      </c>
      <c r="F3" s="122" t="s">
        <v>61</v>
      </c>
      <c r="G3" s="78" t="s">
        <v>62</v>
      </c>
    </row>
    <row r="4" spans="1:8" ht="32.2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0"/>
      <c r="F4" s="80"/>
      <c r="G4" s="81"/>
    </row>
    <row r="5" spans="1:8" ht="30.75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0"/>
      <c r="F5" s="80"/>
      <c r="G5" s="81"/>
    </row>
    <row r="6" spans="1:8" ht="30" customHeight="1">
      <c r="A6" s="82" t="s">
        <v>49</v>
      </c>
      <c r="B6" s="83">
        <v>86</v>
      </c>
      <c r="C6" s="83">
        <v>104</v>
      </c>
      <c r="D6" s="83">
        <v>109</v>
      </c>
      <c r="E6" s="83">
        <v>50</v>
      </c>
      <c r="F6" s="83">
        <v>89</v>
      </c>
      <c r="G6" s="84">
        <f>'Մարզային բաշխում'!E7</f>
        <v>438</v>
      </c>
      <c r="H6" s="29"/>
    </row>
    <row r="7" spans="1:8" ht="22.5" customHeight="1">
      <c r="A7" s="85" t="s">
        <v>14</v>
      </c>
      <c r="B7" s="83">
        <v>9</v>
      </c>
      <c r="C7" s="83">
        <v>10</v>
      </c>
      <c r="D7" s="83">
        <v>11</v>
      </c>
      <c r="E7" s="83">
        <v>5</v>
      </c>
      <c r="F7" s="83">
        <v>9</v>
      </c>
      <c r="G7" s="84">
        <f>'Մարզային բաշխում'!E8</f>
        <v>44</v>
      </c>
      <c r="H7" s="29"/>
    </row>
    <row r="8" spans="1:8" ht="22.5" customHeight="1">
      <c r="A8" s="82" t="s">
        <v>15</v>
      </c>
      <c r="B8" s="86">
        <v>17200</v>
      </c>
      <c r="C8" s="86">
        <v>20800</v>
      </c>
      <c r="D8" s="86">
        <v>21800</v>
      </c>
      <c r="E8" s="86">
        <v>10000</v>
      </c>
      <c r="F8" s="86">
        <v>17800</v>
      </c>
      <c r="G8" s="86">
        <f>'Մարզային բաշխում'!E9</f>
        <v>87600</v>
      </c>
      <c r="H8" s="29"/>
    </row>
    <row r="9" spans="1:8" ht="31.5" customHeight="1">
      <c r="A9" s="79" t="s">
        <v>16</v>
      </c>
      <c r="B9" s="80"/>
      <c r="C9" s="80"/>
      <c r="D9" s="80"/>
      <c r="E9" s="80"/>
      <c r="F9" s="80"/>
      <c r="G9" s="81"/>
      <c r="H9" s="29"/>
    </row>
    <row r="10" spans="1:8" ht="28.5" customHeight="1">
      <c r="A10" s="87" t="s">
        <v>17</v>
      </c>
      <c r="B10" s="88">
        <v>13</v>
      </c>
      <c r="C10" s="88">
        <v>9</v>
      </c>
      <c r="D10" s="88">
        <v>13</v>
      </c>
      <c r="E10" s="88">
        <v>2</v>
      </c>
      <c r="F10" s="88">
        <v>14</v>
      </c>
      <c r="G10" s="110">
        <f>'Մարզային բաշխում'!E12</f>
        <v>51</v>
      </c>
      <c r="H10" s="29"/>
    </row>
    <row r="11" spans="1:8" ht="15" customHeight="1">
      <c r="A11" s="90" t="s">
        <v>14</v>
      </c>
      <c r="B11" s="88">
        <v>1</v>
      </c>
      <c r="C11" s="88">
        <v>1</v>
      </c>
      <c r="D11" s="88">
        <v>1</v>
      </c>
      <c r="E11" s="88">
        <v>0</v>
      </c>
      <c r="F11" s="88">
        <v>2</v>
      </c>
      <c r="G11" s="110">
        <f>'Մարզային բաշխում'!E13</f>
        <v>5</v>
      </c>
      <c r="H11" s="29"/>
    </row>
    <row r="12" spans="1:8" s="14" customFormat="1" ht="18.75" customHeight="1">
      <c r="A12" s="87" t="s">
        <v>18</v>
      </c>
      <c r="B12" s="91">
        <v>1072.5</v>
      </c>
      <c r="C12" s="91">
        <v>742.5</v>
      </c>
      <c r="D12" s="91">
        <v>1072.5</v>
      </c>
      <c r="E12" s="91">
        <v>165</v>
      </c>
      <c r="F12" s="91">
        <v>1155</v>
      </c>
      <c r="G12" s="91">
        <f>'Մարզային բաշխում'!E14</f>
        <v>4207.5</v>
      </c>
      <c r="H12" s="29"/>
    </row>
    <row r="13" spans="1:8" s="4" customFormat="1" ht="18.75" customHeight="1">
      <c r="A13" s="92" t="s">
        <v>19</v>
      </c>
      <c r="B13" s="86">
        <v>1186.25</v>
      </c>
      <c r="C13" s="86">
        <v>821.25</v>
      </c>
      <c r="D13" s="86">
        <v>1186.25</v>
      </c>
      <c r="E13" s="86">
        <v>182.5</v>
      </c>
      <c r="F13" s="86">
        <v>1277.5</v>
      </c>
      <c r="G13" s="91">
        <f>'Մարզային բաշխում'!E15</f>
        <v>4653.75</v>
      </c>
      <c r="H13" s="29"/>
    </row>
    <row r="14" spans="1:8" s="14" customFormat="1" ht="18.75" customHeight="1">
      <c r="A14" s="82" t="s">
        <v>20</v>
      </c>
      <c r="B14" s="88">
        <f>ROUND(B10*0.5,0)</f>
        <v>7</v>
      </c>
      <c r="C14" s="88">
        <v>4</v>
      </c>
      <c r="D14" s="88">
        <f t="shared" ref="D14:F14" si="0">ROUND(D10*0.5,0)</f>
        <v>7</v>
      </c>
      <c r="E14" s="88">
        <f t="shared" si="0"/>
        <v>1</v>
      </c>
      <c r="F14" s="88">
        <f t="shared" si="0"/>
        <v>7</v>
      </c>
      <c r="G14" s="110">
        <f>'Մարզային բաշխում'!E16</f>
        <v>26</v>
      </c>
      <c r="H14" s="29"/>
    </row>
    <row r="15" spans="1:8" ht="30.75" customHeight="1">
      <c r="A15" s="79" t="s">
        <v>21</v>
      </c>
      <c r="B15" s="80"/>
      <c r="C15" s="80"/>
      <c r="D15" s="80"/>
      <c r="E15" s="80"/>
      <c r="F15" s="80"/>
      <c r="G15" s="81"/>
      <c r="H15" s="29"/>
    </row>
    <row r="16" spans="1:8" ht="27" customHeight="1">
      <c r="A16" s="93" t="s">
        <v>17</v>
      </c>
      <c r="B16" s="83">
        <v>25</v>
      </c>
      <c r="C16" s="83">
        <v>24</v>
      </c>
      <c r="D16" s="83">
        <v>25</v>
      </c>
      <c r="E16" s="83">
        <v>16</v>
      </c>
      <c r="F16" s="83">
        <v>26</v>
      </c>
      <c r="G16" s="84">
        <f>'Մարզային բաշխում'!E19</f>
        <v>116</v>
      </c>
      <c r="H16" s="29"/>
    </row>
    <row r="17" spans="1:9" ht="18.75" customHeight="1">
      <c r="A17" s="85" t="s">
        <v>14</v>
      </c>
      <c r="B17" s="83">
        <v>5</v>
      </c>
      <c r="C17" s="83">
        <v>5</v>
      </c>
      <c r="D17" s="83">
        <v>5</v>
      </c>
      <c r="E17" s="83">
        <v>3</v>
      </c>
      <c r="F17" s="83">
        <v>5</v>
      </c>
      <c r="G17" s="84">
        <f>'Մարզային բաշխում'!E20</f>
        <v>23</v>
      </c>
      <c r="H17" s="29"/>
    </row>
    <row r="18" spans="1:9" ht="14.25" customHeight="1">
      <c r="A18" s="93" t="s">
        <v>15</v>
      </c>
      <c r="B18" s="86">
        <v>5842.7775000000001</v>
      </c>
      <c r="C18" s="86">
        <v>5609.0663999999997</v>
      </c>
      <c r="D18" s="86">
        <v>5842.7775000000001</v>
      </c>
      <c r="E18" s="86">
        <v>3739.3775999999998</v>
      </c>
      <c r="F18" s="86">
        <v>6076.4885999999997</v>
      </c>
      <c r="G18" s="86">
        <f>'Մարզային բաշխում'!E21</f>
        <v>27110.4876</v>
      </c>
      <c r="H18" s="29"/>
    </row>
    <row r="19" spans="1:9" s="14" customFormat="1" ht="16.5" customHeight="1">
      <c r="A19" s="93" t="s">
        <v>20</v>
      </c>
      <c r="B19" s="83">
        <f>ROUND(B16*0.5,0)</f>
        <v>13</v>
      </c>
      <c r="C19" s="83">
        <f t="shared" ref="C19:F19" si="1">ROUND(C16*0.5,0)</f>
        <v>12</v>
      </c>
      <c r="D19" s="83">
        <v>12</v>
      </c>
      <c r="E19" s="83">
        <f t="shared" si="1"/>
        <v>8</v>
      </c>
      <c r="F19" s="83">
        <f t="shared" si="1"/>
        <v>13</v>
      </c>
      <c r="G19" s="84">
        <f>'Մարզային բաշխում'!E22</f>
        <v>58</v>
      </c>
      <c r="H19" s="29"/>
    </row>
    <row r="20" spans="1:9" ht="15" customHeight="1">
      <c r="A20" s="130" t="s">
        <v>22</v>
      </c>
      <c r="B20" s="131"/>
      <c r="C20" s="131"/>
      <c r="D20" s="131"/>
      <c r="E20" s="131"/>
      <c r="F20" s="131"/>
      <c r="G20" s="132"/>
      <c r="H20" s="29"/>
    </row>
    <row r="21" spans="1:9" ht="13.5">
      <c r="A21" s="82" t="s">
        <v>15</v>
      </c>
      <c r="B21" s="86">
        <v>700</v>
      </c>
      <c r="C21" s="86"/>
      <c r="D21" s="86"/>
      <c r="E21" s="86"/>
      <c r="F21" s="86"/>
      <c r="G21" s="86">
        <f>'Մարզային բաշխում'!E30</f>
        <v>700</v>
      </c>
      <c r="H21" s="29"/>
    </row>
    <row r="22" spans="1:9" ht="14.25" customHeight="1">
      <c r="A22" s="79" t="s">
        <v>33</v>
      </c>
      <c r="B22" s="80"/>
      <c r="C22" s="80"/>
      <c r="D22" s="80"/>
      <c r="E22" s="80"/>
      <c r="F22" s="80"/>
      <c r="G22" s="81"/>
      <c r="H22" s="29"/>
    </row>
    <row r="23" spans="1:9" ht="51">
      <c r="A23" s="82" t="s">
        <v>34</v>
      </c>
      <c r="B23" s="99">
        <v>0</v>
      </c>
      <c r="C23" s="99">
        <v>0</v>
      </c>
      <c r="D23" s="99">
        <v>110</v>
      </c>
      <c r="E23" s="99">
        <v>0</v>
      </c>
      <c r="F23" s="99">
        <v>0</v>
      </c>
      <c r="G23" s="99">
        <f>'Մարզային բաշխում'!E46</f>
        <v>110</v>
      </c>
      <c r="H23" s="29"/>
    </row>
    <row r="24" spans="1:9" ht="13.5">
      <c r="A24" s="94" t="s">
        <v>35</v>
      </c>
      <c r="B24" s="94"/>
      <c r="C24" s="94"/>
      <c r="D24" s="94"/>
      <c r="E24" s="94"/>
      <c r="F24" s="94"/>
      <c r="G24" s="94"/>
      <c r="H24" s="29"/>
    </row>
    <row r="25" spans="1:9" ht="30" customHeight="1">
      <c r="A25" s="92" t="s">
        <v>36</v>
      </c>
      <c r="B25" s="100">
        <f>B10+B16+B6</f>
        <v>124</v>
      </c>
      <c r="C25" s="100">
        <f t="shared" ref="C25:F25" si="2">C10+C16+C6</f>
        <v>137</v>
      </c>
      <c r="D25" s="100">
        <f t="shared" si="2"/>
        <v>147</v>
      </c>
      <c r="E25" s="100">
        <f t="shared" si="2"/>
        <v>68</v>
      </c>
      <c r="F25" s="100">
        <f t="shared" si="2"/>
        <v>129</v>
      </c>
      <c r="G25" s="100">
        <f>SUM(B25:F25)</f>
        <v>605</v>
      </c>
      <c r="H25" s="29"/>
    </row>
    <row r="26" spans="1:9" ht="18.75" customHeight="1">
      <c r="A26" s="101" t="s">
        <v>14</v>
      </c>
      <c r="B26" s="102">
        <f>B11+B17+B7</f>
        <v>15</v>
      </c>
      <c r="C26" s="102">
        <f t="shared" ref="C26:F26" si="3">C11+C17+C7</f>
        <v>16</v>
      </c>
      <c r="D26" s="102">
        <f t="shared" si="3"/>
        <v>17</v>
      </c>
      <c r="E26" s="102">
        <f t="shared" si="3"/>
        <v>8</v>
      </c>
      <c r="F26" s="102">
        <f t="shared" si="3"/>
        <v>16</v>
      </c>
      <c r="G26" s="100">
        <f>'Մարզային բաշխում'!E49</f>
        <v>72</v>
      </c>
      <c r="H26" s="29"/>
      <c r="I26" s="34"/>
    </row>
    <row r="27" spans="1:9" ht="37.5" customHeight="1">
      <c r="A27" s="92" t="s">
        <v>107</v>
      </c>
      <c r="B27" s="102">
        <f>B14+B19+B6</f>
        <v>106</v>
      </c>
      <c r="C27" s="102">
        <f t="shared" ref="C27:F27" si="4">C14+C19+C6</f>
        <v>120</v>
      </c>
      <c r="D27" s="102">
        <f t="shared" si="4"/>
        <v>128</v>
      </c>
      <c r="E27" s="102">
        <f t="shared" si="4"/>
        <v>59</v>
      </c>
      <c r="F27" s="102">
        <f t="shared" si="4"/>
        <v>109</v>
      </c>
      <c r="G27" s="100">
        <f>SUM(B27:F27)</f>
        <v>522</v>
      </c>
      <c r="H27" s="29"/>
      <c r="I27" s="34"/>
    </row>
    <row r="28" spans="1:9" ht="25.5">
      <c r="A28" s="92" t="s">
        <v>37</v>
      </c>
      <c r="B28" s="102">
        <v>97</v>
      </c>
      <c r="C28" s="102">
        <v>98</v>
      </c>
      <c r="D28" s="102">
        <v>90</v>
      </c>
      <c r="E28" s="102">
        <v>32</v>
      </c>
      <c r="F28" s="102">
        <v>68</v>
      </c>
      <c r="G28" s="100">
        <f>'Մարզային բաշխում'!E53</f>
        <v>385</v>
      </c>
      <c r="H28" s="29"/>
      <c r="I28" s="34"/>
    </row>
    <row r="29" spans="1:9" ht="38.25">
      <c r="A29" s="92" t="s">
        <v>38</v>
      </c>
      <c r="B29" s="102">
        <f t="shared" ref="B29:F29" si="5">B27+B28</f>
        <v>203</v>
      </c>
      <c r="C29" s="102">
        <f t="shared" si="5"/>
        <v>218</v>
      </c>
      <c r="D29" s="102">
        <f t="shared" si="5"/>
        <v>218</v>
      </c>
      <c r="E29" s="102">
        <f t="shared" si="5"/>
        <v>91</v>
      </c>
      <c r="F29" s="102">
        <f t="shared" si="5"/>
        <v>177</v>
      </c>
      <c r="G29" s="100">
        <f>SUM(B29:F29)</f>
        <v>907</v>
      </c>
      <c r="H29" s="29"/>
      <c r="I29" s="34"/>
    </row>
    <row r="30" spans="1:9" ht="13.5">
      <c r="A30" s="103" t="s">
        <v>39</v>
      </c>
      <c r="B30" s="104">
        <f>B12+B18+B23+B21+B13+B8</f>
        <v>26001.5275</v>
      </c>
      <c r="C30" s="104">
        <f t="shared" ref="C30:F30" si="6">C12+C18+C23+C21+C13+C8</f>
        <v>27972.8164</v>
      </c>
      <c r="D30" s="104">
        <f t="shared" si="6"/>
        <v>30011.5275</v>
      </c>
      <c r="E30" s="104">
        <f t="shared" si="6"/>
        <v>14086.8776</v>
      </c>
      <c r="F30" s="104">
        <f t="shared" si="6"/>
        <v>26308.988600000001</v>
      </c>
      <c r="G30" s="99">
        <f>'Մարզային բաշխում'!E55</f>
        <v>124381.73759999999</v>
      </c>
      <c r="H30" s="29"/>
      <c r="I30" s="34"/>
    </row>
    <row r="31" spans="1:9" s="14" customFormat="1">
      <c r="A31" s="55"/>
      <c r="B31" s="56"/>
      <c r="C31" s="56"/>
      <c r="D31" s="56"/>
      <c r="E31" s="56"/>
      <c r="F31" s="56"/>
      <c r="G31" s="53"/>
      <c r="H31" s="25"/>
    </row>
    <row r="32" spans="1:9" ht="33" customHeight="1">
      <c r="A32" s="49"/>
      <c r="H32" s="2"/>
    </row>
    <row r="34" spans="2:8">
      <c r="H34" s="39"/>
    </row>
    <row r="36" spans="2:8">
      <c r="B36" s="11"/>
    </row>
    <row r="40" spans="2:8">
      <c r="B40" s="11"/>
    </row>
  </sheetData>
  <mergeCells count="8">
    <mergeCell ref="A24:G24"/>
    <mergeCell ref="A15:G15"/>
    <mergeCell ref="A20:G20"/>
    <mergeCell ref="A1:G1"/>
    <mergeCell ref="A5:G5"/>
    <mergeCell ref="A9:G9"/>
    <mergeCell ref="A22:G22"/>
    <mergeCell ref="A4:G4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zoomScaleNormal="100" workbookViewId="0">
      <selection activeCell="H5" sqref="H5"/>
    </sheetView>
  </sheetViews>
  <sheetFormatPr defaultRowHeight="14.25"/>
  <cols>
    <col min="1" max="1" width="43.7109375" style="3" customWidth="1"/>
    <col min="2" max="2" width="11.5703125" style="2" customWidth="1"/>
    <col min="3" max="4" width="11.28515625" style="2" customWidth="1"/>
    <col min="5" max="5" width="11.42578125" style="2" customWidth="1"/>
    <col min="6" max="6" width="11.28515625" style="2" customWidth="1"/>
    <col min="7" max="7" width="12.7109375" style="14" customWidth="1"/>
    <col min="8" max="8" width="13.85546875" style="26" customWidth="1"/>
    <col min="9" max="9" width="16.5703125" style="2" customWidth="1"/>
    <col min="10" max="256" width="9.140625" style="2"/>
    <col min="257" max="257" width="43.7109375" style="2" customWidth="1"/>
    <col min="258" max="258" width="11.5703125" style="2" customWidth="1"/>
    <col min="259" max="260" width="11.28515625" style="2" customWidth="1"/>
    <col min="261" max="261" width="11.42578125" style="2" customWidth="1"/>
    <col min="262" max="262" width="11.28515625" style="2" customWidth="1"/>
    <col min="263" max="263" width="12.7109375" style="2" customWidth="1"/>
    <col min="264" max="264" width="13.85546875" style="2" customWidth="1"/>
    <col min="265" max="265" width="16.5703125" style="2" customWidth="1"/>
    <col min="266" max="512" width="9.140625" style="2"/>
    <col min="513" max="513" width="43.7109375" style="2" customWidth="1"/>
    <col min="514" max="514" width="11.5703125" style="2" customWidth="1"/>
    <col min="515" max="516" width="11.28515625" style="2" customWidth="1"/>
    <col min="517" max="517" width="11.42578125" style="2" customWidth="1"/>
    <col min="518" max="518" width="11.28515625" style="2" customWidth="1"/>
    <col min="519" max="519" width="12.7109375" style="2" customWidth="1"/>
    <col min="520" max="520" width="13.85546875" style="2" customWidth="1"/>
    <col min="521" max="521" width="16.5703125" style="2" customWidth="1"/>
    <col min="522" max="768" width="9.140625" style="2"/>
    <col min="769" max="769" width="43.7109375" style="2" customWidth="1"/>
    <col min="770" max="770" width="11.5703125" style="2" customWidth="1"/>
    <col min="771" max="772" width="11.28515625" style="2" customWidth="1"/>
    <col min="773" max="773" width="11.42578125" style="2" customWidth="1"/>
    <col min="774" max="774" width="11.28515625" style="2" customWidth="1"/>
    <col min="775" max="775" width="12.7109375" style="2" customWidth="1"/>
    <col min="776" max="776" width="13.85546875" style="2" customWidth="1"/>
    <col min="777" max="777" width="16.5703125" style="2" customWidth="1"/>
    <col min="778" max="1024" width="9.140625" style="2"/>
    <col min="1025" max="1025" width="43.7109375" style="2" customWidth="1"/>
    <col min="1026" max="1026" width="11.5703125" style="2" customWidth="1"/>
    <col min="1027" max="1028" width="11.28515625" style="2" customWidth="1"/>
    <col min="1029" max="1029" width="11.42578125" style="2" customWidth="1"/>
    <col min="1030" max="1030" width="11.28515625" style="2" customWidth="1"/>
    <col min="1031" max="1031" width="12.7109375" style="2" customWidth="1"/>
    <col min="1032" max="1032" width="13.85546875" style="2" customWidth="1"/>
    <col min="1033" max="1033" width="16.5703125" style="2" customWidth="1"/>
    <col min="1034" max="1280" width="9.140625" style="2"/>
    <col min="1281" max="1281" width="43.7109375" style="2" customWidth="1"/>
    <col min="1282" max="1282" width="11.5703125" style="2" customWidth="1"/>
    <col min="1283" max="1284" width="11.28515625" style="2" customWidth="1"/>
    <col min="1285" max="1285" width="11.42578125" style="2" customWidth="1"/>
    <col min="1286" max="1286" width="11.28515625" style="2" customWidth="1"/>
    <col min="1287" max="1287" width="12.7109375" style="2" customWidth="1"/>
    <col min="1288" max="1288" width="13.85546875" style="2" customWidth="1"/>
    <col min="1289" max="1289" width="16.5703125" style="2" customWidth="1"/>
    <col min="1290" max="1536" width="9.140625" style="2"/>
    <col min="1537" max="1537" width="43.7109375" style="2" customWidth="1"/>
    <col min="1538" max="1538" width="11.5703125" style="2" customWidth="1"/>
    <col min="1539" max="1540" width="11.28515625" style="2" customWidth="1"/>
    <col min="1541" max="1541" width="11.42578125" style="2" customWidth="1"/>
    <col min="1542" max="1542" width="11.28515625" style="2" customWidth="1"/>
    <col min="1543" max="1543" width="12.7109375" style="2" customWidth="1"/>
    <col min="1544" max="1544" width="13.85546875" style="2" customWidth="1"/>
    <col min="1545" max="1545" width="16.5703125" style="2" customWidth="1"/>
    <col min="1546" max="1792" width="9.140625" style="2"/>
    <col min="1793" max="1793" width="43.7109375" style="2" customWidth="1"/>
    <col min="1794" max="1794" width="11.5703125" style="2" customWidth="1"/>
    <col min="1795" max="1796" width="11.28515625" style="2" customWidth="1"/>
    <col min="1797" max="1797" width="11.42578125" style="2" customWidth="1"/>
    <col min="1798" max="1798" width="11.28515625" style="2" customWidth="1"/>
    <col min="1799" max="1799" width="12.7109375" style="2" customWidth="1"/>
    <col min="1800" max="1800" width="13.85546875" style="2" customWidth="1"/>
    <col min="1801" max="1801" width="16.5703125" style="2" customWidth="1"/>
    <col min="1802" max="2048" width="9.140625" style="2"/>
    <col min="2049" max="2049" width="43.7109375" style="2" customWidth="1"/>
    <col min="2050" max="2050" width="11.5703125" style="2" customWidth="1"/>
    <col min="2051" max="2052" width="11.28515625" style="2" customWidth="1"/>
    <col min="2053" max="2053" width="11.42578125" style="2" customWidth="1"/>
    <col min="2054" max="2054" width="11.28515625" style="2" customWidth="1"/>
    <col min="2055" max="2055" width="12.7109375" style="2" customWidth="1"/>
    <col min="2056" max="2056" width="13.85546875" style="2" customWidth="1"/>
    <col min="2057" max="2057" width="16.5703125" style="2" customWidth="1"/>
    <col min="2058" max="2304" width="9.140625" style="2"/>
    <col min="2305" max="2305" width="43.7109375" style="2" customWidth="1"/>
    <col min="2306" max="2306" width="11.5703125" style="2" customWidth="1"/>
    <col min="2307" max="2308" width="11.28515625" style="2" customWidth="1"/>
    <col min="2309" max="2309" width="11.42578125" style="2" customWidth="1"/>
    <col min="2310" max="2310" width="11.28515625" style="2" customWidth="1"/>
    <col min="2311" max="2311" width="12.7109375" style="2" customWidth="1"/>
    <col min="2312" max="2312" width="13.85546875" style="2" customWidth="1"/>
    <col min="2313" max="2313" width="16.5703125" style="2" customWidth="1"/>
    <col min="2314" max="2560" width="9.140625" style="2"/>
    <col min="2561" max="2561" width="43.7109375" style="2" customWidth="1"/>
    <col min="2562" max="2562" width="11.5703125" style="2" customWidth="1"/>
    <col min="2563" max="2564" width="11.28515625" style="2" customWidth="1"/>
    <col min="2565" max="2565" width="11.42578125" style="2" customWidth="1"/>
    <col min="2566" max="2566" width="11.28515625" style="2" customWidth="1"/>
    <col min="2567" max="2567" width="12.7109375" style="2" customWidth="1"/>
    <col min="2568" max="2568" width="13.85546875" style="2" customWidth="1"/>
    <col min="2569" max="2569" width="16.5703125" style="2" customWidth="1"/>
    <col min="2570" max="2816" width="9.140625" style="2"/>
    <col min="2817" max="2817" width="43.7109375" style="2" customWidth="1"/>
    <col min="2818" max="2818" width="11.5703125" style="2" customWidth="1"/>
    <col min="2819" max="2820" width="11.28515625" style="2" customWidth="1"/>
    <col min="2821" max="2821" width="11.42578125" style="2" customWidth="1"/>
    <col min="2822" max="2822" width="11.28515625" style="2" customWidth="1"/>
    <col min="2823" max="2823" width="12.7109375" style="2" customWidth="1"/>
    <col min="2824" max="2824" width="13.85546875" style="2" customWidth="1"/>
    <col min="2825" max="2825" width="16.5703125" style="2" customWidth="1"/>
    <col min="2826" max="3072" width="9.140625" style="2"/>
    <col min="3073" max="3073" width="43.7109375" style="2" customWidth="1"/>
    <col min="3074" max="3074" width="11.5703125" style="2" customWidth="1"/>
    <col min="3075" max="3076" width="11.28515625" style="2" customWidth="1"/>
    <col min="3077" max="3077" width="11.42578125" style="2" customWidth="1"/>
    <col min="3078" max="3078" width="11.28515625" style="2" customWidth="1"/>
    <col min="3079" max="3079" width="12.7109375" style="2" customWidth="1"/>
    <col min="3080" max="3080" width="13.85546875" style="2" customWidth="1"/>
    <col min="3081" max="3081" width="16.5703125" style="2" customWidth="1"/>
    <col min="3082" max="3328" width="9.140625" style="2"/>
    <col min="3329" max="3329" width="43.7109375" style="2" customWidth="1"/>
    <col min="3330" max="3330" width="11.5703125" style="2" customWidth="1"/>
    <col min="3331" max="3332" width="11.28515625" style="2" customWidth="1"/>
    <col min="3333" max="3333" width="11.42578125" style="2" customWidth="1"/>
    <col min="3334" max="3334" width="11.28515625" style="2" customWidth="1"/>
    <col min="3335" max="3335" width="12.7109375" style="2" customWidth="1"/>
    <col min="3336" max="3336" width="13.85546875" style="2" customWidth="1"/>
    <col min="3337" max="3337" width="16.5703125" style="2" customWidth="1"/>
    <col min="3338" max="3584" width="9.140625" style="2"/>
    <col min="3585" max="3585" width="43.7109375" style="2" customWidth="1"/>
    <col min="3586" max="3586" width="11.5703125" style="2" customWidth="1"/>
    <col min="3587" max="3588" width="11.28515625" style="2" customWidth="1"/>
    <col min="3589" max="3589" width="11.42578125" style="2" customWidth="1"/>
    <col min="3590" max="3590" width="11.28515625" style="2" customWidth="1"/>
    <col min="3591" max="3591" width="12.7109375" style="2" customWidth="1"/>
    <col min="3592" max="3592" width="13.85546875" style="2" customWidth="1"/>
    <col min="3593" max="3593" width="16.5703125" style="2" customWidth="1"/>
    <col min="3594" max="3840" width="9.140625" style="2"/>
    <col min="3841" max="3841" width="43.7109375" style="2" customWidth="1"/>
    <col min="3842" max="3842" width="11.5703125" style="2" customWidth="1"/>
    <col min="3843" max="3844" width="11.28515625" style="2" customWidth="1"/>
    <col min="3845" max="3845" width="11.42578125" style="2" customWidth="1"/>
    <col min="3846" max="3846" width="11.28515625" style="2" customWidth="1"/>
    <col min="3847" max="3847" width="12.7109375" style="2" customWidth="1"/>
    <col min="3848" max="3848" width="13.85546875" style="2" customWidth="1"/>
    <col min="3849" max="3849" width="16.5703125" style="2" customWidth="1"/>
    <col min="3850" max="4096" width="9.140625" style="2"/>
    <col min="4097" max="4097" width="43.7109375" style="2" customWidth="1"/>
    <col min="4098" max="4098" width="11.5703125" style="2" customWidth="1"/>
    <col min="4099" max="4100" width="11.28515625" style="2" customWidth="1"/>
    <col min="4101" max="4101" width="11.42578125" style="2" customWidth="1"/>
    <col min="4102" max="4102" width="11.28515625" style="2" customWidth="1"/>
    <col min="4103" max="4103" width="12.7109375" style="2" customWidth="1"/>
    <col min="4104" max="4104" width="13.85546875" style="2" customWidth="1"/>
    <col min="4105" max="4105" width="16.5703125" style="2" customWidth="1"/>
    <col min="4106" max="4352" width="9.140625" style="2"/>
    <col min="4353" max="4353" width="43.7109375" style="2" customWidth="1"/>
    <col min="4354" max="4354" width="11.5703125" style="2" customWidth="1"/>
    <col min="4355" max="4356" width="11.28515625" style="2" customWidth="1"/>
    <col min="4357" max="4357" width="11.42578125" style="2" customWidth="1"/>
    <col min="4358" max="4358" width="11.28515625" style="2" customWidth="1"/>
    <col min="4359" max="4359" width="12.7109375" style="2" customWidth="1"/>
    <col min="4360" max="4360" width="13.85546875" style="2" customWidth="1"/>
    <col min="4361" max="4361" width="16.5703125" style="2" customWidth="1"/>
    <col min="4362" max="4608" width="9.140625" style="2"/>
    <col min="4609" max="4609" width="43.7109375" style="2" customWidth="1"/>
    <col min="4610" max="4610" width="11.5703125" style="2" customWidth="1"/>
    <col min="4611" max="4612" width="11.28515625" style="2" customWidth="1"/>
    <col min="4613" max="4613" width="11.42578125" style="2" customWidth="1"/>
    <col min="4614" max="4614" width="11.28515625" style="2" customWidth="1"/>
    <col min="4615" max="4615" width="12.7109375" style="2" customWidth="1"/>
    <col min="4616" max="4616" width="13.85546875" style="2" customWidth="1"/>
    <col min="4617" max="4617" width="16.5703125" style="2" customWidth="1"/>
    <col min="4618" max="4864" width="9.140625" style="2"/>
    <col min="4865" max="4865" width="43.7109375" style="2" customWidth="1"/>
    <col min="4866" max="4866" width="11.5703125" style="2" customWidth="1"/>
    <col min="4867" max="4868" width="11.28515625" style="2" customWidth="1"/>
    <col min="4869" max="4869" width="11.42578125" style="2" customWidth="1"/>
    <col min="4870" max="4870" width="11.28515625" style="2" customWidth="1"/>
    <col min="4871" max="4871" width="12.7109375" style="2" customWidth="1"/>
    <col min="4872" max="4872" width="13.85546875" style="2" customWidth="1"/>
    <col min="4873" max="4873" width="16.5703125" style="2" customWidth="1"/>
    <col min="4874" max="5120" width="9.140625" style="2"/>
    <col min="5121" max="5121" width="43.7109375" style="2" customWidth="1"/>
    <col min="5122" max="5122" width="11.5703125" style="2" customWidth="1"/>
    <col min="5123" max="5124" width="11.28515625" style="2" customWidth="1"/>
    <col min="5125" max="5125" width="11.42578125" style="2" customWidth="1"/>
    <col min="5126" max="5126" width="11.28515625" style="2" customWidth="1"/>
    <col min="5127" max="5127" width="12.7109375" style="2" customWidth="1"/>
    <col min="5128" max="5128" width="13.85546875" style="2" customWidth="1"/>
    <col min="5129" max="5129" width="16.5703125" style="2" customWidth="1"/>
    <col min="5130" max="5376" width="9.140625" style="2"/>
    <col min="5377" max="5377" width="43.7109375" style="2" customWidth="1"/>
    <col min="5378" max="5378" width="11.5703125" style="2" customWidth="1"/>
    <col min="5379" max="5380" width="11.28515625" style="2" customWidth="1"/>
    <col min="5381" max="5381" width="11.42578125" style="2" customWidth="1"/>
    <col min="5382" max="5382" width="11.28515625" style="2" customWidth="1"/>
    <col min="5383" max="5383" width="12.7109375" style="2" customWidth="1"/>
    <col min="5384" max="5384" width="13.85546875" style="2" customWidth="1"/>
    <col min="5385" max="5385" width="16.5703125" style="2" customWidth="1"/>
    <col min="5386" max="5632" width="9.140625" style="2"/>
    <col min="5633" max="5633" width="43.7109375" style="2" customWidth="1"/>
    <col min="5634" max="5634" width="11.5703125" style="2" customWidth="1"/>
    <col min="5635" max="5636" width="11.28515625" style="2" customWidth="1"/>
    <col min="5637" max="5637" width="11.42578125" style="2" customWidth="1"/>
    <col min="5638" max="5638" width="11.28515625" style="2" customWidth="1"/>
    <col min="5639" max="5639" width="12.7109375" style="2" customWidth="1"/>
    <col min="5640" max="5640" width="13.85546875" style="2" customWidth="1"/>
    <col min="5641" max="5641" width="16.5703125" style="2" customWidth="1"/>
    <col min="5642" max="5888" width="9.140625" style="2"/>
    <col min="5889" max="5889" width="43.7109375" style="2" customWidth="1"/>
    <col min="5890" max="5890" width="11.5703125" style="2" customWidth="1"/>
    <col min="5891" max="5892" width="11.28515625" style="2" customWidth="1"/>
    <col min="5893" max="5893" width="11.42578125" style="2" customWidth="1"/>
    <col min="5894" max="5894" width="11.28515625" style="2" customWidth="1"/>
    <col min="5895" max="5895" width="12.7109375" style="2" customWidth="1"/>
    <col min="5896" max="5896" width="13.85546875" style="2" customWidth="1"/>
    <col min="5897" max="5897" width="16.5703125" style="2" customWidth="1"/>
    <col min="5898" max="6144" width="9.140625" style="2"/>
    <col min="6145" max="6145" width="43.7109375" style="2" customWidth="1"/>
    <col min="6146" max="6146" width="11.5703125" style="2" customWidth="1"/>
    <col min="6147" max="6148" width="11.28515625" style="2" customWidth="1"/>
    <col min="6149" max="6149" width="11.42578125" style="2" customWidth="1"/>
    <col min="6150" max="6150" width="11.28515625" style="2" customWidth="1"/>
    <col min="6151" max="6151" width="12.7109375" style="2" customWidth="1"/>
    <col min="6152" max="6152" width="13.85546875" style="2" customWidth="1"/>
    <col min="6153" max="6153" width="16.5703125" style="2" customWidth="1"/>
    <col min="6154" max="6400" width="9.140625" style="2"/>
    <col min="6401" max="6401" width="43.7109375" style="2" customWidth="1"/>
    <col min="6402" max="6402" width="11.5703125" style="2" customWidth="1"/>
    <col min="6403" max="6404" width="11.28515625" style="2" customWidth="1"/>
    <col min="6405" max="6405" width="11.42578125" style="2" customWidth="1"/>
    <col min="6406" max="6406" width="11.28515625" style="2" customWidth="1"/>
    <col min="6407" max="6407" width="12.7109375" style="2" customWidth="1"/>
    <col min="6408" max="6408" width="13.85546875" style="2" customWidth="1"/>
    <col min="6409" max="6409" width="16.5703125" style="2" customWidth="1"/>
    <col min="6410" max="6656" width="9.140625" style="2"/>
    <col min="6657" max="6657" width="43.7109375" style="2" customWidth="1"/>
    <col min="6658" max="6658" width="11.5703125" style="2" customWidth="1"/>
    <col min="6659" max="6660" width="11.28515625" style="2" customWidth="1"/>
    <col min="6661" max="6661" width="11.42578125" style="2" customWidth="1"/>
    <col min="6662" max="6662" width="11.28515625" style="2" customWidth="1"/>
    <col min="6663" max="6663" width="12.7109375" style="2" customWidth="1"/>
    <col min="6664" max="6664" width="13.85546875" style="2" customWidth="1"/>
    <col min="6665" max="6665" width="16.5703125" style="2" customWidth="1"/>
    <col min="6666" max="6912" width="9.140625" style="2"/>
    <col min="6913" max="6913" width="43.7109375" style="2" customWidth="1"/>
    <col min="6914" max="6914" width="11.5703125" style="2" customWidth="1"/>
    <col min="6915" max="6916" width="11.28515625" style="2" customWidth="1"/>
    <col min="6917" max="6917" width="11.42578125" style="2" customWidth="1"/>
    <col min="6918" max="6918" width="11.28515625" style="2" customWidth="1"/>
    <col min="6919" max="6919" width="12.7109375" style="2" customWidth="1"/>
    <col min="6920" max="6920" width="13.85546875" style="2" customWidth="1"/>
    <col min="6921" max="6921" width="16.5703125" style="2" customWidth="1"/>
    <col min="6922" max="7168" width="9.140625" style="2"/>
    <col min="7169" max="7169" width="43.7109375" style="2" customWidth="1"/>
    <col min="7170" max="7170" width="11.5703125" style="2" customWidth="1"/>
    <col min="7171" max="7172" width="11.28515625" style="2" customWidth="1"/>
    <col min="7173" max="7173" width="11.42578125" style="2" customWidth="1"/>
    <col min="7174" max="7174" width="11.28515625" style="2" customWidth="1"/>
    <col min="7175" max="7175" width="12.7109375" style="2" customWidth="1"/>
    <col min="7176" max="7176" width="13.85546875" style="2" customWidth="1"/>
    <col min="7177" max="7177" width="16.5703125" style="2" customWidth="1"/>
    <col min="7178" max="7424" width="9.140625" style="2"/>
    <col min="7425" max="7425" width="43.7109375" style="2" customWidth="1"/>
    <col min="7426" max="7426" width="11.5703125" style="2" customWidth="1"/>
    <col min="7427" max="7428" width="11.28515625" style="2" customWidth="1"/>
    <col min="7429" max="7429" width="11.42578125" style="2" customWidth="1"/>
    <col min="7430" max="7430" width="11.28515625" style="2" customWidth="1"/>
    <col min="7431" max="7431" width="12.7109375" style="2" customWidth="1"/>
    <col min="7432" max="7432" width="13.85546875" style="2" customWidth="1"/>
    <col min="7433" max="7433" width="16.5703125" style="2" customWidth="1"/>
    <col min="7434" max="7680" width="9.140625" style="2"/>
    <col min="7681" max="7681" width="43.7109375" style="2" customWidth="1"/>
    <col min="7682" max="7682" width="11.5703125" style="2" customWidth="1"/>
    <col min="7683" max="7684" width="11.28515625" style="2" customWidth="1"/>
    <col min="7685" max="7685" width="11.42578125" style="2" customWidth="1"/>
    <col min="7686" max="7686" width="11.28515625" style="2" customWidth="1"/>
    <col min="7687" max="7687" width="12.7109375" style="2" customWidth="1"/>
    <col min="7688" max="7688" width="13.85546875" style="2" customWidth="1"/>
    <col min="7689" max="7689" width="16.5703125" style="2" customWidth="1"/>
    <col min="7690" max="7936" width="9.140625" style="2"/>
    <col min="7937" max="7937" width="43.7109375" style="2" customWidth="1"/>
    <col min="7938" max="7938" width="11.5703125" style="2" customWidth="1"/>
    <col min="7939" max="7940" width="11.28515625" style="2" customWidth="1"/>
    <col min="7941" max="7941" width="11.42578125" style="2" customWidth="1"/>
    <col min="7942" max="7942" width="11.28515625" style="2" customWidth="1"/>
    <col min="7943" max="7943" width="12.7109375" style="2" customWidth="1"/>
    <col min="7944" max="7944" width="13.85546875" style="2" customWidth="1"/>
    <col min="7945" max="7945" width="16.5703125" style="2" customWidth="1"/>
    <col min="7946" max="8192" width="9.140625" style="2"/>
    <col min="8193" max="8193" width="43.7109375" style="2" customWidth="1"/>
    <col min="8194" max="8194" width="11.5703125" style="2" customWidth="1"/>
    <col min="8195" max="8196" width="11.28515625" style="2" customWidth="1"/>
    <col min="8197" max="8197" width="11.42578125" style="2" customWidth="1"/>
    <col min="8198" max="8198" width="11.28515625" style="2" customWidth="1"/>
    <col min="8199" max="8199" width="12.7109375" style="2" customWidth="1"/>
    <col min="8200" max="8200" width="13.85546875" style="2" customWidth="1"/>
    <col min="8201" max="8201" width="16.5703125" style="2" customWidth="1"/>
    <col min="8202" max="8448" width="9.140625" style="2"/>
    <col min="8449" max="8449" width="43.7109375" style="2" customWidth="1"/>
    <col min="8450" max="8450" width="11.5703125" style="2" customWidth="1"/>
    <col min="8451" max="8452" width="11.28515625" style="2" customWidth="1"/>
    <col min="8453" max="8453" width="11.42578125" style="2" customWidth="1"/>
    <col min="8454" max="8454" width="11.28515625" style="2" customWidth="1"/>
    <col min="8455" max="8455" width="12.7109375" style="2" customWidth="1"/>
    <col min="8456" max="8456" width="13.85546875" style="2" customWidth="1"/>
    <col min="8457" max="8457" width="16.5703125" style="2" customWidth="1"/>
    <col min="8458" max="8704" width="9.140625" style="2"/>
    <col min="8705" max="8705" width="43.7109375" style="2" customWidth="1"/>
    <col min="8706" max="8706" width="11.5703125" style="2" customWidth="1"/>
    <col min="8707" max="8708" width="11.28515625" style="2" customWidth="1"/>
    <col min="8709" max="8709" width="11.42578125" style="2" customWidth="1"/>
    <col min="8710" max="8710" width="11.28515625" style="2" customWidth="1"/>
    <col min="8711" max="8711" width="12.7109375" style="2" customWidth="1"/>
    <col min="8712" max="8712" width="13.85546875" style="2" customWidth="1"/>
    <col min="8713" max="8713" width="16.5703125" style="2" customWidth="1"/>
    <col min="8714" max="8960" width="9.140625" style="2"/>
    <col min="8961" max="8961" width="43.7109375" style="2" customWidth="1"/>
    <col min="8962" max="8962" width="11.5703125" style="2" customWidth="1"/>
    <col min="8963" max="8964" width="11.28515625" style="2" customWidth="1"/>
    <col min="8965" max="8965" width="11.42578125" style="2" customWidth="1"/>
    <col min="8966" max="8966" width="11.28515625" style="2" customWidth="1"/>
    <col min="8967" max="8967" width="12.7109375" style="2" customWidth="1"/>
    <col min="8968" max="8968" width="13.85546875" style="2" customWidth="1"/>
    <col min="8969" max="8969" width="16.5703125" style="2" customWidth="1"/>
    <col min="8970" max="9216" width="9.140625" style="2"/>
    <col min="9217" max="9217" width="43.7109375" style="2" customWidth="1"/>
    <col min="9218" max="9218" width="11.5703125" style="2" customWidth="1"/>
    <col min="9219" max="9220" width="11.28515625" style="2" customWidth="1"/>
    <col min="9221" max="9221" width="11.42578125" style="2" customWidth="1"/>
    <col min="9222" max="9222" width="11.28515625" style="2" customWidth="1"/>
    <col min="9223" max="9223" width="12.7109375" style="2" customWidth="1"/>
    <col min="9224" max="9224" width="13.85546875" style="2" customWidth="1"/>
    <col min="9225" max="9225" width="16.5703125" style="2" customWidth="1"/>
    <col min="9226" max="9472" width="9.140625" style="2"/>
    <col min="9473" max="9473" width="43.7109375" style="2" customWidth="1"/>
    <col min="9474" max="9474" width="11.5703125" style="2" customWidth="1"/>
    <col min="9475" max="9476" width="11.28515625" style="2" customWidth="1"/>
    <col min="9477" max="9477" width="11.42578125" style="2" customWidth="1"/>
    <col min="9478" max="9478" width="11.28515625" style="2" customWidth="1"/>
    <col min="9479" max="9479" width="12.7109375" style="2" customWidth="1"/>
    <col min="9480" max="9480" width="13.85546875" style="2" customWidth="1"/>
    <col min="9481" max="9481" width="16.5703125" style="2" customWidth="1"/>
    <col min="9482" max="9728" width="9.140625" style="2"/>
    <col min="9729" max="9729" width="43.7109375" style="2" customWidth="1"/>
    <col min="9730" max="9730" width="11.5703125" style="2" customWidth="1"/>
    <col min="9731" max="9732" width="11.28515625" style="2" customWidth="1"/>
    <col min="9733" max="9733" width="11.42578125" style="2" customWidth="1"/>
    <col min="9734" max="9734" width="11.28515625" style="2" customWidth="1"/>
    <col min="9735" max="9735" width="12.7109375" style="2" customWidth="1"/>
    <col min="9736" max="9736" width="13.85546875" style="2" customWidth="1"/>
    <col min="9737" max="9737" width="16.5703125" style="2" customWidth="1"/>
    <col min="9738" max="9984" width="9.140625" style="2"/>
    <col min="9985" max="9985" width="43.7109375" style="2" customWidth="1"/>
    <col min="9986" max="9986" width="11.5703125" style="2" customWidth="1"/>
    <col min="9987" max="9988" width="11.28515625" style="2" customWidth="1"/>
    <col min="9989" max="9989" width="11.42578125" style="2" customWidth="1"/>
    <col min="9990" max="9990" width="11.28515625" style="2" customWidth="1"/>
    <col min="9991" max="9991" width="12.7109375" style="2" customWidth="1"/>
    <col min="9992" max="9992" width="13.85546875" style="2" customWidth="1"/>
    <col min="9993" max="9993" width="16.5703125" style="2" customWidth="1"/>
    <col min="9994" max="10240" width="9.140625" style="2"/>
    <col min="10241" max="10241" width="43.7109375" style="2" customWidth="1"/>
    <col min="10242" max="10242" width="11.5703125" style="2" customWidth="1"/>
    <col min="10243" max="10244" width="11.28515625" style="2" customWidth="1"/>
    <col min="10245" max="10245" width="11.42578125" style="2" customWidth="1"/>
    <col min="10246" max="10246" width="11.28515625" style="2" customWidth="1"/>
    <col min="10247" max="10247" width="12.7109375" style="2" customWidth="1"/>
    <col min="10248" max="10248" width="13.85546875" style="2" customWidth="1"/>
    <col min="10249" max="10249" width="16.5703125" style="2" customWidth="1"/>
    <col min="10250" max="10496" width="9.140625" style="2"/>
    <col min="10497" max="10497" width="43.7109375" style="2" customWidth="1"/>
    <col min="10498" max="10498" width="11.5703125" style="2" customWidth="1"/>
    <col min="10499" max="10500" width="11.28515625" style="2" customWidth="1"/>
    <col min="10501" max="10501" width="11.42578125" style="2" customWidth="1"/>
    <col min="10502" max="10502" width="11.28515625" style="2" customWidth="1"/>
    <col min="10503" max="10503" width="12.7109375" style="2" customWidth="1"/>
    <col min="10504" max="10504" width="13.85546875" style="2" customWidth="1"/>
    <col min="10505" max="10505" width="16.5703125" style="2" customWidth="1"/>
    <col min="10506" max="10752" width="9.140625" style="2"/>
    <col min="10753" max="10753" width="43.7109375" style="2" customWidth="1"/>
    <col min="10754" max="10754" width="11.5703125" style="2" customWidth="1"/>
    <col min="10755" max="10756" width="11.28515625" style="2" customWidth="1"/>
    <col min="10757" max="10757" width="11.42578125" style="2" customWidth="1"/>
    <col min="10758" max="10758" width="11.28515625" style="2" customWidth="1"/>
    <col min="10759" max="10759" width="12.7109375" style="2" customWidth="1"/>
    <col min="10760" max="10760" width="13.85546875" style="2" customWidth="1"/>
    <col min="10761" max="10761" width="16.5703125" style="2" customWidth="1"/>
    <col min="10762" max="11008" width="9.140625" style="2"/>
    <col min="11009" max="11009" width="43.7109375" style="2" customWidth="1"/>
    <col min="11010" max="11010" width="11.5703125" style="2" customWidth="1"/>
    <col min="11011" max="11012" width="11.28515625" style="2" customWidth="1"/>
    <col min="11013" max="11013" width="11.42578125" style="2" customWidth="1"/>
    <col min="11014" max="11014" width="11.28515625" style="2" customWidth="1"/>
    <col min="11015" max="11015" width="12.7109375" style="2" customWidth="1"/>
    <col min="11016" max="11016" width="13.85546875" style="2" customWidth="1"/>
    <col min="11017" max="11017" width="16.5703125" style="2" customWidth="1"/>
    <col min="11018" max="11264" width="9.140625" style="2"/>
    <col min="11265" max="11265" width="43.7109375" style="2" customWidth="1"/>
    <col min="11266" max="11266" width="11.5703125" style="2" customWidth="1"/>
    <col min="11267" max="11268" width="11.28515625" style="2" customWidth="1"/>
    <col min="11269" max="11269" width="11.42578125" style="2" customWidth="1"/>
    <col min="11270" max="11270" width="11.28515625" style="2" customWidth="1"/>
    <col min="11271" max="11271" width="12.7109375" style="2" customWidth="1"/>
    <col min="11272" max="11272" width="13.85546875" style="2" customWidth="1"/>
    <col min="11273" max="11273" width="16.5703125" style="2" customWidth="1"/>
    <col min="11274" max="11520" width="9.140625" style="2"/>
    <col min="11521" max="11521" width="43.7109375" style="2" customWidth="1"/>
    <col min="11522" max="11522" width="11.5703125" style="2" customWidth="1"/>
    <col min="11523" max="11524" width="11.28515625" style="2" customWidth="1"/>
    <col min="11525" max="11525" width="11.42578125" style="2" customWidth="1"/>
    <col min="11526" max="11526" width="11.28515625" style="2" customWidth="1"/>
    <col min="11527" max="11527" width="12.7109375" style="2" customWidth="1"/>
    <col min="11528" max="11528" width="13.85546875" style="2" customWidth="1"/>
    <col min="11529" max="11529" width="16.5703125" style="2" customWidth="1"/>
    <col min="11530" max="11776" width="9.140625" style="2"/>
    <col min="11777" max="11777" width="43.7109375" style="2" customWidth="1"/>
    <col min="11778" max="11778" width="11.5703125" style="2" customWidth="1"/>
    <col min="11779" max="11780" width="11.28515625" style="2" customWidth="1"/>
    <col min="11781" max="11781" width="11.42578125" style="2" customWidth="1"/>
    <col min="11782" max="11782" width="11.28515625" style="2" customWidth="1"/>
    <col min="11783" max="11783" width="12.7109375" style="2" customWidth="1"/>
    <col min="11784" max="11784" width="13.85546875" style="2" customWidth="1"/>
    <col min="11785" max="11785" width="16.5703125" style="2" customWidth="1"/>
    <col min="11786" max="12032" width="9.140625" style="2"/>
    <col min="12033" max="12033" width="43.7109375" style="2" customWidth="1"/>
    <col min="12034" max="12034" width="11.5703125" style="2" customWidth="1"/>
    <col min="12035" max="12036" width="11.28515625" style="2" customWidth="1"/>
    <col min="12037" max="12037" width="11.42578125" style="2" customWidth="1"/>
    <col min="12038" max="12038" width="11.28515625" style="2" customWidth="1"/>
    <col min="12039" max="12039" width="12.7109375" style="2" customWidth="1"/>
    <col min="12040" max="12040" width="13.85546875" style="2" customWidth="1"/>
    <col min="12041" max="12041" width="16.5703125" style="2" customWidth="1"/>
    <col min="12042" max="12288" width="9.140625" style="2"/>
    <col min="12289" max="12289" width="43.7109375" style="2" customWidth="1"/>
    <col min="12290" max="12290" width="11.5703125" style="2" customWidth="1"/>
    <col min="12291" max="12292" width="11.28515625" style="2" customWidth="1"/>
    <col min="12293" max="12293" width="11.42578125" style="2" customWidth="1"/>
    <col min="12294" max="12294" width="11.28515625" style="2" customWidth="1"/>
    <col min="12295" max="12295" width="12.7109375" style="2" customWidth="1"/>
    <col min="12296" max="12296" width="13.85546875" style="2" customWidth="1"/>
    <col min="12297" max="12297" width="16.5703125" style="2" customWidth="1"/>
    <col min="12298" max="12544" width="9.140625" style="2"/>
    <col min="12545" max="12545" width="43.7109375" style="2" customWidth="1"/>
    <col min="12546" max="12546" width="11.5703125" style="2" customWidth="1"/>
    <col min="12547" max="12548" width="11.28515625" style="2" customWidth="1"/>
    <col min="12549" max="12549" width="11.42578125" style="2" customWidth="1"/>
    <col min="12550" max="12550" width="11.28515625" style="2" customWidth="1"/>
    <col min="12551" max="12551" width="12.7109375" style="2" customWidth="1"/>
    <col min="12552" max="12552" width="13.85546875" style="2" customWidth="1"/>
    <col min="12553" max="12553" width="16.5703125" style="2" customWidth="1"/>
    <col min="12554" max="12800" width="9.140625" style="2"/>
    <col min="12801" max="12801" width="43.7109375" style="2" customWidth="1"/>
    <col min="12802" max="12802" width="11.5703125" style="2" customWidth="1"/>
    <col min="12803" max="12804" width="11.28515625" style="2" customWidth="1"/>
    <col min="12805" max="12805" width="11.42578125" style="2" customWidth="1"/>
    <col min="12806" max="12806" width="11.28515625" style="2" customWidth="1"/>
    <col min="12807" max="12807" width="12.7109375" style="2" customWidth="1"/>
    <col min="12808" max="12808" width="13.85546875" style="2" customWidth="1"/>
    <col min="12809" max="12809" width="16.5703125" style="2" customWidth="1"/>
    <col min="12810" max="13056" width="9.140625" style="2"/>
    <col min="13057" max="13057" width="43.7109375" style="2" customWidth="1"/>
    <col min="13058" max="13058" width="11.5703125" style="2" customWidth="1"/>
    <col min="13059" max="13060" width="11.28515625" style="2" customWidth="1"/>
    <col min="13061" max="13061" width="11.42578125" style="2" customWidth="1"/>
    <col min="13062" max="13062" width="11.28515625" style="2" customWidth="1"/>
    <col min="13063" max="13063" width="12.7109375" style="2" customWidth="1"/>
    <col min="13064" max="13064" width="13.85546875" style="2" customWidth="1"/>
    <col min="13065" max="13065" width="16.5703125" style="2" customWidth="1"/>
    <col min="13066" max="13312" width="9.140625" style="2"/>
    <col min="13313" max="13313" width="43.7109375" style="2" customWidth="1"/>
    <col min="13314" max="13314" width="11.5703125" style="2" customWidth="1"/>
    <col min="13315" max="13316" width="11.28515625" style="2" customWidth="1"/>
    <col min="13317" max="13317" width="11.42578125" style="2" customWidth="1"/>
    <col min="13318" max="13318" width="11.28515625" style="2" customWidth="1"/>
    <col min="13319" max="13319" width="12.7109375" style="2" customWidth="1"/>
    <col min="13320" max="13320" width="13.85546875" style="2" customWidth="1"/>
    <col min="13321" max="13321" width="16.5703125" style="2" customWidth="1"/>
    <col min="13322" max="13568" width="9.140625" style="2"/>
    <col min="13569" max="13569" width="43.7109375" style="2" customWidth="1"/>
    <col min="13570" max="13570" width="11.5703125" style="2" customWidth="1"/>
    <col min="13571" max="13572" width="11.28515625" style="2" customWidth="1"/>
    <col min="13573" max="13573" width="11.42578125" style="2" customWidth="1"/>
    <col min="13574" max="13574" width="11.28515625" style="2" customWidth="1"/>
    <col min="13575" max="13575" width="12.7109375" style="2" customWidth="1"/>
    <col min="13576" max="13576" width="13.85546875" style="2" customWidth="1"/>
    <col min="13577" max="13577" width="16.5703125" style="2" customWidth="1"/>
    <col min="13578" max="13824" width="9.140625" style="2"/>
    <col min="13825" max="13825" width="43.7109375" style="2" customWidth="1"/>
    <col min="13826" max="13826" width="11.5703125" style="2" customWidth="1"/>
    <col min="13827" max="13828" width="11.28515625" style="2" customWidth="1"/>
    <col min="13829" max="13829" width="11.42578125" style="2" customWidth="1"/>
    <col min="13830" max="13830" width="11.28515625" style="2" customWidth="1"/>
    <col min="13831" max="13831" width="12.7109375" style="2" customWidth="1"/>
    <col min="13832" max="13832" width="13.85546875" style="2" customWidth="1"/>
    <col min="13833" max="13833" width="16.5703125" style="2" customWidth="1"/>
    <col min="13834" max="14080" width="9.140625" style="2"/>
    <col min="14081" max="14081" width="43.7109375" style="2" customWidth="1"/>
    <col min="14082" max="14082" width="11.5703125" style="2" customWidth="1"/>
    <col min="14083" max="14084" width="11.28515625" style="2" customWidth="1"/>
    <col min="14085" max="14085" width="11.42578125" style="2" customWidth="1"/>
    <col min="14086" max="14086" width="11.28515625" style="2" customWidth="1"/>
    <col min="14087" max="14087" width="12.7109375" style="2" customWidth="1"/>
    <col min="14088" max="14088" width="13.85546875" style="2" customWidth="1"/>
    <col min="14089" max="14089" width="16.5703125" style="2" customWidth="1"/>
    <col min="14090" max="14336" width="9.140625" style="2"/>
    <col min="14337" max="14337" width="43.7109375" style="2" customWidth="1"/>
    <col min="14338" max="14338" width="11.5703125" style="2" customWidth="1"/>
    <col min="14339" max="14340" width="11.28515625" style="2" customWidth="1"/>
    <col min="14341" max="14341" width="11.42578125" style="2" customWidth="1"/>
    <col min="14342" max="14342" width="11.28515625" style="2" customWidth="1"/>
    <col min="14343" max="14343" width="12.7109375" style="2" customWidth="1"/>
    <col min="14344" max="14344" width="13.85546875" style="2" customWidth="1"/>
    <col min="14345" max="14345" width="16.5703125" style="2" customWidth="1"/>
    <col min="14346" max="14592" width="9.140625" style="2"/>
    <col min="14593" max="14593" width="43.7109375" style="2" customWidth="1"/>
    <col min="14594" max="14594" width="11.5703125" style="2" customWidth="1"/>
    <col min="14595" max="14596" width="11.28515625" style="2" customWidth="1"/>
    <col min="14597" max="14597" width="11.42578125" style="2" customWidth="1"/>
    <col min="14598" max="14598" width="11.28515625" style="2" customWidth="1"/>
    <col min="14599" max="14599" width="12.7109375" style="2" customWidth="1"/>
    <col min="14600" max="14600" width="13.85546875" style="2" customWidth="1"/>
    <col min="14601" max="14601" width="16.5703125" style="2" customWidth="1"/>
    <col min="14602" max="14848" width="9.140625" style="2"/>
    <col min="14849" max="14849" width="43.7109375" style="2" customWidth="1"/>
    <col min="14850" max="14850" width="11.5703125" style="2" customWidth="1"/>
    <col min="14851" max="14852" width="11.28515625" style="2" customWidth="1"/>
    <col min="14853" max="14853" width="11.42578125" style="2" customWidth="1"/>
    <col min="14854" max="14854" width="11.28515625" style="2" customWidth="1"/>
    <col min="14855" max="14855" width="12.7109375" style="2" customWidth="1"/>
    <col min="14856" max="14856" width="13.85546875" style="2" customWidth="1"/>
    <col min="14857" max="14857" width="16.5703125" style="2" customWidth="1"/>
    <col min="14858" max="15104" width="9.140625" style="2"/>
    <col min="15105" max="15105" width="43.7109375" style="2" customWidth="1"/>
    <col min="15106" max="15106" width="11.5703125" style="2" customWidth="1"/>
    <col min="15107" max="15108" width="11.28515625" style="2" customWidth="1"/>
    <col min="15109" max="15109" width="11.42578125" style="2" customWidth="1"/>
    <col min="15110" max="15110" width="11.28515625" style="2" customWidth="1"/>
    <col min="15111" max="15111" width="12.7109375" style="2" customWidth="1"/>
    <col min="15112" max="15112" width="13.85546875" style="2" customWidth="1"/>
    <col min="15113" max="15113" width="16.5703125" style="2" customWidth="1"/>
    <col min="15114" max="15360" width="9.140625" style="2"/>
    <col min="15361" max="15361" width="43.7109375" style="2" customWidth="1"/>
    <col min="15362" max="15362" width="11.5703125" style="2" customWidth="1"/>
    <col min="15363" max="15364" width="11.28515625" style="2" customWidth="1"/>
    <col min="15365" max="15365" width="11.42578125" style="2" customWidth="1"/>
    <col min="15366" max="15366" width="11.28515625" style="2" customWidth="1"/>
    <col min="15367" max="15367" width="12.7109375" style="2" customWidth="1"/>
    <col min="15368" max="15368" width="13.85546875" style="2" customWidth="1"/>
    <col min="15369" max="15369" width="16.5703125" style="2" customWidth="1"/>
    <col min="15370" max="15616" width="9.140625" style="2"/>
    <col min="15617" max="15617" width="43.7109375" style="2" customWidth="1"/>
    <col min="15618" max="15618" width="11.5703125" style="2" customWidth="1"/>
    <col min="15619" max="15620" width="11.28515625" style="2" customWidth="1"/>
    <col min="15621" max="15621" width="11.42578125" style="2" customWidth="1"/>
    <col min="15622" max="15622" width="11.28515625" style="2" customWidth="1"/>
    <col min="15623" max="15623" width="12.7109375" style="2" customWidth="1"/>
    <col min="15624" max="15624" width="13.85546875" style="2" customWidth="1"/>
    <col min="15625" max="15625" width="16.5703125" style="2" customWidth="1"/>
    <col min="15626" max="15872" width="9.140625" style="2"/>
    <col min="15873" max="15873" width="43.7109375" style="2" customWidth="1"/>
    <col min="15874" max="15874" width="11.5703125" style="2" customWidth="1"/>
    <col min="15875" max="15876" width="11.28515625" style="2" customWidth="1"/>
    <col min="15877" max="15877" width="11.42578125" style="2" customWidth="1"/>
    <col min="15878" max="15878" width="11.28515625" style="2" customWidth="1"/>
    <col min="15879" max="15879" width="12.7109375" style="2" customWidth="1"/>
    <col min="15880" max="15880" width="13.85546875" style="2" customWidth="1"/>
    <col min="15881" max="15881" width="16.5703125" style="2" customWidth="1"/>
    <col min="15882" max="16128" width="9.140625" style="2"/>
    <col min="16129" max="16129" width="43.7109375" style="2" customWidth="1"/>
    <col min="16130" max="16130" width="11.5703125" style="2" customWidth="1"/>
    <col min="16131" max="16132" width="11.28515625" style="2" customWidth="1"/>
    <col min="16133" max="16133" width="11.42578125" style="2" customWidth="1"/>
    <col min="16134" max="16134" width="11.28515625" style="2" customWidth="1"/>
    <col min="16135" max="16135" width="12.7109375" style="2" customWidth="1"/>
    <col min="16136" max="16136" width="13.85546875" style="2" customWidth="1"/>
    <col min="16137" max="16137" width="16.5703125" style="2" customWidth="1"/>
    <col min="16138" max="16384" width="9.140625" style="2"/>
  </cols>
  <sheetData>
    <row r="1" spans="1:8" ht="38.25" customHeight="1">
      <c r="A1" s="74" t="s">
        <v>116</v>
      </c>
      <c r="B1" s="75"/>
      <c r="C1" s="75"/>
      <c r="D1" s="75"/>
      <c r="E1" s="75"/>
      <c r="F1" s="75"/>
      <c r="G1" s="75"/>
    </row>
    <row r="3" spans="1:8" ht="96.75" customHeight="1">
      <c r="A3" s="77" t="s">
        <v>42</v>
      </c>
      <c r="B3" s="122" t="s">
        <v>63</v>
      </c>
      <c r="C3" s="122" t="s">
        <v>64</v>
      </c>
      <c r="D3" s="122" t="s">
        <v>65</v>
      </c>
      <c r="E3" s="122" t="s">
        <v>66</v>
      </c>
      <c r="F3" s="122" t="s">
        <v>67</v>
      </c>
      <c r="G3" s="78" t="s">
        <v>68</v>
      </c>
    </row>
    <row r="4" spans="1:8" ht="33.7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0"/>
      <c r="F4" s="80"/>
      <c r="G4" s="81"/>
    </row>
    <row r="5" spans="1:8" ht="35.25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0"/>
      <c r="F5" s="80"/>
      <c r="G5" s="81"/>
    </row>
    <row r="6" spans="1:8" ht="30" customHeight="1">
      <c r="A6" s="82" t="s">
        <v>49</v>
      </c>
      <c r="B6" s="83">
        <v>147</v>
      </c>
      <c r="C6" s="83">
        <v>85</v>
      </c>
      <c r="D6" s="83">
        <v>79</v>
      </c>
      <c r="E6" s="83">
        <v>92</v>
      </c>
      <c r="F6" s="83">
        <v>46</v>
      </c>
      <c r="G6" s="84">
        <f>'Մարզային բաշխում'!F7</f>
        <v>449</v>
      </c>
    </row>
    <row r="7" spans="1:8" ht="19.5" customHeight="1">
      <c r="A7" s="85" t="s">
        <v>14</v>
      </c>
      <c r="B7" s="83">
        <v>15</v>
      </c>
      <c r="C7" s="83">
        <v>9</v>
      </c>
      <c r="D7" s="83">
        <v>8</v>
      </c>
      <c r="E7" s="83">
        <v>9</v>
      </c>
      <c r="F7" s="83">
        <v>4</v>
      </c>
      <c r="G7" s="84">
        <f>'Մարզային բաշխում'!F8</f>
        <v>45</v>
      </c>
    </row>
    <row r="8" spans="1:8" ht="18.75" customHeight="1">
      <c r="A8" s="82" t="s">
        <v>15</v>
      </c>
      <c r="B8" s="86">
        <v>29400</v>
      </c>
      <c r="C8" s="86">
        <v>17000</v>
      </c>
      <c r="D8" s="86">
        <v>15800</v>
      </c>
      <c r="E8" s="86">
        <v>18400</v>
      </c>
      <c r="F8" s="86">
        <v>9200</v>
      </c>
      <c r="G8" s="86">
        <f>'Մարզային բաշխում'!F9</f>
        <v>89800</v>
      </c>
    </row>
    <row r="9" spans="1:8" ht="33.75" customHeight="1">
      <c r="A9" s="79" t="s">
        <v>16</v>
      </c>
      <c r="B9" s="80"/>
      <c r="C9" s="80"/>
      <c r="D9" s="80"/>
      <c r="E9" s="80"/>
      <c r="F9" s="80"/>
      <c r="G9" s="81"/>
    </row>
    <row r="10" spans="1:8" ht="28.5" customHeight="1">
      <c r="A10" s="87" t="s">
        <v>17</v>
      </c>
      <c r="B10" s="88">
        <v>42</v>
      </c>
      <c r="C10" s="88">
        <v>15</v>
      </c>
      <c r="D10" s="88">
        <v>10</v>
      </c>
      <c r="E10" s="88">
        <v>17</v>
      </c>
      <c r="F10" s="88">
        <v>11</v>
      </c>
      <c r="G10" s="110">
        <f>'Մարզային բաշխում'!F12</f>
        <v>95</v>
      </c>
    </row>
    <row r="11" spans="1:8" ht="15" customHeight="1">
      <c r="A11" s="90" t="s">
        <v>14</v>
      </c>
      <c r="B11" s="88">
        <v>4</v>
      </c>
      <c r="C11" s="88">
        <v>2</v>
      </c>
      <c r="D11" s="88">
        <v>1</v>
      </c>
      <c r="E11" s="88">
        <v>2</v>
      </c>
      <c r="F11" s="88">
        <v>1</v>
      </c>
      <c r="G11" s="110">
        <f>'Մարզային բաշխում'!F13</f>
        <v>10</v>
      </c>
    </row>
    <row r="12" spans="1:8" s="14" customFormat="1" ht="15.75" customHeight="1">
      <c r="A12" s="87" t="s">
        <v>18</v>
      </c>
      <c r="B12" s="91">
        <v>3465</v>
      </c>
      <c r="C12" s="91">
        <v>1237.5</v>
      </c>
      <c r="D12" s="91">
        <v>825</v>
      </c>
      <c r="E12" s="91">
        <v>1402.5</v>
      </c>
      <c r="F12" s="91">
        <v>907.5</v>
      </c>
      <c r="G12" s="91">
        <f>'Մարզային բաշխում'!F14</f>
        <v>7837.5</v>
      </c>
      <c r="H12" s="26"/>
    </row>
    <row r="13" spans="1:8" s="14" customFormat="1" ht="15.75" customHeight="1">
      <c r="A13" s="92" t="s">
        <v>19</v>
      </c>
      <c r="B13" s="86">
        <v>3832.5</v>
      </c>
      <c r="C13" s="86">
        <v>1368.75</v>
      </c>
      <c r="D13" s="86">
        <v>912.5</v>
      </c>
      <c r="E13" s="86">
        <v>1551.25</v>
      </c>
      <c r="F13" s="86">
        <v>1003.75</v>
      </c>
      <c r="G13" s="91">
        <f>'Մարզային բաշխում'!F15</f>
        <v>8668.75</v>
      </c>
      <c r="H13" s="26"/>
    </row>
    <row r="14" spans="1:8" s="14" customFormat="1" ht="16.5" customHeight="1">
      <c r="A14" s="82" t="s">
        <v>20</v>
      </c>
      <c r="B14" s="88">
        <f>ROUND(B10*0.5,0)</f>
        <v>21</v>
      </c>
      <c r="C14" s="88">
        <f t="shared" ref="C14:E14" si="0">ROUND(C10*0.5,0)</f>
        <v>8</v>
      </c>
      <c r="D14" s="88">
        <f t="shared" si="0"/>
        <v>5</v>
      </c>
      <c r="E14" s="88">
        <f t="shared" si="0"/>
        <v>9</v>
      </c>
      <c r="F14" s="88">
        <v>5</v>
      </c>
      <c r="G14" s="110">
        <f>'Մարզային բաշխում'!F16</f>
        <v>48</v>
      </c>
      <c r="H14" s="26"/>
    </row>
    <row r="15" spans="1:8" ht="28.5" customHeight="1">
      <c r="A15" s="98" t="s">
        <v>21</v>
      </c>
      <c r="B15" s="98"/>
      <c r="C15" s="98"/>
      <c r="D15" s="98"/>
      <c r="E15" s="98"/>
      <c r="F15" s="98"/>
      <c r="G15" s="98"/>
    </row>
    <row r="16" spans="1:8" ht="27" customHeight="1">
      <c r="A16" s="93" t="s">
        <v>17</v>
      </c>
      <c r="B16" s="83">
        <v>52</v>
      </c>
      <c r="C16" s="83">
        <v>25</v>
      </c>
      <c r="D16" s="83">
        <v>28</v>
      </c>
      <c r="E16" s="83">
        <v>27</v>
      </c>
      <c r="F16" s="83">
        <v>17</v>
      </c>
      <c r="G16" s="84">
        <f>'Մարզային բաշխում'!F19</f>
        <v>149</v>
      </c>
    </row>
    <row r="17" spans="1:9" ht="13.5" customHeight="1">
      <c r="A17" s="85" t="s">
        <v>14</v>
      </c>
      <c r="B17" s="83">
        <v>11</v>
      </c>
      <c r="C17" s="83">
        <v>5</v>
      </c>
      <c r="D17" s="83">
        <v>6</v>
      </c>
      <c r="E17" s="83">
        <v>5</v>
      </c>
      <c r="F17" s="83">
        <v>3</v>
      </c>
      <c r="G17" s="84">
        <f>'Մարզային բաշխում'!F20</f>
        <v>30</v>
      </c>
    </row>
    <row r="18" spans="1:9" ht="15" customHeight="1">
      <c r="A18" s="93" t="s">
        <v>15</v>
      </c>
      <c r="B18" s="86">
        <v>12152.977199999999</v>
      </c>
      <c r="C18" s="86">
        <v>5842.7775000000001</v>
      </c>
      <c r="D18" s="86">
        <v>6543.9107999999997</v>
      </c>
      <c r="E18" s="86">
        <v>6310.1996999999992</v>
      </c>
      <c r="F18" s="86">
        <v>3973.0886999999998</v>
      </c>
      <c r="G18" s="86">
        <f>'Մարզային բաշխում'!F21</f>
        <v>34822.9539</v>
      </c>
    </row>
    <row r="19" spans="1:9" s="14" customFormat="1" ht="16.5" customHeight="1">
      <c r="A19" s="93" t="s">
        <v>20</v>
      </c>
      <c r="B19" s="83">
        <f>ROUND(B16*0.5,0)</f>
        <v>26</v>
      </c>
      <c r="C19" s="83">
        <f t="shared" ref="C19:E19" si="1">ROUND(C16*0.5,0)</f>
        <v>13</v>
      </c>
      <c r="D19" s="83">
        <f t="shared" si="1"/>
        <v>14</v>
      </c>
      <c r="E19" s="83">
        <f t="shared" si="1"/>
        <v>14</v>
      </c>
      <c r="F19" s="83">
        <v>8</v>
      </c>
      <c r="G19" s="84">
        <f>'Մարզային բաշխում'!F22</f>
        <v>75</v>
      </c>
      <c r="H19" s="26"/>
    </row>
    <row r="20" spans="1:9" ht="18.75" customHeight="1">
      <c r="A20" s="94" t="s">
        <v>22</v>
      </c>
      <c r="B20" s="94"/>
      <c r="C20" s="94"/>
      <c r="D20" s="94"/>
      <c r="E20" s="94"/>
      <c r="F20" s="94"/>
      <c r="G20" s="94"/>
    </row>
    <row r="21" spans="1:9" ht="13.5">
      <c r="A21" s="82" t="s">
        <v>15</v>
      </c>
      <c r="B21" s="86">
        <v>700</v>
      </c>
      <c r="C21" s="86"/>
      <c r="D21" s="86"/>
      <c r="E21" s="86"/>
      <c r="F21" s="86"/>
      <c r="G21" s="86">
        <f>'Մարզային բաշխում'!F30</f>
        <v>700</v>
      </c>
    </row>
    <row r="22" spans="1:9" s="14" customFormat="1" ht="17.25" customHeight="1">
      <c r="A22" s="98" t="s">
        <v>33</v>
      </c>
      <c r="B22" s="98"/>
      <c r="C22" s="98"/>
      <c r="D22" s="98"/>
      <c r="E22" s="98"/>
      <c r="F22" s="98"/>
      <c r="G22" s="98"/>
      <c r="H22" s="26"/>
    </row>
    <row r="23" spans="1:9" ht="61.5" customHeight="1">
      <c r="A23" s="82" t="s">
        <v>34</v>
      </c>
      <c r="B23" s="86">
        <v>615</v>
      </c>
      <c r="C23" s="86">
        <v>605</v>
      </c>
      <c r="D23" s="86">
        <v>0</v>
      </c>
      <c r="E23" s="86">
        <v>660</v>
      </c>
      <c r="F23" s="86">
        <v>165</v>
      </c>
      <c r="G23" s="86">
        <f>'Մարզային բաշխում'!F46</f>
        <v>2045</v>
      </c>
    </row>
    <row r="24" spans="1:9" ht="13.5">
      <c r="A24" s="94" t="s">
        <v>35</v>
      </c>
      <c r="B24" s="94"/>
      <c r="C24" s="94"/>
      <c r="D24" s="94"/>
      <c r="E24" s="94"/>
      <c r="F24" s="94"/>
      <c r="G24" s="94"/>
    </row>
    <row r="25" spans="1:9" ht="33.75" customHeight="1">
      <c r="A25" s="92" t="s">
        <v>36</v>
      </c>
      <c r="B25" s="100">
        <f>B10+B16+B6</f>
        <v>241</v>
      </c>
      <c r="C25" s="100">
        <f t="shared" ref="C25:F25" si="2">C10+C16+C6</f>
        <v>125</v>
      </c>
      <c r="D25" s="100">
        <f t="shared" si="2"/>
        <v>117</v>
      </c>
      <c r="E25" s="100">
        <f t="shared" si="2"/>
        <v>136</v>
      </c>
      <c r="F25" s="100">
        <f t="shared" si="2"/>
        <v>74</v>
      </c>
      <c r="G25" s="100">
        <f>SUM(B25:F25)</f>
        <v>693</v>
      </c>
    </row>
    <row r="26" spans="1:9" ht="18.75" customHeight="1">
      <c r="A26" s="101" t="s">
        <v>14</v>
      </c>
      <c r="B26" s="102">
        <f>B11+B17+B7</f>
        <v>30</v>
      </c>
      <c r="C26" s="102">
        <f t="shared" ref="C26:F26" si="3">C11+C17+C7</f>
        <v>16</v>
      </c>
      <c r="D26" s="102">
        <f t="shared" si="3"/>
        <v>15</v>
      </c>
      <c r="E26" s="102">
        <f t="shared" si="3"/>
        <v>16</v>
      </c>
      <c r="F26" s="102">
        <f t="shared" si="3"/>
        <v>8</v>
      </c>
      <c r="G26" s="100">
        <f>'Մարզային բաշխում'!F49</f>
        <v>85</v>
      </c>
      <c r="I26" s="34"/>
    </row>
    <row r="27" spans="1:9" ht="37.5" customHeight="1">
      <c r="A27" s="92" t="s">
        <v>107</v>
      </c>
      <c r="B27" s="102">
        <f>B14+B19+B6</f>
        <v>194</v>
      </c>
      <c r="C27" s="102">
        <f t="shared" ref="C27:F27" si="4">C14+C19+C6</f>
        <v>106</v>
      </c>
      <c r="D27" s="102">
        <f t="shared" si="4"/>
        <v>98</v>
      </c>
      <c r="E27" s="102">
        <f t="shared" si="4"/>
        <v>115</v>
      </c>
      <c r="F27" s="102">
        <f t="shared" si="4"/>
        <v>59</v>
      </c>
      <c r="G27" s="100">
        <f>SUM(B27:F27)</f>
        <v>572</v>
      </c>
      <c r="I27" s="34"/>
    </row>
    <row r="28" spans="1:9" ht="25.5">
      <c r="A28" s="92" t="s">
        <v>37</v>
      </c>
      <c r="B28" s="102">
        <v>405</v>
      </c>
      <c r="C28" s="102">
        <v>68</v>
      </c>
      <c r="D28" s="102">
        <v>97</v>
      </c>
      <c r="E28" s="102">
        <v>128</v>
      </c>
      <c r="F28" s="102">
        <v>27</v>
      </c>
      <c r="G28" s="100">
        <f>'Մարզային բաշխում'!F53</f>
        <v>725</v>
      </c>
      <c r="I28" s="34"/>
    </row>
    <row r="29" spans="1:9" ht="38.25">
      <c r="A29" s="92" t="s">
        <v>38</v>
      </c>
      <c r="B29" s="102">
        <f t="shared" ref="B29:F29" si="5">B27+B28</f>
        <v>599</v>
      </c>
      <c r="C29" s="102">
        <f t="shared" si="5"/>
        <v>174</v>
      </c>
      <c r="D29" s="102">
        <f t="shared" si="5"/>
        <v>195</v>
      </c>
      <c r="E29" s="102">
        <f t="shared" si="5"/>
        <v>243</v>
      </c>
      <c r="F29" s="102">
        <f t="shared" si="5"/>
        <v>86</v>
      </c>
      <c r="G29" s="100">
        <f>SUM(B29:F29)</f>
        <v>1297</v>
      </c>
      <c r="I29" s="34"/>
    </row>
    <row r="30" spans="1:9" ht="13.5">
      <c r="A30" s="103" t="s">
        <v>39</v>
      </c>
      <c r="B30" s="104">
        <f>B12+B18+B23+B21+B13+B8</f>
        <v>50165.477200000001</v>
      </c>
      <c r="C30" s="104">
        <f t="shared" ref="C30:F30" si="6">C12+C18+C23+C21+C13+C8</f>
        <v>26054.0275</v>
      </c>
      <c r="D30" s="104">
        <f t="shared" si="6"/>
        <v>24081.410799999998</v>
      </c>
      <c r="E30" s="104">
        <f t="shared" si="6"/>
        <v>28323.949699999997</v>
      </c>
      <c r="F30" s="104">
        <f t="shared" si="6"/>
        <v>15249.3387</v>
      </c>
      <c r="G30" s="86">
        <f>'Մարզային բաշխում'!F55</f>
        <v>143874.20389999999</v>
      </c>
      <c r="I30" s="34"/>
    </row>
    <row r="31" spans="1:9" s="14" customFormat="1">
      <c r="A31" s="55"/>
      <c r="B31" s="56"/>
      <c r="C31" s="56"/>
      <c r="D31" s="56"/>
      <c r="E31" s="56"/>
      <c r="F31" s="56"/>
      <c r="G31" s="53"/>
      <c r="H31" s="26"/>
    </row>
    <row r="32" spans="1:9" ht="15" customHeight="1">
      <c r="A32" s="49"/>
    </row>
    <row r="36" spans="2:2">
      <c r="B36" s="11"/>
    </row>
    <row r="40" spans="2:2">
      <c r="B40" s="11"/>
    </row>
  </sheetData>
  <mergeCells count="8">
    <mergeCell ref="A24:G24"/>
    <mergeCell ref="A15:G15"/>
    <mergeCell ref="A20:G20"/>
    <mergeCell ref="A22:G22"/>
    <mergeCell ref="A1:G1"/>
    <mergeCell ref="A5:G5"/>
    <mergeCell ref="A9:G9"/>
    <mergeCell ref="A4:G4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5"/>
  <sheetViews>
    <sheetView zoomScaleNormal="100" workbookViewId="0">
      <selection activeCell="G4" sqref="G4"/>
    </sheetView>
  </sheetViews>
  <sheetFormatPr defaultRowHeight="14.25"/>
  <cols>
    <col min="1" max="1" width="43.7109375" style="3" customWidth="1"/>
    <col min="2" max="2" width="11.5703125" style="2" customWidth="1"/>
    <col min="3" max="3" width="11.28515625" style="2" customWidth="1"/>
    <col min="4" max="4" width="10.85546875" style="2" customWidth="1"/>
    <col min="5" max="5" width="10.28515625" style="2" customWidth="1"/>
    <col min="6" max="6" width="12.28515625" style="14" customWidth="1"/>
    <col min="7" max="7" width="13.85546875" style="26" customWidth="1"/>
    <col min="8" max="8" width="16.5703125" style="2" customWidth="1"/>
    <col min="9" max="256" width="9.140625" style="2"/>
    <col min="257" max="257" width="43.7109375" style="2" customWidth="1"/>
    <col min="258" max="258" width="11.5703125" style="2" customWidth="1"/>
    <col min="259" max="259" width="11.28515625" style="2" customWidth="1"/>
    <col min="260" max="260" width="10.85546875" style="2" customWidth="1"/>
    <col min="261" max="261" width="10.28515625" style="2" customWidth="1"/>
    <col min="262" max="262" width="12.28515625" style="2" customWidth="1"/>
    <col min="263" max="263" width="13.85546875" style="2" customWidth="1"/>
    <col min="264" max="264" width="16.5703125" style="2" customWidth="1"/>
    <col min="265" max="512" width="9.140625" style="2"/>
    <col min="513" max="513" width="43.7109375" style="2" customWidth="1"/>
    <col min="514" max="514" width="11.5703125" style="2" customWidth="1"/>
    <col min="515" max="515" width="11.28515625" style="2" customWidth="1"/>
    <col min="516" max="516" width="10.85546875" style="2" customWidth="1"/>
    <col min="517" max="517" width="10.28515625" style="2" customWidth="1"/>
    <col min="518" max="518" width="12.28515625" style="2" customWidth="1"/>
    <col min="519" max="519" width="13.85546875" style="2" customWidth="1"/>
    <col min="520" max="520" width="16.5703125" style="2" customWidth="1"/>
    <col min="521" max="768" width="9.140625" style="2"/>
    <col min="769" max="769" width="43.7109375" style="2" customWidth="1"/>
    <col min="770" max="770" width="11.5703125" style="2" customWidth="1"/>
    <col min="771" max="771" width="11.28515625" style="2" customWidth="1"/>
    <col min="772" max="772" width="10.85546875" style="2" customWidth="1"/>
    <col min="773" max="773" width="10.28515625" style="2" customWidth="1"/>
    <col min="774" max="774" width="12.28515625" style="2" customWidth="1"/>
    <col min="775" max="775" width="13.85546875" style="2" customWidth="1"/>
    <col min="776" max="776" width="16.5703125" style="2" customWidth="1"/>
    <col min="777" max="1024" width="9.140625" style="2"/>
    <col min="1025" max="1025" width="43.7109375" style="2" customWidth="1"/>
    <col min="1026" max="1026" width="11.5703125" style="2" customWidth="1"/>
    <col min="1027" max="1027" width="11.28515625" style="2" customWidth="1"/>
    <col min="1028" max="1028" width="10.85546875" style="2" customWidth="1"/>
    <col min="1029" max="1029" width="10.28515625" style="2" customWidth="1"/>
    <col min="1030" max="1030" width="12.28515625" style="2" customWidth="1"/>
    <col min="1031" max="1031" width="13.85546875" style="2" customWidth="1"/>
    <col min="1032" max="1032" width="16.5703125" style="2" customWidth="1"/>
    <col min="1033" max="1280" width="9.140625" style="2"/>
    <col min="1281" max="1281" width="43.7109375" style="2" customWidth="1"/>
    <col min="1282" max="1282" width="11.5703125" style="2" customWidth="1"/>
    <col min="1283" max="1283" width="11.28515625" style="2" customWidth="1"/>
    <col min="1284" max="1284" width="10.85546875" style="2" customWidth="1"/>
    <col min="1285" max="1285" width="10.28515625" style="2" customWidth="1"/>
    <col min="1286" max="1286" width="12.28515625" style="2" customWidth="1"/>
    <col min="1287" max="1287" width="13.85546875" style="2" customWidth="1"/>
    <col min="1288" max="1288" width="16.5703125" style="2" customWidth="1"/>
    <col min="1289" max="1536" width="9.140625" style="2"/>
    <col min="1537" max="1537" width="43.7109375" style="2" customWidth="1"/>
    <col min="1538" max="1538" width="11.5703125" style="2" customWidth="1"/>
    <col min="1539" max="1539" width="11.28515625" style="2" customWidth="1"/>
    <col min="1540" max="1540" width="10.85546875" style="2" customWidth="1"/>
    <col min="1541" max="1541" width="10.28515625" style="2" customWidth="1"/>
    <col min="1542" max="1542" width="12.28515625" style="2" customWidth="1"/>
    <col min="1543" max="1543" width="13.85546875" style="2" customWidth="1"/>
    <col min="1544" max="1544" width="16.5703125" style="2" customWidth="1"/>
    <col min="1545" max="1792" width="9.140625" style="2"/>
    <col min="1793" max="1793" width="43.7109375" style="2" customWidth="1"/>
    <col min="1794" max="1794" width="11.5703125" style="2" customWidth="1"/>
    <col min="1795" max="1795" width="11.28515625" style="2" customWidth="1"/>
    <col min="1796" max="1796" width="10.85546875" style="2" customWidth="1"/>
    <col min="1797" max="1797" width="10.28515625" style="2" customWidth="1"/>
    <col min="1798" max="1798" width="12.28515625" style="2" customWidth="1"/>
    <col min="1799" max="1799" width="13.85546875" style="2" customWidth="1"/>
    <col min="1800" max="1800" width="16.5703125" style="2" customWidth="1"/>
    <col min="1801" max="2048" width="9.140625" style="2"/>
    <col min="2049" max="2049" width="43.7109375" style="2" customWidth="1"/>
    <col min="2050" max="2050" width="11.5703125" style="2" customWidth="1"/>
    <col min="2051" max="2051" width="11.28515625" style="2" customWidth="1"/>
    <col min="2052" max="2052" width="10.85546875" style="2" customWidth="1"/>
    <col min="2053" max="2053" width="10.28515625" style="2" customWidth="1"/>
    <col min="2054" max="2054" width="12.28515625" style="2" customWidth="1"/>
    <col min="2055" max="2055" width="13.85546875" style="2" customWidth="1"/>
    <col min="2056" max="2056" width="16.5703125" style="2" customWidth="1"/>
    <col min="2057" max="2304" width="9.140625" style="2"/>
    <col min="2305" max="2305" width="43.7109375" style="2" customWidth="1"/>
    <col min="2306" max="2306" width="11.5703125" style="2" customWidth="1"/>
    <col min="2307" max="2307" width="11.28515625" style="2" customWidth="1"/>
    <col min="2308" max="2308" width="10.85546875" style="2" customWidth="1"/>
    <col min="2309" max="2309" width="10.28515625" style="2" customWidth="1"/>
    <col min="2310" max="2310" width="12.28515625" style="2" customWidth="1"/>
    <col min="2311" max="2311" width="13.85546875" style="2" customWidth="1"/>
    <col min="2312" max="2312" width="16.5703125" style="2" customWidth="1"/>
    <col min="2313" max="2560" width="9.140625" style="2"/>
    <col min="2561" max="2561" width="43.7109375" style="2" customWidth="1"/>
    <col min="2562" max="2562" width="11.5703125" style="2" customWidth="1"/>
    <col min="2563" max="2563" width="11.28515625" style="2" customWidth="1"/>
    <col min="2564" max="2564" width="10.85546875" style="2" customWidth="1"/>
    <col min="2565" max="2565" width="10.28515625" style="2" customWidth="1"/>
    <col min="2566" max="2566" width="12.28515625" style="2" customWidth="1"/>
    <col min="2567" max="2567" width="13.85546875" style="2" customWidth="1"/>
    <col min="2568" max="2568" width="16.5703125" style="2" customWidth="1"/>
    <col min="2569" max="2816" width="9.140625" style="2"/>
    <col min="2817" max="2817" width="43.7109375" style="2" customWidth="1"/>
    <col min="2818" max="2818" width="11.5703125" style="2" customWidth="1"/>
    <col min="2819" max="2819" width="11.28515625" style="2" customWidth="1"/>
    <col min="2820" max="2820" width="10.85546875" style="2" customWidth="1"/>
    <col min="2821" max="2821" width="10.28515625" style="2" customWidth="1"/>
    <col min="2822" max="2822" width="12.28515625" style="2" customWidth="1"/>
    <col min="2823" max="2823" width="13.85546875" style="2" customWidth="1"/>
    <col min="2824" max="2824" width="16.5703125" style="2" customWidth="1"/>
    <col min="2825" max="3072" width="9.140625" style="2"/>
    <col min="3073" max="3073" width="43.7109375" style="2" customWidth="1"/>
    <col min="3074" max="3074" width="11.5703125" style="2" customWidth="1"/>
    <col min="3075" max="3075" width="11.28515625" style="2" customWidth="1"/>
    <col min="3076" max="3076" width="10.85546875" style="2" customWidth="1"/>
    <col min="3077" max="3077" width="10.28515625" style="2" customWidth="1"/>
    <col min="3078" max="3078" width="12.28515625" style="2" customWidth="1"/>
    <col min="3079" max="3079" width="13.85546875" style="2" customWidth="1"/>
    <col min="3080" max="3080" width="16.5703125" style="2" customWidth="1"/>
    <col min="3081" max="3328" width="9.140625" style="2"/>
    <col min="3329" max="3329" width="43.7109375" style="2" customWidth="1"/>
    <col min="3330" max="3330" width="11.5703125" style="2" customWidth="1"/>
    <col min="3331" max="3331" width="11.28515625" style="2" customWidth="1"/>
    <col min="3332" max="3332" width="10.85546875" style="2" customWidth="1"/>
    <col min="3333" max="3333" width="10.28515625" style="2" customWidth="1"/>
    <col min="3334" max="3334" width="12.28515625" style="2" customWidth="1"/>
    <col min="3335" max="3335" width="13.85546875" style="2" customWidth="1"/>
    <col min="3336" max="3336" width="16.5703125" style="2" customWidth="1"/>
    <col min="3337" max="3584" width="9.140625" style="2"/>
    <col min="3585" max="3585" width="43.7109375" style="2" customWidth="1"/>
    <col min="3586" max="3586" width="11.5703125" style="2" customWidth="1"/>
    <col min="3587" max="3587" width="11.28515625" style="2" customWidth="1"/>
    <col min="3588" max="3588" width="10.85546875" style="2" customWidth="1"/>
    <col min="3589" max="3589" width="10.28515625" style="2" customWidth="1"/>
    <col min="3590" max="3590" width="12.28515625" style="2" customWidth="1"/>
    <col min="3591" max="3591" width="13.85546875" style="2" customWidth="1"/>
    <col min="3592" max="3592" width="16.5703125" style="2" customWidth="1"/>
    <col min="3593" max="3840" width="9.140625" style="2"/>
    <col min="3841" max="3841" width="43.7109375" style="2" customWidth="1"/>
    <col min="3842" max="3842" width="11.5703125" style="2" customWidth="1"/>
    <col min="3843" max="3843" width="11.28515625" style="2" customWidth="1"/>
    <col min="3844" max="3844" width="10.85546875" style="2" customWidth="1"/>
    <col min="3845" max="3845" width="10.28515625" style="2" customWidth="1"/>
    <col min="3846" max="3846" width="12.28515625" style="2" customWidth="1"/>
    <col min="3847" max="3847" width="13.85546875" style="2" customWidth="1"/>
    <col min="3848" max="3848" width="16.5703125" style="2" customWidth="1"/>
    <col min="3849" max="4096" width="9.140625" style="2"/>
    <col min="4097" max="4097" width="43.7109375" style="2" customWidth="1"/>
    <col min="4098" max="4098" width="11.5703125" style="2" customWidth="1"/>
    <col min="4099" max="4099" width="11.28515625" style="2" customWidth="1"/>
    <col min="4100" max="4100" width="10.85546875" style="2" customWidth="1"/>
    <col min="4101" max="4101" width="10.28515625" style="2" customWidth="1"/>
    <col min="4102" max="4102" width="12.28515625" style="2" customWidth="1"/>
    <col min="4103" max="4103" width="13.85546875" style="2" customWidth="1"/>
    <col min="4104" max="4104" width="16.5703125" style="2" customWidth="1"/>
    <col min="4105" max="4352" width="9.140625" style="2"/>
    <col min="4353" max="4353" width="43.7109375" style="2" customWidth="1"/>
    <col min="4354" max="4354" width="11.5703125" style="2" customWidth="1"/>
    <col min="4355" max="4355" width="11.28515625" style="2" customWidth="1"/>
    <col min="4356" max="4356" width="10.85546875" style="2" customWidth="1"/>
    <col min="4357" max="4357" width="10.28515625" style="2" customWidth="1"/>
    <col min="4358" max="4358" width="12.28515625" style="2" customWidth="1"/>
    <col min="4359" max="4359" width="13.85546875" style="2" customWidth="1"/>
    <col min="4360" max="4360" width="16.5703125" style="2" customWidth="1"/>
    <col min="4361" max="4608" width="9.140625" style="2"/>
    <col min="4609" max="4609" width="43.7109375" style="2" customWidth="1"/>
    <col min="4610" max="4610" width="11.5703125" style="2" customWidth="1"/>
    <col min="4611" max="4611" width="11.28515625" style="2" customWidth="1"/>
    <col min="4612" max="4612" width="10.85546875" style="2" customWidth="1"/>
    <col min="4613" max="4613" width="10.28515625" style="2" customWidth="1"/>
    <col min="4614" max="4614" width="12.28515625" style="2" customWidth="1"/>
    <col min="4615" max="4615" width="13.85546875" style="2" customWidth="1"/>
    <col min="4616" max="4616" width="16.5703125" style="2" customWidth="1"/>
    <col min="4617" max="4864" width="9.140625" style="2"/>
    <col min="4865" max="4865" width="43.7109375" style="2" customWidth="1"/>
    <col min="4866" max="4866" width="11.5703125" style="2" customWidth="1"/>
    <col min="4867" max="4867" width="11.28515625" style="2" customWidth="1"/>
    <col min="4868" max="4868" width="10.85546875" style="2" customWidth="1"/>
    <col min="4869" max="4869" width="10.28515625" style="2" customWidth="1"/>
    <col min="4870" max="4870" width="12.28515625" style="2" customWidth="1"/>
    <col min="4871" max="4871" width="13.85546875" style="2" customWidth="1"/>
    <col min="4872" max="4872" width="16.5703125" style="2" customWidth="1"/>
    <col min="4873" max="5120" width="9.140625" style="2"/>
    <col min="5121" max="5121" width="43.7109375" style="2" customWidth="1"/>
    <col min="5122" max="5122" width="11.5703125" style="2" customWidth="1"/>
    <col min="5123" max="5123" width="11.28515625" style="2" customWidth="1"/>
    <col min="5124" max="5124" width="10.85546875" style="2" customWidth="1"/>
    <col min="5125" max="5125" width="10.28515625" style="2" customWidth="1"/>
    <col min="5126" max="5126" width="12.28515625" style="2" customWidth="1"/>
    <col min="5127" max="5127" width="13.85546875" style="2" customWidth="1"/>
    <col min="5128" max="5128" width="16.5703125" style="2" customWidth="1"/>
    <col min="5129" max="5376" width="9.140625" style="2"/>
    <col min="5377" max="5377" width="43.7109375" style="2" customWidth="1"/>
    <col min="5378" max="5378" width="11.5703125" style="2" customWidth="1"/>
    <col min="5379" max="5379" width="11.28515625" style="2" customWidth="1"/>
    <col min="5380" max="5380" width="10.85546875" style="2" customWidth="1"/>
    <col min="5381" max="5381" width="10.28515625" style="2" customWidth="1"/>
    <col min="5382" max="5382" width="12.28515625" style="2" customWidth="1"/>
    <col min="5383" max="5383" width="13.85546875" style="2" customWidth="1"/>
    <col min="5384" max="5384" width="16.5703125" style="2" customWidth="1"/>
    <col min="5385" max="5632" width="9.140625" style="2"/>
    <col min="5633" max="5633" width="43.7109375" style="2" customWidth="1"/>
    <col min="5634" max="5634" width="11.5703125" style="2" customWidth="1"/>
    <col min="5635" max="5635" width="11.28515625" style="2" customWidth="1"/>
    <col min="5636" max="5636" width="10.85546875" style="2" customWidth="1"/>
    <col min="5637" max="5637" width="10.28515625" style="2" customWidth="1"/>
    <col min="5638" max="5638" width="12.28515625" style="2" customWidth="1"/>
    <col min="5639" max="5639" width="13.85546875" style="2" customWidth="1"/>
    <col min="5640" max="5640" width="16.5703125" style="2" customWidth="1"/>
    <col min="5641" max="5888" width="9.140625" style="2"/>
    <col min="5889" max="5889" width="43.7109375" style="2" customWidth="1"/>
    <col min="5890" max="5890" width="11.5703125" style="2" customWidth="1"/>
    <col min="5891" max="5891" width="11.28515625" style="2" customWidth="1"/>
    <col min="5892" max="5892" width="10.85546875" style="2" customWidth="1"/>
    <col min="5893" max="5893" width="10.28515625" style="2" customWidth="1"/>
    <col min="5894" max="5894" width="12.28515625" style="2" customWidth="1"/>
    <col min="5895" max="5895" width="13.85546875" style="2" customWidth="1"/>
    <col min="5896" max="5896" width="16.5703125" style="2" customWidth="1"/>
    <col min="5897" max="6144" width="9.140625" style="2"/>
    <col min="6145" max="6145" width="43.7109375" style="2" customWidth="1"/>
    <col min="6146" max="6146" width="11.5703125" style="2" customWidth="1"/>
    <col min="6147" max="6147" width="11.28515625" style="2" customWidth="1"/>
    <col min="6148" max="6148" width="10.85546875" style="2" customWidth="1"/>
    <col min="6149" max="6149" width="10.28515625" style="2" customWidth="1"/>
    <col min="6150" max="6150" width="12.28515625" style="2" customWidth="1"/>
    <col min="6151" max="6151" width="13.85546875" style="2" customWidth="1"/>
    <col min="6152" max="6152" width="16.5703125" style="2" customWidth="1"/>
    <col min="6153" max="6400" width="9.140625" style="2"/>
    <col min="6401" max="6401" width="43.7109375" style="2" customWidth="1"/>
    <col min="6402" max="6402" width="11.5703125" style="2" customWidth="1"/>
    <col min="6403" max="6403" width="11.28515625" style="2" customWidth="1"/>
    <col min="6404" max="6404" width="10.85546875" style="2" customWidth="1"/>
    <col min="6405" max="6405" width="10.28515625" style="2" customWidth="1"/>
    <col min="6406" max="6406" width="12.28515625" style="2" customWidth="1"/>
    <col min="6407" max="6407" width="13.85546875" style="2" customWidth="1"/>
    <col min="6408" max="6408" width="16.5703125" style="2" customWidth="1"/>
    <col min="6409" max="6656" width="9.140625" style="2"/>
    <col min="6657" max="6657" width="43.7109375" style="2" customWidth="1"/>
    <col min="6658" max="6658" width="11.5703125" style="2" customWidth="1"/>
    <col min="6659" max="6659" width="11.28515625" style="2" customWidth="1"/>
    <col min="6660" max="6660" width="10.85546875" style="2" customWidth="1"/>
    <col min="6661" max="6661" width="10.28515625" style="2" customWidth="1"/>
    <col min="6662" max="6662" width="12.28515625" style="2" customWidth="1"/>
    <col min="6663" max="6663" width="13.85546875" style="2" customWidth="1"/>
    <col min="6664" max="6664" width="16.5703125" style="2" customWidth="1"/>
    <col min="6665" max="6912" width="9.140625" style="2"/>
    <col min="6913" max="6913" width="43.7109375" style="2" customWidth="1"/>
    <col min="6914" max="6914" width="11.5703125" style="2" customWidth="1"/>
    <col min="6915" max="6915" width="11.28515625" style="2" customWidth="1"/>
    <col min="6916" max="6916" width="10.85546875" style="2" customWidth="1"/>
    <col min="6917" max="6917" width="10.28515625" style="2" customWidth="1"/>
    <col min="6918" max="6918" width="12.28515625" style="2" customWidth="1"/>
    <col min="6919" max="6919" width="13.85546875" style="2" customWidth="1"/>
    <col min="6920" max="6920" width="16.5703125" style="2" customWidth="1"/>
    <col min="6921" max="7168" width="9.140625" style="2"/>
    <col min="7169" max="7169" width="43.7109375" style="2" customWidth="1"/>
    <col min="7170" max="7170" width="11.5703125" style="2" customWidth="1"/>
    <col min="7171" max="7171" width="11.28515625" style="2" customWidth="1"/>
    <col min="7172" max="7172" width="10.85546875" style="2" customWidth="1"/>
    <col min="7173" max="7173" width="10.28515625" style="2" customWidth="1"/>
    <col min="7174" max="7174" width="12.28515625" style="2" customWidth="1"/>
    <col min="7175" max="7175" width="13.85546875" style="2" customWidth="1"/>
    <col min="7176" max="7176" width="16.5703125" style="2" customWidth="1"/>
    <col min="7177" max="7424" width="9.140625" style="2"/>
    <col min="7425" max="7425" width="43.7109375" style="2" customWidth="1"/>
    <col min="7426" max="7426" width="11.5703125" style="2" customWidth="1"/>
    <col min="7427" max="7427" width="11.28515625" style="2" customWidth="1"/>
    <col min="7428" max="7428" width="10.85546875" style="2" customWidth="1"/>
    <col min="7429" max="7429" width="10.28515625" style="2" customWidth="1"/>
    <col min="7430" max="7430" width="12.28515625" style="2" customWidth="1"/>
    <col min="7431" max="7431" width="13.85546875" style="2" customWidth="1"/>
    <col min="7432" max="7432" width="16.5703125" style="2" customWidth="1"/>
    <col min="7433" max="7680" width="9.140625" style="2"/>
    <col min="7681" max="7681" width="43.7109375" style="2" customWidth="1"/>
    <col min="7682" max="7682" width="11.5703125" style="2" customWidth="1"/>
    <col min="7683" max="7683" width="11.28515625" style="2" customWidth="1"/>
    <col min="7684" max="7684" width="10.85546875" style="2" customWidth="1"/>
    <col min="7685" max="7685" width="10.28515625" style="2" customWidth="1"/>
    <col min="7686" max="7686" width="12.28515625" style="2" customWidth="1"/>
    <col min="7687" max="7687" width="13.85546875" style="2" customWidth="1"/>
    <col min="7688" max="7688" width="16.5703125" style="2" customWidth="1"/>
    <col min="7689" max="7936" width="9.140625" style="2"/>
    <col min="7937" max="7937" width="43.7109375" style="2" customWidth="1"/>
    <col min="7938" max="7938" width="11.5703125" style="2" customWidth="1"/>
    <col min="7939" max="7939" width="11.28515625" style="2" customWidth="1"/>
    <col min="7940" max="7940" width="10.85546875" style="2" customWidth="1"/>
    <col min="7941" max="7941" width="10.28515625" style="2" customWidth="1"/>
    <col min="7942" max="7942" width="12.28515625" style="2" customWidth="1"/>
    <col min="7943" max="7943" width="13.85546875" style="2" customWidth="1"/>
    <col min="7944" max="7944" width="16.5703125" style="2" customWidth="1"/>
    <col min="7945" max="8192" width="9.140625" style="2"/>
    <col min="8193" max="8193" width="43.7109375" style="2" customWidth="1"/>
    <col min="8194" max="8194" width="11.5703125" style="2" customWidth="1"/>
    <col min="8195" max="8195" width="11.28515625" style="2" customWidth="1"/>
    <col min="8196" max="8196" width="10.85546875" style="2" customWidth="1"/>
    <col min="8197" max="8197" width="10.28515625" style="2" customWidth="1"/>
    <col min="8198" max="8198" width="12.28515625" style="2" customWidth="1"/>
    <col min="8199" max="8199" width="13.85546875" style="2" customWidth="1"/>
    <col min="8200" max="8200" width="16.5703125" style="2" customWidth="1"/>
    <col min="8201" max="8448" width="9.140625" style="2"/>
    <col min="8449" max="8449" width="43.7109375" style="2" customWidth="1"/>
    <col min="8450" max="8450" width="11.5703125" style="2" customWidth="1"/>
    <col min="8451" max="8451" width="11.28515625" style="2" customWidth="1"/>
    <col min="8452" max="8452" width="10.85546875" style="2" customWidth="1"/>
    <col min="8453" max="8453" width="10.28515625" style="2" customWidth="1"/>
    <col min="8454" max="8454" width="12.28515625" style="2" customWidth="1"/>
    <col min="8455" max="8455" width="13.85546875" style="2" customWidth="1"/>
    <col min="8456" max="8456" width="16.5703125" style="2" customWidth="1"/>
    <col min="8457" max="8704" width="9.140625" style="2"/>
    <col min="8705" max="8705" width="43.7109375" style="2" customWidth="1"/>
    <col min="8706" max="8706" width="11.5703125" style="2" customWidth="1"/>
    <col min="8707" max="8707" width="11.28515625" style="2" customWidth="1"/>
    <col min="8708" max="8708" width="10.85546875" style="2" customWidth="1"/>
    <col min="8709" max="8709" width="10.28515625" style="2" customWidth="1"/>
    <col min="8710" max="8710" width="12.28515625" style="2" customWidth="1"/>
    <col min="8711" max="8711" width="13.85546875" style="2" customWidth="1"/>
    <col min="8712" max="8712" width="16.5703125" style="2" customWidth="1"/>
    <col min="8713" max="8960" width="9.140625" style="2"/>
    <col min="8961" max="8961" width="43.7109375" style="2" customWidth="1"/>
    <col min="8962" max="8962" width="11.5703125" style="2" customWidth="1"/>
    <col min="8963" max="8963" width="11.28515625" style="2" customWidth="1"/>
    <col min="8964" max="8964" width="10.85546875" style="2" customWidth="1"/>
    <col min="8965" max="8965" width="10.28515625" style="2" customWidth="1"/>
    <col min="8966" max="8966" width="12.28515625" style="2" customWidth="1"/>
    <col min="8967" max="8967" width="13.85546875" style="2" customWidth="1"/>
    <col min="8968" max="8968" width="16.5703125" style="2" customWidth="1"/>
    <col min="8969" max="9216" width="9.140625" style="2"/>
    <col min="9217" max="9217" width="43.7109375" style="2" customWidth="1"/>
    <col min="9218" max="9218" width="11.5703125" style="2" customWidth="1"/>
    <col min="9219" max="9219" width="11.28515625" style="2" customWidth="1"/>
    <col min="9220" max="9220" width="10.85546875" style="2" customWidth="1"/>
    <col min="9221" max="9221" width="10.28515625" style="2" customWidth="1"/>
    <col min="9222" max="9222" width="12.28515625" style="2" customWidth="1"/>
    <col min="9223" max="9223" width="13.85546875" style="2" customWidth="1"/>
    <col min="9224" max="9224" width="16.5703125" style="2" customWidth="1"/>
    <col min="9225" max="9472" width="9.140625" style="2"/>
    <col min="9473" max="9473" width="43.7109375" style="2" customWidth="1"/>
    <col min="9474" max="9474" width="11.5703125" style="2" customWidth="1"/>
    <col min="9475" max="9475" width="11.28515625" style="2" customWidth="1"/>
    <col min="9476" max="9476" width="10.85546875" style="2" customWidth="1"/>
    <col min="9477" max="9477" width="10.28515625" style="2" customWidth="1"/>
    <col min="9478" max="9478" width="12.28515625" style="2" customWidth="1"/>
    <col min="9479" max="9479" width="13.85546875" style="2" customWidth="1"/>
    <col min="9480" max="9480" width="16.5703125" style="2" customWidth="1"/>
    <col min="9481" max="9728" width="9.140625" style="2"/>
    <col min="9729" max="9729" width="43.7109375" style="2" customWidth="1"/>
    <col min="9730" max="9730" width="11.5703125" style="2" customWidth="1"/>
    <col min="9731" max="9731" width="11.28515625" style="2" customWidth="1"/>
    <col min="9732" max="9732" width="10.85546875" style="2" customWidth="1"/>
    <col min="9733" max="9733" width="10.28515625" style="2" customWidth="1"/>
    <col min="9734" max="9734" width="12.28515625" style="2" customWidth="1"/>
    <col min="9735" max="9735" width="13.85546875" style="2" customWidth="1"/>
    <col min="9736" max="9736" width="16.5703125" style="2" customWidth="1"/>
    <col min="9737" max="9984" width="9.140625" style="2"/>
    <col min="9985" max="9985" width="43.7109375" style="2" customWidth="1"/>
    <col min="9986" max="9986" width="11.5703125" style="2" customWidth="1"/>
    <col min="9987" max="9987" width="11.28515625" style="2" customWidth="1"/>
    <col min="9988" max="9988" width="10.85546875" style="2" customWidth="1"/>
    <col min="9989" max="9989" width="10.28515625" style="2" customWidth="1"/>
    <col min="9990" max="9990" width="12.28515625" style="2" customWidth="1"/>
    <col min="9991" max="9991" width="13.85546875" style="2" customWidth="1"/>
    <col min="9992" max="9992" width="16.5703125" style="2" customWidth="1"/>
    <col min="9993" max="10240" width="9.140625" style="2"/>
    <col min="10241" max="10241" width="43.7109375" style="2" customWidth="1"/>
    <col min="10242" max="10242" width="11.5703125" style="2" customWidth="1"/>
    <col min="10243" max="10243" width="11.28515625" style="2" customWidth="1"/>
    <col min="10244" max="10244" width="10.85546875" style="2" customWidth="1"/>
    <col min="10245" max="10245" width="10.28515625" style="2" customWidth="1"/>
    <col min="10246" max="10246" width="12.28515625" style="2" customWidth="1"/>
    <col min="10247" max="10247" width="13.85546875" style="2" customWidth="1"/>
    <col min="10248" max="10248" width="16.5703125" style="2" customWidth="1"/>
    <col min="10249" max="10496" width="9.140625" style="2"/>
    <col min="10497" max="10497" width="43.7109375" style="2" customWidth="1"/>
    <col min="10498" max="10498" width="11.5703125" style="2" customWidth="1"/>
    <col min="10499" max="10499" width="11.28515625" style="2" customWidth="1"/>
    <col min="10500" max="10500" width="10.85546875" style="2" customWidth="1"/>
    <col min="10501" max="10501" width="10.28515625" style="2" customWidth="1"/>
    <col min="10502" max="10502" width="12.28515625" style="2" customWidth="1"/>
    <col min="10503" max="10503" width="13.85546875" style="2" customWidth="1"/>
    <col min="10504" max="10504" width="16.5703125" style="2" customWidth="1"/>
    <col min="10505" max="10752" width="9.140625" style="2"/>
    <col min="10753" max="10753" width="43.7109375" style="2" customWidth="1"/>
    <col min="10754" max="10754" width="11.5703125" style="2" customWidth="1"/>
    <col min="10755" max="10755" width="11.28515625" style="2" customWidth="1"/>
    <col min="10756" max="10756" width="10.85546875" style="2" customWidth="1"/>
    <col min="10757" max="10757" width="10.28515625" style="2" customWidth="1"/>
    <col min="10758" max="10758" width="12.28515625" style="2" customWidth="1"/>
    <col min="10759" max="10759" width="13.85546875" style="2" customWidth="1"/>
    <col min="10760" max="10760" width="16.5703125" style="2" customWidth="1"/>
    <col min="10761" max="11008" width="9.140625" style="2"/>
    <col min="11009" max="11009" width="43.7109375" style="2" customWidth="1"/>
    <col min="11010" max="11010" width="11.5703125" style="2" customWidth="1"/>
    <col min="11011" max="11011" width="11.28515625" style="2" customWidth="1"/>
    <col min="11012" max="11012" width="10.85546875" style="2" customWidth="1"/>
    <col min="11013" max="11013" width="10.28515625" style="2" customWidth="1"/>
    <col min="11014" max="11014" width="12.28515625" style="2" customWidth="1"/>
    <col min="11015" max="11015" width="13.85546875" style="2" customWidth="1"/>
    <col min="11016" max="11016" width="16.5703125" style="2" customWidth="1"/>
    <col min="11017" max="11264" width="9.140625" style="2"/>
    <col min="11265" max="11265" width="43.7109375" style="2" customWidth="1"/>
    <col min="11266" max="11266" width="11.5703125" style="2" customWidth="1"/>
    <col min="11267" max="11267" width="11.28515625" style="2" customWidth="1"/>
    <col min="11268" max="11268" width="10.85546875" style="2" customWidth="1"/>
    <col min="11269" max="11269" width="10.28515625" style="2" customWidth="1"/>
    <col min="11270" max="11270" width="12.28515625" style="2" customWidth="1"/>
    <col min="11271" max="11271" width="13.85546875" style="2" customWidth="1"/>
    <col min="11272" max="11272" width="16.5703125" style="2" customWidth="1"/>
    <col min="11273" max="11520" width="9.140625" style="2"/>
    <col min="11521" max="11521" width="43.7109375" style="2" customWidth="1"/>
    <col min="11522" max="11522" width="11.5703125" style="2" customWidth="1"/>
    <col min="11523" max="11523" width="11.28515625" style="2" customWidth="1"/>
    <col min="11524" max="11524" width="10.85546875" style="2" customWidth="1"/>
    <col min="11525" max="11525" width="10.28515625" style="2" customWidth="1"/>
    <col min="11526" max="11526" width="12.28515625" style="2" customWidth="1"/>
    <col min="11527" max="11527" width="13.85546875" style="2" customWidth="1"/>
    <col min="11528" max="11528" width="16.5703125" style="2" customWidth="1"/>
    <col min="11529" max="11776" width="9.140625" style="2"/>
    <col min="11777" max="11777" width="43.7109375" style="2" customWidth="1"/>
    <col min="11778" max="11778" width="11.5703125" style="2" customWidth="1"/>
    <col min="11779" max="11779" width="11.28515625" style="2" customWidth="1"/>
    <col min="11780" max="11780" width="10.85546875" style="2" customWidth="1"/>
    <col min="11781" max="11781" width="10.28515625" style="2" customWidth="1"/>
    <col min="11782" max="11782" width="12.28515625" style="2" customWidth="1"/>
    <col min="11783" max="11783" width="13.85546875" style="2" customWidth="1"/>
    <col min="11784" max="11784" width="16.5703125" style="2" customWidth="1"/>
    <col min="11785" max="12032" width="9.140625" style="2"/>
    <col min="12033" max="12033" width="43.7109375" style="2" customWidth="1"/>
    <col min="12034" max="12034" width="11.5703125" style="2" customWidth="1"/>
    <col min="12035" max="12035" width="11.28515625" style="2" customWidth="1"/>
    <col min="12036" max="12036" width="10.85546875" style="2" customWidth="1"/>
    <col min="12037" max="12037" width="10.28515625" style="2" customWidth="1"/>
    <col min="12038" max="12038" width="12.28515625" style="2" customWidth="1"/>
    <col min="12039" max="12039" width="13.85546875" style="2" customWidth="1"/>
    <col min="12040" max="12040" width="16.5703125" style="2" customWidth="1"/>
    <col min="12041" max="12288" width="9.140625" style="2"/>
    <col min="12289" max="12289" width="43.7109375" style="2" customWidth="1"/>
    <col min="12290" max="12290" width="11.5703125" style="2" customWidth="1"/>
    <col min="12291" max="12291" width="11.28515625" style="2" customWidth="1"/>
    <col min="12292" max="12292" width="10.85546875" style="2" customWidth="1"/>
    <col min="12293" max="12293" width="10.28515625" style="2" customWidth="1"/>
    <col min="12294" max="12294" width="12.28515625" style="2" customWidth="1"/>
    <col min="12295" max="12295" width="13.85546875" style="2" customWidth="1"/>
    <col min="12296" max="12296" width="16.5703125" style="2" customWidth="1"/>
    <col min="12297" max="12544" width="9.140625" style="2"/>
    <col min="12545" max="12545" width="43.7109375" style="2" customWidth="1"/>
    <col min="12546" max="12546" width="11.5703125" style="2" customWidth="1"/>
    <col min="12547" max="12547" width="11.28515625" style="2" customWidth="1"/>
    <col min="12548" max="12548" width="10.85546875" style="2" customWidth="1"/>
    <col min="12549" max="12549" width="10.28515625" style="2" customWidth="1"/>
    <col min="12550" max="12550" width="12.28515625" style="2" customWidth="1"/>
    <col min="12551" max="12551" width="13.85546875" style="2" customWidth="1"/>
    <col min="12552" max="12552" width="16.5703125" style="2" customWidth="1"/>
    <col min="12553" max="12800" width="9.140625" style="2"/>
    <col min="12801" max="12801" width="43.7109375" style="2" customWidth="1"/>
    <col min="12802" max="12802" width="11.5703125" style="2" customWidth="1"/>
    <col min="12803" max="12803" width="11.28515625" style="2" customWidth="1"/>
    <col min="12804" max="12804" width="10.85546875" style="2" customWidth="1"/>
    <col min="12805" max="12805" width="10.28515625" style="2" customWidth="1"/>
    <col min="12806" max="12806" width="12.28515625" style="2" customWidth="1"/>
    <col min="12807" max="12807" width="13.85546875" style="2" customWidth="1"/>
    <col min="12808" max="12808" width="16.5703125" style="2" customWidth="1"/>
    <col min="12809" max="13056" width="9.140625" style="2"/>
    <col min="13057" max="13057" width="43.7109375" style="2" customWidth="1"/>
    <col min="13058" max="13058" width="11.5703125" style="2" customWidth="1"/>
    <col min="13059" max="13059" width="11.28515625" style="2" customWidth="1"/>
    <col min="13060" max="13060" width="10.85546875" style="2" customWidth="1"/>
    <col min="13061" max="13061" width="10.28515625" style="2" customWidth="1"/>
    <col min="13062" max="13062" width="12.28515625" style="2" customWidth="1"/>
    <col min="13063" max="13063" width="13.85546875" style="2" customWidth="1"/>
    <col min="13064" max="13064" width="16.5703125" style="2" customWidth="1"/>
    <col min="13065" max="13312" width="9.140625" style="2"/>
    <col min="13313" max="13313" width="43.7109375" style="2" customWidth="1"/>
    <col min="13314" max="13314" width="11.5703125" style="2" customWidth="1"/>
    <col min="13315" max="13315" width="11.28515625" style="2" customWidth="1"/>
    <col min="13316" max="13316" width="10.85546875" style="2" customWidth="1"/>
    <col min="13317" max="13317" width="10.28515625" style="2" customWidth="1"/>
    <col min="13318" max="13318" width="12.28515625" style="2" customWidth="1"/>
    <col min="13319" max="13319" width="13.85546875" style="2" customWidth="1"/>
    <col min="13320" max="13320" width="16.5703125" style="2" customWidth="1"/>
    <col min="13321" max="13568" width="9.140625" style="2"/>
    <col min="13569" max="13569" width="43.7109375" style="2" customWidth="1"/>
    <col min="13570" max="13570" width="11.5703125" style="2" customWidth="1"/>
    <col min="13571" max="13571" width="11.28515625" style="2" customWidth="1"/>
    <col min="13572" max="13572" width="10.85546875" style="2" customWidth="1"/>
    <col min="13573" max="13573" width="10.28515625" style="2" customWidth="1"/>
    <col min="13574" max="13574" width="12.28515625" style="2" customWidth="1"/>
    <col min="13575" max="13575" width="13.85546875" style="2" customWidth="1"/>
    <col min="13576" max="13576" width="16.5703125" style="2" customWidth="1"/>
    <col min="13577" max="13824" width="9.140625" style="2"/>
    <col min="13825" max="13825" width="43.7109375" style="2" customWidth="1"/>
    <col min="13826" max="13826" width="11.5703125" style="2" customWidth="1"/>
    <col min="13827" max="13827" width="11.28515625" style="2" customWidth="1"/>
    <col min="13828" max="13828" width="10.85546875" style="2" customWidth="1"/>
    <col min="13829" max="13829" width="10.28515625" style="2" customWidth="1"/>
    <col min="13830" max="13830" width="12.28515625" style="2" customWidth="1"/>
    <col min="13831" max="13831" width="13.85546875" style="2" customWidth="1"/>
    <col min="13832" max="13832" width="16.5703125" style="2" customWidth="1"/>
    <col min="13833" max="14080" width="9.140625" style="2"/>
    <col min="14081" max="14081" width="43.7109375" style="2" customWidth="1"/>
    <col min="14082" max="14082" width="11.5703125" style="2" customWidth="1"/>
    <col min="14083" max="14083" width="11.28515625" style="2" customWidth="1"/>
    <col min="14084" max="14084" width="10.85546875" style="2" customWidth="1"/>
    <col min="14085" max="14085" width="10.28515625" style="2" customWidth="1"/>
    <col min="14086" max="14086" width="12.28515625" style="2" customWidth="1"/>
    <col min="14087" max="14087" width="13.85546875" style="2" customWidth="1"/>
    <col min="14088" max="14088" width="16.5703125" style="2" customWidth="1"/>
    <col min="14089" max="14336" width="9.140625" style="2"/>
    <col min="14337" max="14337" width="43.7109375" style="2" customWidth="1"/>
    <col min="14338" max="14338" width="11.5703125" style="2" customWidth="1"/>
    <col min="14339" max="14339" width="11.28515625" style="2" customWidth="1"/>
    <col min="14340" max="14340" width="10.85546875" style="2" customWidth="1"/>
    <col min="14341" max="14341" width="10.28515625" style="2" customWidth="1"/>
    <col min="14342" max="14342" width="12.28515625" style="2" customWidth="1"/>
    <col min="14343" max="14343" width="13.85546875" style="2" customWidth="1"/>
    <col min="14344" max="14344" width="16.5703125" style="2" customWidth="1"/>
    <col min="14345" max="14592" width="9.140625" style="2"/>
    <col min="14593" max="14593" width="43.7109375" style="2" customWidth="1"/>
    <col min="14594" max="14594" width="11.5703125" style="2" customWidth="1"/>
    <col min="14595" max="14595" width="11.28515625" style="2" customWidth="1"/>
    <col min="14596" max="14596" width="10.85546875" style="2" customWidth="1"/>
    <col min="14597" max="14597" width="10.28515625" style="2" customWidth="1"/>
    <col min="14598" max="14598" width="12.28515625" style="2" customWidth="1"/>
    <col min="14599" max="14599" width="13.85546875" style="2" customWidth="1"/>
    <col min="14600" max="14600" width="16.5703125" style="2" customWidth="1"/>
    <col min="14601" max="14848" width="9.140625" style="2"/>
    <col min="14849" max="14849" width="43.7109375" style="2" customWidth="1"/>
    <col min="14850" max="14850" width="11.5703125" style="2" customWidth="1"/>
    <col min="14851" max="14851" width="11.28515625" style="2" customWidth="1"/>
    <col min="14852" max="14852" width="10.85546875" style="2" customWidth="1"/>
    <col min="14853" max="14853" width="10.28515625" style="2" customWidth="1"/>
    <col min="14854" max="14854" width="12.28515625" style="2" customWidth="1"/>
    <col min="14855" max="14855" width="13.85546875" style="2" customWidth="1"/>
    <col min="14856" max="14856" width="16.5703125" style="2" customWidth="1"/>
    <col min="14857" max="15104" width="9.140625" style="2"/>
    <col min="15105" max="15105" width="43.7109375" style="2" customWidth="1"/>
    <col min="15106" max="15106" width="11.5703125" style="2" customWidth="1"/>
    <col min="15107" max="15107" width="11.28515625" style="2" customWidth="1"/>
    <col min="15108" max="15108" width="10.85546875" style="2" customWidth="1"/>
    <col min="15109" max="15109" width="10.28515625" style="2" customWidth="1"/>
    <col min="15110" max="15110" width="12.28515625" style="2" customWidth="1"/>
    <col min="15111" max="15111" width="13.85546875" style="2" customWidth="1"/>
    <col min="15112" max="15112" width="16.5703125" style="2" customWidth="1"/>
    <col min="15113" max="15360" width="9.140625" style="2"/>
    <col min="15361" max="15361" width="43.7109375" style="2" customWidth="1"/>
    <col min="15362" max="15362" width="11.5703125" style="2" customWidth="1"/>
    <col min="15363" max="15363" width="11.28515625" style="2" customWidth="1"/>
    <col min="15364" max="15364" width="10.85546875" style="2" customWidth="1"/>
    <col min="15365" max="15365" width="10.28515625" style="2" customWidth="1"/>
    <col min="15366" max="15366" width="12.28515625" style="2" customWidth="1"/>
    <col min="15367" max="15367" width="13.85546875" style="2" customWidth="1"/>
    <col min="15368" max="15368" width="16.5703125" style="2" customWidth="1"/>
    <col min="15369" max="15616" width="9.140625" style="2"/>
    <col min="15617" max="15617" width="43.7109375" style="2" customWidth="1"/>
    <col min="15618" max="15618" width="11.5703125" style="2" customWidth="1"/>
    <col min="15619" max="15619" width="11.28515625" style="2" customWidth="1"/>
    <col min="15620" max="15620" width="10.85546875" style="2" customWidth="1"/>
    <col min="15621" max="15621" width="10.28515625" style="2" customWidth="1"/>
    <col min="15622" max="15622" width="12.28515625" style="2" customWidth="1"/>
    <col min="15623" max="15623" width="13.85546875" style="2" customWidth="1"/>
    <col min="15624" max="15624" width="16.5703125" style="2" customWidth="1"/>
    <col min="15625" max="15872" width="9.140625" style="2"/>
    <col min="15873" max="15873" width="43.7109375" style="2" customWidth="1"/>
    <col min="15874" max="15874" width="11.5703125" style="2" customWidth="1"/>
    <col min="15875" max="15875" width="11.28515625" style="2" customWidth="1"/>
    <col min="15876" max="15876" width="10.85546875" style="2" customWidth="1"/>
    <col min="15877" max="15877" width="10.28515625" style="2" customWidth="1"/>
    <col min="15878" max="15878" width="12.28515625" style="2" customWidth="1"/>
    <col min="15879" max="15879" width="13.85546875" style="2" customWidth="1"/>
    <col min="15880" max="15880" width="16.5703125" style="2" customWidth="1"/>
    <col min="15881" max="16128" width="9.140625" style="2"/>
    <col min="16129" max="16129" width="43.7109375" style="2" customWidth="1"/>
    <col min="16130" max="16130" width="11.5703125" style="2" customWidth="1"/>
    <col min="16131" max="16131" width="11.28515625" style="2" customWidth="1"/>
    <col min="16132" max="16132" width="10.85546875" style="2" customWidth="1"/>
    <col min="16133" max="16133" width="10.28515625" style="2" customWidth="1"/>
    <col min="16134" max="16134" width="12.28515625" style="2" customWidth="1"/>
    <col min="16135" max="16135" width="13.85546875" style="2" customWidth="1"/>
    <col min="16136" max="16136" width="16.5703125" style="2" customWidth="1"/>
    <col min="16137" max="16384" width="9.140625" style="2"/>
  </cols>
  <sheetData>
    <row r="1" spans="1:7" ht="38.25" customHeight="1">
      <c r="A1" s="74" t="s">
        <v>110</v>
      </c>
      <c r="B1" s="74"/>
      <c r="C1" s="74"/>
      <c r="D1" s="74"/>
      <c r="E1" s="74"/>
      <c r="F1" s="74"/>
      <c r="G1" s="52"/>
    </row>
    <row r="3" spans="1:7" ht="99.75" customHeight="1">
      <c r="A3" s="77" t="s">
        <v>42</v>
      </c>
      <c r="B3" s="122" t="s">
        <v>69</v>
      </c>
      <c r="C3" s="122" t="s">
        <v>70</v>
      </c>
      <c r="D3" s="122" t="s">
        <v>71</v>
      </c>
      <c r="E3" s="122" t="s">
        <v>72</v>
      </c>
      <c r="F3" s="78" t="s">
        <v>73</v>
      </c>
    </row>
    <row r="4" spans="1:7" ht="38.2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0"/>
      <c r="F4" s="81"/>
    </row>
    <row r="5" spans="1:7" ht="31.5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0"/>
      <c r="F5" s="81"/>
    </row>
    <row r="6" spans="1:7" ht="30" customHeight="1">
      <c r="A6" s="82" t="s">
        <v>49</v>
      </c>
      <c r="B6" s="83">
        <v>169</v>
      </c>
      <c r="C6" s="83">
        <v>109</v>
      </c>
      <c r="D6" s="83">
        <v>100</v>
      </c>
      <c r="E6" s="83">
        <v>120</v>
      </c>
      <c r="F6" s="84">
        <f>'Մարզային բաշխում'!G7</f>
        <v>498</v>
      </c>
      <c r="G6" s="25"/>
    </row>
    <row r="7" spans="1:7" ht="22.5" customHeight="1">
      <c r="A7" s="85" t="s">
        <v>14</v>
      </c>
      <c r="B7" s="83">
        <v>17</v>
      </c>
      <c r="C7" s="83">
        <v>11</v>
      </c>
      <c r="D7" s="83">
        <v>10</v>
      </c>
      <c r="E7" s="83">
        <v>12</v>
      </c>
      <c r="F7" s="84">
        <f>'Մարզային բաշխում'!G8</f>
        <v>50</v>
      </c>
      <c r="G7" s="25"/>
    </row>
    <row r="8" spans="1:7" ht="22.5" customHeight="1">
      <c r="A8" s="82" t="s">
        <v>15</v>
      </c>
      <c r="B8" s="86">
        <v>33800</v>
      </c>
      <c r="C8" s="86">
        <v>21800</v>
      </c>
      <c r="D8" s="86">
        <v>20000</v>
      </c>
      <c r="E8" s="86">
        <v>24000</v>
      </c>
      <c r="F8" s="86">
        <f>'Մարզային բաշխում'!G9</f>
        <v>99600</v>
      </c>
      <c r="G8" s="25"/>
    </row>
    <row r="9" spans="1:7" ht="34.5" customHeight="1">
      <c r="A9" s="79" t="s">
        <v>16</v>
      </c>
      <c r="B9" s="80"/>
      <c r="C9" s="80"/>
      <c r="D9" s="80"/>
      <c r="E9" s="80"/>
      <c r="F9" s="81"/>
      <c r="G9" s="25"/>
    </row>
    <row r="10" spans="1:7" ht="28.5" customHeight="1">
      <c r="A10" s="87" t="s">
        <v>17</v>
      </c>
      <c r="B10" s="88">
        <v>29</v>
      </c>
      <c r="C10" s="88">
        <v>22</v>
      </c>
      <c r="D10" s="88">
        <v>16</v>
      </c>
      <c r="E10" s="88">
        <v>29</v>
      </c>
      <c r="F10" s="110">
        <f>'Մարզային բաշխում'!G12</f>
        <v>96</v>
      </c>
      <c r="G10" s="25"/>
    </row>
    <row r="11" spans="1:7" ht="15" customHeight="1">
      <c r="A11" s="90" t="s">
        <v>14</v>
      </c>
      <c r="B11" s="88">
        <v>3</v>
      </c>
      <c r="C11" s="88">
        <v>2</v>
      </c>
      <c r="D11" s="88">
        <v>2</v>
      </c>
      <c r="E11" s="88">
        <v>3</v>
      </c>
      <c r="F11" s="110">
        <f>'Մարզային բաշխում'!G13</f>
        <v>10</v>
      </c>
      <c r="G11" s="25"/>
    </row>
    <row r="12" spans="1:7" s="14" customFormat="1" ht="15.75" customHeight="1">
      <c r="A12" s="87" t="s">
        <v>18</v>
      </c>
      <c r="B12" s="91">
        <v>2392.5</v>
      </c>
      <c r="C12" s="91">
        <v>1815</v>
      </c>
      <c r="D12" s="91">
        <v>1320</v>
      </c>
      <c r="E12" s="91">
        <v>2392.5</v>
      </c>
      <c r="F12" s="91">
        <f>'Մարզային բաշխում'!G14</f>
        <v>7920</v>
      </c>
      <c r="G12" s="25"/>
    </row>
    <row r="13" spans="1:7" s="14" customFormat="1" ht="15.75" customHeight="1">
      <c r="A13" s="92" t="s">
        <v>19</v>
      </c>
      <c r="B13" s="86">
        <v>2646.25</v>
      </c>
      <c r="C13" s="86">
        <v>2007.5</v>
      </c>
      <c r="D13" s="86">
        <v>1460</v>
      </c>
      <c r="E13" s="86">
        <v>2646.25</v>
      </c>
      <c r="F13" s="91">
        <f>'Մարզային բաշխում'!G15</f>
        <v>8760</v>
      </c>
      <c r="G13" s="25"/>
    </row>
    <row r="14" spans="1:7" s="14" customFormat="1" ht="21" customHeight="1">
      <c r="A14" s="82" t="s">
        <v>20</v>
      </c>
      <c r="B14" s="88">
        <f>ROUND(B10*0.5,0)</f>
        <v>15</v>
      </c>
      <c r="C14" s="88">
        <f t="shared" ref="C14:D14" si="0">ROUND(C10*0.5,0)</f>
        <v>11</v>
      </c>
      <c r="D14" s="88">
        <f t="shared" si="0"/>
        <v>8</v>
      </c>
      <c r="E14" s="88">
        <v>14</v>
      </c>
      <c r="F14" s="110">
        <f>'Մարզային բաշխում'!G16</f>
        <v>48</v>
      </c>
      <c r="G14" s="25"/>
    </row>
    <row r="15" spans="1:7" ht="38.25" customHeight="1">
      <c r="A15" s="98" t="s">
        <v>21</v>
      </c>
      <c r="B15" s="98"/>
      <c r="C15" s="98"/>
      <c r="D15" s="98"/>
      <c r="E15" s="98"/>
      <c r="F15" s="98"/>
      <c r="G15" s="25"/>
    </row>
    <row r="16" spans="1:7" ht="32.25" customHeight="1">
      <c r="A16" s="93" t="s">
        <v>17</v>
      </c>
      <c r="B16" s="83">
        <v>60</v>
      </c>
      <c r="C16" s="83">
        <v>35</v>
      </c>
      <c r="D16" s="83">
        <v>24</v>
      </c>
      <c r="E16" s="83">
        <v>39</v>
      </c>
      <c r="F16" s="84">
        <f>'Մարզային բաշխում'!G19</f>
        <v>158</v>
      </c>
      <c r="G16" s="25"/>
    </row>
    <row r="17" spans="1:8" ht="17.25" customHeight="1">
      <c r="A17" s="85" t="s">
        <v>14</v>
      </c>
      <c r="B17" s="83">
        <v>12</v>
      </c>
      <c r="C17" s="83">
        <v>7</v>
      </c>
      <c r="D17" s="83">
        <v>5</v>
      </c>
      <c r="E17" s="83">
        <v>8</v>
      </c>
      <c r="F17" s="84">
        <f>'Մարզային բաշխում'!G20</f>
        <v>32</v>
      </c>
      <c r="G17" s="25"/>
    </row>
    <row r="18" spans="1:8" ht="18.75" customHeight="1">
      <c r="A18" s="93" t="s">
        <v>15</v>
      </c>
      <c r="B18" s="86">
        <v>14022.665999999999</v>
      </c>
      <c r="C18" s="86">
        <v>8179.8884999999991</v>
      </c>
      <c r="D18" s="86">
        <v>5609.0663999999997</v>
      </c>
      <c r="E18" s="86">
        <v>9114.7328999999991</v>
      </c>
      <c r="F18" s="86">
        <f>'Մարզային բաշխում'!G21</f>
        <v>36926.353799999997</v>
      </c>
      <c r="G18" s="25"/>
    </row>
    <row r="19" spans="1:8" s="14" customFormat="1" ht="16.5" customHeight="1">
      <c r="A19" s="93" t="s">
        <v>20</v>
      </c>
      <c r="B19" s="83">
        <f>ROUND(B16*0.5,0)</f>
        <v>30</v>
      </c>
      <c r="C19" s="83">
        <v>17</v>
      </c>
      <c r="D19" s="83">
        <f t="shared" ref="D19:E19" si="1">ROUND(D16*0.5,0)</f>
        <v>12</v>
      </c>
      <c r="E19" s="83">
        <f t="shared" si="1"/>
        <v>20</v>
      </c>
      <c r="F19" s="84">
        <f>'Մարզային բաշխում'!G22</f>
        <v>79</v>
      </c>
      <c r="G19" s="25"/>
    </row>
    <row r="20" spans="1:8" s="14" customFormat="1" ht="17.25" customHeight="1">
      <c r="A20" s="115" t="s">
        <v>22</v>
      </c>
      <c r="B20" s="115"/>
      <c r="C20" s="115"/>
      <c r="D20" s="115"/>
      <c r="E20" s="115"/>
      <c r="F20" s="115"/>
      <c r="G20" s="25"/>
    </row>
    <row r="21" spans="1:8" s="14" customFormat="1" ht="17.25" customHeight="1">
      <c r="A21" s="95" t="s">
        <v>15</v>
      </c>
      <c r="B21" s="97"/>
      <c r="C21" s="96">
        <v>700</v>
      </c>
      <c r="D21" s="97"/>
      <c r="E21" s="97"/>
      <c r="F21" s="96">
        <f>'Մարզային բաշխում'!G30</f>
        <v>700</v>
      </c>
      <c r="G21" s="25"/>
    </row>
    <row r="22" spans="1:8" ht="18" customHeight="1">
      <c r="A22" s="98" t="s">
        <v>33</v>
      </c>
      <c r="B22" s="98"/>
      <c r="C22" s="98"/>
      <c r="D22" s="98"/>
      <c r="E22" s="98"/>
      <c r="F22" s="98"/>
      <c r="G22" s="25"/>
    </row>
    <row r="23" spans="1:8" s="14" customFormat="1" ht="62.25" customHeight="1">
      <c r="A23" s="82" t="s">
        <v>34</v>
      </c>
      <c r="B23" s="133">
        <v>0</v>
      </c>
      <c r="C23" s="133">
        <v>0</v>
      </c>
      <c r="D23" s="133">
        <v>0</v>
      </c>
      <c r="E23" s="133">
        <v>0</v>
      </c>
      <c r="F23" s="134">
        <f>'Մարզային բաշխում'!G46</f>
        <v>0</v>
      </c>
      <c r="G23" s="25"/>
    </row>
    <row r="24" spans="1:8">
      <c r="A24" s="94" t="s">
        <v>35</v>
      </c>
      <c r="B24" s="94"/>
      <c r="C24" s="94"/>
      <c r="D24" s="94"/>
      <c r="E24" s="94"/>
      <c r="F24" s="94"/>
      <c r="G24" s="25"/>
    </row>
    <row r="25" spans="1:8" ht="31.5" customHeight="1">
      <c r="A25" s="92" t="s">
        <v>36</v>
      </c>
      <c r="B25" s="100">
        <f>B10+B16+B6</f>
        <v>258</v>
      </c>
      <c r="C25" s="100">
        <f t="shared" ref="C25:E25" si="2">C10+C16+C6</f>
        <v>166</v>
      </c>
      <c r="D25" s="100">
        <f t="shared" si="2"/>
        <v>140</v>
      </c>
      <c r="E25" s="100">
        <f t="shared" si="2"/>
        <v>188</v>
      </c>
      <c r="F25" s="100">
        <f>SUM(B25:E25)</f>
        <v>752</v>
      </c>
      <c r="G25" s="25"/>
    </row>
    <row r="26" spans="1:8" ht="16.5" customHeight="1">
      <c r="A26" s="101" t="s">
        <v>14</v>
      </c>
      <c r="B26" s="102">
        <f>B11+B17+B7</f>
        <v>32</v>
      </c>
      <c r="C26" s="102">
        <f t="shared" ref="C26:E26" si="3">C11+C17+C7</f>
        <v>20</v>
      </c>
      <c r="D26" s="102">
        <f t="shared" si="3"/>
        <v>17</v>
      </c>
      <c r="E26" s="102">
        <f t="shared" si="3"/>
        <v>23</v>
      </c>
      <c r="F26" s="100">
        <f>'Մարզային բաշխում'!G49</f>
        <v>92</v>
      </c>
      <c r="G26" s="25"/>
      <c r="H26" s="34"/>
    </row>
    <row r="27" spans="1:8" ht="35.25" customHeight="1">
      <c r="A27" s="92" t="s">
        <v>107</v>
      </c>
      <c r="B27" s="102">
        <f>B14+B19+B6</f>
        <v>214</v>
      </c>
      <c r="C27" s="102">
        <f t="shared" ref="C27:E27" si="4">C14+C19+C6</f>
        <v>137</v>
      </c>
      <c r="D27" s="102">
        <f t="shared" si="4"/>
        <v>120</v>
      </c>
      <c r="E27" s="102">
        <f t="shared" si="4"/>
        <v>154</v>
      </c>
      <c r="F27" s="100">
        <f>SUM(B27:E27)</f>
        <v>625</v>
      </c>
      <c r="G27" s="25"/>
      <c r="H27" s="35"/>
    </row>
    <row r="28" spans="1:8" ht="34.5" customHeight="1">
      <c r="A28" s="92" t="s">
        <v>37</v>
      </c>
      <c r="B28" s="102">
        <v>180</v>
      </c>
      <c r="C28" s="102">
        <v>117</v>
      </c>
      <c r="D28" s="102">
        <v>72</v>
      </c>
      <c r="E28" s="102">
        <v>151</v>
      </c>
      <c r="F28" s="100">
        <f>'Մարզային բաշխում'!G53</f>
        <v>520</v>
      </c>
      <c r="G28" s="25"/>
      <c r="H28" s="35"/>
    </row>
    <row r="29" spans="1:8" ht="59.25" customHeight="1">
      <c r="A29" s="92" t="s">
        <v>38</v>
      </c>
      <c r="B29" s="102">
        <f>B27+B28</f>
        <v>394</v>
      </c>
      <c r="C29" s="102">
        <f>C27+C28</f>
        <v>254</v>
      </c>
      <c r="D29" s="102">
        <f>D27+D28</f>
        <v>192</v>
      </c>
      <c r="E29" s="102">
        <f>E27+E28</f>
        <v>305</v>
      </c>
      <c r="F29" s="100">
        <f>SUM(B29:E29)</f>
        <v>1145</v>
      </c>
      <c r="G29" s="25"/>
      <c r="H29" s="35"/>
    </row>
    <row r="30" spans="1:8" s="14" customFormat="1">
      <c r="A30" s="103" t="s">
        <v>39</v>
      </c>
      <c r="B30" s="104">
        <f>B12+B18+B23+B21+B13+B8</f>
        <v>52861.415999999997</v>
      </c>
      <c r="C30" s="104">
        <f t="shared" ref="C30:E30" si="5">C12+C18+C23+C21+C13+C8</f>
        <v>34502.388500000001</v>
      </c>
      <c r="D30" s="104">
        <f t="shared" si="5"/>
        <v>28389.0664</v>
      </c>
      <c r="E30" s="104">
        <f t="shared" si="5"/>
        <v>38153.482900000003</v>
      </c>
      <c r="F30" s="134">
        <f>'Մարզային բաշխում'!G55</f>
        <v>153906.35379999998</v>
      </c>
      <c r="G30" s="25"/>
    </row>
    <row r="31" spans="1:8" ht="14.25" customHeight="1">
      <c r="G31" s="25"/>
    </row>
    <row r="35" spans="2:2">
      <c r="B35" s="11"/>
    </row>
    <row r="39" spans="2:2">
      <c r="B39" s="11"/>
    </row>
    <row r="55" ht="12.75" customHeight="1"/>
  </sheetData>
  <mergeCells count="8">
    <mergeCell ref="A24:F24"/>
    <mergeCell ref="A15:F15"/>
    <mergeCell ref="A20:F20"/>
    <mergeCell ref="A22:F22"/>
    <mergeCell ref="A1:F1"/>
    <mergeCell ref="A5:F5"/>
    <mergeCell ref="A9:F9"/>
    <mergeCell ref="A4:F4"/>
  </mergeCell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0"/>
  <sheetViews>
    <sheetView zoomScaleNormal="100" workbookViewId="0">
      <selection activeCell="H5" sqref="H5"/>
    </sheetView>
  </sheetViews>
  <sheetFormatPr defaultRowHeight="14.25"/>
  <cols>
    <col min="1" max="1" width="43.7109375" style="3" customWidth="1"/>
    <col min="2" max="2" width="11.5703125" style="2" customWidth="1"/>
    <col min="3" max="4" width="11.28515625" style="2" customWidth="1"/>
    <col min="5" max="5" width="11.42578125" style="2" customWidth="1"/>
    <col min="6" max="6" width="11.28515625" style="2" customWidth="1"/>
    <col min="7" max="7" width="13.7109375" style="14" customWidth="1"/>
    <col min="8" max="8" width="13.85546875" style="26" customWidth="1"/>
    <col min="9" max="9" width="16.5703125" style="2" customWidth="1"/>
    <col min="10" max="256" width="9.140625" style="2"/>
    <col min="257" max="257" width="43.7109375" style="2" customWidth="1"/>
    <col min="258" max="258" width="11.5703125" style="2" customWidth="1"/>
    <col min="259" max="260" width="11.28515625" style="2" customWidth="1"/>
    <col min="261" max="261" width="11.42578125" style="2" customWidth="1"/>
    <col min="262" max="262" width="11.28515625" style="2" customWidth="1"/>
    <col min="263" max="263" width="13.7109375" style="2" customWidth="1"/>
    <col min="264" max="264" width="13.85546875" style="2" customWidth="1"/>
    <col min="265" max="265" width="16.5703125" style="2" customWidth="1"/>
    <col min="266" max="512" width="9.140625" style="2"/>
    <col min="513" max="513" width="43.7109375" style="2" customWidth="1"/>
    <col min="514" max="514" width="11.5703125" style="2" customWidth="1"/>
    <col min="515" max="516" width="11.28515625" style="2" customWidth="1"/>
    <col min="517" max="517" width="11.42578125" style="2" customWidth="1"/>
    <col min="518" max="518" width="11.28515625" style="2" customWidth="1"/>
    <col min="519" max="519" width="13.7109375" style="2" customWidth="1"/>
    <col min="520" max="520" width="13.85546875" style="2" customWidth="1"/>
    <col min="521" max="521" width="16.5703125" style="2" customWidth="1"/>
    <col min="522" max="768" width="9.140625" style="2"/>
    <col min="769" max="769" width="43.7109375" style="2" customWidth="1"/>
    <col min="770" max="770" width="11.5703125" style="2" customWidth="1"/>
    <col min="771" max="772" width="11.28515625" style="2" customWidth="1"/>
    <col min="773" max="773" width="11.42578125" style="2" customWidth="1"/>
    <col min="774" max="774" width="11.28515625" style="2" customWidth="1"/>
    <col min="775" max="775" width="13.7109375" style="2" customWidth="1"/>
    <col min="776" max="776" width="13.85546875" style="2" customWidth="1"/>
    <col min="777" max="777" width="16.5703125" style="2" customWidth="1"/>
    <col min="778" max="1024" width="9.140625" style="2"/>
    <col min="1025" max="1025" width="43.7109375" style="2" customWidth="1"/>
    <col min="1026" max="1026" width="11.5703125" style="2" customWidth="1"/>
    <col min="1027" max="1028" width="11.28515625" style="2" customWidth="1"/>
    <col min="1029" max="1029" width="11.42578125" style="2" customWidth="1"/>
    <col min="1030" max="1030" width="11.28515625" style="2" customWidth="1"/>
    <col min="1031" max="1031" width="13.7109375" style="2" customWidth="1"/>
    <col min="1032" max="1032" width="13.85546875" style="2" customWidth="1"/>
    <col min="1033" max="1033" width="16.5703125" style="2" customWidth="1"/>
    <col min="1034" max="1280" width="9.140625" style="2"/>
    <col min="1281" max="1281" width="43.7109375" style="2" customWidth="1"/>
    <col min="1282" max="1282" width="11.5703125" style="2" customWidth="1"/>
    <col min="1283" max="1284" width="11.28515625" style="2" customWidth="1"/>
    <col min="1285" max="1285" width="11.42578125" style="2" customWidth="1"/>
    <col min="1286" max="1286" width="11.28515625" style="2" customWidth="1"/>
    <col min="1287" max="1287" width="13.7109375" style="2" customWidth="1"/>
    <col min="1288" max="1288" width="13.85546875" style="2" customWidth="1"/>
    <col min="1289" max="1289" width="16.5703125" style="2" customWidth="1"/>
    <col min="1290" max="1536" width="9.140625" style="2"/>
    <col min="1537" max="1537" width="43.7109375" style="2" customWidth="1"/>
    <col min="1538" max="1538" width="11.5703125" style="2" customWidth="1"/>
    <col min="1539" max="1540" width="11.28515625" style="2" customWidth="1"/>
    <col min="1541" max="1541" width="11.42578125" style="2" customWidth="1"/>
    <col min="1542" max="1542" width="11.28515625" style="2" customWidth="1"/>
    <col min="1543" max="1543" width="13.7109375" style="2" customWidth="1"/>
    <col min="1544" max="1544" width="13.85546875" style="2" customWidth="1"/>
    <col min="1545" max="1545" width="16.5703125" style="2" customWidth="1"/>
    <col min="1546" max="1792" width="9.140625" style="2"/>
    <col min="1793" max="1793" width="43.7109375" style="2" customWidth="1"/>
    <col min="1794" max="1794" width="11.5703125" style="2" customWidth="1"/>
    <col min="1795" max="1796" width="11.28515625" style="2" customWidth="1"/>
    <col min="1797" max="1797" width="11.42578125" style="2" customWidth="1"/>
    <col min="1798" max="1798" width="11.28515625" style="2" customWidth="1"/>
    <col min="1799" max="1799" width="13.7109375" style="2" customWidth="1"/>
    <col min="1800" max="1800" width="13.85546875" style="2" customWidth="1"/>
    <col min="1801" max="1801" width="16.5703125" style="2" customWidth="1"/>
    <col min="1802" max="2048" width="9.140625" style="2"/>
    <col min="2049" max="2049" width="43.7109375" style="2" customWidth="1"/>
    <col min="2050" max="2050" width="11.5703125" style="2" customWidth="1"/>
    <col min="2051" max="2052" width="11.28515625" style="2" customWidth="1"/>
    <col min="2053" max="2053" width="11.42578125" style="2" customWidth="1"/>
    <col min="2054" max="2054" width="11.28515625" style="2" customWidth="1"/>
    <col min="2055" max="2055" width="13.7109375" style="2" customWidth="1"/>
    <col min="2056" max="2056" width="13.85546875" style="2" customWidth="1"/>
    <col min="2057" max="2057" width="16.5703125" style="2" customWidth="1"/>
    <col min="2058" max="2304" width="9.140625" style="2"/>
    <col min="2305" max="2305" width="43.7109375" style="2" customWidth="1"/>
    <col min="2306" max="2306" width="11.5703125" style="2" customWidth="1"/>
    <col min="2307" max="2308" width="11.28515625" style="2" customWidth="1"/>
    <col min="2309" max="2309" width="11.42578125" style="2" customWidth="1"/>
    <col min="2310" max="2310" width="11.28515625" style="2" customWidth="1"/>
    <col min="2311" max="2311" width="13.7109375" style="2" customWidth="1"/>
    <col min="2312" max="2312" width="13.85546875" style="2" customWidth="1"/>
    <col min="2313" max="2313" width="16.5703125" style="2" customWidth="1"/>
    <col min="2314" max="2560" width="9.140625" style="2"/>
    <col min="2561" max="2561" width="43.7109375" style="2" customWidth="1"/>
    <col min="2562" max="2562" width="11.5703125" style="2" customWidth="1"/>
    <col min="2563" max="2564" width="11.28515625" style="2" customWidth="1"/>
    <col min="2565" max="2565" width="11.42578125" style="2" customWidth="1"/>
    <col min="2566" max="2566" width="11.28515625" style="2" customWidth="1"/>
    <col min="2567" max="2567" width="13.7109375" style="2" customWidth="1"/>
    <col min="2568" max="2568" width="13.85546875" style="2" customWidth="1"/>
    <col min="2569" max="2569" width="16.5703125" style="2" customWidth="1"/>
    <col min="2570" max="2816" width="9.140625" style="2"/>
    <col min="2817" max="2817" width="43.7109375" style="2" customWidth="1"/>
    <col min="2818" max="2818" width="11.5703125" style="2" customWidth="1"/>
    <col min="2819" max="2820" width="11.28515625" style="2" customWidth="1"/>
    <col min="2821" max="2821" width="11.42578125" style="2" customWidth="1"/>
    <col min="2822" max="2822" width="11.28515625" style="2" customWidth="1"/>
    <col min="2823" max="2823" width="13.7109375" style="2" customWidth="1"/>
    <col min="2824" max="2824" width="13.85546875" style="2" customWidth="1"/>
    <col min="2825" max="2825" width="16.5703125" style="2" customWidth="1"/>
    <col min="2826" max="3072" width="9.140625" style="2"/>
    <col min="3073" max="3073" width="43.7109375" style="2" customWidth="1"/>
    <col min="3074" max="3074" width="11.5703125" style="2" customWidth="1"/>
    <col min="3075" max="3076" width="11.28515625" style="2" customWidth="1"/>
    <col min="3077" max="3077" width="11.42578125" style="2" customWidth="1"/>
    <col min="3078" max="3078" width="11.28515625" style="2" customWidth="1"/>
    <col min="3079" max="3079" width="13.7109375" style="2" customWidth="1"/>
    <col min="3080" max="3080" width="13.85546875" style="2" customWidth="1"/>
    <col min="3081" max="3081" width="16.5703125" style="2" customWidth="1"/>
    <col min="3082" max="3328" width="9.140625" style="2"/>
    <col min="3329" max="3329" width="43.7109375" style="2" customWidth="1"/>
    <col min="3330" max="3330" width="11.5703125" style="2" customWidth="1"/>
    <col min="3331" max="3332" width="11.28515625" style="2" customWidth="1"/>
    <col min="3333" max="3333" width="11.42578125" style="2" customWidth="1"/>
    <col min="3334" max="3334" width="11.28515625" style="2" customWidth="1"/>
    <col min="3335" max="3335" width="13.7109375" style="2" customWidth="1"/>
    <col min="3336" max="3336" width="13.85546875" style="2" customWidth="1"/>
    <col min="3337" max="3337" width="16.5703125" style="2" customWidth="1"/>
    <col min="3338" max="3584" width="9.140625" style="2"/>
    <col min="3585" max="3585" width="43.7109375" style="2" customWidth="1"/>
    <col min="3586" max="3586" width="11.5703125" style="2" customWidth="1"/>
    <col min="3587" max="3588" width="11.28515625" style="2" customWidth="1"/>
    <col min="3589" max="3589" width="11.42578125" style="2" customWidth="1"/>
    <col min="3590" max="3590" width="11.28515625" style="2" customWidth="1"/>
    <col min="3591" max="3591" width="13.7109375" style="2" customWidth="1"/>
    <col min="3592" max="3592" width="13.85546875" style="2" customWidth="1"/>
    <col min="3593" max="3593" width="16.5703125" style="2" customWidth="1"/>
    <col min="3594" max="3840" width="9.140625" style="2"/>
    <col min="3841" max="3841" width="43.7109375" style="2" customWidth="1"/>
    <col min="3842" max="3842" width="11.5703125" style="2" customWidth="1"/>
    <col min="3843" max="3844" width="11.28515625" style="2" customWidth="1"/>
    <col min="3845" max="3845" width="11.42578125" style="2" customWidth="1"/>
    <col min="3846" max="3846" width="11.28515625" style="2" customWidth="1"/>
    <col min="3847" max="3847" width="13.7109375" style="2" customWidth="1"/>
    <col min="3848" max="3848" width="13.85546875" style="2" customWidth="1"/>
    <col min="3849" max="3849" width="16.5703125" style="2" customWidth="1"/>
    <col min="3850" max="4096" width="9.140625" style="2"/>
    <col min="4097" max="4097" width="43.7109375" style="2" customWidth="1"/>
    <col min="4098" max="4098" width="11.5703125" style="2" customWidth="1"/>
    <col min="4099" max="4100" width="11.28515625" style="2" customWidth="1"/>
    <col min="4101" max="4101" width="11.42578125" style="2" customWidth="1"/>
    <col min="4102" max="4102" width="11.28515625" style="2" customWidth="1"/>
    <col min="4103" max="4103" width="13.7109375" style="2" customWidth="1"/>
    <col min="4104" max="4104" width="13.85546875" style="2" customWidth="1"/>
    <col min="4105" max="4105" width="16.5703125" style="2" customWidth="1"/>
    <col min="4106" max="4352" width="9.140625" style="2"/>
    <col min="4353" max="4353" width="43.7109375" style="2" customWidth="1"/>
    <col min="4354" max="4354" width="11.5703125" style="2" customWidth="1"/>
    <col min="4355" max="4356" width="11.28515625" style="2" customWidth="1"/>
    <col min="4357" max="4357" width="11.42578125" style="2" customWidth="1"/>
    <col min="4358" max="4358" width="11.28515625" style="2" customWidth="1"/>
    <col min="4359" max="4359" width="13.7109375" style="2" customWidth="1"/>
    <col min="4360" max="4360" width="13.85546875" style="2" customWidth="1"/>
    <col min="4361" max="4361" width="16.5703125" style="2" customWidth="1"/>
    <col min="4362" max="4608" width="9.140625" style="2"/>
    <col min="4609" max="4609" width="43.7109375" style="2" customWidth="1"/>
    <col min="4610" max="4610" width="11.5703125" style="2" customWidth="1"/>
    <col min="4611" max="4612" width="11.28515625" style="2" customWidth="1"/>
    <col min="4613" max="4613" width="11.42578125" style="2" customWidth="1"/>
    <col min="4614" max="4614" width="11.28515625" style="2" customWidth="1"/>
    <col min="4615" max="4615" width="13.7109375" style="2" customWidth="1"/>
    <col min="4616" max="4616" width="13.85546875" style="2" customWidth="1"/>
    <col min="4617" max="4617" width="16.5703125" style="2" customWidth="1"/>
    <col min="4618" max="4864" width="9.140625" style="2"/>
    <col min="4865" max="4865" width="43.7109375" style="2" customWidth="1"/>
    <col min="4866" max="4866" width="11.5703125" style="2" customWidth="1"/>
    <col min="4867" max="4868" width="11.28515625" style="2" customWidth="1"/>
    <col min="4869" max="4869" width="11.42578125" style="2" customWidth="1"/>
    <col min="4870" max="4870" width="11.28515625" style="2" customWidth="1"/>
    <col min="4871" max="4871" width="13.7109375" style="2" customWidth="1"/>
    <col min="4872" max="4872" width="13.85546875" style="2" customWidth="1"/>
    <col min="4873" max="4873" width="16.5703125" style="2" customWidth="1"/>
    <col min="4874" max="5120" width="9.140625" style="2"/>
    <col min="5121" max="5121" width="43.7109375" style="2" customWidth="1"/>
    <col min="5122" max="5122" width="11.5703125" style="2" customWidth="1"/>
    <col min="5123" max="5124" width="11.28515625" style="2" customWidth="1"/>
    <col min="5125" max="5125" width="11.42578125" style="2" customWidth="1"/>
    <col min="5126" max="5126" width="11.28515625" style="2" customWidth="1"/>
    <col min="5127" max="5127" width="13.7109375" style="2" customWidth="1"/>
    <col min="5128" max="5128" width="13.85546875" style="2" customWidth="1"/>
    <col min="5129" max="5129" width="16.5703125" style="2" customWidth="1"/>
    <col min="5130" max="5376" width="9.140625" style="2"/>
    <col min="5377" max="5377" width="43.7109375" style="2" customWidth="1"/>
    <col min="5378" max="5378" width="11.5703125" style="2" customWidth="1"/>
    <col min="5379" max="5380" width="11.28515625" style="2" customWidth="1"/>
    <col min="5381" max="5381" width="11.42578125" style="2" customWidth="1"/>
    <col min="5382" max="5382" width="11.28515625" style="2" customWidth="1"/>
    <col min="5383" max="5383" width="13.7109375" style="2" customWidth="1"/>
    <col min="5384" max="5384" width="13.85546875" style="2" customWidth="1"/>
    <col min="5385" max="5385" width="16.5703125" style="2" customWidth="1"/>
    <col min="5386" max="5632" width="9.140625" style="2"/>
    <col min="5633" max="5633" width="43.7109375" style="2" customWidth="1"/>
    <col min="5634" max="5634" width="11.5703125" style="2" customWidth="1"/>
    <col min="5635" max="5636" width="11.28515625" style="2" customWidth="1"/>
    <col min="5637" max="5637" width="11.42578125" style="2" customWidth="1"/>
    <col min="5638" max="5638" width="11.28515625" style="2" customWidth="1"/>
    <col min="5639" max="5639" width="13.7109375" style="2" customWidth="1"/>
    <col min="5640" max="5640" width="13.85546875" style="2" customWidth="1"/>
    <col min="5641" max="5641" width="16.5703125" style="2" customWidth="1"/>
    <col min="5642" max="5888" width="9.140625" style="2"/>
    <col min="5889" max="5889" width="43.7109375" style="2" customWidth="1"/>
    <col min="5890" max="5890" width="11.5703125" style="2" customWidth="1"/>
    <col min="5891" max="5892" width="11.28515625" style="2" customWidth="1"/>
    <col min="5893" max="5893" width="11.42578125" style="2" customWidth="1"/>
    <col min="5894" max="5894" width="11.28515625" style="2" customWidth="1"/>
    <col min="5895" max="5895" width="13.7109375" style="2" customWidth="1"/>
    <col min="5896" max="5896" width="13.85546875" style="2" customWidth="1"/>
    <col min="5897" max="5897" width="16.5703125" style="2" customWidth="1"/>
    <col min="5898" max="6144" width="9.140625" style="2"/>
    <col min="6145" max="6145" width="43.7109375" style="2" customWidth="1"/>
    <col min="6146" max="6146" width="11.5703125" style="2" customWidth="1"/>
    <col min="6147" max="6148" width="11.28515625" style="2" customWidth="1"/>
    <col min="6149" max="6149" width="11.42578125" style="2" customWidth="1"/>
    <col min="6150" max="6150" width="11.28515625" style="2" customWidth="1"/>
    <col min="6151" max="6151" width="13.7109375" style="2" customWidth="1"/>
    <col min="6152" max="6152" width="13.85546875" style="2" customWidth="1"/>
    <col min="6153" max="6153" width="16.5703125" style="2" customWidth="1"/>
    <col min="6154" max="6400" width="9.140625" style="2"/>
    <col min="6401" max="6401" width="43.7109375" style="2" customWidth="1"/>
    <col min="6402" max="6402" width="11.5703125" style="2" customWidth="1"/>
    <col min="6403" max="6404" width="11.28515625" style="2" customWidth="1"/>
    <col min="6405" max="6405" width="11.42578125" style="2" customWidth="1"/>
    <col min="6406" max="6406" width="11.28515625" style="2" customWidth="1"/>
    <col min="6407" max="6407" width="13.7109375" style="2" customWidth="1"/>
    <col min="6408" max="6408" width="13.85546875" style="2" customWidth="1"/>
    <col min="6409" max="6409" width="16.5703125" style="2" customWidth="1"/>
    <col min="6410" max="6656" width="9.140625" style="2"/>
    <col min="6657" max="6657" width="43.7109375" style="2" customWidth="1"/>
    <col min="6658" max="6658" width="11.5703125" style="2" customWidth="1"/>
    <col min="6659" max="6660" width="11.28515625" style="2" customWidth="1"/>
    <col min="6661" max="6661" width="11.42578125" style="2" customWidth="1"/>
    <col min="6662" max="6662" width="11.28515625" style="2" customWidth="1"/>
    <col min="6663" max="6663" width="13.7109375" style="2" customWidth="1"/>
    <col min="6664" max="6664" width="13.85546875" style="2" customWidth="1"/>
    <col min="6665" max="6665" width="16.5703125" style="2" customWidth="1"/>
    <col min="6666" max="6912" width="9.140625" style="2"/>
    <col min="6913" max="6913" width="43.7109375" style="2" customWidth="1"/>
    <col min="6914" max="6914" width="11.5703125" style="2" customWidth="1"/>
    <col min="6915" max="6916" width="11.28515625" style="2" customWidth="1"/>
    <col min="6917" max="6917" width="11.42578125" style="2" customWidth="1"/>
    <col min="6918" max="6918" width="11.28515625" style="2" customWidth="1"/>
    <col min="6919" max="6919" width="13.7109375" style="2" customWidth="1"/>
    <col min="6920" max="6920" width="13.85546875" style="2" customWidth="1"/>
    <col min="6921" max="6921" width="16.5703125" style="2" customWidth="1"/>
    <col min="6922" max="7168" width="9.140625" style="2"/>
    <col min="7169" max="7169" width="43.7109375" style="2" customWidth="1"/>
    <col min="7170" max="7170" width="11.5703125" style="2" customWidth="1"/>
    <col min="7171" max="7172" width="11.28515625" style="2" customWidth="1"/>
    <col min="7173" max="7173" width="11.42578125" style="2" customWidth="1"/>
    <col min="7174" max="7174" width="11.28515625" style="2" customWidth="1"/>
    <col min="7175" max="7175" width="13.7109375" style="2" customWidth="1"/>
    <col min="7176" max="7176" width="13.85546875" style="2" customWidth="1"/>
    <col min="7177" max="7177" width="16.5703125" style="2" customWidth="1"/>
    <col min="7178" max="7424" width="9.140625" style="2"/>
    <col min="7425" max="7425" width="43.7109375" style="2" customWidth="1"/>
    <col min="7426" max="7426" width="11.5703125" style="2" customWidth="1"/>
    <col min="7427" max="7428" width="11.28515625" style="2" customWidth="1"/>
    <col min="7429" max="7429" width="11.42578125" style="2" customWidth="1"/>
    <col min="7430" max="7430" width="11.28515625" style="2" customWidth="1"/>
    <col min="7431" max="7431" width="13.7109375" style="2" customWidth="1"/>
    <col min="7432" max="7432" width="13.85546875" style="2" customWidth="1"/>
    <col min="7433" max="7433" width="16.5703125" style="2" customWidth="1"/>
    <col min="7434" max="7680" width="9.140625" style="2"/>
    <col min="7681" max="7681" width="43.7109375" style="2" customWidth="1"/>
    <col min="7682" max="7682" width="11.5703125" style="2" customWidth="1"/>
    <col min="7683" max="7684" width="11.28515625" style="2" customWidth="1"/>
    <col min="7685" max="7685" width="11.42578125" style="2" customWidth="1"/>
    <col min="7686" max="7686" width="11.28515625" style="2" customWidth="1"/>
    <col min="7687" max="7687" width="13.7109375" style="2" customWidth="1"/>
    <col min="7688" max="7688" width="13.85546875" style="2" customWidth="1"/>
    <col min="7689" max="7689" width="16.5703125" style="2" customWidth="1"/>
    <col min="7690" max="7936" width="9.140625" style="2"/>
    <col min="7937" max="7937" width="43.7109375" style="2" customWidth="1"/>
    <col min="7938" max="7938" width="11.5703125" style="2" customWidth="1"/>
    <col min="7939" max="7940" width="11.28515625" style="2" customWidth="1"/>
    <col min="7941" max="7941" width="11.42578125" style="2" customWidth="1"/>
    <col min="7942" max="7942" width="11.28515625" style="2" customWidth="1"/>
    <col min="7943" max="7943" width="13.7109375" style="2" customWidth="1"/>
    <col min="7944" max="7944" width="13.85546875" style="2" customWidth="1"/>
    <col min="7945" max="7945" width="16.5703125" style="2" customWidth="1"/>
    <col min="7946" max="8192" width="9.140625" style="2"/>
    <col min="8193" max="8193" width="43.7109375" style="2" customWidth="1"/>
    <col min="8194" max="8194" width="11.5703125" style="2" customWidth="1"/>
    <col min="8195" max="8196" width="11.28515625" style="2" customWidth="1"/>
    <col min="8197" max="8197" width="11.42578125" style="2" customWidth="1"/>
    <col min="8198" max="8198" width="11.28515625" style="2" customWidth="1"/>
    <col min="8199" max="8199" width="13.7109375" style="2" customWidth="1"/>
    <col min="8200" max="8200" width="13.85546875" style="2" customWidth="1"/>
    <col min="8201" max="8201" width="16.5703125" style="2" customWidth="1"/>
    <col min="8202" max="8448" width="9.140625" style="2"/>
    <col min="8449" max="8449" width="43.7109375" style="2" customWidth="1"/>
    <col min="8450" max="8450" width="11.5703125" style="2" customWidth="1"/>
    <col min="8451" max="8452" width="11.28515625" style="2" customWidth="1"/>
    <col min="8453" max="8453" width="11.42578125" style="2" customWidth="1"/>
    <col min="8454" max="8454" width="11.28515625" style="2" customWidth="1"/>
    <col min="8455" max="8455" width="13.7109375" style="2" customWidth="1"/>
    <col min="8456" max="8456" width="13.85546875" style="2" customWidth="1"/>
    <col min="8457" max="8457" width="16.5703125" style="2" customWidth="1"/>
    <col min="8458" max="8704" width="9.140625" style="2"/>
    <col min="8705" max="8705" width="43.7109375" style="2" customWidth="1"/>
    <col min="8706" max="8706" width="11.5703125" style="2" customWidth="1"/>
    <col min="8707" max="8708" width="11.28515625" style="2" customWidth="1"/>
    <col min="8709" max="8709" width="11.42578125" style="2" customWidth="1"/>
    <col min="8710" max="8710" width="11.28515625" style="2" customWidth="1"/>
    <col min="8711" max="8711" width="13.7109375" style="2" customWidth="1"/>
    <col min="8712" max="8712" width="13.85546875" style="2" customWidth="1"/>
    <col min="8713" max="8713" width="16.5703125" style="2" customWidth="1"/>
    <col min="8714" max="8960" width="9.140625" style="2"/>
    <col min="8961" max="8961" width="43.7109375" style="2" customWidth="1"/>
    <col min="8962" max="8962" width="11.5703125" style="2" customWidth="1"/>
    <col min="8963" max="8964" width="11.28515625" style="2" customWidth="1"/>
    <col min="8965" max="8965" width="11.42578125" style="2" customWidth="1"/>
    <col min="8966" max="8966" width="11.28515625" style="2" customWidth="1"/>
    <col min="8967" max="8967" width="13.7109375" style="2" customWidth="1"/>
    <col min="8968" max="8968" width="13.85546875" style="2" customWidth="1"/>
    <col min="8969" max="8969" width="16.5703125" style="2" customWidth="1"/>
    <col min="8970" max="9216" width="9.140625" style="2"/>
    <col min="9217" max="9217" width="43.7109375" style="2" customWidth="1"/>
    <col min="9218" max="9218" width="11.5703125" style="2" customWidth="1"/>
    <col min="9219" max="9220" width="11.28515625" style="2" customWidth="1"/>
    <col min="9221" max="9221" width="11.42578125" style="2" customWidth="1"/>
    <col min="9222" max="9222" width="11.28515625" style="2" customWidth="1"/>
    <col min="9223" max="9223" width="13.7109375" style="2" customWidth="1"/>
    <col min="9224" max="9224" width="13.85546875" style="2" customWidth="1"/>
    <col min="9225" max="9225" width="16.5703125" style="2" customWidth="1"/>
    <col min="9226" max="9472" width="9.140625" style="2"/>
    <col min="9473" max="9473" width="43.7109375" style="2" customWidth="1"/>
    <col min="9474" max="9474" width="11.5703125" style="2" customWidth="1"/>
    <col min="9475" max="9476" width="11.28515625" style="2" customWidth="1"/>
    <col min="9477" max="9477" width="11.42578125" style="2" customWidth="1"/>
    <col min="9478" max="9478" width="11.28515625" style="2" customWidth="1"/>
    <col min="9479" max="9479" width="13.7109375" style="2" customWidth="1"/>
    <col min="9480" max="9480" width="13.85546875" style="2" customWidth="1"/>
    <col min="9481" max="9481" width="16.5703125" style="2" customWidth="1"/>
    <col min="9482" max="9728" width="9.140625" style="2"/>
    <col min="9729" max="9729" width="43.7109375" style="2" customWidth="1"/>
    <col min="9730" max="9730" width="11.5703125" style="2" customWidth="1"/>
    <col min="9731" max="9732" width="11.28515625" style="2" customWidth="1"/>
    <col min="9733" max="9733" width="11.42578125" style="2" customWidth="1"/>
    <col min="9734" max="9734" width="11.28515625" style="2" customWidth="1"/>
    <col min="9735" max="9735" width="13.7109375" style="2" customWidth="1"/>
    <col min="9736" max="9736" width="13.85546875" style="2" customWidth="1"/>
    <col min="9737" max="9737" width="16.5703125" style="2" customWidth="1"/>
    <col min="9738" max="9984" width="9.140625" style="2"/>
    <col min="9985" max="9985" width="43.7109375" style="2" customWidth="1"/>
    <col min="9986" max="9986" width="11.5703125" style="2" customWidth="1"/>
    <col min="9987" max="9988" width="11.28515625" style="2" customWidth="1"/>
    <col min="9989" max="9989" width="11.42578125" style="2" customWidth="1"/>
    <col min="9990" max="9990" width="11.28515625" style="2" customWidth="1"/>
    <col min="9991" max="9991" width="13.7109375" style="2" customWidth="1"/>
    <col min="9992" max="9992" width="13.85546875" style="2" customWidth="1"/>
    <col min="9993" max="9993" width="16.5703125" style="2" customWidth="1"/>
    <col min="9994" max="10240" width="9.140625" style="2"/>
    <col min="10241" max="10241" width="43.7109375" style="2" customWidth="1"/>
    <col min="10242" max="10242" width="11.5703125" style="2" customWidth="1"/>
    <col min="10243" max="10244" width="11.28515625" style="2" customWidth="1"/>
    <col min="10245" max="10245" width="11.42578125" style="2" customWidth="1"/>
    <col min="10246" max="10246" width="11.28515625" style="2" customWidth="1"/>
    <col min="10247" max="10247" width="13.7109375" style="2" customWidth="1"/>
    <col min="10248" max="10248" width="13.85546875" style="2" customWidth="1"/>
    <col min="10249" max="10249" width="16.5703125" style="2" customWidth="1"/>
    <col min="10250" max="10496" width="9.140625" style="2"/>
    <col min="10497" max="10497" width="43.7109375" style="2" customWidth="1"/>
    <col min="10498" max="10498" width="11.5703125" style="2" customWidth="1"/>
    <col min="10499" max="10500" width="11.28515625" style="2" customWidth="1"/>
    <col min="10501" max="10501" width="11.42578125" style="2" customWidth="1"/>
    <col min="10502" max="10502" width="11.28515625" style="2" customWidth="1"/>
    <col min="10503" max="10503" width="13.7109375" style="2" customWidth="1"/>
    <col min="10504" max="10504" width="13.85546875" style="2" customWidth="1"/>
    <col min="10505" max="10505" width="16.5703125" style="2" customWidth="1"/>
    <col min="10506" max="10752" width="9.140625" style="2"/>
    <col min="10753" max="10753" width="43.7109375" style="2" customWidth="1"/>
    <col min="10754" max="10754" width="11.5703125" style="2" customWidth="1"/>
    <col min="10755" max="10756" width="11.28515625" style="2" customWidth="1"/>
    <col min="10757" max="10757" width="11.42578125" style="2" customWidth="1"/>
    <col min="10758" max="10758" width="11.28515625" style="2" customWidth="1"/>
    <col min="10759" max="10759" width="13.7109375" style="2" customWidth="1"/>
    <col min="10760" max="10760" width="13.85546875" style="2" customWidth="1"/>
    <col min="10761" max="10761" width="16.5703125" style="2" customWidth="1"/>
    <col min="10762" max="11008" width="9.140625" style="2"/>
    <col min="11009" max="11009" width="43.7109375" style="2" customWidth="1"/>
    <col min="11010" max="11010" width="11.5703125" style="2" customWidth="1"/>
    <col min="11011" max="11012" width="11.28515625" style="2" customWidth="1"/>
    <col min="11013" max="11013" width="11.42578125" style="2" customWidth="1"/>
    <col min="11014" max="11014" width="11.28515625" style="2" customWidth="1"/>
    <col min="11015" max="11015" width="13.7109375" style="2" customWidth="1"/>
    <col min="11016" max="11016" width="13.85546875" style="2" customWidth="1"/>
    <col min="11017" max="11017" width="16.5703125" style="2" customWidth="1"/>
    <col min="11018" max="11264" width="9.140625" style="2"/>
    <col min="11265" max="11265" width="43.7109375" style="2" customWidth="1"/>
    <col min="11266" max="11266" width="11.5703125" style="2" customWidth="1"/>
    <col min="11267" max="11268" width="11.28515625" style="2" customWidth="1"/>
    <col min="11269" max="11269" width="11.42578125" style="2" customWidth="1"/>
    <col min="11270" max="11270" width="11.28515625" style="2" customWidth="1"/>
    <col min="11271" max="11271" width="13.7109375" style="2" customWidth="1"/>
    <col min="11272" max="11272" width="13.85546875" style="2" customWidth="1"/>
    <col min="11273" max="11273" width="16.5703125" style="2" customWidth="1"/>
    <col min="11274" max="11520" width="9.140625" style="2"/>
    <col min="11521" max="11521" width="43.7109375" style="2" customWidth="1"/>
    <col min="11522" max="11522" width="11.5703125" style="2" customWidth="1"/>
    <col min="11523" max="11524" width="11.28515625" style="2" customWidth="1"/>
    <col min="11525" max="11525" width="11.42578125" style="2" customWidth="1"/>
    <col min="11526" max="11526" width="11.28515625" style="2" customWidth="1"/>
    <col min="11527" max="11527" width="13.7109375" style="2" customWidth="1"/>
    <col min="11528" max="11528" width="13.85546875" style="2" customWidth="1"/>
    <col min="11529" max="11529" width="16.5703125" style="2" customWidth="1"/>
    <col min="11530" max="11776" width="9.140625" style="2"/>
    <col min="11777" max="11777" width="43.7109375" style="2" customWidth="1"/>
    <col min="11778" max="11778" width="11.5703125" style="2" customWidth="1"/>
    <col min="11779" max="11780" width="11.28515625" style="2" customWidth="1"/>
    <col min="11781" max="11781" width="11.42578125" style="2" customWidth="1"/>
    <col min="11782" max="11782" width="11.28515625" style="2" customWidth="1"/>
    <col min="11783" max="11783" width="13.7109375" style="2" customWidth="1"/>
    <col min="11784" max="11784" width="13.85546875" style="2" customWidth="1"/>
    <col min="11785" max="11785" width="16.5703125" style="2" customWidth="1"/>
    <col min="11786" max="12032" width="9.140625" style="2"/>
    <col min="12033" max="12033" width="43.7109375" style="2" customWidth="1"/>
    <col min="12034" max="12034" width="11.5703125" style="2" customWidth="1"/>
    <col min="12035" max="12036" width="11.28515625" style="2" customWidth="1"/>
    <col min="12037" max="12037" width="11.42578125" style="2" customWidth="1"/>
    <col min="12038" max="12038" width="11.28515625" style="2" customWidth="1"/>
    <col min="12039" max="12039" width="13.7109375" style="2" customWidth="1"/>
    <col min="12040" max="12040" width="13.85546875" style="2" customWidth="1"/>
    <col min="12041" max="12041" width="16.5703125" style="2" customWidth="1"/>
    <col min="12042" max="12288" width="9.140625" style="2"/>
    <col min="12289" max="12289" width="43.7109375" style="2" customWidth="1"/>
    <col min="12290" max="12290" width="11.5703125" style="2" customWidth="1"/>
    <col min="12291" max="12292" width="11.28515625" style="2" customWidth="1"/>
    <col min="12293" max="12293" width="11.42578125" style="2" customWidth="1"/>
    <col min="12294" max="12294" width="11.28515625" style="2" customWidth="1"/>
    <col min="12295" max="12295" width="13.7109375" style="2" customWidth="1"/>
    <col min="12296" max="12296" width="13.85546875" style="2" customWidth="1"/>
    <col min="12297" max="12297" width="16.5703125" style="2" customWidth="1"/>
    <col min="12298" max="12544" width="9.140625" style="2"/>
    <col min="12545" max="12545" width="43.7109375" style="2" customWidth="1"/>
    <col min="12546" max="12546" width="11.5703125" style="2" customWidth="1"/>
    <col min="12547" max="12548" width="11.28515625" style="2" customWidth="1"/>
    <col min="12549" max="12549" width="11.42578125" style="2" customWidth="1"/>
    <col min="12550" max="12550" width="11.28515625" style="2" customWidth="1"/>
    <col min="12551" max="12551" width="13.7109375" style="2" customWidth="1"/>
    <col min="12552" max="12552" width="13.85546875" style="2" customWidth="1"/>
    <col min="12553" max="12553" width="16.5703125" style="2" customWidth="1"/>
    <col min="12554" max="12800" width="9.140625" style="2"/>
    <col min="12801" max="12801" width="43.7109375" style="2" customWidth="1"/>
    <col min="12802" max="12802" width="11.5703125" style="2" customWidth="1"/>
    <col min="12803" max="12804" width="11.28515625" style="2" customWidth="1"/>
    <col min="12805" max="12805" width="11.42578125" style="2" customWidth="1"/>
    <col min="12806" max="12806" width="11.28515625" style="2" customWidth="1"/>
    <col min="12807" max="12807" width="13.7109375" style="2" customWidth="1"/>
    <col min="12808" max="12808" width="13.85546875" style="2" customWidth="1"/>
    <col min="12809" max="12809" width="16.5703125" style="2" customWidth="1"/>
    <col min="12810" max="13056" width="9.140625" style="2"/>
    <col min="13057" max="13057" width="43.7109375" style="2" customWidth="1"/>
    <col min="13058" max="13058" width="11.5703125" style="2" customWidth="1"/>
    <col min="13059" max="13060" width="11.28515625" style="2" customWidth="1"/>
    <col min="13061" max="13061" width="11.42578125" style="2" customWidth="1"/>
    <col min="13062" max="13062" width="11.28515625" style="2" customWidth="1"/>
    <col min="13063" max="13063" width="13.7109375" style="2" customWidth="1"/>
    <col min="13064" max="13064" width="13.85546875" style="2" customWidth="1"/>
    <col min="13065" max="13065" width="16.5703125" style="2" customWidth="1"/>
    <col min="13066" max="13312" width="9.140625" style="2"/>
    <col min="13313" max="13313" width="43.7109375" style="2" customWidth="1"/>
    <col min="13314" max="13314" width="11.5703125" style="2" customWidth="1"/>
    <col min="13315" max="13316" width="11.28515625" style="2" customWidth="1"/>
    <col min="13317" max="13317" width="11.42578125" style="2" customWidth="1"/>
    <col min="13318" max="13318" width="11.28515625" style="2" customWidth="1"/>
    <col min="13319" max="13319" width="13.7109375" style="2" customWidth="1"/>
    <col min="13320" max="13320" width="13.85546875" style="2" customWidth="1"/>
    <col min="13321" max="13321" width="16.5703125" style="2" customWidth="1"/>
    <col min="13322" max="13568" width="9.140625" style="2"/>
    <col min="13569" max="13569" width="43.7109375" style="2" customWidth="1"/>
    <col min="13570" max="13570" width="11.5703125" style="2" customWidth="1"/>
    <col min="13571" max="13572" width="11.28515625" style="2" customWidth="1"/>
    <col min="13573" max="13573" width="11.42578125" style="2" customWidth="1"/>
    <col min="13574" max="13574" width="11.28515625" style="2" customWidth="1"/>
    <col min="13575" max="13575" width="13.7109375" style="2" customWidth="1"/>
    <col min="13576" max="13576" width="13.85546875" style="2" customWidth="1"/>
    <col min="13577" max="13577" width="16.5703125" style="2" customWidth="1"/>
    <col min="13578" max="13824" width="9.140625" style="2"/>
    <col min="13825" max="13825" width="43.7109375" style="2" customWidth="1"/>
    <col min="13826" max="13826" width="11.5703125" style="2" customWidth="1"/>
    <col min="13827" max="13828" width="11.28515625" style="2" customWidth="1"/>
    <col min="13829" max="13829" width="11.42578125" style="2" customWidth="1"/>
    <col min="13830" max="13830" width="11.28515625" style="2" customWidth="1"/>
    <col min="13831" max="13831" width="13.7109375" style="2" customWidth="1"/>
    <col min="13832" max="13832" width="13.85546875" style="2" customWidth="1"/>
    <col min="13833" max="13833" width="16.5703125" style="2" customWidth="1"/>
    <col min="13834" max="14080" width="9.140625" style="2"/>
    <col min="14081" max="14081" width="43.7109375" style="2" customWidth="1"/>
    <col min="14082" max="14082" width="11.5703125" style="2" customWidth="1"/>
    <col min="14083" max="14084" width="11.28515625" style="2" customWidth="1"/>
    <col min="14085" max="14085" width="11.42578125" style="2" customWidth="1"/>
    <col min="14086" max="14086" width="11.28515625" style="2" customWidth="1"/>
    <col min="14087" max="14087" width="13.7109375" style="2" customWidth="1"/>
    <col min="14088" max="14088" width="13.85546875" style="2" customWidth="1"/>
    <col min="14089" max="14089" width="16.5703125" style="2" customWidth="1"/>
    <col min="14090" max="14336" width="9.140625" style="2"/>
    <col min="14337" max="14337" width="43.7109375" style="2" customWidth="1"/>
    <col min="14338" max="14338" width="11.5703125" style="2" customWidth="1"/>
    <col min="14339" max="14340" width="11.28515625" style="2" customWidth="1"/>
    <col min="14341" max="14341" width="11.42578125" style="2" customWidth="1"/>
    <col min="14342" max="14342" width="11.28515625" style="2" customWidth="1"/>
    <col min="14343" max="14343" width="13.7109375" style="2" customWidth="1"/>
    <col min="14344" max="14344" width="13.85546875" style="2" customWidth="1"/>
    <col min="14345" max="14345" width="16.5703125" style="2" customWidth="1"/>
    <col min="14346" max="14592" width="9.140625" style="2"/>
    <col min="14593" max="14593" width="43.7109375" style="2" customWidth="1"/>
    <col min="14594" max="14594" width="11.5703125" style="2" customWidth="1"/>
    <col min="14595" max="14596" width="11.28515625" style="2" customWidth="1"/>
    <col min="14597" max="14597" width="11.42578125" style="2" customWidth="1"/>
    <col min="14598" max="14598" width="11.28515625" style="2" customWidth="1"/>
    <col min="14599" max="14599" width="13.7109375" style="2" customWidth="1"/>
    <col min="14600" max="14600" width="13.85546875" style="2" customWidth="1"/>
    <col min="14601" max="14601" width="16.5703125" style="2" customWidth="1"/>
    <col min="14602" max="14848" width="9.140625" style="2"/>
    <col min="14849" max="14849" width="43.7109375" style="2" customWidth="1"/>
    <col min="14850" max="14850" width="11.5703125" style="2" customWidth="1"/>
    <col min="14851" max="14852" width="11.28515625" style="2" customWidth="1"/>
    <col min="14853" max="14853" width="11.42578125" style="2" customWidth="1"/>
    <col min="14854" max="14854" width="11.28515625" style="2" customWidth="1"/>
    <col min="14855" max="14855" width="13.7109375" style="2" customWidth="1"/>
    <col min="14856" max="14856" width="13.85546875" style="2" customWidth="1"/>
    <col min="14857" max="14857" width="16.5703125" style="2" customWidth="1"/>
    <col min="14858" max="15104" width="9.140625" style="2"/>
    <col min="15105" max="15105" width="43.7109375" style="2" customWidth="1"/>
    <col min="15106" max="15106" width="11.5703125" style="2" customWidth="1"/>
    <col min="15107" max="15108" width="11.28515625" style="2" customWidth="1"/>
    <col min="15109" max="15109" width="11.42578125" style="2" customWidth="1"/>
    <col min="15110" max="15110" width="11.28515625" style="2" customWidth="1"/>
    <col min="15111" max="15111" width="13.7109375" style="2" customWidth="1"/>
    <col min="15112" max="15112" width="13.85546875" style="2" customWidth="1"/>
    <col min="15113" max="15113" width="16.5703125" style="2" customWidth="1"/>
    <col min="15114" max="15360" width="9.140625" style="2"/>
    <col min="15361" max="15361" width="43.7109375" style="2" customWidth="1"/>
    <col min="15362" max="15362" width="11.5703125" style="2" customWidth="1"/>
    <col min="15363" max="15364" width="11.28515625" style="2" customWidth="1"/>
    <col min="15365" max="15365" width="11.42578125" style="2" customWidth="1"/>
    <col min="15366" max="15366" width="11.28515625" style="2" customWidth="1"/>
    <col min="15367" max="15367" width="13.7109375" style="2" customWidth="1"/>
    <col min="15368" max="15368" width="13.85546875" style="2" customWidth="1"/>
    <col min="15369" max="15369" width="16.5703125" style="2" customWidth="1"/>
    <col min="15370" max="15616" width="9.140625" style="2"/>
    <col min="15617" max="15617" width="43.7109375" style="2" customWidth="1"/>
    <col min="15618" max="15618" width="11.5703125" style="2" customWidth="1"/>
    <col min="15619" max="15620" width="11.28515625" style="2" customWidth="1"/>
    <col min="15621" max="15621" width="11.42578125" style="2" customWidth="1"/>
    <col min="15622" max="15622" width="11.28515625" style="2" customWidth="1"/>
    <col min="15623" max="15623" width="13.7109375" style="2" customWidth="1"/>
    <col min="15624" max="15624" width="13.85546875" style="2" customWidth="1"/>
    <col min="15625" max="15625" width="16.5703125" style="2" customWidth="1"/>
    <col min="15626" max="15872" width="9.140625" style="2"/>
    <col min="15873" max="15873" width="43.7109375" style="2" customWidth="1"/>
    <col min="15874" max="15874" width="11.5703125" style="2" customWidth="1"/>
    <col min="15875" max="15876" width="11.28515625" style="2" customWidth="1"/>
    <col min="15877" max="15877" width="11.42578125" style="2" customWidth="1"/>
    <col min="15878" max="15878" width="11.28515625" style="2" customWidth="1"/>
    <col min="15879" max="15879" width="13.7109375" style="2" customWidth="1"/>
    <col min="15880" max="15880" width="13.85546875" style="2" customWidth="1"/>
    <col min="15881" max="15881" width="16.5703125" style="2" customWidth="1"/>
    <col min="15882" max="16128" width="9.140625" style="2"/>
    <col min="16129" max="16129" width="43.7109375" style="2" customWidth="1"/>
    <col min="16130" max="16130" width="11.5703125" style="2" customWidth="1"/>
    <col min="16131" max="16132" width="11.28515625" style="2" customWidth="1"/>
    <col min="16133" max="16133" width="11.42578125" style="2" customWidth="1"/>
    <col min="16134" max="16134" width="11.28515625" style="2" customWidth="1"/>
    <col min="16135" max="16135" width="13.7109375" style="2" customWidth="1"/>
    <col min="16136" max="16136" width="13.85546875" style="2" customWidth="1"/>
    <col min="16137" max="16137" width="16.5703125" style="2" customWidth="1"/>
    <col min="16138" max="16384" width="9.140625" style="2"/>
  </cols>
  <sheetData>
    <row r="1" spans="1:14" ht="38.25" customHeight="1">
      <c r="A1" s="76" t="s">
        <v>115</v>
      </c>
      <c r="B1" s="75"/>
      <c r="C1" s="75"/>
      <c r="D1" s="75"/>
      <c r="E1" s="75"/>
      <c r="F1" s="75"/>
      <c r="G1" s="75"/>
    </row>
    <row r="3" spans="1:14" ht="75.75" customHeight="1">
      <c r="A3" s="77" t="s">
        <v>42</v>
      </c>
      <c r="B3" s="122" t="s">
        <v>74</v>
      </c>
      <c r="C3" s="122" t="s">
        <v>75</v>
      </c>
      <c r="D3" s="122" t="s">
        <v>76</v>
      </c>
      <c r="E3" s="122" t="s">
        <v>77</v>
      </c>
      <c r="F3" s="122" t="s">
        <v>78</v>
      </c>
      <c r="G3" s="78" t="s">
        <v>79</v>
      </c>
    </row>
    <row r="4" spans="1:14" ht="30.75" customHeight="1">
      <c r="A4" s="79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80"/>
      <c r="C4" s="80"/>
      <c r="D4" s="80"/>
      <c r="E4" s="80"/>
      <c r="F4" s="80"/>
      <c r="G4" s="81"/>
    </row>
    <row r="5" spans="1:14" ht="30" customHeight="1">
      <c r="A5" s="79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80"/>
      <c r="C5" s="80"/>
      <c r="D5" s="80"/>
      <c r="E5" s="80"/>
      <c r="F5" s="80"/>
      <c r="G5" s="81"/>
    </row>
    <row r="6" spans="1:14" ht="36" customHeight="1">
      <c r="A6" s="82" t="s">
        <v>49</v>
      </c>
      <c r="B6" s="83">
        <v>327</v>
      </c>
      <c r="C6" s="83">
        <v>34</v>
      </c>
      <c r="D6" s="83">
        <v>51</v>
      </c>
      <c r="E6" s="83">
        <v>47</v>
      </c>
      <c r="F6" s="83">
        <v>71</v>
      </c>
      <c r="G6" s="84">
        <f>'Մարզային բաշխում'!H7</f>
        <v>530</v>
      </c>
      <c r="H6" s="29"/>
    </row>
    <row r="7" spans="1:14" ht="23.25" customHeight="1">
      <c r="A7" s="85" t="s">
        <v>14</v>
      </c>
      <c r="B7" s="83">
        <v>33</v>
      </c>
      <c r="C7" s="83">
        <v>3</v>
      </c>
      <c r="D7" s="83">
        <v>5</v>
      </c>
      <c r="E7" s="83">
        <v>5</v>
      </c>
      <c r="F7" s="83">
        <v>7</v>
      </c>
      <c r="G7" s="84">
        <f>'Մարզային բաշխում'!H8</f>
        <v>53</v>
      </c>
      <c r="H7" s="29"/>
    </row>
    <row r="8" spans="1:14" ht="23.25" customHeight="1">
      <c r="A8" s="82" t="s">
        <v>15</v>
      </c>
      <c r="B8" s="86">
        <v>65400</v>
      </c>
      <c r="C8" s="86">
        <v>6800</v>
      </c>
      <c r="D8" s="86">
        <v>10200</v>
      </c>
      <c r="E8" s="86">
        <v>9400</v>
      </c>
      <c r="F8" s="86">
        <v>14200</v>
      </c>
      <c r="G8" s="86">
        <f>'Մարզային բաշխում'!H9</f>
        <v>106000</v>
      </c>
      <c r="H8" s="29"/>
    </row>
    <row r="9" spans="1:14" ht="40.5" customHeight="1">
      <c r="A9" s="79" t="s">
        <v>16</v>
      </c>
      <c r="B9" s="80"/>
      <c r="C9" s="80"/>
      <c r="D9" s="80"/>
      <c r="E9" s="80"/>
      <c r="F9" s="80"/>
      <c r="G9" s="81"/>
      <c r="H9" s="29"/>
    </row>
    <row r="10" spans="1:14" ht="34.5" customHeight="1">
      <c r="A10" s="87" t="s">
        <v>17</v>
      </c>
      <c r="B10" s="83">
        <v>110</v>
      </c>
      <c r="C10" s="83">
        <v>6</v>
      </c>
      <c r="D10" s="83">
        <v>4</v>
      </c>
      <c r="E10" s="83">
        <v>4</v>
      </c>
      <c r="F10" s="83">
        <v>7</v>
      </c>
      <c r="G10" s="110">
        <f>'Մարզային բաշխում'!H12</f>
        <v>131</v>
      </c>
      <c r="H10" s="29"/>
    </row>
    <row r="11" spans="1:14" ht="15" customHeight="1">
      <c r="A11" s="90" t="s">
        <v>14</v>
      </c>
      <c r="B11" s="83">
        <v>11</v>
      </c>
      <c r="C11" s="83">
        <v>1</v>
      </c>
      <c r="D11" s="88">
        <v>0</v>
      </c>
      <c r="E11" s="88">
        <v>0</v>
      </c>
      <c r="F11" s="88">
        <v>1</v>
      </c>
      <c r="G11" s="110">
        <f>'Մարզային բաշխում'!H13</f>
        <v>13</v>
      </c>
      <c r="H11" s="29"/>
    </row>
    <row r="12" spans="1:14" s="14" customFormat="1" ht="21.75" customHeight="1">
      <c r="A12" s="87" t="s">
        <v>18</v>
      </c>
      <c r="B12" s="86">
        <v>9075</v>
      </c>
      <c r="C12" s="86">
        <v>495</v>
      </c>
      <c r="D12" s="91">
        <v>330</v>
      </c>
      <c r="E12" s="91">
        <v>330</v>
      </c>
      <c r="F12" s="91">
        <v>577.5</v>
      </c>
      <c r="G12" s="91">
        <f>'Մարզային բաշխում'!H14</f>
        <v>10807.5</v>
      </c>
      <c r="H12" s="29"/>
    </row>
    <row r="13" spans="1:14" s="4" customFormat="1" ht="21.75" customHeight="1">
      <c r="A13" s="92" t="s">
        <v>19</v>
      </c>
      <c r="B13" s="86">
        <v>10037.5</v>
      </c>
      <c r="C13" s="86">
        <v>547.5</v>
      </c>
      <c r="D13" s="86">
        <v>365</v>
      </c>
      <c r="E13" s="86">
        <v>365</v>
      </c>
      <c r="F13" s="86">
        <v>638.75</v>
      </c>
      <c r="G13" s="91">
        <f>'Մարզային բաշխում'!H15</f>
        <v>11953.75</v>
      </c>
      <c r="H13" s="29"/>
    </row>
    <row r="14" spans="1:14" s="14" customFormat="1" ht="20.25" customHeight="1">
      <c r="A14" s="82" t="s">
        <v>20</v>
      </c>
      <c r="B14" s="88">
        <f>ROUND(B10*0.5,0)</f>
        <v>55</v>
      </c>
      <c r="C14" s="88">
        <f t="shared" ref="C14:F14" si="0">ROUND(C10*0.5,0)</f>
        <v>3</v>
      </c>
      <c r="D14" s="88">
        <f t="shared" si="0"/>
        <v>2</v>
      </c>
      <c r="E14" s="88">
        <f t="shared" si="0"/>
        <v>2</v>
      </c>
      <c r="F14" s="88">
        <f t="shared" si="0"/>
        <v>4</v>
      </c>
      <c r="G14" s="110">
        <f>'Մարզային բաշխում'!H16</f>
        <v>66</v>
      </c>
      <c r="H14" s="29"/>
      <c r="I14" s="53"/>
      <c r="J14" s="53"/>
      <c r="K14" s="53"/>
      <c r="L14" s="53"/>
      <c r="M14" s="53"/>
      <c r="N14" s="54"/>
    </row>
    <row r="15" spans="1:14" ht="36" customHeight="1">
      <c r="A15" s="79" t="s">
        <v>21</v>
      </c>
      <c r="B15" s="80"/>
      <c r="C15" s="80"/>
      <c r="D15" s="80"/>
      <c r="E15" s="80"/>
      <c r="F15" s="80"/>
      <c r="G15" s="81"/>
      <c r="H15" s="29"/>
    </row>
    <row r="16" spans="1:14" ht="35.25" customHeight="1">
      <c r="A16" s="93" t="s">
        <v>17</v>
      </c>
      <c r="B16" s="135">
        <v>120</v>
      </c>
      <c r="C16" s="136">
        <v>9</v>
      </c>
      <c r="D16" s="135">
        <v>12</v>
      </c>
      <c r="E16" s="135">
        <v>16</v>
      </c>
      <c r="F16" s="135">
        <v>22</v>
      </c>
      <c r="G16" s="84">
        <f>'Մարզային բաշխում'!H19</f>
        <v>179</v>
      </c>
      <c r="H16" s="29"/>
    </row>
    <row r="17" spans="1:9" ht="18.75" customHeight="1">
      <c r="A17" s="85" t="s">
        <v>14</v>
      </c>
      <c r="B17" s="83">
        <v>25</v>
      </c>
      <c r="C17" s="83">
        <v>2</v>
      </c>
      <c r="D17" s="83">
        <v>2</v>
      </c>
      <c r="E17" s="83">
        <v>3</v>
      </c>
      <c r="F17" s="83">
        <v>4</v>
      </c>
      <c r="G17" s="84">
        <f>'Մարզային բաշխում'!H20</f>
        <v>36</v>
      </c>
      <c r="H17" s="29"/>
    </row>
    <row r="18" spans="1:9" ht="20.25" customHeight="1">
      <c r="A18" s="93" t="s">
        <v>15</v>
      </c>
      <c r="B18" s="86">
        <v>28045.331999999999</v>
      </c>
      <c r="C18" s="86">
        <v>2103.3998999999999</v>
      </c>
      <c r="D18" s="86">
        <v>2804.5331999999999</v>
      </c>
      <c r="E18" s="86">
        <v>3739.3775999999998</v>
      </c>
      <c r="F18" s="86">
        <v>5141.6441999999997</v>
      </c>
      <c r="G18" s="86">
        <f>'Մարզային բաշխում'!H21</f>
        <v>41834.286899999999</v>
      </c>
      <c r="H18" s="29"/>
    </row>
    <row r="19" spans="1:9" s="14" customFormat="1" ht="16.5" customHeight="1">
      <c r="A19" s="93" t="s">
        <v>20</v>
      </c>
      <c r="B19" s="135">
        <f>ROUND(B16*0.5,0)</f>
        <v>60</v>
      </c>
      <c r="C19" s="135">
        <f t="shared" ref="C19:F19" si="1">ROUND(C16*0.5,0)</f>
        <v>5</v>
      </c>
      <c r="D19" s="135">
        <f t="shared" si="1"/>
        <v>6</v>
      </c>
      <c r="E19" s="135">
        <f t="shared" si="1"/>
        <v>8</v>
      </c>
      <c r="F19" s="135">
        <f t="shared" si="1"/>
        <v>11</v>
      </c>
      <c r="G19" s="84">
        <f>'Մարզային բաշխում'!H22</f>
        <v>90</v>
      </c>
      <c r="H19" s="29"/>
    </row>
    <row r="20" spans="1:9" ht="18.75" customHeight="1">
      <c r="A20" s="94" t="s">
        <v>22</v>
      </c>
      <c r="B20" s="94"/>
      <c r="C20" s="94"/>
      <c r="D20" s="94"/>
      <c r="E20" s="94"/>
      <c r="F20" s="94"/>
      <c r="G20" s="94"/>
      <c r="H20" s="29"/>
    </row>
    <row r="21" spans="1:9" ht="13.5">
      <c r="A21" s="82" t="s">
        <v>15</v>
      </c>
      <c r="B21" s="86">
        <v>700</v>
      </c>
      <c r="C21" s="86"/>
      <c r="D21" s="86"/>
      <c r="E21" s="86"/>
      <c r="F21" s="86"/>
      <c r="G21" s="86">
        <f>'Մարզային բաշխում'!H30</f>
        <v>700</v>
      </c>
      <c r="H21" s="29"/>
    </row>
    <row r="22" spans="1:9" s="14" customFormat="1" ht="17.25" customHeight="1">
      <c r="A22" s="98" t="s">
        <v>33</v>
      </c>
      <c r="B22" s="98"/>
      <c r="C22" s="98"/>
      <c r="D22" s="98"/>
      <c r="E22" s="98"/>
      <c r="F22" s="98"/>
      <c r="G22" s="98"/>
      <c r="H22" s="29"/>
    </row>
    <row r="23" spans="1:9" ht="63" customHeight="1">
      <c r="A23" s="82" t="s">
        <v>34</v>
      </c>
      <c r="B23" s="86">
        <v>877.86</v>
      </c>
      <c r="C23" s="86">
        <v>0</v>
      </c>
      <c r="D23" s="86">
        <v>0</v>
      </c>
      <c r="E23" s="86">
        <v>0</v>
      </c>
      <c r="F23" s="86">
        <v>0</v>
      </c>
      <c r="G23" s="86">
        <f>'Մարզային բաշխում'!H46</f>
        <v>877.86</v>
      </c>
      <c r="H23" s="29"/>
    </row>
    <row r="24" spans="1:9" ht="18" customHeight="1">
      <c r="A24" s="94" t="s">
        <v>35</v>
      </c>
      <c r="B24" s="94"/>
      <c r="C24" s="94"/>
      <c r="D24" s="94"/>
      <c r="E24" s="94"/>
      <c r="F24" s="94"/>
      <c r="G24" s="94"/>
      <c r="H24" s="29"/>
    </row>
    <row r="25" spans="1:9" ht="33" customHeight="1">
      <c r="A25" s="92" t="s">
        <v>36</v>
      </c>
      <c r="B25" s="100">
        <f>B10+B16+B6</f>
        <v>557</v>
      </c>
      <c r="C25" s="100">
        <f t="shared" ref="C25:F25" si="2">C10+C16+C6</f>
        <v>49</v>
      </c>
      <c r="D25" s="100">
        <f t="shared" si="2"/>
        <v>67</v>
      </c>
      <c r="E25" s="100">
        <f t="shared" si="2"/>
        <v>67</v>
      </c>
      <c r="F25" s="100">
        <f t="shared" si="2"/>
        <v>100</v>
      </c>
      <c r="G25" s="100">
        <f>SUM(B25:F25)</f>
        <v>840</v>
      </c>
      <c r="H25" s="29"/>
    </row>
    <row r="26" spans="1:9" ht="18.75" customHeight="1">
      <c r="A26" s="101" t="s">
        <v>14</v>
      </c>
      <c r="B26" s="102">
        <f>B11+B17+B7</f>
        <v>69</v>
      </c>
      <c r="C26" s="102">
        <f t="shared" ref="C26:F26" si="3">C11+C17+C7</f>
        <v>6</v>
      </c>
      <c r="D26" s="102">
        <f t="shared" si="3"/>
        <v>7</v>
      </c>
      <c r="E26" s="102">
        <f t="shared" si="3"/>
        <v>8</v>
      </c>
      <c r="F26" s="102">
        <f t="shared" si="3"/>
        <v>12</v>
      </c>
      <c r="G26" s="100">
        <f>'Մարզային բաշխում'!H49</f>
        <v>102</v>
      </c>
      <c r="H26" s="29"/>
      <c r="I26" s="34"/>
    </row>
    <row r="27" spans="1:9" ht="36.75" customHeight="1">
      <c r="A27" s="92" t="s">
        <v>107</v>
      </c>
      <c r="B27" s="102">
        <f>B14+B19+B6</f>
        <v>442</v>
      </c>
      <c r="C27" s="102">
        <f t="shared" ref="C27:F27" si="4">C14+C19+C6</f>
        <v>42</v>
      </c>
      <c r="D27" s="102">
        <f t="shared" si="4"/>
        <v>59</v>
      </c>
      <c r="E27" s="102">
        <f t="shared" si="4"/>
        <v>57</v>
      </c>
      <c r="F27" s="102">
        <f t="shared" si="4"/>
        <v>86</v>
      </c>
      <c r="G27" s="100">
        <f>SUM(B27:F27)</f>
        <v>686</v>
      </c>
      <c r="H27" s="29"/>
      <c r="I27" s="34"/>
    </row>
    <row r="28" spans="1:9" ht="35.25" customHeight="1">
      <c r="A28" s="92" t="s">
        <v>37</v>
      </c>
      <c r="B28" s="102">
        <v>560</v>
      </c>
      <c r="C28" s="102">
        <v>24</v>
      </c>
      <c r="D28" s="102">
        <v>34</v>
      </c>
      <c r="E28" s="102">
        <v>39</v>
      </c>
      <c r="F28" s="102">
        <v>66</v>
      </c>
      <c r="G28" s="100">
        <f>'Մարզային բաշխում'!H53</f>
        <v>723</v>
      </c>
      <c r="H28" s="29"/>
      <c r="I28" s="34"/>
    </row>
    <row r="29" spans="1:9" ht="61.5" customHeight="1">
      <c r="A29" s="92" t="s">
        <v>38</v>
      </c>
      <c r="B29" s="102">
        <f t="shared" ref="B29:F29" si="5">B27+B28</f>
        <v>1002</v>
      </c>
      <c r="C29" s="102">
        <f t="shared" si="5"/>
        <v>66</v>
      </c>
      <c r="D29" s="102">
        <f t="shared" si="5"/>
        <v>93</v>
      </c>
      <c r="E29" s="102">
        <f t="shared" si="5"/>
        <v>96</v>
      </c>
      <c r="F29" s="102">
        <f t="shared" si="5"/>
        <v>152</v>
      </c>
      <c r="G29" s="100">
        <f>SUM(B29:F29)</f>
        <v>1409</v>
      </c>
      <c r="H29" s="29"/>
      <c r="I29" s="34"/>
    </row>
    <row r="30" spans="1:9" ht="13.5">
      <c r="A30" s="103" t="s">
        <v>39</v>
      </c>
      <c r="B30" s="104">
        <f>B12+B18+B23+B21+B13+B8</f>
        <v>114135.692</v>
      </c>
      <c r="C30" s="104">
        <f t="shared" ref="C30:F30" si="6">C12+C18+C23+C21+C13+C8</f>
        <v>9945.8999000000003</v>
      </c>
      <c r="D30" s="104">
        <f t="shared" si="6"/>
        <v>13699.5332</v>
      </c>
      <c r="E30" s="104">
        <f t="shared" si="6"/>
        <v>13834.3776</v>
      </c>
      <c r="F30" s="104">
        <f t="shared" si="6"/>
        <v>20557.894199999999</v>
      </c>
      <c r="G30" s="86">
        <f>'Մարզային բաշխում'!H55</f>
        <v>172173.39689999999</v>
      </c>
      <c r="H30" s="29"/>
      <c r="I30" s="34"/>
    </row>
    <row r="31" spans="1:9" s="14" customFormat="1" ht="16.5">
      <c r="A31" s="57"/>
      <c r="B31" s="58"/>
      <c r="C31" s="58"/>
      <c r="D31" s="58"/>
      <c r="E31" s="58"/>
      <c r="F31" s="58"/>
      <c r="G31" s="59"/>
      <c r="H31" s="25"/>
    </row>
    <row r="32" spans="1:9" s="60" customFormat="1" ht="15" customHeight="1">
      <c r="A32" s="49"/>
      <c r="G32" s="61"/>
    </row>
    <row r="36" spans="2:2">
      <c r="B36" s="11"/>
    </row>
    <row r="40" spans="2:2">
      <c r="B40" s="11"/>
    </row>
  </sheetData>
  <mergeCells count="8">
    <mergeCell ref="A1:G1"/>
    <mergeCell ref="A5:G5"/>
    <mergeCell ref="A9:G9"/>
    <mergeCell ref="A24:G24"/>
    <mergeCell ref="A15:G15"/>
    <mergeCell ref="A20:G20"/>
    <mergeCell ref="A22:G22"/>
    <mergeCell ref="A4:G4"/>
  </mergeCells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5"/>
  <sheetViews>
    <sheetView zoomScaleNormal="100" workbookViewId="0">
      <selection activeCell="H5" sqref="H5"/>
    </sheetView>
  </sheetViews>
  <sheetFormatPr defaultRowHeight="14.25"/>
  <cols>
    <col min="1" max="1" width="43.7109375" style="3" customWidth="1"/>
    <col min="2" max="2" width="11.5703125" style="2" customWidth="1"/>
    <col min="3" max="3" width="11.28515625" style="2" customWidth="1"/>
    <col min="4" max="4" width="10.85546875" style="2" customWidth="1"/>
    <col min="5" max="5" width="10.28515625" style="2" customWidth="1"/>
    <col min="6" max="6" width="12.28515625" style="14" customWidth="1"/>
    <col min="7" max="7" width="13.85546875" style="26" customWidth="1"/>
    <col min="8" max="8" width="16.5703125" style="2" customWidth="1"/>
    <col min="9" max="256" width="9.140625" style="2"/>
    <col min="257" max="257" width="43.7109375" style="2" customWidth="1"/>
    <col min="258" max="258" width="11.5703125" style="2" customWidth="1"/>
    <col min="259" max="259" width="11.28515625" style="2" customWidth="1"/>
    <col min="260" max="260" width="10.85546875" style="2" customWidth="1"/>
    <col min="261" max="261" width="10.28515625" style="2" customWidth="1"/>
    <col min="262" max="262" width="12.28515625" style="2" customWidth="1"/>
    <col min="263" max="263" width="13.85546875" style="2" customWidth="1"/>
    <col min="264" max="264" width="16.5703125" style="2" customWidth="1"/>
    <col min="265" max="512" width="9.140625" style="2"/>
    <col min="513" max="513" width="43.7109375" style="2" customWidth="1"/>
    <col min="514" max="514" width="11.5703125" style="2" customWidth="1"/>
    <col min="515" max="515" width="11.28515625" style="2" customWidth="1"/>
    <col min="516" max="516" width="10.85546875" style="2" customWidth="1"/>
    <col min="517" max="517" width="10.28515625" style="2" customWidth="1"/>
    <col min="518" max="518" width="12.28515625" style="2" customWidth="1"/>
    <col min="519" max="519" width="13.85546875" style="2" customWidth="1"/>
    <col min="520" max="520" width="16.5703125" style="2" customWidth="1"/>
    <col min="521" max="768" width="9.140625" style="2"/>
    <col min="769" max="769" width="43.7109375" style="2" customWidth="1"/>
    <col min="770" max="770" width="11.5703125" style="2" customWidth="1"/>
    <col min="771" max="771" width="11.28515625" style="2" customWidth="1"/>
    <col min="772" max="772" width="10.85546875" style="2" customWidth="1"/>
    <col min="773" max="773" width="10.28515625" style="2" customWidth="1"/>
    <col min="774" max="774" width="12.28515625" style="2" customWidth="1"/>
    <col min="775" max="775" width="13.85546875" style="2" customWidth="1"/>
    <col min="776" max="776" width="16.5703125" style="2" customWidth="1"/>
    <col min="777" max="1024" width="9.140625" style="2"/>
    <col min="1025" max="1025" width="43.7109375" style="2" customWidth="1"/>
    <col min="1026" max="1026" width="11.5703125" style="2" customWidth="1"/>
    <col min="1027" max="1027" width="11.28515625" style="2" customWidth="1"/>
    <col min="1028" max="1028" width="10.85546875" style="2" customWidth="1"/>
    <col min="1029" max="1029" width="10.28515625" style="2" customWidth="1"/>
    <col min="1030" max="1030" width="12.28515625" style="2" customWidth="1"/>
    <col min="1031" max="1031" width="13.85546875" style="2" customWidth="1"/>
    <col min="1032" max="1032" width="16.5703125" style="2" customWidth="1"/>
    <col min="1033" max="1280" width="9.140625" style="2"/>
    <col min="1281" max="1281" width="43.7109375" style="2" customWidth="1"/>
    <col min="1282" max="1282" width="11.5703125" style="2" customWidth="1"/>
    <col min="1283" max="1283" width="11.28515625" style="2" customWidth="1"/>
    <col min="1284" max="1284" width="10.85546875" style="2" customWidth="1"/>
    <col min="1285" max="1285" width="10.28515625" style="2" customWidth="1"/>
    <col min="1286" max="1286" width="12.28515625" style="2" customWidth="1"/>
    <col min="1287" max="1287" width="13.85546875" style="2" customWidth="1"/>
    <col min="1288" max="1288" width="16.5703125" style="2" customWidth="1"/>
    <col min="1289" max="1536" width="9.140625" style="2"/>
    <col min="1537" max="1537" width="43.7109375" style="2" customWidth="1"/>
    <col min="1538" max="1538" width="11.5703125" style="2" customWidth="1"/>
    <col min="1539" max="1539" width="11.28515625" style="2" customWidth="1"/>
    <col min="1540" max="1540" width="10.85546875" style="2" customWidth="1"/>
    <col min="1541" max="1541" width="10.28515625" style="2" customWidth="1"/>
    <col min="1542" max="1542" width="12.28515625" style="2" customWidth="1"/>
    <col min="1543" max="1543" width="13.85546875" style="2" customWidth="1"/>
    <col min="1544" max="1544" width="16.5703125" style="2" customWidth="1"/>
    <col min="1545" max="1792" width="9.140625" style="2"/>
    <col min="1793" max="1793" width="43.7109375" style="2" customWidth="1"/>
    <col min="1794" max="1794" width="11.5703125" style="2" customWidth="1"/>
    <col min="1795" max="1795" width="11.28515625" style="2" customWidth="1"/>
    <col min="1796" max="1796" width="10.85546875" style="2" customWidth="1"/>
    <col min="1797" max="1797" width="10.28515625" style="2" customWidth="1"/>
    <col min="1798" max="1798" width="12.28515625" style="2" customWidth="1"/>
    <col min="1799" max="1799" width="13.85546875" style="2" customWidth="1"/>
    <col min="1800" max="1800" width="16.5703125" style="2" customWidth="1"/>
    <col min="1801" max="2048" width="9.140625" style="2"/>
    <col min="2049" max="2049" width="43.7109375" style="2" customWidth="1"/>
    <col min="2050" max="2050" width="11.5703125" style="2" customWidth="1"/>
    <col min="2051" max="2051" width="11.28515625" style="2" customWidth="1"/>
    <col min="2052" max="2052" width="10.85546875" style="2" customWidth="1"/>
    <col min="2053" max="2053" width="10.28515625" style="2" customWidth="1"/>
    <col min="2054" max="2054" width="12.28515625" style="2" customWidth="1"/>
    <col min="2055" max="2055" width="13.85546875" style="2" customWidth="1"/>
    <col min="2056" max="2056" width="16.5703125" style="2" customWidth="1"/>
    <col min="2057" max="2304" width="9.140625" style="2"/>
    <col min="2305" max="2305" width="43.7109375" style="2" customWidth="1"/>
    <col min="2306" max="2306" width="11.5703125" style="2" customWidth="1"/>
    <col min="2307" max="2307" width="11.28515625" style="2" customWidth="1"/>
    <col min="2308" max="2308" width="10.85546875" style="2" customWidth="1"/>
    <col min="2309" max="2309" width="10.28515625" style="2" customWidth="1"/>
    <col min="2310" max="2310" width="12.28515625" style="2" customWidth="1"/>
    <col min="2311" max="2311" width="13.85546875" style="2" customWidth="1"/>
    <col min="2312" max="2312" width="16.5703125" style="2" customWidth="1"/>
    <col min="2313" max="2560" width="9.140625" style="2"/>
    <col min="2561" max="2561" width="43.7109375" style="2" customWidth="1"/>
    <col min="2562" max="2562" width="11.5703125" style="2" customWidth="1"/>
    <col min="2563" max="2563" width="11.28515625" style="2" customWidth="1"/>
    <col min="2564" max="2564" width="10.85546875" style="2" customWidth="1"/>
    <col min="2565" max="2565" width="10.28515625" style="2" customWidth="1"/>
    <col min="2566" max="2566" width="12.28515625" style="2" customWidth="1"/>
    <col min="2567" max="2567" width="13.85546875" style="2" customWidth="1"/>
    <col min="2568" max="2568" width="16.5703125" style="2" customWidth="1"/>
    <col min="2569" max="2816" width="9.140625" style="2"/>
    <col min="2817" max="2817" width="43.7109375" style="2" customWidth="1"/>
    <col min="2818" max="2818" width="11.5703125" style="2" customWidth="1"/>
    <col min="2819" max="2819" width="11.28515625" style="2" customWidth="1"/>
    <col min="2820" max="2820" width="10.85546875" style="2" customWidth="1"/>
    <col min="2821" max="2821" width="10.28515625" style="2" customWidth="1"/>
    <col min="2822" max="2822" width="12.28515625" style="2" customWidth="1"/>
    <col min="2823" max="2823" width="13.85546875" style="2" customWidth="1"/>
    <col min="2824" max="2824" width="16.5703125" style="2" customWidth="1"/>
    <col min="2825" max="3072" width="9.140625" style="2"/>
    <col min="3073" max="3073" width="43.7109375" style="2" customWidth="1"/>
    <col min="3074" max="3074" width="11.5703125" style="2" customWidth="1"/>
    <col min="3075" max="3075" width="11.28515625" style="2" customWidth="1"/>
    <col min="3076" max="3076" width="10.85546875" style="2" customWidth="1"/>
    <col min="3077" max="3077" width="10.28515625" style="2" customWidth="1"/>
    <col min="3078" max="3078" width="12.28515625" style="2" customWidth="1"/>
    <col min="3079" max="3079" width="13.85546875" style="2" customWidth="1"/>
    <col min="3080" max="3080" width="16.5703125" style="2" customWidth="1"/>
    <col min="3081" max="3328" width="9.140625" style="2"/>
    <col min="3329" max="3329" width="43.7109375" style="2" customWidth="1"/>
    <col min="3330" max="3330" width="11.5703125" style="2" customWidth="1"/>
    <col min="3331" max="3331" width="11.28515625" style="2" customWidth="1"/>
    <col min="3332" max="3332" width="10.85546875" style="2" customWidth="1"/>
    <col min="3333" max="3333" width="10.28515625" style="2" customWidth="1"/>
    <col min="3334" max="3334" width="12.28515625" style="2" customWidth="1"/>
    <col min="3335" max="3335" width="13.85546875" style="2" customWidth="1"/>
    <col min="3336" max="3336" width="16.5703125" style="2" customWidth="1"/>
    <col min="3337" max="3584" width="9.140625" style="2"/>
    <col min="3585" max="3585" width="43.7109375" style="2" customWidth="1"/>
    <col min="3586" max="3586" width="11.5703125" style="2" customWidth="1"/>
    <col min="3587" max="3587" width="11.28515625" style="2" customWidth="1"/>
    <col min="3588" max="3588" width="10.85546875" style="2" customWidth="1"/>
    <col min="3589" max="3589" width="10.28515625" style="2" customWidth="1"/>
    <col min="3590" max="3590" width="12.28515625" style="2" customWidth="1"/>
    <col min="3591" max="3591" width="13.85546875" style="2" customWidth="1"/>
    <col min="3592" max="3592" width="16.5703125" style="2" customWidth="1"/>
    <col min="3593" max="3840" width="9.140625" style="2"/>
    <col min="3841" max="3841" width="43.7109375" style="2" customWidth="1"/>
    <col min="3842" max="3842" width="11.5703125" style="2" customWidth="1"/>
    <col min="3843" max="3843" width="11.28515625" style="2" customWidth="1"/>
    <col min="3844" max="3844" width="10.85546875" style="2" customWidth="1"/>
    <col min="3845" max="3845" width="10.28515625" style="2" customWidth="1"/>
    <col min="3846" max="3846" width="12.28515625" style="2" customWidth="1"/>
    <col min="3847" max="3847" width="13.85546875" style="2" customWidth="1"/>
    <col min="3848" max="3848" width="16.5703125" style="2" customWidth="1"/>
    <col min="3849" max="4096" width="9.140625" style="2"/>
    <col min="4097" max="4097" width="43.7109375" style="2" customWidth="1"/>
    <col min="4098" max="4098" width="11.5703125" style="2" customWidth="1"/>
    <col min="4099" max="4099" width="11.28515625" style="2" customWidth="1"/>
    <col min="4100" max="4100" width="10.85546875" style="2" customWidth="1"/>
    <col min="4101" max="4101" width="10.28515625" style="2" customWidth="1"/>
    <col min="4102" max="4102" width="12.28515625" style="2" customWidth="1"/>
    <col min="4103" max="4103" width="13.85546875" style="2" customWidth="1"/>
    <col min="4104" max="4104" width="16.5703125" style="2" customWidth="1"/>
    <col min="4105" max="4352" width="9.140625" style="2"/>
    <col min="4353" max="4353" width="43.7109375" style="2" customWidth="1"/>
    <col min="4354" max="4354" width="11.5703125" style="2" customWidth="1"/>
    <col min="4355" max="4355" width="11.28515625" style="2" customWidth="1"/>
    <col min="4356" max="4356" width="10.85546875" style="2" customWidth="1"/>
    <col min="4357" max="4357" width="10.28515625" style="2" customWidth="1"/>
    <col min="4358" max="4358" width="12.28515625" style="2" customWidth="1"/>
    <col min="4359" max="4359" width="13.85546875" style="2" customWidth="1"/>
    <col min="4360" max="4360" width="16.5703125" style="2" customWidth="1"/>
    <col min="4361" max="4608" width="9.140625" style="2"/>
    <col min="4609" max="4609" width="43.7109375" style="2" customWidth="1"/>
    <col min="4610" max="4610" width="11.5703125" style="2" customWidth="1"/>
    <col min="4611" max="4611" width="11.28515625" style="2" customWidth="1"/>
    <col min="4612" max="4612" width="10.85546875" style="2" customWidth="1"/>
    <col min="4613" max="4613" width="10.28515625" style="2" customWidth="1"/>
    <col min="4614" max="4614" width="12.28515625" style="2" customWidth="1"/>
    <col min="4615" max="4615" width="13.85546875" style="2" customWidth="1"/>
    <col min="4616" max="4616" width="16.5703125" style="2" customWidth="1"/>
    <col min="4617" max="4864" width="9.140625" style="2"/>
    <col min="4865" max="4865" width="43.7109375" style="2" customWidth="1"/>
    <col min="4866" max="4866" width="11.5703125" style="2" customWidth="1"/>
    <col min="4867" max="4867" width="11.28515625" style="2" customWidth="1"/>
    <col min="4868" max="4868" width="10.85546875" style="2" customWidth="1"/>
    <col min="4869" max="4869" width="10.28515625" style="2" customWidth="1"/>
    <col min="4870" max="4870" width="12.28515625" style="2" customWidth="1"/>
    <col min="4871" max="4871" width="13.85546875" style="2" customWidth="1"/>
    <col min="4872" max="4872" width="16.5703125" style="2" customWidth="1"/>
    <col min="4873" max="5120" width="9.140625" style="2"/>
    <col min="5121" max="5121" width="43.7109375" style="2" customWidth="1"/>
    <col min="5122" max="5122" width="11.5703125" style="2" customWidth="1"/>
    <col min="5123" max="5123" width="11.28515625" style="2" customWidth="1"/>
    <col min="5124" max="5124" width="10.85546875" style="2" customWidth="1"/>
    <col min="5125" max="5125" width="10.28515625" style="2" customWidth="1"/>
    <col min="5126" max="5126" width="12.28515625" style="2" customWidth="1"/>
    <col min="5127" max="5127" width="13.85546875" style="2" customWidth="1"/>
    <col min="5128" max="5128" width="16.5703125" style="2" customWidth="1"/>
    <col min="5129" max="5376" width="9.140625" style="2"/>
    <col min="5377" max="5377" width="43.7109375" style="2" customWidth="1"/>
    <col min="5378" max="5378" width="11.5703125" style="2" customWidth="1"/>
    <col min="5379" max="5379" width="11.28515625" style="2" customWidth="1"/>
    <col min="5380" max="5380" width="10.85546875" style="2" customWidth="1"/>
    <col min="5381" max="5381" width="10.28515625" style="2" customWidth="1"/>
    <col min="5382" max="5382" width="12.28515625" style="2" customWidth="1"/>
    <col min="5383" max="5383" width="13.85546875" style="2" customWidth="1"/>
    <col min="5384" max="5384" width="16.5703125" style="2" customWidth="1"/>
    <col min="5385" max="5632" width="9.140625" style="2"/>
    <col min="5633" max="5633" width="43.7109375" style="2" customWidth="1"/>
    <col min="5634" max="5634" width="11.5703125" style="2" customWidth="1"/>
    <col min="5635" max="5635" width="11.28515625" style="2" customWidth="1"/>
    <col min="5636" max="5636" width="10.85546875" style="2" customWidth="1"/>
    <col min="5637" max="5637" width="10.28515625" style="2" customWidth="1"/>
    <col min="5638" max="5638" width="12.28515625" style="2" customWidth="1"/>
    <col min="5639" max="5639" width="13.85546875" style="2" customWidth="1"/>
    <col min="5640" max="5640" width="16.5703125" style="2" customWidth="1"/>
    <col min="5641" max="5888" width="9.140625" style="2"/>
    <col min="5889" max="5889" width="43.7109375" style="2" customWidth="1"/>
    <col min="5890" max="5890" width="11.5703125" style="2" customWidth="1"/>
    <col min="5891" max="5891" width="11.28515625" style="2" customWidth="1"/>
    <col min="5892" max="5892" width="10.85546875" style="2" customWidth="1"/>
    <col min="5893" max="5893" width="10.28515625" style="2" customWidth="1"/>
    <col min="5894" max="5894" width="12.28515625" style="2" customWidth="1"/>
    <col min="5895" max="5895" width="13.85546875" style="2" customWidth="1"/>
    <col min="5896" max="5896" width="16.5703125" style="2" customWidth="1"/>
    <col min="5897" max="6144" width="9.140625" style="2"/>
    <col min="6145" max="6145" width="43.7109375" style="2" customWidth="1"/>
    <col min="6146" max="6146" width="11.5703125" style="2" customWidth="1"/>
    <col min="6147" max="6147" width="11.28515625" style="2" customWidth="1"/>
    <col min="6148" max="6148" width="10.85546875" style="2" customWidth="1"/>
    <col min="6149" max="6149" width="10.28515625" style="2" customWidth="1"/>
    <col min="6150" max="6150" width="12.28515625" style="2" customWidth="1"/>
    <col min="6151" max="6151" width="13.85546875" style="2" customWidth="1"/>
    <col min="6152" max="6152" width="16.5703125" style="2" customWidth="1"/>
    <col min="6153" max="6400" width="9.140625" style="2"/>
    <col min="6401" max="6401" width="43.7109375" style="2" customWidth="1"/>
    <col min="6402" max="6402" width="11.5703125" style="2" customWidth="1"/>
    <col min="6403" max="6403" width="11.28515625" style="2" customWidth="1"/>
    <col min="6404" max="6404" width="10.85546875" style="2" customWidth="1"/>
    <col min="6405" max="6405" width="10.28515625" style="2" customWidth="1"/>
    <col min="6406" max="6406" width="12.28515625" style="2" customWidth="1"/>
    <col min="6407" max="6407" width="13.85546875" style="2" customWidth="1"/>
    <col min="6408" max="6408" width="16.5703125" style="2" customWidth="1"/>
    <col min="6409" max="6656" width="9.140625" style="2"/>
    <col min="6657" max="6657" width="43.7109375" style="2" customWidth="1"/>
    <col min="6658" max="6658" width="11.5703125" style="2" customWidth="1"/>
    <col min="6659" max="6659" width="11.28515625" style="2" customWidth="1"/>
    <col min="6660" max="6660" width="10.85546875" style="2" customWidth="1"/>
    <col min="6661" max="6661" width="10.28515625" style="2" customWidth="1"/>
    <col min="6662" max="6662" width="12.28515625" style="2" customWidth="1"/>
    <col min="6663" max="6663" width="13.85546875" style="2" customWidth="1"/>
    <col min="6664" max="6664" width="16.5703125" style="2" customWidth="1"/>
    <col min="6665" max="6912" width="9.140625" style="2"/>
    <col min="6913" max="6913" width="43.7109375" style="2" customWidth="1"/>
    <col min="6914" max="6914" width="11.5703125" style="2" customWidth="1"/>
    <col min="6915" max="6915" width="11.28515625" style="2" customWidth="1"/>
    <col min="6916" max="6916" width="10.85546875" style="2" customWidth="1"/>
    <col min="6917" max="6917" width="10.28515625" style="2" customWidth="1"/>
    <col min="6918" max="6918" width="12.28515625" style="2" customWidth="1"/>
    <col min="6919" max="6919" width="13.85546875" style="2" customWidth="1"/>
    <col min="6920" max="6920" width="16.5703125" style="2" customWidth="1"/>
    <col min="6921" max="7168" width="9.140625" style="2"/>
    <col min="7169" max="7169" width="43.7109375" style="2" customWidth="1"/>
    <col min="7170" max="7170" width="11.5703125" style="2" customWidth="1"/>
    <col min="7171" max="7171" width="11.28515625" style="2" customWidth="1"/>
    <col min="7172" max="7172" width="10.85546875" style="2" customWidth="1"/>
    <col min="7173" max="7173" width="10.28515625" style="2" customWidth="1"/>
    <col min="7174" max="7174" width="12.28515625" style="2" customWidth="1"/>
    <col min="7175" max="7175" width="13.85546875" style="2" customWidth="1"/>
    <col min="7176" max="7176" width="16.5703125" style="2" customWidth="1"/>
    <col min="7177" max="7424" width="9.140625" style="2"/>
    <col min="7425" max="7425" width="43.7109375" style="2" customWidth="1"/>
    <col min="7426" max="7426" width="11.5703125" style="2" customWidth="1"/>
    <col min="7427" max="7427" width="11.28515625" style="2" customWidth="1"/>
    <col min="7428" max="7428" width="10.85546875" style="2" customWidth="1"/>
    <col min="7429" max="7429" width="10.28515625" style="2" customWidth="1"/>
    <col min="7430" max="7430" width="12.28515625" style="2" customWidth="1"/>
    <col min="7431" max="7431" width="13.85546875" style="2" customWidth="1"/>
    <col min="7432" max="7432" width="16.5703125" style="2" customWidth="1"/>
    <col min="7433" max="7680" width="9.140625" style="2"/>
    <col min="7681" max="7681" width="43.7109375" style="2" customWidth="1"/>
    <col min="7682" max="7682" width="11.5703125" style="2" customWidth="1"/>
    <col min="7683" max="7683" width="11.28515625" style="2" customWidth="1"/>
    <col min="7684" max="7684" width="10.85546875" style="2" customWidth="1"/>
    <col min="7685" max="7685" width="10.28515625" style="2" customWidth="1"/>
    <col min="7686" max="7686" width="12.28515625" style="2" customWidth="1"/>
    <col min="7687" max="7687" width="13.85546875" style="2" customWidth="1"/>
    <col min="7688" max="7688" width="16.5703125" style="2" customWidth="1"/>
    <col min="7689" max="7936" width="9.140625" style="2"/>
    <col min="7937" max="7937" width="43.7109375" style="2" customWidth="1"/>
    <col min="7938" max="7938" width="11.5703125" style="2" customWidth="1"/>
    <col min="7939" max="7939" width="11.28515625" style="2" customWidth="1"/>
    <col min="7940" max="7940" width="10.85546875" style="2" customWidth="1"/>
    <col min="7941" max="7941" width="10.28515625" style="2" customWidth="1"/>
    <col min="7942" max="7942" width="12.28515625" style="2" customWidth="1"/>
    <col min="7943" max="7943" width="13.85546875" style="2" customWidth="1"/>
    <col min="7944" max="7944" width="16.5703125" style="2" customWidth="1"/>
    <col min="7945" max="8192" width="9.140625" style="2"/>
    <col min="8193" max="8193" width="43.7109375" style="2" customWidth="1"/>
    <col min="8194" max="8194" width="11.5703125" style="2" customWidth="1"/>
    <col min="8195" max="8195" width="11.28515625" style="2" customWidth="1"/>
    <col min="8196" max="8196" width="10.85546875" style="2" customWidth="1"/>
    <col min="8197" max="8197" width="10.28515625" style="2" customWidth="1"/>
    <col min="8198" max="8198" width="12.28515625" style="2" customWidth="1"/>
    <col min="8199" max="8199" width="13.85546875" style="2" customWidth="1"/>
    <col min="8200" max="8200" width="16.5703125" style="2" customWidth="1"/>
    <col min="8201" max="8448" width="9.140625" style="2"/>
    <col min="8449" max="8449" width="43.7109375" style="2" customWidth="1"/>
    <col min="8450" max="8450" width="11.5703125" style="2" customWidth="1"/>
    <col min="8451" max="8451" width="11.28515625" style="2" customWidth="1"/>
    <col min="8452" max="8452" width="10.85546875" style="2" customWidth="1"/>
    <col min="8453" max="8453" width="10.28515625" style="2" customWidth="1"/>
    <col min="8454" max="8454" width="12.28515625" style="2" customWidth="1"/>
    <col min="8455" max="8455" width="13.85546875" style="2" customWidth="1"/>
    <col min="8456" max="8456" width="16.5703125" style="2" customWidth="1"/>
    <col min="8457" max="8704" width="9.140625" style="2"/>
    <col min="8705" max="8705" width="43.7109375" style="2" customWidth="1"/>
    <col min="8706" max="8706" width="11.5703125" style="2" customWidth="1"/>
    <col min="8707" max="8707" width="11.28515625" style="2" customWidth="1"/>
    <col min="8708" max="8708" width="10.85546875" style="2" customWidth="1"/>
    <col min="8709" max="8709" width="10.28515625" style="2" customWidth="1"/>
    <col min="8710" max="8710" width="12.28515625" style="2" customWidth="1"/>
    <col min="8711" max="8711" width="13.85546875" style="2" customWidth="1"/>
    <col min="8712" max="8712" width="16.5703125" style="2" customWidth="1"/>
    <col min="8713" max="8960" width="9.140625" style="2"/>
    <col min="8961" max="8961" width="43.7109375" style="2" customWidth="1"/>
    <col min="8962" max="8962" width="11.5703125" style="2" customWidth="1"/>
    <col min="8963" max="8963" width="11.28515625" style="2" customWidth="1"/>
    <col min="8964" max="8964" width="10.85546875" style="2" customWidth="1"/>
    <col min="8965" max="8965" width="10.28515625" style="2" customWidth="1"/>
    <col min="8966" max="8966" width="12.28515625" style="2" customWidth="1"/>
    <col min="8967" max="8967" width="13.85546875" style="2" customWidth="1"/>
    <col min="8968" max="8968" width="16.5703125" style="2" customWidth="1"/>
    <col min="8969" max="9216" width="9.140625" style="2"/>
    <col min="9217" max="9217" width="43.7109375" style="2" customWidth="1"/>
    <col min="9218" max="9218" width="11.5703125" style="2" customWidth="1"/>
    <col min="9219" max="9219" width="11.28515625" style="2" customWidth="1"/>
    <col min="9220" max="9220" width="10.85546875" style="2" customWidth="1"/>
    <col min="9221" max="9221" width="10.28515625" style="2" customWidth="1"/>
    <col min="9222" max="9222" width="12.28515625" style="2" customWidth="1"/>
    <col min="9223" max="9223" width="13.85546875" style="2" customWidth="1"/>
    <col min="9224" max="9224" width="16.5703125" style="2" customWidth="1"/>
    <col min="9225" max="9472" width="9.140625" style="2"/>
    <col min="9473" max="9473" width="43.7109375" style="2" customWidth="1"/>
    <col min="9474" max="9474" width="11.5703125" style="2" customWidth="1"/>
    <col min="9475" max="9475" width="11.28515625" style="2" customWidth="1"/>
    <col min="9476" max="9476" width="10.85546875" style="2" customWidth="1"/>
    <col min="9477" max="9477" width="10.28515625" style="2" customWidth="1"/>
    <col min="9478" max="9478" width="12.28515625" style="2" customWidth="1"/>
    <col min="9479" max="9479" width="13.85546875" style="2" customWidth="1"/>
    <col min="9480" max="9480" width="16.5703125" style="2" customWidth="1"/>
    <col min="9481" max="9728" width="9.140625" style="2"/>
    <col min="9729" max="9729" width="43.7109375" style="2" customWidth="1"/>
    <col min="9730" max="9730" width="11.5703125" style="2" customWidth="1"/>
    <col min="9731" max="9731" width="11.28515625" style="2" customWidth="1"/>
    <col min="9732" max="9732" width="10.85546875" style="2" customWidth="1"/>
    <col min="9733" max="9733" width="10.28515625" style="2" customWidth="1"/>
    <col min="9734" max="9734" width="12.28515625" style="2" customWidth="1"/>
    <col min="9735" max="9735" width="13.85546875" style="2" customWidth="1"/>
    <col min="9736" max="9736" width="16.5703125" style="2" customWidth="1"/>
    <col min="9737" max="9984" width="9.140625" style="2"/>
    <col min="9985" max="9985" width="43.7109375" style="2" customWidth="1"/>
    <col min="9986" max="9986" width="11.5703125" style="2" customWidth="1"/>
    <col min="9987" max="9987" width="11.28515625" style="2" customWidth="1"/>
    <col min="9988" max="9988" width="10.85546875" style="2" customWidth="1"/>
    <col min="9989" max="9989" width="10.28515625" style="2" customWidth="1"/>
    <col min="9990" max="9990" width="12.28515625" style="2" customWidth="1"/>
    <col min="9991" max="9991" width="13.85546875" style="2" customWidth="1"/>
    <col min="9992" max="9992" width="16.5703125" style="2" customWidth="1"/>
    <col min="9993" max="10240" width="9.140625" style="2"/>
    <col min="10241" max="10241" width="43.7109375" style="2" customWidth="1"/>
    <col min="10242" max="10242" width="11.5703125" style="2" customWidth="1"/>
    <col min="10243" max="10243" width="11.28515625" style="2" customWidth="1"/>
    <col min="10244" max="10244" width="10.85546875" style="2" customWidth="1"/>
    <col min="10245" max="10245" width="10.28515625" style="2" customWidth="1"/>
    <col min="10246" max="10246" width="12.28515625" style="2" customWidth="1"/>
    <col min="10247" max="10247" width="13.85546875" style="2" customWidth="1"/>
    <col min="10248" max="10248" width="16.5703125" style="2" customWidth="1"/>
    <col min="10249" max="10496" width="9.140625" style="2"/>
    <col min="10497" max="10497" width="43.7109375" style="2" customWidth="1"/>
    <col min="10498" max="10498" width="11.5703125" style="2" customWidth="1"/>
    <col min="10499" max="10499" width="11.28515625" style="2" customWidth="1"/>
    <col min="10500" max="10500" width="10.85546875" style="2" customWidth="1"/>
    <col min="10501" max="10501" width="10.28515625" style="2" customWidth="1"/>
    <col min="10502" max="10502" width="12.28515625" style="2" customWidth="1"/>
    <col min="10503" max="10503" width="13.85546875" style="2" customWidth="1"/>
    <col min="10504" max="10504" width="16.5703125" style="2" customWidth="1"/>
    <col min="10505" max="10752" width="9.140625" style="2"/>
    <col min="10753" max="10753" width="43.7109375" style="2" customWidth="1"/>
    <col min="10754" max="10754" width="11.5703125" style="2" customWidth="1"/>
    <col min="10755" max="10755" width="11.28515625" style="2" customWidth="1"/>
    <col min="10756" max="10756" width="10.85546875" style="2" customWidth="1"/>
    <col min="10757" max="10757" width="10.28515625" style="2" customWidth="1"/>
    <col min="10758" max="10758" width="12.28515625" style="2" customWidth="1"/>
    <col min="10759" max="10759" width="13.85546875" style="2" customWidth="1"/>
    <col min="10760" max="10760" width="16.5703125" style="2" customWidth="1"/>
    <col min="10761" max="11008" width="9.140625" style="2"/>
    <col min="11009" max="11009" width="43.7109375" style="2" customWidth="1"/>
    <col min="11010" max="11010" width="11.5703125" style="2" customWidth="1"/>
    <col min="11011" max="11011" width="11.28515625" style="2" customWidth="1"/>
    <col min="11012" max="11012" width="10.85546875" style="2" customWidth="1"/>
    <col min="11013" max="11013" width="10.28515625" style="2" customWidth="1"/>
    <col min="11014" max="11014" width="12.28515625" style="2" customWidth="1"/>
    <col min="11015" max="11015" width="13.85546875" style="2" customWidth="1"/>
    <col min="11016" max="11016" width="16.5703125" style="2" customWidth="1"/>
    <col min="11017" max="11264" width="9.140625" style="2"/>
    <col min="11265" max="11265" width="43.7109375" style="2" customWidth="1"/>
    <col min="11266" max="11266" width="11.5703125" style="2" customWidth="1"/>
    <col min="11267" max="11267" width="11.28515625" style="2" customWidth="1"/>
    <col min="11268" max="11268" width="10.85546875" style="2" customWidth="1"/>
    <col min="11269" max="11269" width="10.28515625" style="2" customWidth="1"/>
    <col min="11270" max="11270" width="12.28515625" style="2" customWidth="1"/>
    <col min="11271" max="11271" width="13.85546875" style="2" customWidth="1"/>
    <col min="11272" max="11272" width="16.5703125" style="2" customWidth="1"/>
    <col min="11273" max="11520" width="9.140625" style="2"/>
    <col min="11521" max="11521" width="43.7109375" style="2" customWidth="1"/>
    <col min="11522" max="11522" width="11.5703125" style="2" customWidth="1"/>
    <col min="11523" max="11523" width="11.28515625" style="2" customWidth="1"/>
    <col min="11524" max="11524" width="10.85546875" style="2" customWidth="1"/>
    <col min="11525" max="11525" width="10.28515625" style="2" customWidth="1"/>
    <col min="11526" max="11526" width="12.28515625" style="2" customWidth="1"/>
    <col min="11527" max="11527" width="13.85546875" style="2" customWidth="1"/>
    <col min="11528" max="11528" width="16.5703125" style="2" customWidth="1"/>
    <col min="11529" max="11776" width="9.140625" style="2"/>
    <col min="11777" max="11777" width="43.7109375" style="2" customWidth="1"/>
    <col min="11778" max="11778" width="11.5703125" style="2" customWidth="1"/>
    <col min="11779" max="11779" width="11.28515625" style="2" customWidth="1"/>
    <col min="11780" max="11780" width="10.85546875" style="2" customWidth="1"/>
    <col min="11781" max="11781" width="10.28515625" style="2" customWidth="1"/>
    <col min="11782" max="11782" width="12.28515625" style="2" customWidth="1"/>
    <col min="11783" max="11783" width="13.85546875" style="2" customWidth="1"/>
    <col min="11784" max="11784" width="16.5703125" style="2" customWidth="1"/>
    <col min="11785" max="12032" width="9.140625" style="2"/>
    <col min="12033" max="12033" width="43.7109375" style="2" customWidth="1"/>
    <col min="12034" max="12034" width="11.5703125" style="2" customWidth="1"/>
    <col min="12035" max="12035" width="11.28515625" style="2" customWidth="1"/>
    <col min="12036" max="12036" width="10.85546875" style="2" customWidth="1"/>
    <col min="12037" max="12037" width="10.28515625" style="2" customWidth="1"/>
    <col min="12038" max="12038" width="12.28515625" style="2" customWidth="1"/>
    <col min="12039" max="12039" width="13.85546875" style="2" customWidth="1"/>
    <col min="12040" max="12040" width="16.5703125" style="2" customWidth="1"/>
    <col min="12041" max="12288" width="9.140625" style="2"/>
    <col min="12289" max="12289" width="43.7109375" style="2" customWidth="1"/>
    <col min="12290" max="12290" width="11.5703125" style="2" customWidth="1"/>
    <col min="12291" max="12291" width="11.28515625" style="2" customWidth="1"/>
    <col min="12292" max="12292" width="10.85546875" style="2" customWidth="1"/>
    <col min="12293" max="12293" width="10.28515625" style="2" customWidth="1"/>
    <col min="12294" max="12294" width="12.28515625" style="2" customWidth="1"/>
    <col min="12295" max="12295" width="13.85546875" style="2" customWidth="1"/>
    <col min="12296" max="12296" width="16.5703125" style="2" customWidth="1"/>
    <col min="12297" max="12544" width="9.140625" style="2"/>
    <col min="12545" max="12545" width="43.7109375" style="2" customWidth="1"/>
    <col min="12546" max="12546" width="11.5703125" style="2" customWidth="1"/>
    <col min="12547" max="12547" width="11.28515625" style="2" customWidth="1"/>
    <col min="12548" max="12548" width="10.85546875" style="2" customWidth="1"/>
    <col min="12549" max="12549" width="10.28515625" style="2" customWidth="1"/>
    <col min="12550" max="12550" width="12.28515625" style="2" customWidth="1"/>
    <col min="12551" max="12551" width="13.85546875" style="2" customWidth="1"/>
    <col min="12552" max="12552" width="16.5703125" style="2" customWidth="1"/>
    <col min="12553" max="12800" width="9.140625" style="2"/>
    <col min="12801" max="12801" width="43.7109375" style="2" customWidth="1"/>
    <col min="12802" max="12802" width="11.5703125" style="2" customWidth="1"/>
    <col min="12803" max="12803" width="11.28515625" style="2" customWidth="1"/>
    <col min="12804" max="12804" width="10.85546875" style="2" customWidth="1"/>
    <col min="12805" max="12805" width="10.28515625" style="2" customWidth="1"/>
    <col min="12806" max="12806" width="12.28515625" style="2" customWidth="1"/>
    <col min="12807" max="12807" width="13.85546875" style="2" customWidth="1"/>
    <col min="12808" max="12808" width="16.5703125" style="2" customWidth="1"/>
    <col min="12809" max="13056" width="9.140625" style="2"/>
    <col min="13057" max="13057" width="43.7109375" style="2" customWidth="1"/>
    <col min="13058" max="13058" width="11.5703125" style="2" customWidth="1"/>
    <col min="13059" max="13059" width="11.28515625" style="2" customWidth="1"/>
    <col min="13060" max="13060" width="10.85546875" style="2" customWidth="1"/>
    <col min="13061" max="13061" width="10.28515625" style="2" customWidth="1"/>
    <col min="13062" max="13062" width="12.28515625" style="2" customWidth="1"/>
    <col min="13063" max="13063" width="13.85546875" style="2" customWidth="1"/>
    <col min="13064" max="13064" width="16.5703125" style="2" customWidth="1"/>
    <col min="13065" max="13312" width="9.140625" style="2"/>
    <col min="13313" max="13313" width="43.7109375" style="2" customWidth="1"/>
    <col min="13314" max="13314" width="11.5703125" style="2" customWidth="1"/>
    <col min="13315" max="13315" width="11.28515625" style="2" customWidth="1"/>
    <col min="13316" max="13316" width="10.85546875" style="2" customWidth="1"/>
    <col min="13317" max="13317" width="10.28515625" style="2" customWidth="1"/>
    <col min="13318" max="13318" width="12.28515625" style="2" customWidth="1"/>
    <col min="13319" max="13319" width="13.85546875" style="2" customWidth="1"/>
    <col min="13320" max="13320" width="16.5703125" style="2" customWidth="1"/>
    <col min="13321" max="13568" width="9.140625" style="2"/>
    <col min="13569" max="13569" width="43.7109375" style="2" customWidth="1"/>
    <col min="13570" max="13570" width="11.5703125" style="2" customWidth="1"/>
    <col min="13571" max="13571" width="11.28515625" style="2" customWidth="1"/>
    <col min="13572" max="13572" width="10.85546875" style="2" customWidth="1"/>
    <col min="13573" max="13573" width="10.28515625" style="2" customWidth="1"/>
    <col min="13574" max="13574" width="12.28515625" style="2" customWidth="1"/>
    <col min="13575" max="13575" width="13.85546875" style="2" customWidth="1"/>
    <col min="13576" max="13576" width="16.5703125" style="2" customWidth="1"/>
    <col min="13577" max="13824" width="9.140625" style="2"/>
    <col min="13825" max="13825" width="43.7109375" style="2" customWidth="1"/>
    <col min="13826" max="13826" width="11.5703125" style="2" customWidth="1"/>
    <col min="13827" max="13827" width="11.28515625" style="2" customWidth="1"/>
    <col min="13828" max="13828" width="10.85546875" style="2" customWidth="1"/>
    <col min="13829" max="13829" width="10.28515625" style="2" customWidth="1"/>
    <col min="13830" max="13830" width="12.28515625" style="2" customWidth="1"/>
    <col min="13831" max="13831" width="13.85546875" style="2" customWidth="1"/>
    <col min="13832" max="13832" width="16.5703125" style="2" customWidth="1"/>
    <col min="13833" max="14080" width="9.140625" style="2"/>
    <col min="14081" max="14081" width="43.7109375" style="2" customWidth="1"/>
    <col min="14082" max="14082" width="11.5703125" style="2" customWidth="1"/>
    <col min="14083" max="14083" width="11.28515625" style="2" customWidth="1"/>
    <col min="14084" max="14084" width="10.85546875" style="2" customWidth="1"/>
    <col min="14085" max="14085" width="10.28515625" style="2" customWidth="1"/>
    <col min="14086" max="14086" width="12.28515625" style="2" customWidth="1"/>
    <col min="14087" max="14087" width="13.85546875" style="2" customWidth="1"/>
    <col min="14088" max="14088" width="16.5703125" style="2" customWidth="1"/>
    <col min="14089" max="14336" width="9.140625" style="2"/>
    <col min="14337" max="14337" width="43.7109375" style="2" customWidth="1"/>
    <col min="14338" max="14338" width="11.5703125" style="2" customWidth="1"/>
    <col min="14339" max="14339" width="11.28515625" style="2" customWidth="1"/>
    <col min="14340" max="14340" width="10.85546875" style="2" customWidth="1"/>
    <col min="14341" max="14341" width="10.28515625" style="2" customWidth="1"/>
    <col min="14342" max="14342" width="12.28515625" style="2" customWidth="1"/>
    <col min="14343" max="14343" width="13.85546875" style="2" customWidth="1"/>
    <col min="14344" max="14344" width="16.5703125" style="2" customWidth="1"/>
    <col min="14345" max="14592" width="9.140625" style="2"/>
    <col min="14593" max="14593" width="43.7109375" style="2" customWidth="1"/>
    <col min="14594" max="14594" width="11.5703125" style="2" customWidth="1"/>
    <col min="14595" max="14595" width="11.28515625" style="2" customWidth="1"/>
    <col min="14596" max="14596" width="10.85546875" style="2" customWidth="1"/>
    <col min="14597" max="14597" width="10.28515625" style="2" customWidth="1"/>
    <col min="14598" max="14598" width="12.28515625" style="2" customWidth="1"/>
    <col min="14599" max="14599" width="13.85546875" style="2" customWidth="1"/>
    <col min="14600" max="14600" width="16.5703125" style="2" customWidth="1"/>
    <col min="14601" max="14848" width="9.140625" style="2"/>
    <col min="14849" max="14849" width="43.7109375" style="2" customWidth="1"/>
    <col min="14850" max="14850" width="11.5703125" style="2" customWidth="1"/>
    <col min="14851" max="14851" width="11.28515625" style="2" customWidth="1"/>
    <col min="14852" max="14852" width="10.85546875" style="2" customWidth="1"/>
    <col min="14853" max="14853" width="10.28515625" style="2" customWidth="1"/>
    <col min="14854" max="14854" width="12.28515625" style="2" customWidth="1"/>
    <col min="14855" max="14855" width="13.85546875" style="2" customWidth="1"/>
    <col min="14856" max="14856" width="16.5703125" style="2" customWidth="1"/>
    <col min="14857" max="15104" width="9.140625" style="2"/>
    <col min="15105" max="15105" width="43.7109375" style="2" customWidth="1"/>
    <col min="15106" max="15106" width="11.5703125" style="2" customWidth="1"/>
    <col min="15107" max="15107" width="11.28515625" style="2" customWidth="1"/>
    <col min="15108" max="15108" width="10.85546875" style="2" customWidth="1"/>
    <col min="15109" max="15109" width="10.28515625" style="2" customWidth="1"/>
    <col min="15110" max="15110" width="12.28515625" style="2" customWidth="1"/>
    <col min="15111" max="15111" width="13.85546875" style="2" customWidth="1"/>
    <col min="15112" max="15112" width="16.5703125" style="2" customWidth="1"/>
    <col min="15113" max="15360" width="9.140625" style="2"/>
    <col min="15361" max="15361" width="43.7109375" style="2" customWidth="1"/>
    <col min="15362" max="15362" width="11.5703125" style="2" customWidth="1"/>
    <col min="15363" max="15363" width="11.28515625" style="2" customWidth="1"/>
    <col min="15364" max="15364" width="10.85546875" style="2" customWidth="1"/>
    <col min="15365" max="15365" width="10.28515625" style="2" customWidth="1"/>
    <col min="15366" max="15366" width="12.28515625" style="2" customWidth="1"/>
    <col min="15367" max="15367" width="13.85546875" style="2" customWidth="1"/>
    <col min="15368" max="15368" width="16.5703125" style="2" customWidth="1"/>
    <col min="15369" max="15616" width="9.140625" style="2"/>
    <col min="15617" max="15617" width="43.7109375" style="2" customWidth="1"/>
    <col min="15618" max="15618" width="11.5703125" style="2" customWidth="1"/>
    <col min="15619" max="15619" width="11.28515625" style="2" customWidth="1"/>
    <col min="15620" max="15620" width="10.85546875" style="2" customWidth="1"/>
    <col min="15621" max="15621" width="10.28515625" style="2" customWidth="1"/>
    <col min="15622" max="15622" width="12.28515625" style="2" customWidth="1"/>
    <col min="15623" max="15623" width="13.85546875" style="2" customWidth="1"/>
    <col min="15624" max="15624" width="16.5703125" style="2" customWidth="1"/>
    <col min="15625" max="15872" width="9.140625" style="2"/>
    <col min="15873" max="15873" width="43.7109375" style="2" customWidth="1"/>
    <col min="15874" max="15874" width="11.5703125" style="2" customWidth="1"/>
    <col min="15875" max="15875" width="11.28515625" style="2" customWidth="1"/>
    <col min="15876" max="15876" width="10.85546875" style="2" customWidth="1"/>
    <col min="15877" max="15877" width="10.28515625" style="2" customWidth="1"/>
    <col min="15878" max="15878" width="12.28515625" style="2" customWidth="1"/>
    <col min="15879" max="15879" width="13.85546875" style="2" customWidth="1"/>
    <col min="15880" max="15880" width="16.5703125" style="2" customWidth="1"/>
    <col min="15881" max="16128" width="9.140625" style="2"/>
    <col min="16129" max="16129" width="43.7109375" style="2" customWidth="1"/>
    <col min="16130" max="16130" width="11.5703125" style="2" customWidth="1"/>
    <col min="16131" max="16131" width="11.28515625" style="2" customWidth="1"/>
    <col min="16132" max="16132" width="10.85546875" style="2" customWidth="1"/>
    <col min="16133" max="16133" width="10.28515625" style="2" customWidth="1"/>
    <col min="16134" max="16134" width="12.28515625" style="2" customWidth="1"/>
    <col min="16135" max="16135" width="13.85546875" style="2" customWidth="1"/>
    <col min="16136" max="16136" width="16.5703125" style="2" customWidth="1"/>
    <col min="16137" max="16384" width="9.140625" style="2"/>
  </cols>
  <sheetData>
    <row r="1" spans="1:14" ht="38.25" customHeight="1">
      <c r="A1" s="74" t="s">
        <v>111</v>
      </c>
      <c r="B1" s="74"/>
      <c r="C1" s="74"/>
      <c r="D1" s="74"/>
      <c r="E1" s="74"/>
      <c r="F1" s="74"/>
      <c r="G1" s="52"/>
    </row>
    <row r="3" spans="1:14" ht="73.5" customHeight="1">
      <c r="A3" s="77" t="s">
        <v>42</v>
      </c>
      <c r="B3" s="122" t="s">
        <v>80</v>
      </c>
      <c r="C3" s="122" t="s">
        <v>81</v>
      </c>
      <c r="D3" s="122" t="s">
        <v>82</v>
      </c>
      <c r="E3" s="122" t="s">
        <v>83</v>
      </c>
      <c r="F3" s="78" t="s">
        <v>84</v>
      </c>
    </row>
    <row r="4" spans="1:14" ht="33" customHeight="1">
      <c r="A4" s="98" t="str">
        <f>'Մարզային բաշխում'!A5:M5</f>
        <v>Աշխատաշուկայում անմրցունակ անձանց աշխատանքի տեղավորման դեպքում գործատուին միանվագ փոխհատուցման տրամադրում</v>
      </c>
      <c r="B4" s="98"/>
      <c r="C4" s="98"/>
      <c r="D4" s="98"/>
      <c r="E4" s="98"/>
      <c r="F4" s="98"/>
    </row>
    <row r="5" spans="1:14" ht="33.75" customHeight="1">
      <c r="A5" s="98" t="str">
        <f>'Մարզային բաշխում'!A6:M6</f>
        <v>ա) աշխատաշուկայում անմրցունակ անձանց աշխատանքային ունակությունների և կարողությունների ձեռքբերման համար միանվագ փոխհատուցում գործատուին</v>
      </c>
      <c r="B5" s="98"/>
      <c r="C5" s="98"/>
      <c r="D5" s="98"/>
      <c r="E5" s="98"/>
      <c r="F5" s="98"/>
    </row>
    <row r="6" spans="1:14" ht="33" customHeight="1">
      <c r="A6" s="82" t="s">
        <v>49</v>
      </c>
      <c r="B6" s="83">
        <v>122</v>
      </c>
      <c r="C6" s="83">
        <v>108</v>
      </c>
      <c r="D6" s="83">
        <v>77</v>
      </c>
      <c r="E6" s="83">
        <v>109</v>
      </c>
      <c r="F6" s="84">
        <f>'Մարզային բաշխում'!I7</f>
        <v>416</v>
      </c>
      <c r="G6" s="27"/>
    </row>
    <row r="7" spans="1:14" ht="22.5" customHeight="1">
      <c r="A7" s="85" t="s">
        <v>14</v>
      </c>
      <c r="B7" s="83">
        <v>12</v>
      </c>
      <c r="C7" s="83">
        <v>11</v>
      </c>
      <c r="D7" s="83">
        <v>7</v>
      </c>
      <c r="E7" s="83">
        <v>11</v>
      </c>
      <c r="F7" s="84">
        <f>'Մարզային բաշխում'!I8</f>
        <v>41</v>
      </c>
      <c r="G7" s="27"/>
    </row>
    <row r="8" spans="1:14" ht="22.5" customHeight="1">
      <c r="A8" s="82" t="s">
        <v>15</v>
      </c>
      <c r="B8" s="86">
        <v>24400</v>
      </c>
      <c r="C8" s="86">
        <v>21600</v>
      </c>
      <c r="D8" s="86">
        <v>15400</v>
      </c>
      <c r="E8" s="86">
        <v>21800</v>
      </c>
      <c r="F8" s="86">
        <f>'Մարզային բաշխում'!I9</f>
        <v>83200</v>
      </c>
      <c r="G8" s="27"/>
    </row>
    <row r="9" spans="1:14" ht="34.5" customHeight="1">
      <c r="A9" s="79" t="s">
        <v>16</v>
      </c>
      <c r="B9" s="80"/>
      <c r="C9" s="80"/>
      <c r="D9" s="80"/>
      <c r="E9" s="80"/>
      <c r="F9" s="81"/>
      <c r="G9" s="27"/>
    </row>
    <row r="10" spans="1:14" ht="28.5" customHeight="1">
      <c r="A10" s="87" t="s">
        <v>17</v>
      </c>
      <c r="B10" s="88">
        <v>18</v>
      </c>
      <c r="C10" s="88">
        <v>17</v>
      </c>
      <c r="D10" s="88">
        <v>9</v>
      </c>
      <c r="E10" s="88">
        <v>12</v>
      </c>
      <c r="F10" s="110">
        <f>'Մարզային բաշխում'!I12</f>
        <v>56</v>
      </c>
      <c r="G10" s="27"/>
    </row>
    <row r="11" spans="1:14" ht="15" customHeight="1">
      <c r="A11" s="90" t="s">
        <v>14</v>
      </c>
      <c r="B11" s="88">
        <v>2</v>
      </c>
      <c r="C11" s="88">
        <v>2</v>
      </c>
      <c r="D11" s="88">
        <v>1</v>
      </c>
      <c r="E11" s="88">
        <v>1</v>
      </c>
      <c r="F11" s="110">
        <f>'Մարզային բաշխում'!I13</f>
        <v>6</v>
      </c>
      <c r="G11" s="27"/>
    </row>
    <row r="12" spans="1:14" s="14" customFormat="1" ht="15.75" customHeight="1">
      <c r="A12" s="87" t="s">
        <v>18</v>
      </c>
      <c r="B12" s="91">
        <v>1485</v>
      </c>
      <c r="C12" s="91">
        <v>1402.5</v>
      </c>
      <c r="D12" s="91">
        <v>742.5</v>
      </c>
      <c r="E12" s="91">
        <v>990</v>
      </c>
      <c r="F12" s="91">
        <f>'Մարզային բաշխում'!I14</f>
        <v>4620</v>
      </c>
      <c r="G12" s="27"/>
    </row>
    <row r="13" spans="1:14" s="4" customFormat="1" ht="15.75" customHeight="1">
      <c r="A13" s="92" t="s">
        <v>19</v>
      </c>
      <c r="B13" s="86">
        <v>1642.5</v>
      </c>
      <c r="C13" s="86">
        <v>1551.25</v>
      </c>
      <c r="D13" s="86">
        <v>821.25</v>
      </c>
      <c r="E13" s="86">
        <v>1095</v>
      </c>
      <c r="F13" s="91">
        <f>'Մարզային բաշխում'!I15</f>
        <v>5110</v>
      </c>
      <c r="G13" s="27"/>
    </row>
    <row r="14" spans="1:14" s="14" customFormat="1" ht="13.5" customHeight="1">
      <c r="A14" s="82" t="s">
        <v>20</v>
      </c>
      <c r="B14" s="88">
        <f>ROUND(B10*0.5,0)</f>
        <v>9</v>
      </c>
      <c r="C14" s="88">
        <f t="shared" ref="C14:E14" si="0">ROUND(C10*0.5,0)</f>
        <v>9</v>
      </c>
      <c r="D14" s="88">
        <v>4</v>
      </c>
      <c r="E14" s="88">
        <f t="shared" si="0"/>
        <v>6</v>
      </c>
      <c r="F14" s="110">
        <f>'Մարզային բաշխում'!I16</f>
        <v>28</v>
      </c>
      <c r="G14" s="27"/>
      <c r="H14" s="53"/>
      <c r="I14" s="53"/>
      <c r="J14" s="53"/>
      <c r="K14" s="53"/>
      <c r="L14" s="53"/>
      <c r="M14" s="59"/>
      <c r="N14" s="54"/>
    </row>
    <row r="15" spans="1:14" ht="33.75" customHeight="1">
      <c r="A15" s="98" t="s">
        <v>21</v>
      </c>
      <c r="B15" s="98"/>
      <c r="C15" s="98"/>
      <c r="D15" s="98"/>
      <c r="E15" s="98"/>
      <c r="F15" s="98"/>
      <c r="G15" s="27"/>
    </row>
    <row r="16" spans="1:14" ht="27" customHeight="1">
      <c r="A16" s="93" t="s">
        <v>17</v>
      </c>
      <c r="B16" s="83">
        <v>27</v>
      </c>
      <c r="C16" s="83">
        <v>36</v>
      </c>
      <c r="D16" s="83">
        <v>21</v>
      </c>
      <c r="E16" s="83">
        <v>35</v>
      </c>
      <c r="F16" s="84">
        <f>'Մարզային բաշխում'!I19</f>
        <v>119</v>
      </c>
      <c r="G16" s="27"/>
    </row>
    <row r="17" spans="1:8" ht="18.75" customHeight="1">
      <c r="A17" s="85" t="s">
        <v>14</v>
      </c>
      <c r="B17" s="83">
        <v>5</v>
      </c>
      <c r="C17" s="83">
        <v>8</v>
      </c>
      <c r="D17" s="83">
        <v>4</v>
      </c>
      <c r="E17" s="83">
        <v>7</v>
      </c>
      <c r="F17" s="84">
        <f>'Մարզային բաշխում'!I20</f>
        <v>24</v>
      </c>
      <c r="G17" s="27"/>
    </row>
    <row r="18" spans="1:8" ht="18.75" customHeight="1">
      <c r="A18" s="93" t="s">
        <v>15</v>
      </c>
      <c r="B18" s="86">
        <v>6310.1996999999992</v>
      </c>
      <c r="C18" s="86">
        <v>8413.5995999999996</v>
      </c>
      <c r="D18" s="86">
        <v>4907.9331000000002</v>
      </c>
      <c r="E18" s="86">
        <v>8179.8884999999991</v>
      </c>
      <c r="F18" s="86">
        <f>'Մարզային բաշխում'!I21</f>
        <v>27811.620899999998</v>
      </c>
      <c r="G18" s="27"/>
    </row>
    <row r="19" spans="1:8" s="14" customFormat="1" ht="16.5" customHeight="1">
      <c r="A19" s="93" t="s">
        <v>20</v>
      </c>
      <c r="B19" s="83">
        <v>13</v>
      </c>
      <c r="C19" s="83">
        <f t="shared" ref="C19:E19" si="1">ROUND(C16*0.5,0)</f>
        <v>18</v>
      </c>
      <c r="D19" s="83">
        <f t="shared" si="1"/>
        <v>11</v>
      </c>
      <c r="E19" s="83">
        <f t="shared" si="1"/>
        <v>18</v>
      </c>
      <c r="F19" s="84">
        <f>'Մարզային բաշխում'!I22</f>
        <v>60</v>
      </c>
      <c r="G19" s="27"/>
    </row>
    <row r="20" spans="1:8" s="14" customFormat="1" ht="17.25" customHeight="1">
      <c r="A20" s="115" t="s">
        <v>22</v>
      </c>
      <c r="B20" s="115"/>
      <c r="C20" s="115"/>
      <c r="D20" s="115"/>
      <c r="E20" s="115"/>
      <c r="F20" s="115"/>
      <c r="G20" s="27"/>
    </row>
    <row r="21" spans="1:8" s="14" customFormat="1" ht="17.25" customHeight="1">
      <c r="A21" s="95" t="s">
        <v>15</v>
      </c>
      <c r="B21" s="97"/>
      <c r="C21" s="96">
        <v>700</v>
      </c>
      <c r="D21" s="97"/>
      <c r="E21" s="97"/>
      <c r="F21" s="96">
        <f>'Մարզային բաշխում'!I30</f>
        <v>700</v>
      </c>
      <c r="G21" s="27"/>
    </row>
    <row r="22" spans="1:8" ht="18" customHeight="1">
      <c r="A22" s="98" t="s">
        <v>33</v>
      </c>
      <c r="B22" s="98"/>
      <c r="C22" s="98"/>
      <c r="D22" s="98"/>
      <c r="E22" s="98"/>
      <c r="F22" s="98"/>
      <c r="G22" s="27"/>
    </row>
    <row r="23" spans="1:8" s="14" customFormat="1" ht="61.5" customHeight="1">
      <c r="A23" s="82" t="s">
        <v>34</v>
      </c>
      <c r="B23" s="133">
        <v>165</v>
      </c>
      <c r="C23" s="133">
        <v>495</v>
      </c>
      <c r="D23" s="133">
        <v>0</v>
      </c>
      <c r="E23" s="133">
        <v>0</v>
      </c>
      <c r="F23" s="134">
        <f>'Մարզային բաշխում'!I46</f>
        <v>660</v>
      </c>
      <c r="G23" s="27"/>
    </row>
    <row r="24" spans="1:8">
      <c r="A24" s="94" t="s">
        <v>35</v>
      </c>
      <c r="B24" s="94"/>
      <c r="C24" s="94"/>
      <c r="D24" s="94"/>
      <c r="E24" s="94"/>
      <c r="F24" s="94"/>
      <c r="G24" s="27"/>
    </row>
    <row r="25" spans="1:8" ht="30.75" customHeight="1">
      <c r="A25" s="92" t="s">
        <v>36</v>
      </c>
      <c r="B25" s="100">
        <f>B10+B16+B6</f>
        <v>167</v>
      </c>
      <c r="C25" s="100">
        <f t="shared" ref="C25:E25" si="2">C10+C16+C6</f>
        <v>161</v>
      </c>
      <c r="D25" s="100">
        <f t="shared" si="2"/>
        <v>107</v>
      </c>
      <c r="E25" s="100">
        <f t="shared" si="2"/>
        <v>156</v>
      </c>
      <c r="F25" s="100">
        <f>SUM(B25:E25)</f>
        <v>591</v>
      </c>
      <c r="G25" s="27"/>
    </row>
    <row r="26" spans="1:8" ht="16.5" customHeight="1">
      <c r="A26" s="101" t="s">
        <v>14</v>
      </c>
      <c r="B26" s="102">
        <f>B11+B17+B7</f>
        <v>19</v>
      </c>
      <c r="C26" s="102">
        <f t="shared" ref="C26:E26" si="3">C11+C17+C7</f>
        <v>21</v>
      </c>
      <c r="D26" s="102">
        <f t="shared" si="3"/>
        <v>12</v>
      </c>
      <c r="E26" s="102">
        <f t="shared" si="3"/>
        <v>19</v>
      </c>
      <c r="F26" s="100">
        <f>'Մարզային բաշխում'!I49</f>
        <v>71</v>
      </c>
      <c r="G26" s="27"/>
      <c r="H26" s="34"/>
    </row>
    <row r="27" spans="1:8" ht="33" customHeight="1">
      <c r="A27" s="92" t="s">
        <v>107</v>
      </c>
      <c r="B27" s="102">
        <f>B14+B19+B6</f>
        <v>144</v>
      </c>
      <c r="C27" s="102">
        <f t="shared" ref="C27:E27" si="4">C14+C19+C6</f>
        <v>135</v>
      </c>
      <c r="D27" s="102">
        <f t="shared" si="4"/>
        <v>92</v>
      </c>
      <c r="E27" s="102">
        <f t="shared" si="4"/>
        <v>133</v>
      </c>
      <c r="F27" s="100">
        <f>SUM(B27:E27)</f>
        <v>504</v>
      </c>
      <c r="G27" s="27"/>
      <c r="H27" s="34"/>
    </row>
    <row r="28" spans="1:8" ht="25.5">
      <c r="A28" s="92" t="s">
        <v>37</v>
      </c>
      <c r="B28" s="102">
        <v>81</v>
      </c>
      <c r="C28" s="102">
        <v>62</v>
      </c>
      <c r="D28" s="102">
        <v>27</v>
      </c>
      <c r="E28" s="102">
        <v>45</v>
      </c>
      <c r="F28" s="100">
        <f>'Մարզային բաշխում'!I53</f>
        <v>215</v>
      </c>
      <c r="G28" s="27"/>
      <c r="H28" s="34"/>
    </row>
    <row r="29" spans="1:8" ht="38.25">
      <c r="A29" s="92" t="s">
        <v>38</v>
      </c>
      <c r="B29" s="102">
        <f>B27+B28</f>
        <v>225</v>
      </c>
      <c r="C29" s="102">
        <f>C27+C28</f>
        <v>197</v>
      </c>
      <c r="D29" s="102">
        <f>D27+D28</f>
        <v>119</v>
      </c>
      <c r="E29" s="102">
        <f>E27+E28</f>
        <v>178</v>
      </c>
      <c r="F29" s="100">
        <f>SUM(B29:E29)</f>
        <v>719</v>
      </c>
      <c r="G29" s="27"/>
      <c r="H29" s="34"/>
    </row>
    <row r="30" spans="1:8" s="14" customFormat="1">
      <c r="A30" s="103" t="s">
        <v>39</v>
      </c>
      <c r="B30" s="104">
        <f>B12+B18+B23+B21+B13+B8</f>
        <v>34002.699699999997</v>
      </c>
      <c r="C30" s="104">
        <f t="shared" ref="C30:E30" si="5">C12+C18+C23+C21+C13+C8</f>
        <v>34162.349600000001</v>
      </c>
      <c r="D30" s="104">
        <f t="shared" si="5"/>
        <v>21871.683100000002</v>
      </c>
      <c r="E30" s="104">
        <f t="shared" si="5"/>
        <v>32064.888500000001</v>
      </c>
      <c r="F30" s="134">
        <f>'Մարզային բաշխում'!I55</f>
        <v>122101.62089999999</v>
      </c>
      <c r="G30" s="27"/>
    </row>
    <row r="31" spans="1:8" ht="14.25" customHeight="1">
      <c r="G31" s="25"/>
    </row>
    <row r="35" spans="2:2">
      <c r="B35" s="11"/>
    </row>
    <row r="39" spans="2:2">
      <c r="B39" s="11"/>
    </row>
    <row r="55" ht="12.75" customHeight="1"/>
  </sheetData>
  <mergeCells count="8">
    <mergeCell ref="A1:F1"/>
    <mergeCell ref="A5:F5"/>
    <mergeCell ref="A9:F9"/>
    <mergeCell ref="A24:F24"/>
    <mergeCell ref="A15:F15"/>
    <mergeCell ref="A20:F20"/>
    <mergeCell ref="A22:F22"/>
    <mergeCell ref="A4:F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Մարզային բաշխում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  <vt:lpstr>Երևան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WebKit</dc:creator>
  <cp:lastModifiedBy>tateviks</cp:lastModifiedBy>
  <cp:lastPrinted>2017-09-27T13:12:56Z</cp:lastPrinted>
  <dcterms:created xsi:type="dcterms:W3CDTF">2017-07-31T09:13:21Z</dcterms:created>
  <dcterms:modified xsi:type="dcterms:W3CDTF">2017-09-27T13:12:58Z</dcterms:modified>
</cp:coreProperties>
</file>