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80" windowWidth="12120" windowHeight="9060"/>
  </bookViews>
  <sheets>
    <sheet name="26.05.2013(1)" sheetId="73" r:id="rId1"/>
    <sheet name="26.05.2013(2)" sheetId="70" r:id="rId2"/>
    <sheet name="26.05.2013(3)" sheetId="71" r:id="rId3"/>
    <sheet name="26.05.2013(4)" sheetId="67" r:id="rId4"/>
  </sheets>
  <calcPr calcId="145621"/>
</workbook>
</file>

<file path=xl/calcChain.xml><?xml version="1.0" encoding="utf-8"?>
<calcChain xmlns="http://schemas.openxmlformats.org/spreadsheetml/2006/main">
  <c r="C16" i="71" l="1"/>
  <c r="C14" i="70"/>
  <c r="C14" i="73" l="1"/>
  <c r="C17" i="73" s="1"/>
  <c r="C9" i="67" l="1"/>
  <c r="C10" i="67"/>
  <c r="C17" i="71"/>
  <c r="C9" i="71"/>
  <c r="C12" i="71"/>
  <c r="C10" i="70" l="1"/>
  <c r="C15" i="70" s="1"/>
  <c r="C16" i="70" s="1"/>
  <c r="E17" i="73" l="1"/>
  <c r="C11" i="67"/>
</calcChain>
</file>

<file path=xl/sharedStrings.xml><?xml version="1.0" encoding="utf-8"?>
<sst xmlns="http://schemas.openxmlformats.org/spreadsheetml/2006/main" count="63" uniqueCount="41">
  <si>
    <t>Հավելված N 1</t>
  </si>
  <si>
    <t>ՀՀ կառավարության  թ.</t>
  </si>
  <si>
    <t>որոշման</t>
  </si>
  <si>
    <t>Գումարը                                              (դրամ)</t>
  </si>
  <si>
    <t>Ծախսերը</t>
  </si>
  <si>
    <t>Գրասենյակային նյութեր և հագուստ</t>
  </si>
  <si>
    <t>Ընդամենը</t>
  </si>
  <si>
    <t>N             ը/կ</t>
  </si>
  <si>
    <t xml:space="preserve">1) հանձնաժողովի նախագահի                                                                                           </t>
  </si>
  <si>
    <t>ՆԱԽԱՀԱՇԻՎ</t>
  </si>
  <si>
    <t>1) հանձնաժողովի նախագահի</t>
  </si>
  <si>
    <t xml:space="preserve">Կապի ծառայություններ </t>
  </si>
  <si>
    <t>Տրանսպորտային նյութեր</t>
  </si>
  <si>
    <t>Հավելված N 3</t>
  </si>
  <si>
    <t>Հավելված N 2</t>
  </si>
  <si>
    <t>Աշխատողների աշխատավարձեր և հավելավճարներ                                                                          այդ թվում`</t>
  </si>
  <si>
    <t>Աշխատողների աշխատավարձեր և հավելավճարներ                                                       այդ թվում`</t>
  </si>
  <si>
    <t>ընդամենը`</t>
  </si>
  <si>
    <t xml:space="preserve"> </t>
  </si>
  <si>
    <t>2) հանձնաժողովի քարտուղարի</t>
  </si>
  <si>
    <t>Հավելված N 4</t>
  </si>
  <si>
    <t xml:space="preserve"> ՀՀ կենտրոնական ընտրական հանձնաժողովի   աշխատակազմի կենտրոնական ապարատի աշխատավարձ                                                                                         </t>
  </si>
  <si>
    <t>Ընդամենը`</t>
  </si>
  <si>
    <t xml:space="preserve">2) հանձնաժողովի նախագահի տեղակալի                                                                                           </t>
  </si>
  <si>
    <t xml:space="preserve">3) հանձնաժողովի քարտուղարի                                                                                            </t>
  </si>
  <si>
    <t>Գործուղման ծախսեր</t>
  </si>
  <si>
    <t xml:space="preserve">Այլ ծախսեր                                                                                                                                          </t>
  </si>
  <si>
    <t>ա/</t>
  </si>
  <si>
    <t>ձևաթղթերի տպագրություն</t>
  </si>
  <si>
    <t>քվեաթերթիկների տպագրություն (13764 ընտրող + 13764 x 0.03 x 5 դրամ)</t>
  </si>
  <si>
    <t>բ/</t>
  </si>
  <si>
    <t>3) հանձնաժողովի անդամների                                                                                                             (6 անդամ x 46296դրամ)</t>
  </si>
  <si>
    <t>12 տեղամասային ընտրական հանձնաժողովների ծախսեր                                                                   (12 x 418204)</t>
  </si>
  <si>
    <t xml:space="preserve"> ՀԱՅԱՍՏԱՆԻ ՀԱՆՐԱՊԵՏՈՒԹՅԱՆ ԿԱՌԱՎԱՐՈՒԹՅԱՆՆ ԱՌԸՆԹԵՐ ՀԱՅԱՍՏԱՆԻ ՀԱՆՐԱՊԵՏՈՒԹՅԱՆ  ՈՍՏԻԿԱՆՈՒԹՅԱՆ  ԾԱԽՍԵՐԻ   ԿԱՊՎԱԾ  ԱՐՄԱՎԻՐԻ ՄԱՐԶԻ ՎԱՐԴԱՆԱՇԵՆ ՀԱՄԱՅՆՔԻ ՂԵԿԱՎԱՐԻ, ԳԵՂԱՐՔՈՒՆԻՔԻ ՄԱՐԶԻ ԱՐԾՎԱՆԻՍՏ, ՍԵՄՅՈՆՈՎԿԱ ՀԱՄԱՅՆՔՆԵՐԻ ԱՎԱԳԱՆՈՒ ԱՆԴԱՄՆԵՐԻ,  ԼՈՌՈՒ ՄԱՐԶԻ ԼԵՋԱՆ ՀԱՄԱՅՆՔԻ ԱՎԱԳԱՆՈՒ ԱՆԴԱՄՆԵՐԻ,  ԿՈՏԱՅՔԻ  ՄԱՐԶԻ ՆՈՒՌՆՈՒՍ, ՆՈՐ ՀԱՃՆ ՀԱՄԱՅՆՔՆԵՐԻ ՂԵԿԱՎԱՐՆԵՐԻ, ՇԻՐԱԿԻ ՄԱՐԶԻ ԱԽՈՒՐԻԿ ՀԱՄԱՅՆՔԻ ՂԵԿԱՎԱՐԻ 20123 ԹՎԱԿԱՆԻ ՄԱՅԻՍԻ 26-Ի ՀԵՐԹԱԿԱՆ ԸՆՏՐՈՒԹՅՈՒՆՆԵՐԻ ՆԱԽԱՊԱՏՐԱՍՏՄԱՆ ԵՎ ԱՆՑԿԱՑՄԱՆ ՀԵՏ</t>
  </si>
  <si>
    <t>Գրասենյակային նյութեր և հագուստ                                                                            (ընտրողների ցուցակներ, 13764 ընտրող  x 3,9դրամ)</t>
  </si>
  <si>
    <t>Կապի ծառայություններ                                                                                               (ընտրողների ծանուցագրեր, 10847 ընտրող  x 98.75դրամ)</t>
  </si>
  <si>
    <t xml:space="preserve">ՀԱՅԱՍՏԱՆԻ ՀԱՆՐԱՊԵՏՈՒԹՅԱՆ ԿԵՆՏՐՈՆԱԿԱՆ ԸՆՏՐԱԿԱՆ ՀԱՆՁՆԱԺՈՂՈՎԻ ԾԱԽՍԵՐԻ ԿԱՊՎԱԾ  ԱՐՄԱՎԻՐԻ ՄԱՐԶԻ ՎԱՐԴԱՆԱՇԵՆ ՀԱՄԱՅՆՔԻ ՂԵԿԱՎԱՐԻ, ԳԵՂԱՐՔՈՒՆԻՔԻ ՄԱՐԶԻ ԱՐԾՎԱՆԻՍՏ, ՍԵՄՅՈՆՈՎԿԱ ՀԱՄԱՅՆՔՆԵՐԻ ԱՎԱԳԱՆՈՒ ԱՆԴԱՄՆԵՐԻ,  ԼՈՌՈՒ ՄԱՐԶԻ ԼԵՋԱՆ ՀԱՄԱՅՆՔԻ ԱՎԱԳԱՆՈՒ ԱՆԴԱՄՆԵՐԻ,  ԿՈՏԱՅՔԻ  ՄԱՐԶԻ ՆՈՒՌՆՈՒՍ, ՆՈՐ ՀԱՃՆ ՀԱՄԱՅՆՔՆԵՐԻ ՂԵԿԱՎԱՐՆԵՐԻ, ՇԻՐԱԿԻ ՄԱՐԶԻ ԱԽՈՒՐԻԿ ՀԱՄԱՅՆՔԻ ՂԵԿԱՎԱՐԻ 2013 ԹՎԱԿԱՆԻ ՄԱՅԻՍԻ 26-Ի ՀԵՐԹԱԿԱՆ ԸՆՏՐՈՒԹՅՈՒՆՆԵՐԻ ՆԱԽԱՊԱՏՐԱՍՏՄԱՆ ԵՎ ԱՆՑԿԱՑՄԱՆ ՀԵՏ </t>
  </si>
  <si>
    <t>N 20,  23, 24, 26, 27, 32, 33  ԸՆՏՐԱՏԱՐԱԾՔԱՅԻՆ ԸՆՏՐԱԿԱՆ ՀԱՆՁՆԱԺՈՂՈՎՆԵՐԻ ԾԱԽՍԵՐԻ ԿԱՊՎԱԾ ԱՐՄԱՎԻՐԻ ՄԱՐԶԻ ՎԱՐԴԱՆԱՇԵՆ ՀԱՄԱՅՆՔԻ ՂԵԿԱՎԱՐԻ, ԳԵՂԱՐՔՈՒՆԻՔԻ ՄԱՐԶԻ ԱՐԾՎԱՆԻՍՏ, ՍԵՄՅՈՆՈՎԿԱ ՀԱՄԱՅՆՔՆԵՐԻ ԱՎԱԳԱՆՈՒ ԱՆԴԱՄՆԵՐԻ,  ԼՈՌՈՒ ՄԱՐԶԻ ԼԵՋԱՆ ՀԱՄԱՅՆՔԻ ԱՎԱԳԱՆՈՒ ԱՆԴԱՄՆԵՐԻ,  ԿՈՏԱՅՔԻ  ՄԱՐԶԻ ՆՈՒՌՆՈՒՍ, ՆՈՐ ՀԱՃՆ ՀԱՄԱՅՆՔՆԵՐԻ ՂԵԿԱՎԱՐՆԵՐԻ, ՇԻՐԱԿԻ ՄԱՐԶԻ ԱԽՈՒՐԻԿ ՀԱՄԱՅՆՔԻ ՂԵԿԱՎԱՐԻ 2013 ԹՎԱԿԱՆԻ ՄԱՅԻՍԻ 26-Ի ՀԵՐԹԱԿԱՆ ԸՆՏՐՈՒԹՅՈՒՆՆԵՐԻ ՆԱԽԱՊԱՏՐԱՍՏՄԱՆ ԵՎ ԱՆՑԿԱՑՄԱՆ ՀԵՏ</t>
  </si>
  <si>
    <t>ՏԵՂԱՄԱՍԱՅԻՆ ԸՆՏՐԱԿԱՆ ՀԱՆՁՆԱԺՈՂՈՎԻ ԾԱԽՍԵՐԻ  ԿԱՊՎԱԾ  ԱՐՄԱՎԻՐԻ ՄԱՐԶԻ ՎԱՐԴԱՆԱՇԵՆ ՀԱՄԱՅՆՔԻ ՂԵԿԱՎԱՐԻ, ԳԵՂԱՐՔՈՒՆԻՔԻ ՄԱՐԶԻ ԱՐԾՎԱՆԻՍՏ, ՍԵՄՅՈՆՈՎԿԱ ՀԱՄԱՅՆՔՆԵՐԻ ԱՎԱԳԱՆՈՒ ԱՆԴԱՄՆԵՐԻ,  ԼՈՌՈՒ ՄԱՐԶԻ ԼԵՋԱՆ ՀԱՄԱՅՆՔԻ ԱՎԱԳԱՆՈՒ ԱՆԴԱՄՆԵՐԻ,  ԿՈՏԱՅՔԻ  ՄԱՐԶԻ ՆՈՒՌՆՈՒՍ, ՆՈՐ ՀԱՃՆ ՀԱՄԱՅՆՔՆԵՐԻ ՂԵԿԱՎԱՐՆԵՐԻ, ՇԻՐԱԿԻ ՄԱՐԶԻ ԱԽՈՒՐԻԿ ՀԱՄԱՅՆՔԻ ՂԵԿԱՎԱՐԻ 2013 ԹՎԱԿԱՆԻ ՄԱՅԻՍԻ 26-Ի ՀԵՐԹԱԿԱՆ ԸՆՏՐՈՒԹՅՈՒՆՆԵՐԻ ՆԱԽԱՊԱՏՐԱՍՏՄԱՆ ԵՎ ԱՆՑԿԱՑՄԱՆ ՀԵՏ</t>
  </si>
  <si>
    <t>4) հանձնաժողովի անդամներ (4 անդամ x 244454դրամ)</t>
  </si>
  <si>
    <t>7 ընտրատարածքային ընտրական հանձնաժողովներ                                                                                                                (7 x 2444537)</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</si>
</sst>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0"/>
      <name val="Arial"/>
    </font>
    <font>
      <sz val="8"/>
      <name val="GHEA Grapalat"/>
      <family val="3"/>
    </font>
    <font>
      <sz val="10"/>
      <name val="GHEA Grapalat"/>
      <family val="3"/>
    </font>
    <font>
      <sz val="10"/>
      <color indexed="8"/>
      <name val="GHEA Grapalat"/>
      <family val="3"/>
    </font>
    <font>
      <b/>
      <sz val="10"/>
      <name val="GHEA Grapalat"/>
      <family val="3"/>
    </font>
  </fonts>
  <fills count="3">
    <fill>
      <patternFill patternType="none"/>
    </fill>
    <fill>
      <patternFill patternType="gray125"/>
    </fill>
    <fill>
      <patternFill patternType="solid">
        <fgColor indexed="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1" fillId="0" borderId="0" xfId="0" applyFont="1" applyAlignment="1">
      <alignment vertical="center" wrapText="1"/>
    </xf>
    <xf numFmtId="0" fontId="2" fillId="0" borderId="0" xfId="0" applyFont="1" applyAlignment="1">
      <alignment vertical="center" wrapText="1"/>
    </xf>
    <xf numFmtId="0" fontId="1" fillId="0" borderId="1" xfId="0" applyFont="1" applyBorder="1" applyAlignment="1">
      <alignment vertical="center" wrapText="1"/>
    </xf>
    <xf numFmtId="0" fontId="2" fillId="0" borderId="0" xfId="0" applyFont="1" applyBorder="1" applyAlignment="1">
      <alignment vertical="center" wrapText="1"/>
    </xf>
    <xf numFmtId="0" fontId="2" fillId="0" borderId="0" xfId="0" applyFont="1" applyBorder="1" applyAlignment="1">
      <alignment horizontal="center" vertical="center" wrapText="1"/>
    </xf>
    <xf numFmtId="1" fontId="2" fillId="0" borderId="0" xfId="0" applyNumberFormat="1" applyFont="1" applyBorder="1" applyAlignment="1">
      <alignment horizontal="center" vertical="center" wrapText="1"/>
    </xf>
    <xf numFmtId="1" fontId="2" fillId="0" borderId="0" xfId="0" applyNumberFormat="1" applyFont="1" applyAlignment="1">
      <alignment horizontal="center" vertical="center" wrapText="1"/>
    </xf>
    <xf numFmtId="1" fontId="2" fillId="0" borderId="0" xfId="0" applyNumberFormat="1" applyFont="1" applyAlignment="1">
      <alignment vertical="center" wrapText="1"/>
    </xf>
    <xf numFmtId="0" fontId="2" fillId="0" borderId="1" xfId="0" applyFont="1" applyBorder="1" applyAlignment="1">
      <alignment horizontal="center" vertical="center" wrapText="1"/>
    </xf>
    <xf numFmtId="1" fontId="2" fillId="0" borderId="1" xfId="0" applyNumberFormat="1" applyFont="1" applyBorder="1" applyAlignment="1">
      <alignment horizontal="center" vertical="center" wrapText="1"/>
    </xf>
    <xf numFmtId="0" fontId="3" fillId="0" borderId="1" xfId="0" applyFont="1" applyBorder="1" applyAlignment="1">
      <alignment vertical="center" wrapText="1"/>
    </xf>
    <xf numFmtId="0" fontId="2" fillId="0" borderId="1" xfId="0" applyFont="1" applyBorder="1" applyAlignment="1">
      <alignment vertical="center" wrapText="1"/>
    </xf>
    <xf numFmtId="1" fontId="2"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2" fillId="0" borderId="1" xfId="0" applyFont="1" applyBorder="1" applyAlignment="1">
      <alignment horizontal="left" vertical="center" wrapText="1"/>
    </xf>
    <xf numFmtId="1" fontId="1" fillId="0" borderId="0" xfId="0" applyNumberFormat="1" applyFont="1" applyAlignment="1">
      <alignment vertical="center" wrapText="1"/>
    </xf>
    <xf numFmtId="1" fontId="2" fillId="0" borderId="0" xfId="0" applyNumberFormat="1" applyFont="1" applyBorder="1" applyAlignment="1">
      <alignment vertical="center" wrapText="1"/>
    </xf>
    <xf numFmtId="0" fontId="2" fillId="0" borderId="0" xfId="0" applyFont="1" applyBorder="1" applyAlignment="1">
      <alignment horizontal="left" vertical="center" wrapText="1"/>
    </xf>
    <xf numFmtId="0" fontId="2" fillId="0" borderId="0" xfId="0" applyFont="1" applyAlignment="1">
      <alignment horizontal="center" vertical="center" wrapText="1"/>
    </xf>
    <xf numFmtId="3" fontId="4" fillId="0" borderId="0" xfId="0" applyNumberFormat="1" applyFont="1" applyAlignment="1">
      <alignment vertical="center" wrapText="1"/>
    </xf>
    <xf numFmtId="3" fontId="2" fillId="0" borderId="0" xfId="0" applyNumberFormat="1" applyFont="1" applyAlignment="1">
      <alignment vertical="center" wrapText="1"/>
    </xf>
    <xf numFmtId="0" fontId="2" fillId="0" borderId="0" xfId="0" applyFont="1" applyAlignment="1">
      <alignment horizontal="right" vertical="center" wrapText="1"/>
    </xf>
    <xf numFmtId="0" fontId="2" fillId="0" borderId="0" xfId="0" applyFont="1" applyAlignment="1">
      <alignment horizontal="center" vertical="center" wrapText="1"/>
    </xf>
    <xf numFmtId="3" fontId="2" fillId="0" borderId="0" xfId="0" applyNumberFormat="1" applyFont="1" applyAlignment="1">
      <alignment horizontal="center" vertical="center" wrapText="1"/>
    </xf>
    <xf numFmtId="0" fontId="1" fillId="0" borderId="0" xfId="0" applyFont="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tabSelected="1" workbookViewId="0">
      <selection sqref="A1:C17"/>
    </sheetView>
  </sheetViews>
  <sheetFormatPr defaultRowHeight="13.5" x14ac:dyDescent="0.2"/>
  <cols>
    <col min="1" max="1" width="4.5703125" style="2" customWidth="1"/>
    <col min="2" max="2" width="79.140625" style="2" customWidth="1"/>
    <col min="3" max="3" width="14" style="2" customWidth="1"/>
    <col min="4" max="4" width="9.140625" style="2"/>
    <col min="5" max="5" width="11.42578125" style="2" customWidth="1"/>
    <col min="6" max="6" width="9.42578125" style="2" bestFit="1" customWidth="1"/>
    <col min="7" max="16384" width="9.140625" style="2"/>
  </cols>
  <sheetData>
    <row r="1" spans="1:9" s="1" customFormat="1" ht="15" customHeight="1" x14ac:dyDescent="0.2">
      <c r="A1" s="2"/>
      <c r="B1" s="2"/>
      <c r="C1" s="7" t="s">
        <v>0</v>
      </c>
    </row>
    <row r="2" spans="1:9" s="1" customFormat="1" ht="15" customHeight="1" x14ac:dyDescent="0.2">
      <c r="A2" s="2"/>
      <c r="B2" s="22" t="s">
        <v>1</v>
      </c>
      <c r="C2" s="22"/>
    </row>
    <row r="3" spans="1:9" s="1" customFormat="1" ht="15" customHeight="1" x14ac:dyDescent="0.2">
      <c r="A3" s="2"/>
      <c r="B3" s="2"/>
      <c r="C3" s="7" t="s">
        <v>2</v>
      </c>
    </row>
    <row r="4" spans="1:9" s="1" customFormat="1" ht="15" customHeight="1" x14ac:dyDescent="0.2">
      <c r="A4" s="2"/>
      <c r="B4" s="2"/>
      <c r="C4" s="2"/>
    </row>
    <row r="5" spans="1:9" s="1" customFormat="1" ht="15" customHeight="1" x14ac:dyDescent="0.2">
      <c r="A5" s="23" t="s">
        <v>9</v>
      </c>
      <c r="B5" s="23"/>
      <c r="C5" s="23"/>
    </row>
    <row r="6" spans="1:9" s="1" customFormat="1" ht="105" customHeight="1" x14ac:dyDescent="0.2">
      <c r="A6" s="24" t="s">
        <v>36</v>
      </c>
      <c r="B6" s="24"/>
      <c r="C6" s="24"/>
    </row>
    <row r="7" spans="1:9" s="1" customFormat="1" ht="26.25" customHeight="1" x14ac:dyDescent="0.2">
      <c r="A7" s="2"/>
      <c r="B7" s="2"/>
      <c r="C7" s="2"/>
      <c r="G7" s="25"/>
      <c r="H7" s="25"/>
      <c r="I7" s="25"/>
    </row>
    <row r="8" spans="1:9" s="1" customFormat="1" ht="29.25" customHeight="1" x14ac:dyDescent="0.2">
      <c r="A8" s="9" t="s">
        <v>7</v>
      </c>
      <c r="B8" s="9" t="s">
        <v>4</v>
      </c>
      <c r="C8" s="10" t="s">
        <v>3</v>
      </c>
    </row>
    <row r="9" spans="1:9" s="1" customFormat="1" ht="31.5" customHeight="1" x14ac:dyDescent="0.2">
      <c r="A9" s="9">
        <v>1</v>
      </c>
      <c r="B9" s="12" t="s">
        <v>21</v>
      </c>
      <c r="C9" s="10">
        <v>4441000</v>
      </c>
    </row>
    <row r="10" spans="1:9" s="1" customFormat="1" ht="24.95" customHeight="1" x14ac:dyDescent="0.2">
      <c r="A10" s="9">
        <v>2</v>
      </c>
      <c r="B10" s="14" t="s">
        <v>25</v>
      </c>
      <c r="C10" s="10">
        <v>50000</v>
      </c>
    </row>
    <row r="11" spans="1:9" s="1" customFormat="1" ht="24.95" customHeight="1" x14ac:dyDescent="0.2">
      <c r="A11" s="9">
        <v>3</v>
      </c>
      <c r="B11" s="12" t="s">
        <v>11</v>
      </c>
      <c r="C11" s="10">
        <v>50000</v>
      </c>
      <c r="E11" s="20"/>
    </row>
    <row r="12" spans="1:9" ht="24.95" customHeight="1" x14ac:dyDescent="0.2">
      <c r="A12" s="9">
        <v>4</v>
      </c>
      <c r="B12" s="12" t="s">
        <v>5</v>
      </c>
      <c r="C12" s="10">
        <v>50000</v>
      </c>
    </row>
    <row r="13" spans="1:9" ht="24.95" customHeight="1" x14ac:dyDescent="0.2">
      <c r="A13" s="9">
        <v>5</v>
      </c>
      <c r="B13" s="12" t="s">
        <v>12</v>
      </c>
      <c r="C13" s="10">
        <v>150000</v>
      </c>
    </row>
    <row r="14" spans="1:9" ht="24.95" customHeight="1" x14ac:dyDescent="0.2">
      <c r="A14" s="9">
        <v>6</v>
      </c>
      <c r="B14" s="12" t="s">
        <v>26</v>
      </c>
      <c r="C14" s="10">
        <f>C15+C16</f>
        <v>130885</v>
      </c>
    </row>
    <row r="15" spans="1:9" ht="24.95" customHeight="1" x14ac:dyDescent="0.2">
      <c r="A15" s="9" t="s">
        <v>27</v>
      </c>
      <c r="B15" s="12" t="s">
        <v>29</v>
      </c>
      <c r="C15" s="10">
        <v>70885</v>
      </c>
    </row>
    <row r="16" spans="1:9" ht="24.95" customHeight="1" x14ac:dyDescent="0.2">
      <c r="A16" s="9" t="s">
        <v>30</v>
      </c>
      <c r="B16" s="12" t="s">
        <v>28</v>
      </c>
      <c r="C16" s="10">
        <v>60000</v>
      </c>
    </row>
    <row r="17" spans="1:5" ht="24.95" customHeight="1" x14ac:dyDescent="0.2">
      <c r="A17" s="12"/>
      <c r="B17" s="9" t="s">
        <v>22</v>
      </c>
      <c r="C17" s="10">
        <f>C9+C10+C11+C12+C13+C14</f>
        <v>4871885</v>
      </c>
      <c r="E17" s="21">
        <f>C17+'26.05.2013(2)'!C16+'26.05.2013(3)'!C17</f>
        <v>27002092</v>
      </c>
    </row>
    <row r="18" spans="1:5" ht="24.95" customHeight="1" x14ac:dyDescent="0.2"/>
  </sheetData>
  <mergeCells count="4">
    <mergeCell ref="B2:C2"/>
    <mergeCell ref="A5:C5"/>
    <mergeCell ref="A6:C6"/>
    <mergeCell ref="G7:I7"/>
  </mergeCells>
  <pageMargins left="0.31496062992125984" right="0.11811023622047245" top="0.35433070866141736" bottom="0.15748031496062992"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topLeftCell="A4" workbookViewId="0">
      <selection activeCell="C14" sqref="C14"/>
    </sheetView>
  </sheetViews>
  <sheetFormatPr defaultRowHeight="13.5" x14ac:dyDescent="0.2"/>
  <cols>
    <col min="1" max="1" width="4.5703125" style="2" customWidth="1"/>
    <col min="2" max="2" width="70.5703125" style="2" customWidth="1"/>
    <col min="3" max="3" width="17.140625" style="2" customWidth="1"/>
    <col min="4" max="4" width="11.85546875" style="2" customWidth="1"/>
    <col min="5" max="16384" width="9.140625" style="2"/>
  </cols>
  <sheetData>
    <row r="1" spans="1:10" s="1" customFormat="1" ht="15" customHeight="1" x14ac:dyDescent="0.2">
      <c r="A1" s="2"/>
      <c r="B1" s="2"/>
      <c r="C1" s="7" t="s">
        <v>14</v>
      </c>
    </row>
    <row r="2" spans="1:10" s="1" customFormat="1" ht="15" customHeight="1" x14ac:dyDescent="0.2">
      <c r="A2" s="2"/>
      <c r="B2" s="22" t="s">
        <v>1</v>
      </c>
      <c r="C2" s="22"/>
    </row>
    <row r="3" spans="1:10" s="1" customFormat="1" ht="15" customHeight="1" x14ac:dyDescent="0.2">
      <c r="A3" s="2"/>
      <c r="B3" s="2"/>
      <c r="C3" s="7" t="s">
        <v>2</v>
      </c>
    </row>
    <row r="4" spans="1:10" s="1" customFormat="1" ht="15" customHeight="1" x14ac:dyDescent="0.2">
      <c r="A4" s="2"/>
      <c r="B4" s="2"/>
      <c r="C4" s="2"/>
    </row>
    <row r="5" spans="1:10" s="1" customFormat="1" ht="15" customHeight="1" x14ac:dyDescent="0.2">
      <c r="A5" s="2"/>
      <c r="B5" s="2"/>
      <c r="C5" s="2"/>
      <c r="E5" s="1" t="s">
        <v>18</v>
      </c>
    </row>
    <row r="6" spans="1:10" s="1" customFormat="1" ht="15" customHeight="1" x14ac:dyDescent="0.2">
      <c r="A6" s="23" t="s">
        <v>9</v>
      </c>
      <c r="B6" s="23"/>
      <c r="C6" s="23"/>
    </row>
    <row r="7" spans="1:10" s="1" customFormat="1" ht="122.25" customHeight="1" x14ac:dyDescent="0.2">
      <c r="A7" s="23" t="s">
        <v>37</v>
      </c>
      <c r="B7" s="23"/>
      <c r="C7" s="23"/>
    </row>
    <row r="8" spans="1:10" s="1" customFormat="1" ht="15" customHeight="1" x14ac:dyDescent="0.2">
      <c r="A8" s="2"/>
      <c r="B8" s="2"/>
      <c r="C8" s="2"/>
      <c r="E8" s="25"/>
      <c r="F8" s="25"/>
      <c r="G8" s="25"/>
      <c r="H8" s="25"/>
      <c r="I8" s="25"/>
      <c r="J8" s="25"/>
    </row>
    <row r="9" spans="1:10" s="1" customFormat="1" ht="29.25" customHeight="1" x14ac:dyDescent="0.2">
      <c r="A9" s="9" t="s">
        <v>7</v>
      </c>
      <c r="B9" s="9" t="s">
        <v>4</v>
      </c>
      <c r="C9" s="10" t="s">
        <v>3</v>
      </c>
    </row>
    <row r="10" spans="1:10" s="1" customFormat="1" ht="31.5" customHeight="1" x14ac:dyDescent="0.2">
      <c r="A10" s="9">
        <v>1</v>
      </c>
      <c r="B10" s="11" t="s">
        <v>16</v>
      </c>
      <c r="C10" s="10">
        <f>C11+C12+C13+C14</f>
        <v>2444537</v>
      </c>
    </row>
    <row r="11" spans="1:10" s="1" customFormat="1" ht="24.95" customHeight="1" x14ac:dyDescent="0.2">
      <c r="A11" s="9"/>
      <c r="B11" s="12" t="s">
        <v>8</v>
      </c>
      <c r="C11" s="10">
        <v>488907</v>
      </c>
    </row>
    <row r="12" spans="1:10" s="1" customFormat="1" ht="24.95" customHeight="1" x14ac:dyDescent="0.2">
      <c r="A12" s="9"/>
      <c r="B12" s="12" t="s">
        <v>23</v>
      </c>
      <c r="C12" s="10">
        <v>488907</v>
      </c>
    </row>
    <row r="13" spans="1:10" s="1" customFormat="1" ht="24.95" customHeight="1" x14ac:dyDescent="0.2">
      <c r="A13" s="9"/>
      <c r="B13" s="12" t="s">
        <v>24</v>
      </c>
      <c r="C13" s="10">
        <v>488907</v>
      </c>
    </row>
    <row r="14" spans="1:10" s="1" customFormat="1" ht="24.95" customHeight="1" x14ac:dyDescent="0.2">
      <c r="A14" s="9"/>
      <c r="B14" s="12" t="s">
        <v>39</v>
      </c>
      <c r="C14" s="10">
        <f>4*244454</f>
        <v>977816</v>
      </c>
    </row>
    <row r="15" spans="1:10" s="1" customFormat="1" ht="24.95" customHeight="1" x14ac:dyDescent="0.2">
      <c r="A15" s="12"/>
      <c r="B15" s="12" t="s">
        <v>6</v>
      </c>
      <c r="C15" s="10">
        <f>C10</f>
        <v>2444537</v>
      </c>
    </row>
    <row r="16" spans="1:10" ht="27" x14ac:dyDescent="0.2">
      <c r="A16" s="12"/>
      <c r="B16" s="12" t="s">
        <v>40</v>
      </c>
      <c r="C16" s="10">
        <f>7*C15</f>
        <v>17111759</v>
      </c>
    </row>
  </sheetData>
  <mergeCells count="4">
    <mergeCell ref="B2:C2"/>
    <mergeCell ref="A6:C6"/>
    <mergeCell ref="A7:C7"/>
    <mergeCell ref="E8:J8"/>
  </mergeCells>
  <pageMargins left="0.31496062992125984" right="0.19685039370078741" top="0.35433070866141736" bottom="0.15748031496062992" header="0.31496062992125984" footer="0.31496062992125984"/>
  <pageSetup paperSize="9"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workbookViewId="0">
      <selection activeCell="H14" sqref="H14"/>
    </sheetView>
  </sheetViews>
  <sheetFormatPr defaultRowHeight="12.75" x14ac:dyDescent="0.2"/>
  <cols>
    <col min="1" max="1" width="4.5703125" style="1" customWidth="1"/>
    <col min="2" max="2" width="67.140625" style="1" customWidth="1"/>
    <col min="3" max="3" width="22" style="16" customWidth="1"/>
    <col min="4" max="16384" width="9.140625" style="1"/>
  </cols>
  <sheetData>
    <row r="1" spans="1:3" ht="15" customHeight="1" x14ac:dyDescent="0.2">
      <c r="A1" s="2"/>
      <c r="B1" s="2"/>
      <c r="C1" s="7" t="s">
        <v>13</v>
      </c>
    </row>
    <row r="2" spans="1:3" ht="15" customHeight="1" x14ac:dyDescent="0.2">
      <c r="A2" s="2"/>
      <c r="B2" s="22" t="s">
        <v>1</v>
      </c>
      <c r="C2" s="22"/>
    </row>
    <row r="3" spans="1:3" ht="15" customHeight="1" x14ac:dyDescent="0.2">
      <c r="A3" s="2"/>
      <c r="B3" s="2"/>
      <c r="C3" s="7" t="s">
        <v>2</v>
      </c>
    </row>
    <row r="4" spans="1:3" ht="15" customHeight="1" x14ac:dyDescent="0.2">
      <c r="A4" s="23"/>
      <c r="B4" s="23"/>
      <c r="C4" s="23"/>
    </row>
    <row r="5" spans="1:3" ht="15" customHeight="1" x14ac:dyDescent="0.2">
      <c r="A5" s="23" t="s">
        <v>9</v>
      </c>
      <c r="B5" s="23"/>
      <c r="C5" s="23"/>
    </row>
    <row r="6" spans="1:3" ht="119.25" customHeight="1" x14ac:dyDescent="0.2">
      <c r="A6" s="23" t="s">
        <v>38</v>
      </c>
      <c r="B6" s="23"/>
      <c r="C6" s="23"/>
    </row>
    <row r="7" spans="1:3" ht="15" customHeight="1" x14ac:dyDescent="0.2">
      <c r="A7" s="23"/>
      <c r="B7" s="23"/>
      <c r="C7" s="23"/>
    </row>
    <row r="8" spans="1:3" ht="28.5" customHeight="1" x14ac:dyDescent="0.2">
      <c r="A8" s="9" t="s">
        <v>7</v>
      </c>
      <c r="B8" s="9" t="s">
        <v>4</v>
      </c>
      <c r="C8" s="10" t="s">
        <v>3</v>
      </c>
    </row>
    <row r="9" spans="1:3" ht="32.25" customHeight="1" x14ac:dyDescent="0.2">
      <c r="A9" s="9">
        <v>1</v>
      </c>
      <c r="B9" s="11" t="s">
        <v>15</v>
      </c>
      <c r="C9" s="10">
        <f>C10+C11+C12</f>
        <v>409204</v>
      </c>
    </row>
    <row r="10" spans="1:3" ht="24.95" customHeight="1" x14ac:dyDescent="0.2">
      <c r="A10" s="9"/>
      <c r="B10" s="12" t="s">
        <v>10</v>
      </c>
      <c r="C10" s="10">
        <v>85132</v>
      </c>
    </row>
    <row r="11" spans="1:3" ht="24.95" customHeight="1" x14ac:dyDescent="0.2">
      <c r="A11" s="9"/>
      <c r="B11" s="12" t="s">
        <v>19</v>
      </c>
      <c r="C11" s="13">
        <v>46296</v>
      </c>
    </row>
    <row r="12" spans="1:3" ht="30.75" customHeight="1" x14ac:dyDescent="0.2">
      <c r="A12" s="9"/>
      <c r="B12" s="12" t="s">
        <v>31</v>
      </c>
      <c r="C12" s="13">
        <f>6*46296</f>
        <v>277776</v>
      </c>
    </row>
    <row r="13" spans="1:3" ht="24.95" customHeight="1" x14ac:dyDescent="0.2">
      <c r="A13" s="9">
        <v>2</v>
      </c>
      <c r="B13" s="12" t="s">
        <v>11</v>
      </c>
      <c r="C13" s="10">
        <v>1000</v>
      </c>
    </row>
    <row r="14" spans="1:3" ht="24.95" customHeight="1" x14ac:dyDescent="0.2">
      <c r="A14" s="9">
        <v>3</v>
      </c>
      <c r="B14" s="12" t="s">
        <v>5</v>
      </c>
      <c r="C14" s="10">
        <v>3000</v>
      </c>
    </row>
    <row r="15" spans="1:3" ht="24.95" customHeight="1" x14ac:dyDescent="0.2">
      <c r="A15" s="9">
        <v>4</v>
      </c>
      <c r="B15" s="12" t="s">
        <v>12</v>
      </c>
      <c r="C15" s="10">
        <v>5000</v>
      </c>
    </row>
    <row r="16" spans="1:3" ht="24.95" customHeight="1" x14ac:dyDescent="0.2">
      <c r="A16" s="9"/>
      <c r="B16" s="15" t="s">
        <v>17</v>
      </c>
      <c r="C16" s="10">
        <f>C9+C13+C14+C15</f>
        <v>418204</v>
      </c>
    </row>
    <row r="17" spans="1:3" ht="27.75" customHeight="1" x14ac:dyDescent="0.2">
      <c r="A17" s="3"/>
      <c r="B17" s="12" t="s">
        <v>32</v>
      </c>
      <c r="C17" s="10">
        <f>12*C16</f>
        <v>5018448</v>
      </c>
    </row>
    <row r="18" spans="1:3" ht="19.5" customHeight="1" x14ac:dyDescent="0.2">
      <c r="A18" s="4"/>
      <c r="B18" s="18"/>
      <c r="C18" s="6"/>
    </row>
    <row r="19" spans="1:3" ht="19.5" customHeight="1" x14ac:dyDescent="0.2">
      <c r="A19" s="4"/>
      <c r="B19" s="18"/>
      <c r="C19" s="6"/>
    </row>
    <row r="20" spans="1:3" ht="19.5" customHeight="1" x14ac:dyDescent="0.2">
      <c r="A20" s="4"/>
      <c r="B20" s="18"/>
      <c r="C20" s="6"/>
    </row>
    <row r="21" spans="1:3" ht="19.5" customHeight="1" x14ac:dyDescent="0.2">
      <c r="A21" s="4"/>
      <c r="B21" s="18"/>
      <c r="C21" s="6"/>
    </row>
    <row r="22" spans="1:3" ht="19.5" customHeight="1" x14ac:dyDescent="0.2">
      <c r="A22" s="4"/>
      <c r="B22" s="18"/>
      <c r="C22" s="6"/>
    </row>
    <row r="23" spans="1:3" ht="19.5" customHeight="1" x14ac:dyDescent="0.2">
      <c r="A23" s="4"/>
      <c r="B23" s="18"/>
      <c r="C23" s="6"/>
    </row>
    <row r="24" spans="1:3" ht="23.25" customHeight="1" x14ac:dyDescent="0.2"/>
    <row r="25" spans="1:3" ht="16.5" customHeight="1" x14ac:dyDescent="0.2"/>
    <row r="26" spans="1:3" ht="19.5" customHeight="1" x14ac:dyDescent="0.2"/>
  </sheetData>
  <mergeCells count="5">
    <mergeCell ref="A7:C7"/>
    <mergeCell ref="B2:C2"/>
    <mergeCell ref="A4:C4"/>
    <mergeCell ref="A5:C5"/>
    <mergeCell ref="A6:C6"/>
  </mergeCells>
  <pageMargins left="0.51181102362204722" right="0.31496062992125984"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election activeCell="B10" sqref="B10"/>
    </sheetView>
  </sheetViews>
  <sheetFormatPr defaultRowHeight="13.5" x14ac:dyDescent="0.2"/>
  <cols>
    <col min="1" max="1" width="4.42578125" style="2" customWidth="1"/>
    <col min="2" max="2" width="66.85546875" style="2" customWidth="1"/>
    <col min="3" max="3" width="14.85546875" style="8" customWidth="1"/>
    <col min="4" max="16384" width="9.140625" style="2"/>
  </cols>
  <sheetData>
    <row r="1" spans="1:3" s="1" customFormat="1" ht="15" customHeight="1" x14ac:dyDescent="0.2">
      <c r="A1" s="2"/>
      <c r="B1" s="2"/>
      <c r="C1" s="7" t="s">
        <v>20</v>
      </c>
    </row>
    <row r="2" spans="1:3" s="1" customFormat="1" ht="15" customHeight="1" x14ac:dyDescent="0.2">
      <c r="A2" s="2"/>
      <c r="B2" s="22" t="s">
        <v>1</v>
      </c>
      <c r="C2" s="22"/>
    </row>
    <row r="3" spans="1:3" s="1" customFormat="1" ht="15" customHeight="1" x14ac:dyDescent="0.2">
      <c r="A3" s="2"/>
      <c r="B3" s="2"/>
      <c r="C3" s="7" t="s">
        <v>2</v>
      </c>
    </row>
    <row r="4" spans="1:3" s="1" customFormat="1" ht="15" customHeight="1" x14ac:dyDescent="0.2">
      <c r="A4" s="2"/>
      <c r="B4" s="2"/>
      <c r="C4" s="8"/>
    </row>
    <row r="5" spans="1:3" s="1" customFormat="1" ht="15" customHeight="1" x14ac:dyDescent="0.2">
      <c r="A5" s="23" t="s">
        <v>9</v>
      </c>
      <c r="B5" s="23"/>
      <c r="C5" s="23"/>
    </row>
    <row r="6" spans="1:3" s="1" customFormat="1" ht="15" customHeight="1" x14ac:dyDescent="0.2">
      <c r="A6" s="19"/>
      <c r="B6" s="19"/>
      <c r="C6" s="7"/>
    </row>
    <row r="7" spans="1:3" s="1" customFormat="1" ht="143.25" customHeight="1" x14ac:dyDescent="0.2">
      <c r="A7" s="23" t="s">
        <v>33</v>
      </c>
      <c r="B7" s="23"/>
      <c r="C7" s="23"/>
    </row>
    <row r="8" spans="1:3" s="1" customFormat="1" ht="30" customHeight="1" x14ac:dyDescent="0.2">
      <c r="A8" s="9" t="s">
        <v>7</v>
      </c>
      <c r="B8" s="9" t="s">
        <v>4</v>
      </c>
      <c r="C8" s="10" t="s">
        <v>3</v>
      </c>
    </row>
    <row r="9" spans="1:3" s="1" customFormat="1" ht="37.5" customHeight="1" x14ac:dyDescent="0.2">
      <c r="A9" s="9">
        <v>1</v>
      </c>
      <c r="B9" s="12" t="s">
        <v>35</v>
      </c>
      <c r="C9" s="10">
        <f>10847*98.75</f>
        <v>1071141.25</v>
      </c>
    </row>
    <row r="10" spans="1:3" s="1" customFormat="1" ht="35.25" customHeight="1" x14ac:dyDescent="0.2">
      <c r="A10" s="9">
        <v>2</v>
      </c>
      <c r="B10" s="12" t="s">
        <v>34</v>
      </c>
      <c r="C10" s="10">
        <f>13764*3.9</f>
        <v>53679.6</v>
      </c>
    </row>
    <row r="11" spans="1:3" s="1" customFormat="1" ht="24.95" customHeight="1" x14ac:dyDescent="0.2">
      <c r="A11" s="9"/>
      <c r="B11" s="15" t="s">
        <v>6</v>
      </c>
      <c r="C11" s="10">
        <f>SUM(C9:C10)</f>
        <v>1124820.8500000001</v>
      </c>
    </row>
    <row r="12" spans="1:3" ht="15" customHeight="1" x14ac:dyDescent="0.2">
      <c r="A12" s="5"/>
      <c r="B12" s="4"/>
      <c r="C12" s="17"/>
    </row>
  </sheetData>
  <mergeCells count="3">
    <mergeCell ref="B2:C2"/>
    <mergeCell ref="A5:C5"/>
    <mergeCell ref="A7:C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26.05.2013(1)</vt:lpstr>
      <vt:lpstr>26.05.2013(2)</vt:lpstr>
      <vt:lpstr>26.05.2013(3)</vt:lpstr>
      <vt:lpstr>26.05.2013(4)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Levon Grigoryan</dc:creator>
  <cp:lastModifiedBy>Levon Grigoryan</cp:lastModifiedBy>
  <cp:lastPrinted>2013-04-05T08:21:26Z</cp:lastPrinted>
  <dcterms:created xsi:type="dcterms:W3CDTF">1996-10-14T23:33:28Z</dcterms:created>
  <dcterms:modified xsi:type="dcterms:W3CDTF">2013-04-05T08:22:31Z</dcterms:modified>
</cp:coreProperties>
</file>