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K27" i="1"/>
  <c r="J27"/>
  <c r="J16"/>
  <c r="J28"/>
  <c r="M10"/>
  <c r="L10"/>
  <c r="L16" s="1"/>
  <c r="N13"/>
  <c r="M19"/>
  <c r="M20"/>
  <c r="M21"/>
  <c r="M22"/>
  <c r="M23"/>
  <c r="M24"/>
  <c r="M25"/>
  <c r="M18"/>
  <c r="M11"/>
  <c r="M12"/>
  <c r="M13"/>
  <c r="M14"/>
  <c r="M15"/>
  <c r="L19"/>
  <c r="L20"/>
  <c r="L21"/>
  <c r="L22"/>
  <c r="L23"/>
  <c r="L24"/>
  <c r="L25"/>
  <c r="L26"/>
  <c r="M26" s="1"/>
  <c r="L18"/>
  <c r="L11"/>
  <c r="L12"/>
  <c r="L13"/>
  <c r="L14"/>
  <c r="L15"/>
  <c r="G28"/>
  <c r="F27"/>
  <c r="F28" s="1"/>
  <c r="D27"/>
  <c r="E27"/>
  <c r="G27"/>
  <c r="H27"/>
  <c r="I27"/>
  <c r="C27"/>
  <c r="J26"/>
  <c r="K26" s="1"/>
  <c r="J14"/>
  <c r="K14" s="1"/>
  <c r="K25"/>
  <c r="N25" s="1"/>
  <c r="J25"/>
  <c r="J24"/>
  <c r="K24" s="1"/>
  <c r="J23"/>
  <c r="K23" s="1"/>
  <c r="K22"/>
  <c r="J22"/>
  <c r="J21"/>
  <c r="K21" s="1"/>
  <c r="J20"/>
  <c r="K20" s="1"/>
  <c r="J19"/>
  <c r="K19" s="1"/>
  <c r="J18"/>
  <c r="K18" s="1"/>
  <c r="J11"/>
  <c r="K11" s="1"/>
  <c r="J12"/>
  <c r="K12" s="1"/>
  <c r="J13"/>
  <c r="K13" s="1"/>
  <c r="J15"/>
  <c r="K15" s="1"/>
  <c r="J10"/>
  <c r="K10" s="1"/>
  <c r="D16"/>
  <c r="D28" s="1"/>
  <c r="E16"/>
  <c r="F16"/>
  <c r="G16"/>
  <c r="H16"/>
  <c r="H28" s="1"/>
  <c r="I16"/>
  <c r="I28" s="1"/>
  <c r="C16"/>
  <c r="N10" l="1"/>
  <c r="N16" s="1"/>
  <c r="K16"/>
  <c r="L27"/>
  <c r="E28"/>
  <c r="N15"/>
  <c r="N11"/>
  <c r="M16"/>
  <c r="N14"/>
  <c r="N22"/>
  <c r="C28"/>
  <c r="N12"/>
  <c r="N21"/>
  <c r="N26"/>
  <c r="N23"/>
  <c r="N19"/>
  <c r="N18"/>
  <c r="N24"/>
  <c r="N20"/>
  <c r="L28"/>
  <c r="K28"/>
  <c r="M27" l="1"/>
  <c r="M28" s="1"/>
  <c r="N27"/>
  <c r="N28" s="1"/>
</calcChain>
</file>

<file path=xl/sharedStrings.xml><?xml version="1.0" encoding="utf-8"?>
<sst xmlns="http://schemas.openxmlformats.org/spreadsheetml/2006/main" count="56" uniqueCount="50">
  <si>
    <t>Համայնքի   անվանումը</t>
  </si>
  <si>
    <t>Նախատեսվող  խորքային  հորեր</t>
  </si>
  <si>
    <t>նոր հորատվող</t>
  </si>
  <si>
    <t>վերականգնվող</t>
  </si>
  <si>
    <t>Խորքային  հորերի հորատման  կամ  վերականգնման   արդյունքում</t>
  </si>
  <si>
    <t>Մշակովի  հողերի  ավելացում</t>
  </si>
  <si>
    <t>Ընդամենը</t>
  </si>
  <si>
    <t>Արտամետ</t>
  </si>
  <si>
    <t>Արտաշար</t>
  </si>
  <si>
    <t>Եղեգնուտ</t>
  </si>
  <si>
    <t>Երասխահուն</t>
  </si>
  <si>
    <t>Զարթոնք</t>
  </si>
  <si>
    <t>Խանջյան</t>
  </si>
  <si>
    <t>Մայիսյան</t>
  </si>
  <si>
    <t>Մարգարա</t>
  </si>
  <si>
    <t>Մրգաշատ</t>
  </si>
  <si>
    <t>Բաղրամյան  /Բաղր./</t>
  </si>
  <si>
    <t>Տալվորիկ</t>
  </si>
  <si>
    <t>Մղվող ջրի քանակը</t>
  </si>
  <si>
    <t>հազ.խ.մ</t>
  </si>
  <si>
    <t>Էլ.էներգիայի ծախսը</t>
  </si>
  <si>
    <t>մլն.դրամ</t>
  </si>
  <si>
    <t>ԱՄԲՈՂՋԸ</t>
  </si>
  <si>
    <t>Ջրապահով վածության  բարձրացում</t>
  </si>
  <si>
    <t>Խորքային  հորերի հորատման և վերականգնման նախնական արժեքը</t>
  </si>
  <si>
    <t>N</t>
  </si>
  <si>
    <t>I. Սևջուր գետի ավազանի իշխման տակ ընկած հողատարածքների ջրալրման խորքային հորեր</t>
  </si>
  <si>
    <t>II. Արաքս գետի և Ախուրյանի ջրամբարի  իշխման տակ ընկած հողատարածքների ջրալրման խորքային հորեր</t>
  </si>
  <si>
    <t>Նախագծա-նախահաշվային փաստաթղթերի ձեռքբերում</t>
  </si>
  <si>
    <t>հազ.կՎտ.ժամ</t>
  </si>
  <si>
    <t>Վարդանաշեն</t>
  </si>
  <si>
    <t>Արգավանդ</t>
  </si>
  <si>
    <t>Այգեշատ</t>
  </si>
  <si>
    <t>Նոր Արմավիր</t>
  </si>
  <si>
    <t>Տեխ հսկողություն</t>
  </si>
  <si>
    <t>Հեղինակային հսկողություն</t>
  </si>
  <si>
    <t>Ամբողջը</t>
  </si>
  <si>
    <t>Փորձաքննու-թյան անցկացում</t>
  </si>
  <si>
    <t>ԼՐԱՑՈՒՑԻՉ ՀԻՄՆԱՎՈՐՈՒՄ</t>
  </si>
  <si>
    <t>2018թ ՍԱԿԱՎԱՋՐՈՒԹՅԱՆ ՌԻՍԿԵՐԻ ԿԱՆԽՄԱՆ ՀՐԱՏԱՊ ՄԻՋՈՑԱՌՈՒՄՆԵՐԻ ՄԱՍԻՆ</t>
  </si>
  <si>
    <t xml:space="preserve">Հորատանցքերի նախնական գնահատման արժեքը կախված է միշարք գործոներից:  Նախագծման ընթացքում հաշվի է առնվում տարացքի հիդրոերկրաբանական կտրվածքը, գրունտների տիպը, ստորերկրյա ջրերի խորությունը և այլն: </t>
  </si>
  <si>
    <t>Հորատանցքի հորատման արժքի վրա ազդող հիմնական գործոններ են հանդիսանում՝</t>
  </si>
  <si>
    <t>1.Հորատանցքի խորությունը:</t>
  </si>
  <si>
    <t>2.Կախված հորատանցքի խորությունից փոփոխվում են ամրակապող խողովակների պատի հաստությունը և երկարությունը:</t>
  </si>
  <si>
    <t>3. Հորատման   գրունտների տեսակը:</t>
  </si>
  <si>
    <t xml:space="preserve">4. Հորատման խորությունից կախված փոփոխվում են խորքային պոմպի տիպը և տեղադրման        խորությունը: </t>
  </si>
  <si>
    <t>5. Խորքային պոմպի տեղադրման խորությունից կախված փոփոխվում է ջրհան խողովակների տրամագիծը և երկարությունը:</t>
  </si>
  <si>
    <t>6.  Խորքային պոմպի տեղադրման խորությունից կախված փոփոխվում է պոմպը սնուցող էլեկտրական մալուխների երկարությունը և տիպը:</t>
  </si>
  <si>
    <t>Նախնական գնահատված 30 մլն. դրամ արժողությամբ հորատանցքերի խորությունները տատանվում են 90-100 մ միջակայքում, իսկ 35 մլն. դրամ արժողությամբ հորատանցքերի խորությունները հասնում են մինչև 200 մ:</t>
  </si>
  <si>
    <t>Նախնական գնահատված 30 մլն. դրամ և 35 մլն. դրամ արժեքների համար հիմք են հանդիսացել տվյալ տարածքներում նախկինում հորատված նմանատիպ հորատանցքերի նախագծա-նախահաշվային փաստաթղթերում հաշվարկված արժեքները: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</si>
</sst>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0"/>
    <numFmt numFmtId="166" formatCode="0.000"/>
  </numFmts>
  <fonts count="9">
    <font>
      <sz val="11"/>
      <color theme="1"/>
      <name val="Calibri"/>
      <family val="2"/>
      <charset val="204"/>
      <scheme val="minor"/>
    </font>
    <font>
      <sz val="14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color theme="1"/>
      <name val="GHEA Grapalat"/>
      <family val="3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166" fontId="2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topLeftCell="A26" zoomScaleNormal="100" workbookViewId="0">
      <selection activeCell="E44" sqref="E44"/>
    </sheetView>
  </sheetViews>
  <sheetFormatPr defaultRowHeight="20.25" customHeight="1"/>
  <cols>
    <col min="1" max="1" width="4.85546875" style="1" customWidth="1"/>
    <col min="2" max="2" width="16" style="1" customWidth="1"/>
    <col min="3" max="3" width="12.85546875" style="1" customWidth="1"/>
    <col min="4" max="4" width="11.42578125" style="1" customWidth="1"/>
    <col min="5" max="5" width="12.28515625" style="1" customWidth="1"/>
    <col min="6" max="7" width="11.28515625" style="1" customWidth="1"/>
    <col min="8" max="8" width="14.28515625" style="1" customWidth="1"/>
    <col min="9" max="9" width="16.85546875" style="1" customWidth="1"/>
    <col min="10" max="10" width="15.28515625" style="1" customWidth="1"/>
    <col min="11" max="11" width="14" style="1" customWidth="1"/>
    <col min="12" max="12" width="12.7109375" style="1" customWidth="1"/>
    <col min="13" max="13" width="12.5703125" style="1" customWidth="1"/>
    <col min="14" max="14" width="11.85546875" style="1" customWidth="1"/>
    <col min="15" max="16384" width="9.140625" style="1"/>
  </cols>
  <sheetData>
    <row r="1" spans="1:14" ht="20.25" customHeight="1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7.25" customHeight="1">
      <c r="A2" s="26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2" customHeight="1">
      <c r="A3" s="26"/>
      <c r="B3" s="26"/>
      <c r="C3" s="26"/>
      <c r="D3" s="26"/>
      <c r="E3" s="26"/>
      <c r="F3" s="26"/>
      <c r="G3" s="26"/>
      <c r="H3" s="26"/>
      <c r="I3" s="26"/>
    </row>
    <row r="4" spans="1:14" ht="15.75" customHeight="1">
      <c r="A4" s="2"/>
      <c r="B4" s="29"/>
      <c r="C4" s="29"/>
      <c r="D4" s="29"/>
      <c r="E4" s="29"/>
      <c r="F4" s="29"/>
      <c r="G4" s="29"/>
      <c r="H4" s="29"/>
      <c r="I4" s="29"/>
    </row>
    <row r="5" spans="1:14" s="3" customFormat="1" ht="69" customHeight="1">
      <c r="A5" s="28" t="s">
        <v>25</v>
      </c>
      <c r="B5" s="28" t="s">
        <v>0</v>
      </c>
      <c r="C5" s="28" t="s">
        <v>1</v>
      </c>
      <c r="D5" s="28"/>
      <c r="E5" s="28" t="s">
        <v>4</v>
      </c>
      <c r="F5" s="28"/>
      <c r="G5" s="30" t="s">
        <v>18</v>
      </c>
      <c r="H5" s="32" t="s">
        <v>20</v>
      </c>
      <c r="I5" s="30" t="s">
        <v>24</v>
      </c>
      <c r="J5" s="32" t="s">
        <v>28</v>
      </c>
      <c r="K5" s="32" t="s">
        <v>37</v>
      </c>
      <c r="L5" s="32" t="s">
        <v>34</v>
      </c>
      <c r="M5" s="32" t="s">
        <v>35</v>
      </c>
      <c r="N5" s="32" t="s">
        <v>36</v>
      </c>
    </row>
    <row r="6" spans="1:14" s="3" customFormat="1" ht="54" customHeight="1">
      <c r="A6" s="28"/>
      <c r="B6" s="28"/>
      <c r="C6" s="12" t="s">
        <v>2</v>
      </c>
      <c r="D6" s="12" t="s">
        <v>3</v>
      </c>
      <c r="E6" s="12" t="s">
        <v>23</v>
      </c>
      <c r="F6" s="12" t="s">
        <v>5</v>
      </c>
      <c r="G6" s="31"/>
      <c r="H6" s="33"/>
      <c r="I6" s="31"/>
      <c r="J6" s="33"/>
      <c r="K6" s="33"/>
      <c r="L6" s="33"/>
      <c r="M6" s="33"/>
      <c r="N6" s="33"/>
    </row>
    <row r="7" spans="1:14" s="3" customFormat="1" ht="16.5">
      <c r="A7" s="12"/>
      <c r="B7" s="12"/>
      <c r="C7" s="12"/>
      <c r="D7" s="12"/>
      <c r="E7" s="12"/>
      <c r="F7" s="12"/>
      <c r="G7" s="12" t="s">
        <v>19</v>
      </c>
      <c r="H7" s="12" t="s">
        <v>29</v>
      </c>
      <c r="I7" s="12" t="s">
        <v>21</v>
      </c>
      <c r="J7" s="12" t="s">
        <v>21</v>
      </c>
      <c r="K7" s="12" t="s">
        <v>21</v>
      </c>
      <c r="L7" s="14" t="s">
        <v>21</v>
      </c>
      <c r="M7" s="14" t="s">
        <v>21</v>
      </c>
      <c r="N7" s="14" t="s">
        <v>21</v>
      </c>
    </row>
    <row r="8" spans="1:14" s="5" customFormat="1" ht="20.25" customHeigh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</row>
    <row r="9" spans="1:14" s="6" customFormat="1" ht="28.5" customHeight="1">
      <c r="A9" s="37" t="s">
        <v>26</v>
      </c>
      <c r="B9" s="38"/>
      <c r="C9" s="38"/>
      <c r="D9" s="38"/>
      <c r="E9" s="38"/>
      <c r="F9" s="38"/>
      <c r="G9" s="38"/>
      <c r="H9" s="38"/>
      <c r="I9" s="38"/>
      <c r="J9" s="38"/>
      <c r="K9" s="15"/>
      <c r="L9" s="15"/>
      <c r="M9" s="15"/>
      <c r="N9" s="16"/>
    </row>
    <row r="10" spans="1:14" s="8" customFormat="1" ht="23.25" customHeight="1">
      <c r="A10" s="21">
        <v>1</v>
      </c>
      <c r="B10" s="22" t="s">
        <v>11</v>
      </c>
      <c r="C10" s="7">
        <v>5</v>
      </c>
      <c r="D10" s="7">
        <v>5</v>
      </c>
      <c r="E10" s="7">
        <v>105</v>
      </c>
      <c r="F10" s="7">
        <v>105</v>
      </c>
      <c r="G10" s="11">
        <v>5000</v>
      </c>
      <c r="H10" s="11">
        <v>1405</v>
      </c>
      <c r="I10" s="11">
        <v>230</v>
      </c>
      <c r="J10" s="24">
        <f>I10*3.5/100</f>
        <v>8.0500000000000007</v>
      </c>
      <c r="K10" s="24">
        <f>J10*10/100</f>
        <v>0.80500000000000005</v>
      </c>
      <c r="L10" s="11">
        <f>I10*1.1/100</f>
        <v>2.5300000000000002</v>
      </c>
      <c r="M10" s="11">
        <f>I10*0.4/100</f>
        <v>0.92</v>
      </c>
      <c r="N10" s="11">
        <f>SUM(I10:M10)</f>
        <v>242.30500000000001</v>
      </c>
    </row>
    <row r="11" spans="1:14" s="8" customFormat="1" ht="23.25" customHeight="1">
      <c r="A11" s="21">
        <v>2</v>
      </c>
      <c r="B11" s="22" t="s">
        <v>8</v>
      </c>
      <c r="C11" s="7">
        <v>3</v>
      </c>
      <c r="D11" s="7">
        <v>3</v>
      </c>
      <c r="E11" s="7">
        <v>120</v>
      </c>
      <c r="F11" s="7">
        <v>40</v>
      </c>
      <c r="G11" s="11">
        <v>3000</v>
      </c>
      <c r="H11" s="11">
        <v>843</v>
      </c>
      <c r="I11" s="11">
        <v>129</v>
      </c>
      <c r="J11" s="24">
        <f t="shared" ref="J11:J15" si="0">I11*3.5/100</f>
        <v>4.5149999999999997</v>
      </c>
      <c r="K11" s="24">
        <f t="shared" ref="K11:K15" si="1">J11*10/100</f>
        <v>0.45150000000000001</v>
      </c>
      <c r="L11" s="11">
        <f t="shared" ref="L11:L15" si="2">I11*1.1/100</f>
        <v>1.419</v>
      </c>
      <c r="M11" s="11">
        <f t="shared" ref="M11:M15" si="3">I11*0.4/100</f>
        <v>0.51600000000000001</v>
      </c>
      <c r="N11" s="11">
        <f t="shared" ref="N11:N15" si="4">SUM(I11:M11)</f>
        <v>135.9015</v>
      </c>
    </row>
    <row r="12" spans="1:14" s="8" customFormat="1" ht="23.25" customHeight="1">
      <c r="A12" s="21">
        <v>3</v>
      </c>
      <c r="B12" s="22" t="s">
        <v>9</v>
      </c>
      <c r="C12" s="7"/>
      <c r="D12" s="7">
        <v>4</v>
      </c>
      <c r="E12" s="7">
        <v>120</v>
      </c>
      <c r="F12" s="7">
        <v>320</v>
      </c>
      <c r="G12" s="11">
        <v>2000</v>
      </c>
      <c r="H12" s="11">
        <v>562</v>
      </c>
      <c r="I12" s="11">
        <v>42</v>
      </c>
      <c r="J12" s="24">
        <f t="shared" si="0"/>
        <v>1.47</v>
      </c>
      <c r="K12" s="24">
        <f t="shared" si="1"/>
        <v>0.14699999999999999</v>
      </c>
      <c r="L12" s="11">
        <f t="shared" si="2"/>
        <v>0.46200000000000002</v>
      </c>
      <c r="M12" s="11">
        <f t="shared" si="3"/>
        <v>0.16800000000000001</v>
      </c>
      <c r="N12" s="11">
        <f t="shared" si="4"/>
        <v>44.247</v>
      </c>
    </row>
    <row r="13" spans="1:14" s="8" customFormat="1" ht="23.25" customHeight="1">
      <c r="A13" s="21">
        <v>4</v>
      </c>
      <c r="B13" s="22" t="s">
        <v>10</v>
      </c>
      <c r="C13" s="7">
        <v>2</v>
      </c>
      <c r="D13" s="7"/>
      <c r="E13" s="7">
        <v>96</v>
      </c>
      <c r="F13" s="7">
        <v>49</v>
      </c>
      <c r="G13" s="11">
        <v>1000</v>
      </c>
      <c r="H13" s="11">
        <v>281</v>
      </c>
      <c r="I13" s="11">
        <v>60</v>
      </c>
      <c r="J13" s="24">
        <f t="shared" si="0"/>
        <v>2.1</v>
      </c>
      <c r="K13" s="24">
        <f t="shared" si="1"/>
        <v>0.21</v>
      </c>
      <c r="L13" s="11">
        <f t="shared" si="2"/>
        <v>0.66</v>
      </c>
      <c r="M13" s="11">
        <f t="shared" si="3"/>
        <v>0.24</v>
      </c>
      <c r="N13" s="11">
        <f t="shared" si="4"/>
        <v>63.21</v>
      </c>
    </row>
    <row r="14" spans="1:14" s="8" customFormat="1" ht="23.25" customHeight="1">
      <c r="A14" s="21">
        <v>5</v>
      </c>
      <c r="B14" s="22" t="s">
        <v>30</v>
      </c>
      <c r="C14" s="7">
        <v>2</v>
      </c>
      <c r="D14" s="7"/>
      <c r="E14" s="7">
        <v>100</v>
      </c>
      <c r="F14" s="7">
        <v>30</v>
      </c>
      <c r="G14" s="11">
        <v>1000</v>
      </c>
      <c r="H14" s="11">
        <v>281</v>
      </c>
      <c r="I14" s="11">
        <v>60</v>
      </c>
      <c r="J14" s="24">
        <f t="shared" ref="J14" si="5">I14*3.5/100</f>
        <v>2.1</v>
      </c>
      <c r="K14" s="24">
        <f t="shared" ref="K14" si="6">J14*10/100</f>
        <v>0.21</v>
      </c>
      <c r="L14" s="11">
        <f t="shared" si="2"/>
        <v>0.66</v>
      </c>
      <c r="M14" s="11">
        <f t="shared" si="3"/>
        <v>0.24</v>
      </c>
      <c r="N14" s="11">
        <f t="shared" si="4"/>
        <v>63.21</v>
      </c>
    </row>
    <row r="15" spans="1:14" s="8" customFormat="1" ht="23.25" customHeight="1">
      <c r="A15" s="21">
        <v>6</v>
      </c>
      <c r="B15" s="22" t="s">
        <v>14</v>
      </c>
      <c r="C15" s="7">
        <v>1</v>
      </c>
      <c r="D15" s="7"/>
      <c r="E15" s="7">
        <v>20</v>
      </c>
      <c r="F15" s="7">
        <v>30</v>
      </c>
      <c r="G15" s="11">
        <v>500</v>
      </c>
      <c r="H15" s="11">
        <v>140.5</v>
      </c>
      <c r="I15" s="11">
        <v>30</v>
      </c>
      <c r="J15" s="24">
        <f t="shared" si="0"/>
        <v>1.05</v>
      </c>
      <c r="K15" s="24">
        <f t="shared" si="1"/>
        <v>0.105</v>
      </c>
      <c r="L15" s="11">
        <f t="shared" si="2"/>
        <v>0.33</v>
      </c>
      <c r="M15" s="11">
        <f t="shared" si="3"/>
        <v>0.12</v>
      </c>
      <c r="N15" s="11">
        <f t="shared" si="4"/>
        <v>31.605</v>
      </c>
    </row>
    <row r="16" spans="1:14" ht="21.75" customHeight="1">
      <c r="A16" s="34" t="s">
        <v>6</v>
      </c>
      <c r="B16" s="34"/>
      <c r="C16" s="9">
        <f t="shared" ref="C16:K16" si="7">SUM(C10:C15)</f>
        <v>13</v>
      </c>
      <c r="D16" s="9">
        <f t="shared" si="7"/>
        <v>12</v>
      </c>
      <c r="E16" s="9">
        <f t="shared" si="7"/>
        <v>561</v>
      </c>
      <c r="F16" s="9">
        <f t="shared" si="7"/>
        <v>574</v>
      </c>
      <c r="G16" s="9">
        <f t="shared" si="7"/>
        <v>12500</v>
      </c>
      <c r="H16" s="9">
        <f t="shared" si="7"/>
        <v>3512.5</v>
      </c>
      <c r="I16" s="19">
        <f t="shared" si="7"/>
        <v>551</v>
      </c>
      <c r="J16" s="19">
        <f>SUM(J10:J15)</f>
        <v>19.285000000000004</v>
      </c>
      <c r="K16" s="19">
        <f t="shared" si="7"/>
        <v>1.9284999999999999</v>
      </c>
      <c r="L16" s="19">
        <f t="shared" ref="L16:N16" si="8">SUM(L10:L15)</f>
        <v>6.0610000000000008</v>
      </c>
      <c r="M16" s="19">
        <f t="shared" si="8"/>
        <v>2.2039999999999997</v>
      </c>
      <c r="N16" s="19">
        <f t="shared" si="8"/>
        <v>580.47850000000005</v>
      </c>
    </row>
    <row r="17" spans="1:14" ht="34.5" customHeight="1">
      <c r="A17" s="35" t="s">
        <v>27</v>
      </c>
      <c r="B17" s="36"/>
      <c r="C17" s="36"/>
      <c r="D17" s="36"/>
      <c r="E17" s="36"/>
      <c r="F17" s="36"/>
      <c r="G17" s="36"/>
      <c r="H17" s="36"/>
      <c r="I17" s="36"/>
      <c r="J17" s="36"/>
      <c r="K17" s="17"/>
      <c r="L17" s="17"/>
      <c r="M17" s="17"/>
      <c r="N17" s="18"/>
    </row>
    <row r="18" spans="1:14" s="8" customFormat="1" ht="21.75" customHeight="1">
      <c r="A18" s="21">
        <v>1</v>
      </c>
      <c r="B18" s="22" t="s">
        <v>15</v>
      </c>
      <c r="C18" s="7">
        <v>2</v>
      </c>
      <c r="D18" s="7"/>
      <c r="E18" s="7">
        <v>10</v>
      </c>
      <c r="F18" s="7">
        <v>100</v>
      </c>
      <c r="G18" s="11">
        <v>1000</v>
      </c>
      <c r="H18" s="11">
        <v>281</v>
      </c>
      <c r="I18" s="11">
        <v>60</v>
      </c>
      <c r="J18" s="24">
        <f t="shared" ref="J18:J23" si="9">I18*3.5/100</f>
        <v>2.1</v>
      </c>
      <c r="K18" s="24">
        <f t="shared" ref="K18:K23" si="10">J18*10/100</f>
        <v>0.21</v>
      </c>
      <c r="L18" s="11">
        <f>I18*1.1/100</f>
        <v>0.66</v>
      </c>
      <c r="M18" s="11">
        <f>I18*0.4/100</f>
        <v>0.24</v>
      </c>
      <c r="N18" s="11">
        <f>SUM(I18:M18)</f>
        <v>63.21</v>
      </c>
    </row>
    <row r="19" spans="1:14" s="8" customFormat="1" ht="21.75" customHeight="1">
      <c r="A19" s="21">
        <v>2</v>
      </c>
      <c r="B19" s="22" t="s">
        <v>12</v>
      </c>
      <c r="C19" s="7">
        <v>1</v>
      </c>
      <c r="D19" s="7"/>
      <c r="E19" s="7">
        <v>50</v>
      </c>
      <c r="F19" s="7">
        <v>10</v>
      </c>
      <c r="G19" s="11">
        <v>500</v>
      </c>
      <c r="H19" s="11">
        <v>140.5</v>
      </c>
      <c r="I19" s="11">
        <v>35</v>
      </c>
      <c r="J19" s="24">
        <f t="shared" si="9"/>
        <v>1.2250000000000001</v>
      </c>
      <c r="K19" s="24">
        <f t="shared" si="10"/>
        <v>0.1225</v>
      </c>
      <c r="L19" s="11">
        <f t="shared" ref="L19:L26" si="11">I19*1.1/100</f>
        <v>0.38500000000000001</v>
      </c>
      <c r="M19" s="11">
        <f t="shared" ref="M19:M25" si="12">I19*0.4/100</f>
        <v>0.14000000000000001</v>
      </c>
      <c r="N19" s="11">
        <f t="shared" ref="N19:N26" si="13">SUM(I19:M19)</f>
        <v>36.872500000000002</v>
      </c>
    </row>
    <row r="20" spans="1:14" s="8" customFormat="1" ht="21.75" customHeight="1">
      <c r="A20" s="21">
        <v>3</v>
      </c>
      <c r="B20" s="22" t="s">
        <v>13</v>
      </c>
      <c r="C20" s="7">
        <v>1</v>
      </c>
      <c r="D20" s="7">
        <v>1</v>
      </c>
      <c r="E20" s="7">
        <v>40</v>
      </c>
      <c r="F20" s="7">
        <v>30</v>
      </c>
      <c r="G20" s="11">
        <v>500</v>
      </c>
      <c r="H20" s="11">
        <v>140.5</v>
      </c>
      <c r="I20" s="11">
        <v>35</v>
      </c>
      <c r="J20" s="24">
        <f t="shared" si="9"/>
        <v>1.2250000000000001</v>
      </c>
      <c r="K20" s="24">
        <f t="shared" si="10"/>
        <v>0.1225</v>
      </c>
      <c r="L20" s="11">
        <f t="shared" si="11"/>
        <v>0.38500000000000001</v>
      </c>
      <c r="M20" s="11">
        <f t="shared" si="12"/>
        <v>0.14000000000000001</v>
      </c>
      <c r="N20" s="11">
        <f t="shared" si="13"/>
        <v>36.872500000000002</v>
      </c>
    </row>
    <row r="21" spans="1:14" s="8" customFormat="1" ht="21.75" customHeight="1">
      <c r="A21" s="21">
        <v>4</v>
      </c>
      <c r="B21" s="22" t="s">
        <v>7</v>
      </c>
      <c r="C21" s="7">
        <v>2</v>
      </c>
      <c r="D21" s="7"/>
      <c r="E21" s="7">
        <v>150</v>
      </c>
      <c r="F21" s="7">
        <v>80</v>
      </c>
      <c r="G21" s="11">
        <v>1000</v>
      </c>
      <c r="H21" s="11">
        <v>281</v>
      </c>
      <c r="I21" s="11">
        <v>70</v>
      </c>
      <c r="J21" s="24">
        <f t="shared" si="9"/>
        <v>2.4500000000000002</v>
      </c>
      <c r="K21" s="24">
        <f t="shared" si="10"/>
        <v>0.245</v>
      </c>
      <c r="L21" s="11">
        <f t="shared" si="11"/>
        <v>0.77</v>
      </c>
      <c r="M21" s="11">
        <f t="shared" si="12"/>
        <v>0.28000000000000003</v>
      </c>
      <c r="N21" s="11">
        <f t="shared" si="13"/>
        <v>73.745000000000005</v>
      </c>
    </row>
    <row r="22" spans="1:14" s="8" customFormat="1" ht="21.75" customHeight="1">
      <c r="A22" s="21">
        <v>5</v>
      </c>
      <c r="B22" s="22" t="s">
        <v>17</v>
      </c>
      <c r="C22" s="7">
        <v>1</v>
      </c>
      <c r="D22" s="7"/>
      <c r="E22" s="7">
        <v>20</v>
      </c>
      <c r="F22" s="7">
        <v>30</v>
      </c>
      <c r="G22" s="11">
        <v>300</v>
      </c>
      <c r="H22" s="11">
        <v>85</v>
      </c>
      <c r="I22" s="11">
        <v>35</v>
      </c>
      <c r="J22" s="24">
        <f t="shared" si="9"/>
        <v>1.2250000000000001</v>
      </c>
      <c r="K22" s="24">
        <f t="shared" si="10"/>
        <v>0.1225</v>
      </c>
      <c r="L22" s="11">
        <f t="shared" si="11"/>
        <v>0.38500000000000001</v>
      </c>
      <c r="M22" s="11">
        <f t="shared" si="12"/>
        <v>0.14000000000000001</v>
      </c>
      <c r="N22" s="11">
        <f t="shared" si="13"/>
        <v>36.872500000000002</v>
      </c>
    </row>
    <row r="23" spans="1:14" s="8" customFormat="1" ht="31.5" customHeight="1">
      <c r="A23" s="21">
        <v>6</v>
      </c>
      <c r="B23" s="23" t="s">
        <v>16</v>
      </c>
      <c r="C23" s="7">
        <v>1</v>
      </c>
      <c r="D23" s="7"/>
      <c r="E23" s="7">
        <v>10</v>
      </c>
      <c r="F23" s="7">
        <v>25</v>
      </c>
      <c r="G23" s="11">
        <v>300</v>
      </c>
      <c r="H23" s="11">
        <v>85</v>
      </c>
      <c r="I23" s="11">
        <v>35</v>
      </c>
      <c r="J23" s="24">
        <f t="shared" si="9"/>
        <v>1.2250000000000001</v>
      </c>
      <c r="K23" s="24">
        <f t="shared" si="10"/>
        <v>0.1225</v>
      </c>
      <c r="L23" s="11">
        <f t="shared" si="11"/>
        <v>0.38500000000000001</v>
      </c>
      <c r="M23" s="11">
        <f t="shared" si="12"/>
        <v>0.14000000000000001</v>
      </c>
      <c r="N23" s="11">
        <f t="shared" si="13"/>
        <v>36.872500000000002</v>
      </c>
    </row>
    <row r="24" spans="1:14" s="8" customFormat="1" ht="21.75" customHeight="1">
      <c r="A24" s="21">
        <v>7</v>
      </c>
      <c r="B24" s="22" t="s">
        <v>31</v>
      </c>
      <c r="C24" s="7">
        <v>1</v>
      </c>
      <c r="D24" s="7"/>
      <c r="E24" s="7">
        <v>30</v>
      </c>
      <c r="F24" s="7">
        <v>10</v>
      </c>
      <c r="G24" s="11">
        <v>500</v>
      </c>
      <c r="H24" s="11">
        <v>1405</v>
      </c>
      <c r="I24" s="11">
        <v>30</v>
      </c>
      <c r="J24" s="24">
        <f>I24*3.5/100</f>
        <v>1.05</v>
      </c>
      <c r="K24" s="24">
        <f>J24*10/100</f>
        <v>0.105</v>
      </c>
      <c r="L24" s="11">
        <f t="shared" si="11"/>
        <v>0.33</v>
      </c>
      <c r="M24" s="11">
        <f t="shared" si="12"/>
        <v>0.12</v>
      </c>
      <c r="N24" s="11">
        <f t="shared" si="13"/>
        <v>31.605</v>
      </c>
    </row>
    <row r="25" spans="1:14" s="8" customFormat="1" ht="21.75" customHeight="1">
      <c r="A25" s="21">
        <v>8</v>
      </c>
      <c r="B25" s="22" t="s">
        <v>32</v>
      </c>
      <c r="C25" s="7"/>
      <c r="D25" s="7">
        <v>1</v>
      </c>
      <c r="E25" s="7">
        <v>30</v>
      </c>
      <c r="F25" s="7">
        <v>10</v>
      </c>
      <c r="G25" s="11">
        <v>500</v>
      </c>
      <c r="H25" s="11">
        <v>140.5</v>
      </c>
      <c r="I25" s="11">
        <v>35</v>
      </c>
      <c r="J25" s="24">
        <f>I25*3.5/100</f>
        <v>1.2250000000000001</v>
      </c>
      <c r="K25" s="24">
        <f>J25*10/100</f>
        <v>0.1225</v>
      </c>
      <c r="L25" s="11">
        <f t="shared" si="11"/>
        <v>0.38500000000000001</v>
      </c>
      <c r="M25" s="11">
        <f t="shared" si="12"/>
        <v>0.14000000000000001</v>
      </c>
      <c r="N25" s="11">
        <f t="shared" si="13"/>
        <v>36.872500000000002</v>
      </c>
    </row>
    <row r="26" spans="1:14" s="8" customFormat="1" ht="21.75" customHeight="1">
      <c r="A26" s="21">
        <v>9</v>
      </c>
      <c r="B26" s="22" t="s">
        <v>33</v>
      </c>
      <c r="C26" s="7">
        <v>1</v>
      </c>
      <c r="D26" s="7"/>
      <c r="E26" s="7">
        <v>30</v>
      </c>
      <c r="F26" s="7">
        <v>10</v>
      </c>
      <c r="G26" s="11">
        <v>500</v>
      </c>
      <c r="H26" s="11">
        <v>140.5</v>
      </c>
      <c r="I26" s="11">
        <v>35</v>
      </c>
      <c r="J26" s="24">
        <f>I26*3.5/100</f>
        <v>1.2250000000000001</v>
      </c>
      <c r="K26" s="24">
        <f>J26*10/100</f>
        <v>0.1225</v>
      </c>
      <c r="L26" s="11">
        <f t="shared" si="11"/>
        <v>0.38500000000000001</v>
      </c>
      <c r="M26" s="11">
        <f>L26*10/100</f>
        <v>3.85E-2</v>
      </c>
      <c r="N26" s="11">
        <f t="shared" si="13"/>
        <v>36.771000000000001</v>
      </c>
    </row>
    <row r="27" spans="1:14" s="8" customFormat="1" ht="18.75" customHeight="1">
      <c r="A27" s="34" t="s">
        <v>6</v>
      </c>
      <c r="B27" s="34"/>
      <c r="C27" s="9">
        <f t="shared" ref="C27:N27" si="14">SUM(C18:C26)</f>
        <v>10</v>
      </c>
      <c r="D27" s="9">
        <f t="shared" si="14"/>
        <v>2</v>
      </c>
      <c r="E27" s="9">
        <f t="shared" si="14"/>
        <v>370</v>
      </c>
      <c r="F27" s="9">
        <f t="shared" si="14"/>
        <v>305</v>
      </c>
      <c r="G27" s="9">
        <f t="shared" si="14"/>
        <v>5100</v>
      </c>
      <c r="H27" s="9">
        <f t="shared" si="14"/>
        <v>2699</v>
      </c>
      <c r="I27" s="19">
        <f t="shared" si="14"/>
        <v>370</v>
      </c>
      <c r="J27" s="19">
        <f>SUM(J18:J26)</f>
        <v>12.950000000000001</v>
      </c>
      <c r="K27" s="19">
        <f>SUM(K18:K26)</f>
        <v>1.2950000000000002</v>
      </c>
      <c r="L27" s="19">
        <f t="shared" si="14"/>
        <v>4.0699999999999994</v>
      </c>
      <c r="M27" s="19">
        <f t="shared" si="14"/>
        <v>1.3785000000000003</v>
      </c>
      <c r="N27" s="19">
        <f t="shared" si="14"/>
        <v>389.69350000000009</v>
      </c>
    </row>
    <row r="28" spans="1:14" ht="21.75" customHeight="1">
      <c r="A28" s="27" t="s">
        <v>22</v>
      </c>
      <c r="B28" s="27"/>
      <c r="C28" s="10">
        <f t="shared" ref="C28:N28" si="15">C16+C27</f>
        <v>23</v>
      </c>
      <c r="D28" s="10">
        <f t="shared" si="15"/>
        <v>14</v>
      </c>
      <c r="E28" s="10">
        <f t="shared" si="15"/>
        <v>931</v>
      </c>
      <c r="F28" s="10">
        <f t="shared" si="15"/>
        <v>879</v>
      </c>
      <c r="G28" s="10">
        <f t="shared" si="15"/>
        <v>17600</v>
      </c>
      <c r="H28" s="10">
        <f t="shared" si="15"/>
        <v>6211.5</v>
      </c>
      <c r="I28" s="20">
        <f t="shared" si="15"/>
        <v>921</v>
      </c>
      <c r="J28" s="20">
        <f>J16+J27</f>
        <v>32.235000000000007</v>
      </c>
      <c r="K28" s="20">
        <f t="shared" si="15"/>
        <v>3.2235</v>
      </c>
      <c r="L28" s="10">
        <f t="shared" si="15"/>
        <v>10.131</v>
      </c>
      <c r="M28" s="20">
        <f t="shared" si="15"/>
        <v>3.5825</v>
      </c>
      <c r="N28" s="20">
        <f t="shared" si="15"/>
        <v>970.17200000000014</v>
      </c>
    </row>
    <row r="30" spans="1:14" ht="20.25" customHeight="1">
      <c r="J30" s="13"/>
    </row>
    <row r="31" spans="1:14" ht="26.25" customHeight="1">
      <c r="A31" s="39" t="s">
        <v>40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ht="16.5">
      <c r="A32" s="39" t="s">
        <v>41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ht="16.5">
      <c r="A33" s="39" t="s">
        <v>42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 ht="16.5">
      <c r="A34" s="39" t="s">
        <v>43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6.5">
      <c r="A35" s="39" t="s">
        <v>44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ht="16.5">
      <c r="A36" s="39" t="s">
        <v>45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16.5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1:14" ht="16.5">
      <c r="A38" s="39" t="s">
        <v>47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1:14" ht="33" customHeight="1">
      <c r="A39" s="39" t="s">
        <v>48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1:14" ht="29.25" customHeight="1">
      <c r="A40" s="39" t="s">
        <v>49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</sheetData>
  <mergeCells count="31">
    <mergeCell ref="A36:N36"/>
    <mergeCell ref="A37:N37"/>
    <mergeCell ref="A38:N38"/>
    <mergeCell ref="A39:N39"/>
    <mergeCell ref="A40:N40"/>
    <mergeCell ref="A31:N31"/>
    <mergeCell ref="A32:N32"/>
    <mergeCell ref="A33:N33"/>
    <mergeCell ref="A34:N34"/>
    <mergeCell ref="A35:N35"/>
    <mergeCell ref="A17:J17"/>
    <mergeCell ref="A16:B16"/>
    <mergeCell ref="J5:J6"/>
    <mergeCell ref="K5:K6"/>
    <mergeCell ref="A9:J9"/>
    <mergeCell ref="A1:N1"/>
    <mergeCell ref="A2:N2"/>
    <mergeCell ref="A28:B28"/>
    <mergeCell ref="A3:I3"/>
    <mergeCell ref="E5:F5"/>
    <mergeCell ref="A5:A6"/>
    <mergeCell ref="B5:B6"/>
    <mergeCell ref="C5:D5"/>
    <mergeCell ref="B4:I4"/>
    <mergeCell ref="G5:G6"/>
    <mergeCell ref="H5:H6"/>
    <mergeCell ref="I5:I6"/>
    <mergeCell ref="A27:B27"/>
    <mergeCell ref="L5:L6"/>
    <mergeCell ref="M5:M6"/>
    <mergeCell ref="N5:N6"/>
  </mergeCells>
  <pageMargins left="0" right="0" top="0" bottom="0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2018-03-02T08:35:26Z</dcterms:modified>
</cp:coreProperties>
</file>