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345" windowWidth="14805" windowHeight="7770" activeTab="3"/>
  </bookViews>
  <sheets>
    <sheet name="1" sheetId="5" r:id="rId1"/>
    <sheet name="2" sheetId="6" r:id="rId2"/>
    <sheet name="3" sheetId="7" r:id="rId3"/>
    <sheet name="4" sheetId="8" r:id="rId4"/>
  </sheets>
  <definedNames>
    <definedName name="_xlnm._FilterDatabase" localSheetId="0" hidden="1">'1'!$A$9:$E$126</definedName>
    <definedName name="_xlnm._FilterDatabase" localSheetId="2" hidden="1">'3'!$A$12:$E$95</definedName>
    <definedName name="_xlnm._FilterDatabase" localSheetId="3" hidden="1">'4'!$B$10:$K$82</definedName>
  </definedNames>
  <calcPr calcId="152511"/>
</workbook>
</file>

<file path=xl/calcChain.xml><?xml version="1.0" encoding="utf-8"?>
<calcChain xmlns="http://schemas.openxmlformats.org/spreadsheetml/2006/main">
  <c r="E12" i="5" l="1"/>
  <c r="J88" i="8" l="1"/>
  <c r="H88" i="8"/>
  <c r="E75" i="7"/>
  <c r="D79" i="7"/>
  <c r="D77" i="7"/>
  <c r="D75" i="7"/>
  <c r="B75" i="7"/>
  <c r="J87" i="8" l="1"/>
  <c r="J86" i="8" s="1"/>
  <c r="J85" i="8" s="1"/>
  <c r="E156" i="6" l="1"/>
  <c r="H83" i="8"/>
  <c r="H82" i="8"/>
  <c r="J81" i="8"/>
  <c r="J80" i="8" s="1"/>
  <c r="J21" i="8"/>
  <c r="G22" i="8"/>
  <c r="E115" i="5" l="1"/>
  <c r="E114" i="5" s="1"/>
  <c r="E112" i="5" s="1"/>
  <c r="E110" i="5" s="1"/>
  <c r="E60" i="5"/>
  <c r="E74" i="5"/>
  <c r="I14" i="8"/>
  <c r="B73" i="8" l="1"/>
  <c r="J24" i="8"/>
  <c r="J20" i="8"/>
  <c r="J17" i="8"/>
  <c r="J16" i="8"/>
  <c r="J15" i="8"/>
  <c r="J14" i="8"/>
  <c r="J13" i="8" l="1"/>
  <c r="J79" i="8" l="1"/>
  <c r="E109" i="5" s="1"/>
  <c r="E30" i="6" s="1"/>
  <c r="J78" i="8"/>
  <c r="H78" i="8" s="1"/>
  <c r="J75" i="8"/>
  <c r="H75" i="8" s="1"/>
  <c r="J72" i="8"/>
  <c r="H72" i="8" s="1"/>
  <c r="J68" i="8"/>
  <c r="H68" i="8" s="1"/>
  <c r="J65" i="8"/>
  <c r="H65" i="8" s="1"/>
  <c r="J62" i="8"/>
  <c r="H62" i="8" s="1"/>
  <c r="J58" i="8"/>
  <c r="H58" i="8" s="1"/>
  <c r="J55" i="8"/>
  <c r="H55" i="8" s="1"/>
  <c r="J52" i="8"/>
  <c r="H52" i="8" s="1"/>
  <c r="J48" i="8"/>
  <c r="H48" i="8" s="1"/>
  <c r="J44" i="8"/>
  <c r="H44" i="8" s="1"/>
  <c r="J41" i="8"/>
  <c r="H41" i="8" s="1"/>
  <c r="J38" i="8"/>
  <c r="H38" i="8" s="1"/>
  <c r="J35" i="8"/>
  <c r="H35" i="8" s="1"/>
  <c r="J32" i="8"/>
  <c r="H32" i="8" s="1"/>
  <c r="J28" i="8"/>
  <c r="H28" i="8" s="1"/>
  <c r="J12" i="8"/>
  <c r="J11" i="8" s="1"/>
  <c r="E21" i="5" s="1"/>
  <c r="B76" i="8"/>
  <c r="B70" i="8"/>
  <c r="E69" i="8"/>
  <c r="B66" i="8"/>
  <c r="B63" i="8"/>
  <c r="B60" i="8"/>
  <c r="E59" i="8"/>
  <c r="B56" i="8"/>
  <c r="B53" i="8"/>
  <c r="E49" i="8"/>
  <c r="B50" i="8"/>
  <c r="E45" i="8"/>
  <c r="B46" i="8"/>
  <c r="B42" i="8"/>
  <c r="B39" i="8"/>
  <c r="B36" i="8"/>
  <c r="B33" i="8"/>
  <c r="B30" i="8"/>
  <c r="E29" i="8"/>
  <c r="B26" i="8"/>
  <c r="E25" i="8"/>
  <c r="B12" i="8"/>
  <c r="E11" i="8"/>
  <c r="E20" i="7"/>
  <c r="E14" i="7" s="1"/>
  <c r="E107" i="5" l="1"/>
  <c r="E106" i="5" s="1"/>
  <c r="E104" i="5" s="1"/>
  <c r="E102" i="5" s="1"/>
  <c r="J64" i="8"/>
  <c r="J63" i="8" s="1"/>
  <c r="J74" i="8"/>
  <c r="J73" i="8" s="1"/>
  <c r="J34" i="8"/>
  <c r="J33" i="8" s="1"/>
  <c r="J77" i="8"/>
  <c r="J76" i="8" s="1"/>
  <c r="J37" i="8"/>
  <c r="J36" i="8" s="1"/>
  <c r="J51" i="8"/>
  <c r="J50" i="8" s="1"/>
  <c r="J61" i="8"/>
  <c r="J60" i="8" s="1"/>
  <c r="J59" i="8" s="1"/>
  <c r="J67" i="8"/>
  <c r="J66" i="8" s="1"/>
  <c r="J54" i="8"/>
  <c r="J53" i="8" s="1"/>
  <c r="J71" i="8"/>
  <c r="J70" i="8" s="1"/>
  <c r="J27" i="8"/>
  <c r="J26" i="8" s="1"/>
  <c r="J25" i="8" s="1"/>
  <c r="J40" i="8"/>
  <c r="J39" i="8" s="1"/>
  <c r="J31" i="8"/>
  <c r="J30" i="8" s="1"/>
  <c r="J43" i="8"/>
  <c r="J42" i="8" s="1"/>
  <c r="J57" i="8"/>
  <c r="J56" i="8" s="1"/>
  <c r="J49" i="8" l="1"/>
  <c r="J69" i="8"/>
  <c r="J29" i="8"/>
  <c r="E131" i="7"/>
  <c r="E126" i="7"/>
  <c r="E121" i="7"/>
  <c r="E116" i="7"/>
  <c r="E111" i="7"/>
  <c r="E106" i="7"/>
  <c r="E101" i="7"/>
  <c r="E96" i="7"/>
  <c r="E91" i="7"/>
  <c r="E81" i="7"/>
  <c r="E68" i="7" s="1"/>
  <c r="D135" i="7"/>
  <c r="D133" i="7"/>
  <c r="D131" i="7"/>
  <c r="B131" i="7"/>
  <c r="D130" i="7"/>
  <c r="D128" i="7"/>
  <c r="D126" i="7"/>
  <c r="B126" i="7"/>
  <c r="D125" i="7"/>
  <c r="D123" i="7"/>
  <c r="D121" i="7"/>
  <c r="B121" i="7"/>
  <c r="D120" i="7"/>
  <c r="D118" i="7"/>
  <c r="D116" i="7"/>
  <c r="B116" i="7"/>
  <c r="D115" i="7"/>
  <c r="D113" i="7"/>
  <c r="D111" i="7"/>
  <c r="B111" i="7"/>
  <c r="D110" i="7"/>
  <c r="D108" i="7"/>
  <c r="D106" i="7"/>
  <c r="B106" i="7"/>
  <c r="D105" i="7"/>
  <c r="D103" i="7"/>
  <c r="D101" i="7"/>
  <c r="B101" i="7"/>
  <c r="D100" i="7"/>
  <c r="D98" i="7"/>
  <c r="D96" i="7"/>
  <c r="B96" i="7"/>
  <c r="D95" i="7"/>
  <c r="D93" i="7"/>
  <c r="D91" i="7"/>
  <c r="B91" i="7"/>
  <c r="B62" i="7"/>
  <c r="E62" i="7"/>
  <c r="E57" i="7"/>
  <c r="E52" i="7"/>
  <c r="E47" i="7"/>
  <c r="E42" i="7"/>
  <c r="E37" i="7"/>
  <c r="E32" i="7"/>
  <c r="D66" i="7"/>
  <c r="D64" i="7"/>
  <c r="D62" i="7"/>
  <c r="D61" i="7"/>
  <c r="D59" i="7"/>
  <c r="D57" i="7"/>
  <c r="B57" i="7"/>
  <c r="D56" i="7"/>
  <c r="D54" i="7"/>
  <c r="D52" i="7"/>
  <c r="B52" i="7"/>
  <c r="D51" i="7"/>
  <c r="D49" i="7"/>
  <c r="D47" i="7"/>
  <c r="B47" i="7"/>
  <c r="D46" i="7"/>
  <c r="D44" i="7"/>
  <c r="D42" i="7"/>
  <c r="B42" i="7"/>
  <c r="B37" i="7"/>
  <c r="D41" i="7"/>
  <c r="D39" i="7"/>
  <c r="D37" i="7"/>
  <c r="D36" i="7"/>
  <c r="D34" i="7"/>
  <c r="D32" i="7"/>
  <c r="B32" i="7"/>
  <c r="E295" i="6"/>
  <c r="E85" i="7" l="1"/>
  <c r="E26" i="7"/>
  <c r="E282" i="6" l="1"/>
  <c r="E268" i="6"/>
  <c r="E254" i="6"/>
  <c r="E240" i="6"/>
  <c r="E226" i="6"/>
  <c r="E212" i="6"/>
  <c r="E88" i="5"/>
  <c r="E95" i="5"/>
  <c r="E94" i="5" s="1"/>
  <c r="E99" i="5"/>
  <c r="E98" i="5" s="1"/>
  <c r="E91" i="5"/>
  <c r="E90" i="5" s="1"/>
  <c r="E198" i="6"/>
  <c r="E184" i="6" l="1"/>
  <c r="E170" i="6"/>
  <c r="E142" i="6"/>
  <c r="E100" i="6"/>
  <c r="E114" i="6"/>
  <c r="E128" i="6"/>
  <c r="E86" i="6"/>
  <c r="E71" i="6"/>
  <c r="E54" i="6"/>
  <c r="E24" i="5" l="1"/>
  <c r="E30" i="5"/>
  <c r="E52" i="5"/>
  <c r="E77" i="5"/>
  <c r="E76" i="5" s="1"/>
  <c r="E81" i="5"/>
  <c r="E80" i="5" s="1"/>
  <c r="E85" i="5"/>
  <c r="E84" i="5" s="1"/>
  <c r="E63" i="5"/>
  <c r="E62" i="5" s="1"/>
  <c r="E67" i="5"/>
  <c r="E66" i="5" s="1"/>
  <c r="E71" i="5"/>
  <c r="E70" i="5" s="1"/>
  <c r="E22" i="5" l="1"/>
  <c r="E58" i="5"/>
  <c r="E55" i="5"/>
  <c r="E37" i="5"/>
  <c r="E36" i="5" s="1"/>
  <c r="E41" i="5"/>
  <c r="E40" i="5" s="1"/>
  <c r="E45" i="5"/>
  <c r="E44" i="5" s="1"/>
  <c r="E49" i="5"/>
  <c r="E48" i="5" s="1"/>
  <c r="E33" i="5" l="1"/>
  <c r="E32" i="5" s="1"/>
  <c r="E27" i="5" l="1"/>
  <c r="E26" i="5" s="1"/>
  <c r="E19" i="5"/>
  <c r="E18" i="5" s="1"/>
  <c r="E16" i="5" s="1"/>
  <c r="E14" i="5" s="1"/>
  <c r="J47" i="8" l="1"/>
  <c r="J46" i="8" s="1"/>
  <c r="J45" i="8" s="1"/>
  <c r="E54" i="5"/>
  <c r="E10" i="5" l="1"/>
</calcChain>
</file>

<file path=xl/sharedStrings.xml><?xml version="1.0" encoding="utf-8"?>
<sst xmlns="http://schemas.openxmlformats.org/spreadsheetml/2006/main" count="827" uniqueCount="317">
  <si>
    <t>Հավելված N 1</t>
  </si>
  <si>
    <t>Հավելված N 2</t>
  </si>
  <si>
    <t>տարի</t>
  </si>
  <si>
    <t>այդ թվում`</t>
  </si>
  <si>
    <t xml:space="preserve">ՀՀ կառավարության </t>
  </si>
  <si>
    <t>Բաժինը</t>
  </si>
  <si>
    <t>Խումբը</t>
  </si>
  <si>
    <t>Դասը</t>
  </si>
  <si>
    <t>ԸՆԴԱՄԵՆԸ` ԾԱԽՍԵՐ</t>
  </si>
  <si>
    <t>ԱՌՈՂՋԱՊԱՀՈՒԹՅՈՒՆ</t>
  </si>
  <si>
    <t>07</t>
  </si>
  <si>
    <t>01</t>
  </si>
  <si>
    <t>ՀՀ առողջապահության նախարարություն</t>
  </si>
  <si>
    <t>Ցուցանիշների փոփոխությունը (ավելացումները նշված են դրական նշանով, իսկ նվազեցումները` փակագծերում)</t>
  </si>
  <si>
    <t>Չափորոշիչներ</t>
  </si>
  <si>
    <t>ոչ ֆինանսական ցուցանիշներ</t>
  </si>
  <si>
    <t>Ծրագրային դասիչը</t>
  </si>
  <si>
    <t>X</t>
  </si>
  <si>
    <t>Բաժին 2</t>
  </si>
  <si>
    <t>Գերատեսչության կողմից իրականացվող քաղաքականության միջոցառումների ծրագրային խմբավորումը</t>
  </si>
  <si>
    <t>Ծրագիրը/քաղաքականության միջոցառումը</t>
  </si>
  <si>
    <t>ծրագիրը</t>
  </si>
  <si>
    <t>միջոցառումը</t>
  </si>
  <si>
    <t>Գործառական դասիչը (բաժին/խումբ/դաս)</t>
  </si>
  <si>
    <t>Ցուցանիշների փոփոխությունը (ավելացումները նշված են դրական նշանով, իսկ նվազեցումները` փակագծերում)</t>
  </si>
  <si>
    <t>Աղյուսակ  1</t>
  </si>
  <si>
    <t>ԾՐԱԳԻՐ</t>
  </si>
  <si>
    <t>Ցուցանիշների փոփոխությունը  (ավելացումները նշված են դրական նշանով, իսկ նվազեցումները` փակագծերում)</t>
  </si>
  <si>
    <t>Մատուցվող ծառայության վրա կատարվող ծախսը (հազար դրամ)</t>
  </si>
  <si>
    <t>Մատուցվող ծառայության նկարագրությունը</t>
  </si>
  <si>
    <t>Քանակական</t>
  </si>
  <si>
    <t>Որակական</t>
  </si>
  <si>
    <t>Մշակված չէ</t>
  </si>
  <si>
    <t>Ժամկետայնության</t>
  </si>
  <si>
    <t>Աղյուսակ  2</t>
  </si>
  <si>
    <t>03</t>
  </si>
  <si>
    <t>ՀՀ 2017 թվականի պետական բյուջե    (հազար դրամ)</t>
  </si>
  <si>
    <t>2017 թվականի ----- N ----Ն որոշման</t>
  </si>
  <si>
    <t>Բյուջետային ծախսերի գործառական դասակարգման բաժինների, խմբերի և դասերի անվանումները</t>
  </si>
  <si>
    <t>02</t>
  </si>
  <si>
    <t>Արտահիվանդանոցային ծառայություններ</t>
  </si>
  <si>
    <t>Ընդհանուր բնույթի այլ ծառայություններ</t>
  </si>
  <si>
    <t>Հիվանդանոցային ծառայություններ</t>
  </si>
  <si>
    <t>Շահառուների քանակը</t>
  </si>
  <si>
    <t>Տրանսֆերտի վճարման հաճախականությունը</t>
  </si>
  <si>
    <t>Ըստ դիմելիության</t>
  </si>
  <si>
    <t>Շահառուների ընտրության չափանիշները</t>
  </si>
  <si>
    <t xml:space="preserve">Ծրագիրը (ծրագրերը), որի (որոնց) շրջանակներում իրականացվում է քաղաքականության միջոցառումը </t>
  </si>
  <si>
    <t>Վերջնական արդյունքի նկարագրությունը </t>
  </si>
  <si>
    <t>ԱԾ07</t>
  </si>
  <si>
    <t>1099 Արտահիվանդանոցային բուժօգնության ծառայություններ</t>
  </si>
  <si>
    <t>Ծառայություն մատուցողի (մատուցողների) անվանումը</t>
  </si>
  <si>
    <t>ԱԾ02</t>
  </si>
  <si>
    <t>1142 Բժշկական օգնություն, հարբժշկական, փորձագիտական ծառայությունների ծրագիր</t>
  </si>
  <si>
    <t>ԱԾ03</t>
  </si>
  <si>
    <t>Ծրագրի նկարագրությունը</t>
  </si>
  <si>
    <t>Վերջնական արդյունքի նկարագրությունը</t>
  </si>
  <si>
    <t>Ծառայություն մատուցողի անվանումը</t>
  </si>
  <si>
    <t>Քաղաքականության միջոցառումներ. Ծառայություններ</t>
  </si>
  <si>
    <t xml:space="preserve">Արտահիվանդանոցային բուժօգնության ծառայություններ </t>
  </si>
  <si>
    <t xml:space="preserve">Հանրապետության բնակչության համար արտահիվանդանոցային բժշկական օգնության և ծառայությունների իրականացում, այդ թվում անվճար ամբուլատոր-պոլիկլինիկական բուժօգնության կազմակերպում առաջնային  (ամբուլատոր-պոլիկլինիկական ) օղակի բոլոր մակարդակներում, արտահիվանդանոցային անհետաձգելի բժշկական օգնության  և սպասարկում (շտապ բժշկական օգնություն), ստոմատոլոգիական բժշկական օգնության (բնակչության սոցիալապես անապահով  ու առանձին (հատուկ)  խմբերի համար) և արտահիվանդանոցային հարբժշկական այլ ծառայություններ: </t>
  </si>
  <si>
    <t xml:space="preserve">Բնակչության առողջության պահպանում և  բարելավում, արտահիվանդանոցային բուժօգնության  ծառայություններից օգտվելու իրավունքի ապահովում, հիվանդությունների վաղ հայտնաբերման և կանխարգելման ցուցանիշների աճ, բժշկական օգնության  որակի բարելավում, հիվանդանոցային դեպքերի աստիճանաբար կրճատում </t>
  </si>
  <si>
    <t>Քաղաքականության միջոցառումներ. Տրանսֆերտներ</t>
  </si>
  <si>
    <t>Տրանսֆերտի նկարագրությունը</t>
  </si>
  <si>
    <t>Բժշկական օգնություն, հարբժշկական, փորձագիտական ծառայությունների ծրագիր</t>
  </si>
  <si>
    <t>Բժշկական օգնություն և ծառայություններ հանրապետության բարձրաստիճան պաշտոնյաների համար, հատուկ խմբերում ընդգրկված անձանց պրոթեզավորում, դժվարամատչելի ախտորոշիչ զննման, պաթանատոմիական, դատական և գենետիկական փորձաքննություններ և այլ ծառայություններ</t>
  </si>
  <si>
    <t>Բնակչության առողջության պահպանում, բարելավում, հիվանդությունների արգելակում և հակադարձում, բուժօգնության և ծառայությունների որակի ու մատչելիության բարձրացում</t>
  </si>
  <si>
    <t>Հիվանդանոցային բուժօգնության ծրագիր</t>
  </si>
  <si>
    <t>Սոցիալական նշանակության հիվանդությունների հիվանդանոցային բուժում, հարակից բժշկական և ախտորոշիչ ծառայությունների կարիք և իրավունք ունեցող անձանց հիվանդանոցային բուժում և ախտորոշիչ փորձաքննություն</t>
  </si>
  <si>
    <t>Հիվանդացության և մահացության կրճատում</t>
  </si>
  <si>
    <t>Առողջապահական կազմակերպություններ (հիվանդանոցներ)</t>
  </si>
  <si>
    <t>Գնման առարկայի</t>
  </si>
  <si>
    <t>Գնման ձևը (ընթացակարգը)</t>
  </si>
  <si>
    <t>Չափի միավորը</t>
  </si>
  <si>
    <t>Միավորի գինը                 (ՀՀ դրամ)</t>
  </si>
  <si>
    <t>Քանակը</t>
  </si>
  <si>
    <t>Միջանցիկ կոդը` ըստ CPV դասակարգման</t>
  </si>
  <si>
    <t>անվանումը</t>
  </si>
  <si>
    <t>ԲԸԱՀ</t>
  </si>
  <si>
    <t>Ցուցանիշների փոփոխությունը (ավելացումները նշված են դրական նշանով, իսկ նվազեցումները` փակագծերում)                                 (հազ. դրամ)</t>
  </si>
  <si>
    <t>Բաժին 07</t>
  </si>
  <si>
    <t>Խումբ 02</t>
  </si>
  <si>
    <t>ՄԱՍ III.ԾԱՌԱՅՈՒԹՅՈՒՆՆԵՐ</t>
  </si>
  <si>
    <t>դրամ</t>
  </si>
  <si>
    <t>Խումբ 03</t>
  </si>
  <si>
    <t>ՇՀ</t>
  </si>
  <si>
    <t>որից`</t>
  </si>
  <si>
    <t>ֆինանսական ցուցանիշներ</t>
  </si>
  <si>
    <t>ՄԱՍ Գ: Նախարարի պատասխանատվության ներքո իրականացվող քաղաքականության միջոցառումների և ֆինանսական կառավարման արդյունքների ցուցանիշները </t>
  </si>
  <si>
    <t>1. Քաղաքականության միջոցառումներ </t>
  </si>
  <si>
    <t>1.1. Ծառայություններ</t>
  </si>
  <si>
    <t>Անվանումը </t>
  </si>
  <si>
    <t>Նկարագրությունը </t>
  </si>
  <si>
    <t>Ծրագիրը (ծրագրերը), որի (որոնց) շրջանակներում իրականացվում է քաղաքականության միջոցառումը </t>
  </si>
  <si>
    <t>Գումարը (հազար դրամ)</t>
  </si>
  <si>
    <t>Վ. Ստեփանյան</t>
  </si>
  <si>
    <t>Հավելված N 3</t>
  </si>
  <si>
    <t>ՀԱՅԱՍՏԱՆԻ ՀԱՆՐԱՊԵՏՈՒԹՅԱՆ ԿԱՌԱՎԱՐՈՒԹՅԱՆ 2016 ԹՎԱԿԱՆԻ ԴԵԿՏԵՄԲԵՐԻ 29-Ի N 1313-Ն ՈՐՈՇՄԱՆ N 11 ՀԱՎԵԼՎԱԾԻ N 12 ԱՂՅՈՒՍԱԿՈՒՄ ԿԱՏԱՐՎՈՂ ՓՈՓՈԽՈՒԹՅՈՒՆՆԵՐԸ</t>
  </si>
  <si>
    <t>ՀԱՅԱՍՏԱՆԻ ՀԱՆՐԱՊԵՏՈՒԹՅԱՆ ԿԱՌԱՎԱՐՈՒԹՅԱՆ 2016 ԹՎԱԿԱՆԻ ԴԵԿՏԵՄԲԵՐԻ 29-Ի N 1313-Ն ՈՐՈՇՄԱՆ N 12 ՀԱՎԵԼՎԱԾՈՒՄ ԿԱՏԱՐՎՈՂ ՓՈՓՈԽՈՒԹՅՈՒՆՆԵՐԸ</t>
  </si>
  <si>
    <t>Մասնագիտացված հիվանդանոցային ծառայություններ</t>
  </si>
  <si>
    <t>09. Սրտի վիրահատության ծառայություններ</t>
  </si>
  <si>
    <t>Սրտի վիրահատության ծառայություններ</t>
  </si>
  <si>
    <t>Սրտի անհետաձգելի վիրահատության իրականացում</t>
  </si>
  <si>
    <t>ԱԾ16</t>
  </si>
  <si>
    <t>Սրտի վիրահատության ծառայություններից օգտվելու դեպքերի թիվը</t>
  </si>
  <si>
    <t xml:space="preserve">Դաս 02 </t>
  </si>
  <si>
    <t>85111120/1</t>
  </si>
  <si>
    <t>հիվանդանոցների կողմից մատուցվող բժշկական ծառայություններ</t>
  </si>
  <si>
    <t>Բժշկական ապրանքներ, սարքեր և սարքավորումներ</t>
  </si>
  <si>
    <t>Դեղագործական ապրանքներ</t>
  </si>
  <si>
    <t>01. Դեղորայքի տրամադրում ամբուլատոր-պոլիկլինիկական, հիվանդանոցային բուժօգնություն ստացողներին և հատուկ խմբերում ընդգրկված ֆիզիկական անձանց</t>
  </si>
  <si>
    <t>Ընդհանուր բնույթի բժշկական ծառայություններ</t>
  </si>
  <si>
    <t>01. Բնակչության առողջության առաջնային պահպանման ծառայություններ</t>
  </si>
  <si>
    <t>Առողջապահական և լաբորատոր նյութեր</t>
  </si>
  <si>
    <t>Մասնագիտացված բժշկական ծառայություններ</t>
  </si>
  <si>
    <t>01. Մտավոր, հոգեկան (վարքագծային), լսողական, ֆիզիկական (շարժողական) և զարգացման այլ խանգարումներով երեխաների գնահատման և վերականգնողական բուժման ծառայություններ</t>
  </si>
  <si>
    <t>02. Հեմոդիալիզի և պերիտոնիալ դիալիզի անցկացման ծառայություններ</t>
  </si>
  <si>
    <t>03. Մանկաբարձագինեկոլոգիական բժշկական օգնության ծառայություններ</t>
  </si>
  <si>
    <t>06. Նեղ մասնագիացված բժշկական օգնության ծառայություններ</t>
  </si>
  <si>
    <t>07. Շարունակական հսկողություն պահանջող և առանձին հիվանդությունների բուժման ծառայություններ</t>
  </si>
  <si>
    <t>04</t>
  </si>
  <si>
    <t>Պարաբժշկական ծառայություններ</t>
  </si>
  <si>
    <t>01. Շտապ բժշկական օգնության ծառայություններ</t>
  </si>
  <si>
    <t>Ընդհանուր բնույթի հիվանդանոցային ծառայություններ</t>
  </si>
  <si>
    <t>01. Անհետաձգելի բժշկական օգնության ծառայություններ</t>
  </si>
  <si>
    <t>02. Սոցիալապես անապահով և հատուկ խմբերում ընդգրկվածներին բժշկական օգնության ծառայություններ</t>
  </si>
  <si>
    <t>03. Զինծառայողներին, ինչպես նաև փրկարար ծառայողներին և նրանց ընտանիքի անդամներին բժշկական օգնության ծառայություններ</t>
  </si>
  <si>
    <t>02. Աղիքային և այլ ինֆեկցիոն հիվանդությունների բժշկական օգնության ծառայություններ</t>
  </si>
  <si>
    <t>06. Ուռուցքաբանական և արյունաբանական հիվանդությունների բժշկական օգնության ծառայություններ</t>
  </si>
  <si>
    <t>Հանրային առողջապահական ծառայություններ</t>
  </si>
  <si>
    <t>04. Իմունականխարգելման ազգային ծրագիր</t>
  </si>
  <si>
    <t>ԱԾ01</t>
  </si>
  <si>
    <t>1003 Հանրային առողջության պահպանման ծրագիր</t>
  </si>
  <si>
    <t xml:space="preserve">«Հիվանդությունների վերահսկման և կանխարգելման ազգային կենտրոն» ՊՈԱԿ </t>
  </si>
  <si>
    <t>Իմունականխարգելման ազգային ծրագիր</t>
  </si>
  <si>
    <t>ԱԾ04</t>
  </si>
  <si>
    <t>Բնակչության շրջանում սահմանված կառավարելի վարակիչ հիվանդությունների իմունականխարգելում՝ կառավարելի վարակիչ հիվանդություններով հիվանդացության նվազեցման և մահվան դեպքերի կանխման, ինչպես նաև կառավարելի վարակիչ հիվանդությունների նկատմամբ բնակչության կոլեկտիվ անընկալության ապահովման նպատակով</t>
  </si>
  <si>
    <t>Հեպատիտ Բ և ԲՑԺ պատվաստում ստացած նորածինների թիվը</t>
  </si>
  <si>
    <t>Հնգավալենտ /ԱԿԴՓ-ՎՀԲ-ՀԻԲ/ 3 դեղաչափ պատվաստում ստացած երեխաների թիվը</t>
  </si>
  <si>
    <t>Պնևմոկոկային 3 դեղաչափ պատվաստում ստացած երեխաների թիվը</t>
  </si>
  <si>
    <t>Ռոտավիրուսային 2 դեղաչափ պատվաստում ստացած երեխաների թիվը</t>
  </si>
  <si>
    <t>Պոլիոմիելիտի 3 դեղաչափ պատվաստում ստացած երեխաների թիվը</t>
  </si>
  <si>
    <t>Կարմրուկի, կարմրախտի և խոզուկի դեմ 1 դեղաչափ պատվաստում ստացած երեխաների թիվը</t>
  </si>
  <si>
    <t>Նախազորակոչային /15-16 տարեկան/ և զորակոչային /18 տարեկան/ պատվաստվածների թիվը</t>
  </si>
  <si>
    <t>Տուբերկուլյոզի և հեպատիտ Բ-ի դեմ պատվաստված երեխաների մասնաբաժինը 11 ամսական 29 օրական երեխաների թվում, տոկոս</t>
  </si>
  <si>
    <t>Կարմրուկի, կարմրախտի և խոզուկի դեմ առաջին դեղաչափը պատվաստված երեխաների մասնաբաժինը 23 ամսական 29 օրական երեխաների թվում, տոկոս</t>
  </si>
  <si>
    <t>Հնգավալենտ /ԱԿԴՓ-ՎՀԲ-ՀԻԲ/ 3 դեղաչափ պատվաստում ստացած երեխաների մասնաբաժինը 11 ամսական 29 օրական երեխաների թվում, տոկոս</t>
  </si>
  <si>
    <t>Ռոտավիրուսային 2 դեղաչափ պատվաստում ստացած երեխաների մասնաբաժինը 11 ամսական 29 օրական երեխաների թվում</t>
  </si>
  <si>
    <t>Պոլիոմիելիտի 3 դեղաչափ պատվաստում ստացած երեխաների մասնաբաժինը 11 ամսական 29 օրական երեխաների թվում, տոկոս</t>
  </si>
  <si>
    <t>Ազգային մակարդակում պատվաստանյութերի մատակարարման ընդհատում, ամիս</t>
  </si>
  <si>
    <t>«Պոլիոմիելիտից ազատ» երկրի կարգավիճակի պահպանում, կարմրուկի/կարմրախտի տեղական և փայտացման դեպքերի, ինչպես նաև մինչև 14 տարեկան երեխաների շրջանում սուր հեպատիտ Բ-ի դեպքերի բացակայություն, կառավարելի վարակիչ հիվանդությունների նկատմամբ բնակչության անընկալության ապահովում</t>
  </si>
  <si>
    <t>դ) դպրոցում բժշկական օգնություն և սպասարկում ստացող աշակերտների թիվը</t>
  </si>
  <si>
    <t xml:space="preserve"> - ինսուլինով (%)</t>
  </si>
  <si>
    <t xml:space="preserve"> - հակադիաբետիկ հաբերով (%)</t>
  </si>
  <si>
    <t>Բուժմիավորումների կազմում գործող և ինքնուրույն պոլիկլինիկաներ, գյուղական բժշկական ամբուլատորիաներ, գյուղական առողջության կենտրոններ, առողջության առաջնային պահպանման կենտրոններ, ընտանեկան բժշկության անկախ պրակտիկաներ</t>
  </si>
  <si>
    <t>Շարունակական հսկողություն պահանջող և առանձին հիվանդությունների բուժման գծով ծառայություններից օգտվելու դեպքերի թիվը</t>
  </si>
  <si>
    <t>Մտավոր, հոգեկան (վարքագծային), լսողական, ֆիզիկական (շարժողական) և զարգացման այլ խանգարումներով երեխաների վերականգնողական բուժման գծով ծառայություններից օգտվելու դեպքերի թիվը</t>
  </si>
  <si>
    <t xml:space="preserve">Բնակչության առողջության պահպանում և բարելավում </t>
  </si>
  <si>
    <t>Շտապ բժշկական օգնության ծառայություններ</t>
  </si>
  <si>
    <t>ԱԾ09</t>
  </si>
  <si>
    <t>Շտապ բժշկական օգնության իրականացում</t>
  </si>
  <si>
    <t>Շտապ բժշկական օգնության գծով կանչերի թիվը</t>
  </si>
  <si>
    <t>Առողջապահական կազմակերպություններ (հիվանդանոցներ, շտապ բժշկական օգնության կայաններ, ընտանեկան բժշկի գրասենյակներ)</t>
  </si>
  <si>
    <t>Հեմոդիալիզի և պերիտոնիալ դիալիզի անցկացման ծառայություններ</t>
  </si>
  <si>
    <t>ԱԾ10</t>
  </si>
  <si>
    <t>Հեմոդիալիզի կարիք ունեցող հիվանդների բժշկական օգնության համալիր միջոցառումների իրականացում</t>
  </si>
  <si>
    <t>Հեմոդիալիզի անցկացման դեպքերի թիվը</t>
  </si>
  <si>
    <t>ԱԾ05</t>
  </si>
  <si>
    <t>ԱԾ08</t>
  </si>
  <si>
    <t xml:space="preserve">Անհետաձգելի բժշկական օգնության ծառայություններ </t>
  </si>
  <si>
    <t>Անհետաձգելի բժշկական օգնության իրականացում`ՀՀ առողջապահության նախարարի կողմից հաստատված հիվանդությունների, վիճակների և անձանց ցանկի համաձայն</t>
  </si>
  <si>
    <t>Անհետաձգելի բժշկական օգնության ծառայություններից օգտվելու դեպքերի թիվը</t>
  </si>
  <si>
    <t>1150 Հիվանդանոցային բուժօգնության ծրագիր</t>
  </si>
  <si>
    <t xml:space="preserve">Աղիքային և այլ ինֆեկցիոն հիվանդությունների բժշկական օգնության ծառայություններ </t>
  </si>
  <si>
    <t xml:space="preserve">Աղիքային և այլ ինֆեկցիոն հիվանդությունների վաղ հայտնաբերմանն ուղղված ախտորոշիչ հետազոտություններ, հիվանդների բուժում և շարունակական հսկողության համալիր միջոցառումների իրականացում </t>
  </si>
  <si>
    <t>Աղիքային և այլ ինֆեկցիոն հիվանդությունների բժշկական օգնության գծով ծառայություններից օգտվելու դեպքերի թիվը</t>
  </si>
  <si>
    <t>Ուռուցքաբանական և արյունաբանական հիվանդությունների բժշկական օգնության ծառայություններ</t>
  </si>
  <si>
    <t>Ուռուցքաբանական և արյունաբանական հիվանդությունների վաղ հայտնաբերման ախտորոշիչ և այլ հետազոտություններ, հիվանդների բուժում և շարունակական հսկողության համալիր միջոցառումների իրականացում</t>
  </si>
  <si>
    <t>ՈՒռուցքաբանական և արյունաբանական հիվանդությունների բժշկական օգնության գծով ծառայություններից օգտվելու դեպքերի թիվը</t>
  </si>
  <si>
    <t>Մանկաբարձական բժշկական օգնության ծառայություններ</t>
  </si>
  <si>
    <t>Մանկաբարձագինեկոլոգիական բժշկական օգնության համալիր միջոցառումների իրականացում, հղիների հետազոտություն և ծննդօգնություն</t>
  </si>
  <si>
    <t>Մանկաբարձական բժշկական օգնության և ծննդօգնության գծով ծառայություններից օգտվելու դեպքերի թիվը</t>
  </si>
  <si>
    <t>Հիվանդացության և մահացության կրճատում (մոր և մանկան առողջության պահպանում և բարելավում, ծառայությունների որակի ու մատչելիության բարձրացում, մայրամահացածության և մանկամահացածության կրճատում (ներառյալ նորածնային` 0-28ամս.) մահացության մակարդակի նվազեցում)</t>
  </si>
  <si>
    <t>Առողջապահական կազմակերպություններ (հիվանդանոցներ, ծննդատներ)</t>
  </si>
  <si>
    <t>Գինեկոլոգիական հիվանդությունների բժշկական օգնության ծառայություններ</t>
  </si>
  <si>
    <t>Գինեկոլոգիական հիվանդությունների բուժման համալիր միջոցառումների իրականացում</t>
  </si>
  <si>
    <t>Գինեկոլոգիական բժշկական օգնության գծով ծառայություններից օգտվելու դեպքերի թիվը</t>
  </si>
  <si>
    <t>Հիվանդացության և մահացության կրճատում (կանանց առողջության պահպանում և բարելավում)</t>
  </si>
  <si>
    <t>Երեխաներին բժշկական օգնության ծառայություններ</t>
  </si>
  <si>
    <t>Երեխաների (0-7 տարեկան, 7-18 տարեկան սոցիալապես անապահով և հատուկ խմբերում ընդգրկված երեխաներին) հիվանդանոցային բժշկական օգնության իրականացում (հետազոտում, ախտորոշում, բուժում)</t>
  </si>
  <si>
    <t>Երեխաների բժշկական օգնության գծով ծառայություններից օգտվելու դեպքերի թիվը</t>
  </si>
  <si>
    <t>Հիվանդացության և մահացության կրճատում (երեխաների առողջության պահպանում և բարելավում, մանկամահացածության կրճատում)</t>
  </si>
  <si>
    <t>Սոցիալապես անապահով և հատուկ խմբերում ընդգրկվածներին բժշկական օգնության ծառայություններ</t>
  </si>
  <si>
    <t>Բնակչության սոցիալապես անապահով և հատուկ խմբերում ընդգրկվածների բժշկական օգնության իրականացում` ՀՀ կառավարության որոշմամբ հաստատված ցանկի համաձայն</t>
  </si>
  <si>
    <t>Բնակչության սոցիալապես անապահով և հատուկ խմբերում ընդգրկվածների` բժշկական օգնության ծառայություններից օգտվելու դեպքերի թիվը</t>
  </si>
  <si>
    <t xml:space="preserve">Հիվանդացության և մահացության կրճատում </t>
  </si>
  <si>
    <t>ԱԾ11</t>
  </si>
  <si>
    <t>Բժշկական օգնության գծով ծառայություններից օգտվելու դեպքերի թիվը</t>
  </si>
  <si>
    <t>Զինծառայողներին, ինչպես նաև փրկարար ծառայողներին և նրանց ընտանիքի անդամնրին բժշկական օգնության ծառայություններ_x000D_</t>
  </si>
  <si>
    <t>ԱԾ14</t>
  </si>
  <si>
    <t>Զինծառայողներին, ինչպես նաև փրկարար ծառայողներին և նրանց ընտանիքի անդամնրին բժշկական օգնության իրականացում (հետազոտում, ախտորոշում, բուժում)</t>
  </si>
  <si>
    <t>ԾՏ01</t>
  </si>
  <si>
    <t>1.2. Տրանսֆերտներ</t>
  </si>
  <si>
    <t>Բնակչության առողջության առաջնային պահպանման գծով օգտվող բնակիչների թիվը, այդ թվում՝</t>
  </si>
  <si>
    <t>ա) տեղամասային թերապևտի, ընտանեկան բժշկի կողմից բուժօգնություն ստացող 18 և ավելի բարձր տարիքի բնակիչների թիվը</t>
  </si>
  <si>
    <t>բ) տեղամասային մանկաբույժի, ընտանեկան բժշկի կողմից բուժօգնություն ստացող մինչև 18 տարեկան (նախազորակոչային տարիքի անձանց) բնակիչների թիվը</t>
  </si>
  <si>
    <t>գ) դեռահասների բժիշկ-մասնագետի, ընտանեկան բժշկի կողմից բուժօգնություն ստացող նախազորակոչային տարիքի բնակիչների թիվը</t>
  </si>
  <si>
    <t>թ) տեղամասային թերապևտների, տեղամասային մանկաբույժների, ընտանեկան բժիշկների մոտ 1 բնակչի հաշվով հաճախումների թիվը</t>
  </si>
  <si>
    <t>ժ) դիաբետով հիվանդների դեղերով ապահովվածության մակարդակը, որից՝</t>
  </si>
  <si>
    <t>ի) սակավարյունության վերաբերյալ սքրինինգներում ընդգրկված 9-ից 13 ամսական երեխաներ (%)</t>
  </si>
  <si>
    <t>Բնակչությւան առողջության պահպանում և բարելավում՝ հիվանդությունների վաղ հայտնաբերման և կանխարգելման ցուցանիշի աճ, հիվանդանոցային դեպքերի աստիճանական կրճատում</t>
  </si>
  <si>
    <t>Նեղ մասնագիացված բժշկական օգնության ծառայություններ</t>
  </si>
  <si>
    <t>Բնակչության առողջության առաջնային պահպանման ծառայություններ</t>
  </si>
  <si>
    <t>Հանրապետության ողջ բնակչության համար հիվանդությունների կանխարգելման, վաղ հայտնաբերման, բուժման և վերականգնողական համալիր միջոցառումների իրականացում, սոցիալական նշանակության հատուկ հիվանդություններով տառապող, սոցիալապես անապահով և հատուկ խմբերում ընդգրկված անձանց դեղորայքային ապահովում</t>
  </si>
  <si>
    <t>շաքարային դիաբետով հիվանդների համար՝ դիաբետով հիվանդների վարման համապատասխանությունը սահմանված ցուցանիշներին (%)</t>
  </si>
  <si>
    <t>Հանրապետության ողջ բնակչության համար արտահիվանդանոցային մասնագիտացված բժշկական օգնության (տուբերկուլոզի դեմ պայքարի, ուռուցքաբանական, հոգեբուժական, ներզատաբանական, մաշկավեներաբանական, վարակաբանական, նյարդաբանական, ակնաբուժական, սրտաբանական, քիթ-կոկորդ-ականջաբանական, վիրաբուժական և այլ կաբինետների միջոցով) համալիր միջոցառումների իրականացում և հիվանդությունների երկրորդային կանխարգելում</t>
  </si>
  <si>
    <t>Նեղ մասնագիացված բժշկական օգնության գծով ծառայությունների օգտվող բնակիչների թիվը, այդ թվում՝</t>
  </si>
  <si>
    <t>ա) դիսպանսերային բուժօգնության մեջ ընգրկվող բնակիչների թիվը</t>
  </si>
  <si>
    <t>բ) նեղ մասնագիտացված բուժօգնության մեջ ընգրկվող 18 և ավելի բարձր տարիքի բնակիչների թիվը</t>
  </si>
  <si>
    <t>գ) նեղ մասնագիտացված բուժօգնության մեջ ընդգրկվող 18 տարեկան երեխաների թիվը</t>
  </si>
  <si>
    <t>Մանկաբարձագինեկոլոգիական բժշկական օգնության ծառայություններ</t>
  </si>
  <si>
    <t>Արտահիվանդանոցային մանկաբարձագինեկոլոգիական բժշկական օգնության և սպասարկման ծառայությունների մատուցում (հղիների նախա- և հետծննդյան հսկողության իրականացում, գինեկոլոգիական հիվանդությունների կանխարգելում, ախտորոշում, բուժում)</t>
  </si>
  <si>
    <t>Մանկաբարձագինեկոլոգիական բժշկական օգնության գծով ծառայություններից օգտվող բնակիչների թիվը</t>
  </si>
  <si>
    <t>մինչև 12 շաբաթական ժամկետը հղիների վաղ ընդգրկվածությունը (%)</t>
  </si>
  <si>
    <t>արգանդի պարանոցի քաղցկեղի սքրինիգներում 30-60 տարեկան կանանց ընգրկվածությունը (%)</t>
  </si>
  <si>
    <t>Շարունակական հսկողություն պահանջող և առանձին հիվանդությունների բուժման ծառայություններ</t>
  </si>
  <si>
    <t>Առանձին հիվանդությունների (քրոնիկ, դիսպանսեր հսկողություն պահանջող) բժշկական օգնության համալչ միջոցառումների իրականացում (հետազոտում, ախտորոշում, բուժում)</t>
  </si>
  <si>
    <t>Բնակչությւան առողջության պահպանում և բարելավում</t>
  </si>
  <si>
    <t>Առողջապահական կազմակերպություններ (բժշկական միավորումներ, ամբուլատորիաներ, պոլիկլինիկաներ, դիսպանսերներ, ընտանեկան բժշկի գրասենյակներ)</t>
  </si>
  <si>
    <t>Մտավոր, հոգեկան (վարքագծային), լսողական, ֆիզիկական (շարժողական) և զարգացման այլ խանգարումներով երեխաների գնահատման և վերականգնողական բուժման ծառայություններ</t>
  </si>
  <si>
    <t>Մտավոր, հոգեկան (վարքագծային), լսողական, ֆիզիկական (շարժողական) և զարգացման այլ խանգարումներով երեխաների առողջական վիճակի գնահատումը և վերականգնողական բուժման ամբուլատոր կազմակերպումը</t>
  </si>
  <si>
    <t>Մոր և մանկան բժշկական ծառայություններ</t>
  </si>
  <si>
    <t>01. Մանկաբարձական բժշկական օգնության ծառայություններ</t>
  </si>
  <si>
    <t>02. Գինեկոլոգիական հիվանդությունների բժշկական օգնության ծառայություններ</t>
  </si>
  <si>
    <t>03. Երեխաներին բժշկական օգնության ծառայություններ</t>
  </si>
  <si>
    <t>Դեղորայքի տրամադրում ամբուլատոր-պոլիկլինիկական, հիվանդանոցային բուժօգնություն ստացողներին և հատուկ խմբերում ընդգրկված ֆիզիկական անձանց</t>
  </si>
  <si>
    <t>Կենտրոնացված կարգով դեղորայքի ձեռքբերում հիվանդանոցային բուժօգնություն ստացողներին և հատուկ խմբերում ընդգրկված ֆիզիկական անձանց տրամադրելու նպատակով</t>
  </si>
  <si>
    <t>Ամբուլատոր-պոլիկլինիկական, դիսպանսերային և հիվնդանոցային բժշկական հստատությունների միջոցով անվճար դեղորայք ստացող հիվանդների թիվը</t>
  </si>
  <si>
    <t>ՀՀ կառավարության 2006թ, նոյեմբերի 23-ի թիվ 1717-Ն որոշման համաձայն</t>
  </si>
  <si>
    <t xml:space="preserve">Առողջապահական և լաբորատոր նյութեր </t>
  </si>
  <si>
    <t>Հանրային առողջության պահպանման ծրագիր</t>
  </si>
  <si>
    <t>Հանրային առողջության պահպանման, հիգիենիկ և հակահամաճարակային անվտանգության և մոնիտորինգի ծառայություններ</t>
  </si>
  <si>
    <t>Հայաստանի Հանրապետությունում բնակչության սանիտարահամաճարակային անվտանգության կայուն ապահովում, «Պոլիոմիելիտից ազատ» երկրի կարգավիճակի պահպանում, կարմրուկի և կարմրախտի տեղական փայտացման դեպքերի, ինչպես նաև մինչև 14 տարեկան երեխաների շրջանում սուր հեպատիտ Բ-ի դեպքերի բացակայություն, մալարիայի կրկին արմատավորման կանխարգելում, կառավարելի վարակիչ հիվանդությունների նկատմամբ բնակչության անընկալության ապահովում, վարակիչ հիվանդությունների օջախներում երկրորդ գաղտնի շրջանում կրկնակի դեպքերի բացառում, մարդու օրգանիզմի շրջակա միջավայրի վնասակար և վտանգավոր գործոնների ազդեցության բացառում և նվազեցում, մարդու և նրա ապագա սերունդների կենսունակության համար բարենպաստ պայմանների ապահովում (հիվանդությունների տարածման արգելակում և հակադարձում), դոնորական արյան վարակային անվտանգության ապահովում</t>
  </si>
  <si>
    <t>«Հիվանդությունների վերահսկման և կանխարգելման ազգային կենտրոն» ՊՈԱԿ</t>
  </si>
  <si>
    <t>Խումբ 04</t>
  </si>
  <si>
    <t xml:space="preserve">Դաս 01   </t>
  </si>
  <si>
    <t>ՄԱՍ I. ԱՊՐԱՆՔՆԵՐ</t>
  </si>
  <si>
    <t>դեղահատ</t>
  </si>
  <si>
    <t>Խումբ 01</t>
  </si>
  <si>
    <t>Դաս 01</t>
  </si>
  <si>
    <t>ՄԱՍ I.ԱՊՐԱՆՔՆԵՐ</t>
  </si>
  <si>
    <t>Դաս 04</t>
  </si>
  <si>
    <t>Դաս 02</t>
  </si>
  <si>
    <t>Դաս 03</t>
  </si>
  <si>
    <t>85121120/1</t>
  </si>
  <si>
    <t>ամբուլատոր-բժշկական ծառայություններ</t>
  </si>
  <si>
    <t>85121140/1</t>
  </si>
  <si>
    <t>գինեկոլոգիական կամ մանկաբարձական ծառայություններ</t>
  </si>
  <si>
    <t>հիվանդանոցային ծառայություններ</t>
  </si>
  <si>
    <t>85111100/1</t>
  </si>
  <si>
    <t>ինսուլին</t>
  </si>
  <si>
    <t>սրվակ</t>
  </si>
  <si>
    <t>ԳՀ</t>
  </si>
  <si>
    <t>արյան փորձանմուշի վերցման նշտարներ</t>
  </si>
  <si>
    <t>տուփ</t>
  </si>
  <si>
    <t>ռիֆամպիցին j04ab02</t>
  </si>
  <si>
    <t>ձիահ-ի կանխարգելման միջոցների հավաքածուներ</t>
  </si>
  <si>
    <t>հատ</t>
  </si>
  <si>
    <t>պիրազինամիդ j04ak01</t>
  </si>
  <si>
    <t>33611310/1</t>
  </si>
  <si>
    <t>33611310/2</t>
  </si>
  <si>
    <t>33611310/3</t>
  </si>
  <si>
    <t>33141210/3</t>
  </si>
  <si>
    <t>33141176/1</t>
  </si>
  <si>
    <t>33141176/6</t>
  </si>
  <si>
    <t>33651156/1</t>
  </si>
  <si>
    <t>33651155/1</t>
  </si>
  <si>
    <t>85121100/1</t>
  </si>
  <si>
    <t>85111230/1</t>
  </si>
  <si>
    <t>85141210/1</t>
  </si>
  <si>
    <t>85121310/1</t>
  </si>
  <si>
    <t>ուրոլոգիական ծառայություններ</t>
  </si>
  <si>
    <t>շտապ օգնության ծառայություններ</t>
  </si>
  <si>
    <t>բժշկական ծառայություններ</t>
  </si>
  <si>
    <t>հիվանդանոցային պայմաններում դիալիզի ծառայություններ</t>
  </si>
  <si>
    <t>85111150/1</t>
  </si>
  <si>
    <t>85111130/1</t>
  </si>
  <si>
    <t>հիվանդանոցների կողմից մատուցվող մանկաբարձական ծառայություններ</t>
  </si>
  <si>
    <t>հիվանդանոցների կողմից մատուցվող գինեկոլոգիական ծառայություններ</t>
  </si>
  <si>
    <t>06</t>
  </si>
  <si>
    <t>Առողջապահություն (այլ դասերին չպատկանող)</t>
  </si>
  <si>
    <t>Առողջապահական հարակից ծառայություններ և ծրագրեր</t>
  </si>
  <si>
    <t>02. Դժվարամատչելի ախտորոշիչ հետազոտություններ</t>
  </si>
  <si>
    <t>33651153/1</t>
  </si>
  <si>
    <t>էթամբուտոլ j04ak02</t>
  </si>
  <si>
    <t>33651214/1</t>
  </si>
  <si>
    <t>33651262/1</t>
  </si>
  <si>
    <t>33651258/1</t>
  </si>
  <si>
    <t>բցժ (կալմետ-գերենի բացիլ) պատվաստանյութ (չոր)</t>
  </si>
  <si>
    <t>Հնգավալենտ /դիֆթերիա, կապույտ հազ, փայտացում, հեպատիտ Բ, Հիբ/</t>
  </si>
  <si>
    <t>տուլարեմիայի պատվաստանյութ</t>
  </si>
  <si>
    <t>33651233/2</t>
  </si>
  <si>
    <t>հիդրօքսիկարբամիդ l01xx05</t>
  </si>
  <si>
    <t>33671100/1</t>
  </si>
  <si>
    <t>սուրֆակտանտ r07aa</t>
  </si>
  <si>
    <t>Բարձրարժեք և բարձրակարգ տեխնոլոգիաներով հագեցված ախտորոշիչ զննման ծառայությունների իրականացում</t>
  </si>
  <si>
    <t>Դժվարամատչելի ախտորոշիչ հետազոտությունների թիվը</t>
  </si>
  <si>
    <t>Առողջապահական կազմակերպություններ (ախտորոշման կենտրոններ, հիվանդանոցներ)</t>
  </si>
  <si>
    <t>Խումբ 06</t>
  </si>
  <si>
    <t>Դժվարամատչելի ախտորոշիչ հետազոտություններ</t>
  </si>
  <si>
    <t>85111240/1</t>
  </si>
  <si>
    <t>հիվանդանոցային օժանդակ ծառայություններ</t>
  </si>
  <si>
    <t>ե) անվճար և արտոնյալ պայմաններով դեղորայք ստացողների թիվը</t>
  </si>
  <si>
    <t>ՀԱՅԱՍՏԱՆԻ ՀԱՆՐԱՊԵՏՈՒԹՅԱՆ ԿԱՌԱՎԱՐՈՒԹՅԱՆ 2016 ԹՎԱԿԱՆԻ ԴԵԿՏԵՄԲԵՐԻ 29-Ի N 1313-Ն ՈՐՈՇՄԱՆ N 11 ՀԱՎԵԼՎԱԾԻ N 11.9 ԱՂՅՈՒՍԱԿՈՒՄ ԿԱՏԱՐՎՈՂ ՓՈՓՈԽՈՒԹՅՈՒՆՆԵՐԸ</t>
  </si>
  <si>
    <t>Հայաստանի Հանրապետության</t>
  </si>
  <si>
    <t xml:space="preserve"> կառավարության աշխատակազմի ղեկավար</t>
  </si>
  <si>
    <t>«ՀԱՅԱՍՏԱՆԻ ՀԱՆՐԱՊԵՏՈՒԹՅԱՆ  2017 ԹՎԱԿԱՆԻ ՊԵՏԱԿԱՆ ԲՅՈՒՋԵԻ ՄԱՍԻՆ» ՀԱՅԱՍՏԱՆԻ ՀԱՆՐԱՊԵՏՈՒԹՅԱՆ ՕՐԵՆՔԻ N 1 ՀԱՎԵԼՎԱԾՈՒՄ ԿԱՏԱՐՎՈՂ ՎԵՐԱԲԱՇԽՈՒՄԸ ԵՎ ՀԱՅԱՍՏԱՆԻ ՀԱՆՐԱՊԵՏՈՒԹՅԱՆ ԿԱՌԱՎԱՐՈՒԹՅԱՆ 2016 ԹՎԱԿԱՆԻ ԴԵԿՏԵՄԲԵՐԻ 29-Ի N 1313-Ն ՈՐՈՇՄԱՆ N 5 ՀԱՎԵԼՎԱԾՈՒՄ ԿԱՏԱՐՎՈՂ ՓՈՓՈԽՈՒԹՅՈՒՆՆԵՐԸ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</si>
</sst>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#,##0.0_);\(#,##0.0\)"/>
    <numFmt numFmtId="166" formatCode="#,##0.0;\ \(#,##0.0\)"/>
    <numFmt numFmtId="167" formatCode="_-* #,##0_-;\-* #,##0_-;_-* &quot;-&quot;??_-;_-@_-"/>
    <numFmt numFmtId="168" formatCode="#,##0.0"/>
  </numFmts>
  <fonts count="19" x14ac:knownFonts="1">
    <font>
      <sz val="11"/>
      <color theme="1"/>
      <name val="Calibri"/>
      <family val="2"/>
      <scheme val="minor"/>
    </font>
    <font>
      <sz val="12"/>
      <name val="GHEA Grapalat"/>
      <family val="3"/>
    </font>
    <font>
      <b/>
      <sz val="12"/>
      <name val="GHEA Grapalat"/>
      <family val="3"/>
    </font>
    <font>
      <u/>
      <sz val="12"/>
      <name val="GHEA Grapalat"/>
      <family val="3"/>
    </font>
    <font>
      <sz val="12"/>
      <color rgb="FFFF0000"/>
      <name val="GHEA Grapalat"/>
      <family val="3"/>
    </font>
    <font>
      <sz val="10"/>
      <name val="GHEA Grapalat"/>
      <family val="3"/>
    </font>
    <font>
      <sz val="11"/>
      <name val="GHEA Grapalat"/>
      <family val="3"/>
    </font>
    <font>
      <sz val="10"/>
      <name val="Arial"/>
      <family val="2"/>
      <charset val="204"/>
    </font>
    <font>
      <sz val="12"/>
      <color theme="1"/>
      <name val="GHEA Grapalat"/>
      <family val="3"/>
    </font>
    <font>
      <sz val="11"/>
      <color theme="1"/>
      <name val="Calibri"/>
      <family val="2"/>
      <scheme val="minor"/>
    </font>
    <font>
      <b/>
      <sz val="11"/>
      <name val="GHEA Grapalat"/>
      <family val="3"/>
    </font>
    <font>
      <b/>
      <sz val="10"/>
      <name val="GHEA Grapalat"/>
      <family val="3"/>
    </font>
    <font>
      <u/>
      <sz val="10"/>
      <name val="GHEA Grapalat"/>
      <family val="3"/>
    </font>
    <font>
      <sz val="14"/>
      <name val="GHEA Grapalat"/>
      <family val="3"/>
    </font>
    <font>
      <b/>
      <u/>
      <sz val="12"/>
      <name val="GHEA Grapalat"/>
      <family val="3"/>
    </font>
    <font>
      <u/>
      <sz val="11"/>
      <name val="GHEA Grapalat"/>
      <family val="3"/>
    </font>
    <font>
      <b/>
      <sz val="12"/>
      <color theme="1"/>
      <name val="GHEA Grapalat"/>
      <family val="3"/>
    </font>
    <font>
      <sz val="10"/>
      <color rgb="FFFF0000"/>
      <name val="GHEA Grapalat"/>
      <family val="3"/>
    </font>
    <font>
      <sz val="11"/>
      <color theme="1"/>
      <name val="GHEA Grapalat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164" fontId="9" fillId="0" borderId="0" applyFont="0" applyFill="0" applyBorder="0" applyAlignment="0" applyProtection="0"/>
  </cellStyleXfs>
  <cellXfs count="235">
    <xf numFmtId="0" fontId="0" fillId="0" borderId="0" xfId="0"/>
    <xf numFmtId="0" fontId="5" fillId="0" borderId="0" xfId="0" applyFont="1" applyFill="1"/>
    <xf numFmtId="0" fontId="5" fillId="2" borderId="9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justify" vertical="center" wrapText="1"/>
    </xf>
    <xf numFmtId="0" fontId="5" fillId="3" borderId="10" xfId="0" applyFont="1" applyFill="1" applyBorder="1" applyAlignment="1">
      <alignment horizontal="justify" vertical="center" wrapText="1"/>
    </xf>
    <xf numFmtId="0" fontId="5" fillId="3" borderId="9" xfId="0" applyFont="1" applyFill="1" applyBorder="1" applyAlignment="1">
      <alignment horizontal="center" vertical="center" wrapText="1"/>
    </xf>
    <xf numFmtId="4" fontId="5" fillId="3" borderId="9" xfId="0" applyNumberFormat="1" applyFont="1" applyFill="1" applyBorder="1" applyAlignment="1">
      <alignment horizontal="justify" vertical="center" wrapText="1"/>
    </xf>
    <xf numFmtId="4" fontId="5" fillId="3" borderId="9" xfId="0" applyNumberFormat="1" applyFont="1" applyFill="1" applyBorder="1" applyAlignment="1">
      <alignment vertical="center"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164" fontId="5" fillId="2" borderId="0" xfId="2" applyFont="1" applyFill="1"/>
    <xf numFmtId="166" fontId="1" fillId="0" borderId="9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wrapText="1"/>
    </xf>
    <xf numFmtId="166" fontId="2" fillId="0" borderId="9" xfId="0" applyNumberFormat="1" applyFont="1" applyFill="1" applyBorder="1" applyAlignment="1">
      <alignment horizontal="center" vertical="center" wrapText="1"/>
    </xf>
    <xf numFmtId="166" fontId="5" fillId="2" borderId="0" xfId="0" applyNumberFormat="1" applyFont="1" applyFill="1"/>
    <xf numFmtId="0" fontId="2" fillId="2" borderId="0" xfId="0" applyFont="1" applyFill="1" applyAlignment="1">
      <alignment horizontal="right"/>
    </xf>
    <xf numFmtId="0" fontId="11" fillId="2" borderId="0" xfId="0" applyFont="1" applyFill="1" applyAlignment="1">
      <alignment horizontal="center"/>
    </xf>
    <xf numFmtId="0" fontId="6" fillId="2" borderId="0" xfId="0" applyFont="1" applyFill="1" applyAlignment="1">
      <alignment vertical="top"/>
    </xf>
    <xf numFmtId="0" fontId="6" fillId="0" borderId="0" xfId="0" applyFont="1" applyAlignment="1">
      <alignment vertical="top"/>
    </xf>
    <xf numFmtId="0" fontId="5" fillId="0" borderId="2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left" vertical="center" wrapText="1" indent="5"/>
    </xf>
    <xf numFmtId="0" fontId="17" fillId="3" borderId="9" xfId="0" applyFont="1" applyFill="1" applyBorder="1" applyAlignment="1">
      <alignment horizontal="justify" vertical="center" wrapText="1"/>
    </xf>
    <xf numFmtId="0" fontId="17" fillId="3" borderId="10" xfId="0" applyFont="1" applyFill="1" applyBorder="1" applyAlignment="1">
      <alignment horizontal="justify" vertical="center" wrapText="1"/>
    </xf>
    <xf numFmtId="4" fontId="17" fillId="3" borderId="9" xfId="0" applyNumberFormat="1" applyFont="1" applyFill="1" applyBorder="1" applyAlignment="1">
      <alignment vertical="center" wrapText="1"/>
    </xf>
    <xf numFmtId="166" fontId="5" fillId="0" borderId="0" xfId="0" applyNumberFormat="1" applyFont="1" applyFill="1"/>
    <xf numFmtId="0" fontId="5" fillId="4" borderId="9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 applyProtection="1">
      <alignment horizontal="center" vertical="center" wrapText="1"/>
    </xf>
    <xf numFmtId="168" fontId="5" fillId="0" borderId="0" xfId="0" applyNumberFormat="1" applyFont="1" applyFill="1"/>
    <xf numFmtId="0" fontId="1" fillId="0" borderId="0" xfId="0" applyFont="1" applyFill="1" applyAlignment="1">
      <alignment wrapText="1"/>
    </xf>
    <xf numFmtId="0" fontId="1" fillId="0" borderId="0" xfId="0" applyFont="1" applyFill="1"/>
    <xf numFmtId="0" fontId="1" fillId="0" borderId="0" xfId="0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 wrapText="1"/>
    </xf>
    <xf numFmtId="0" fontId="1" fillId="0" borderId="13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vertical="top" wrapText="1"/>
    </xf>
    <xf numFmtId="0" fontId="2" fillId="0" borderId="6" xfId="0" applyFont="1" applyFill="1" applyBorder="1" applyAlignment="1">
      <alignment horizontal="left" wrapText="1"/>
    </xf>
    <xf numFmtId="0" fontId="13" fillId="0" borderId="0" xfId="0" applyFont="1" applyFill="1"/>
    <xf numFmtId="49" fontId="1" fillId="0" borderId="1" xfId="0" applyNumberFormat="1" applyFont="1" applyFill="1" applyBorder="1" applyAlignment="1">
      <alignment vertical="top" wrapText="1"/>
    </xf>
    <xf numFmtId="49" fontId="1" fillId="0" borderId="4" xfId="0" applyNumberFormat="1" applyFont="1" applyFill="1" applyBorder="1" applyAlignment="1">
      <alignment vertical="top" wrapText="1"/>
    </xf>
    <xf numFmtId="0" fontId="1" fillId="0" borderId="9" xfId="0" applyFont="1" applyFill="1" applyBorder="1" applyAlignment="1">
      <alignment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vertical="center" wrapText="1"/>
    </xf>
    <xf numFmtId="49" fontId="2" fillId="0" borderId="4" xfId="0" applyNumberFormat="1" applyFont="1" applyFill="1" applyBorder="1" applyAlignment="1">
      <alignment vertical="center" wrapText="1"/>
    </xf>
    <xf numFmtId="0" fontId="2" fillId="0" borderId="9" xfId="0" applyFont="1" applyFill="1" applyBorder="1" applyAlignment="1">
      <alignment wrapText="1"/>
    </xf>
    <xf numFmtId="49" fontId="1" fillId="0" borderId="1" xfId="0" applyNumberFormat="1" applyFont="1" applyFill="1" applyBorder="1" applyAlignment="1">
      <alignment vertical="center" wrapText="1"/>
    </xf>
    <xf numFmtId="49" fontId="1" fillId="0" borderId="4" xfId="0" applyNumberFormat="1" applyFont="1" applyFill="1" applyBorder="1" applyAlignment="1">
      <alignment vertical="center" wrapText="1"/>
    </xf>
    <xf numFmtId="0" fontId="16" fillId="0" borderId="9" xfId="0" applyFont="1" applyFill="1" applyBorder="1"/>
    <xf numFmtId="0" fontId="8" fillId="0" borderId="9" xfId="0" applyFont="1" applyFill="1" applyBorder="1"/>
    <xf numFmtId="0" fontId="1" fillId="0" borderId="9" xfId="0" applyFont="1" applyFill="1" applyBorder="1"/>
    <xf numFmtId="49" fontId="1" fillId="0" borderId="9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vertical="center" wrapText="1"/>
    </xf>
    <xf numFmtId="49" fontId="1" fillId="0" borderId="9" xfId="0" applyNumberFormat="1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right"/>
    </xf>
    <xf numFmtId="0" fontId="1" fillId="0" borderId="16" xfId="0" applyFont="1" applyFill="1" applyBorder="1"/>
    <xf numFmtId="0" fontId="1" fillId="0" borderId="15" xfId="0" applyFont="1" applyFill="1" applyBorder="1" applyAlignment="1">
      <alignment wrapText="1"/>
    </xf>
    <xf numFmtId="0" fontId="8" fillId="0" borderId="9" xfId="0" applyFont="1" applyFill="1" applyBorder="1" applyAlignment="1">
      <alignment horizontal="left" vertical="center" wrapText="1" indent="2"/>
    </xf>
    <xf numFmtId="0" fontId="1" fillId="0" borderId="9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right"/>
    </xf>
    <xf numFmtId="49" fontId="2" fillId="0" borderId="9" xfId="0" applyNumberFormat="1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vertical="center" wrapText="1"/>
    </xf>
    <xf numFmtId="0" fontId="4" fillId="0" borderId="0" xfId="0" applyFont="1" applyFill="1"/>
    <xf numFmtId="0" fontId="2" fillId="0" borderId="0" xfId="0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/>
    </xf>
    <xf numFmtId="168" fontId="4" fillId="0" borderId="0" xfId="0" applyNumberFormat="1" applyFont="1" applyFill="1"/>
    <xf numFmtId="167" fontId="1" fillId="0" borderId="0" xfId="2" applyNumberFormat="1" applyFont="1" applyFill="1"/>
    <xf numFmtId="0" fontId="1" fillId="0" borderId="10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left" vertical="center" wrapText="1"/>
    </xf>
    <xf numFmtId="165" fontId="1" fillId="0" borderId="9" xfId="0" applyNumberFormat="1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165" fontId="1" fillId="0" borderId="15" xfId="0" applyNumberFormat="1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166" fontId="1" fillId="0" borderId="14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top" wrapText="1"/>
    </xf>
    <xf numFmtId="165" fontId="1" fillId="0" borderId="9" xfId="0" applyNumberFormat="1" applyFont="1" applyFill="1" applyBorder="1" applyAlignment="1">
      <alignment horizontal="center" vertical="top" wrapText="1"/>
    </xf>
    <xf numFmtId="0" fontId="1" fillId="0" borderId="15" xfId="0" applyFont="1" applyFill="1" applyBorder="1" applyAlignment="1">
      <alignment horizontal="center" vertical="top" wrapText="1"/>
    </xf>
    <xf numFmtId="165" fontId="1" fillId="0" borderId="15" xfId="0" applyNumberFormat="1" applyFont="1" applyFill="1" applyBorder="1" applyAlignment="1">
      <alignment horizontal="center" vertical="top" wrapText="1"/>
    </xf>
    <xf numFmtId="0" fontId="1" fillId="0" borderId="22" xfId="0" applyFont="1" applyFill="1" applyBorder="1" applyAlignment="1">
      <alignment horizontal="center" vertical="top" wrapText="1"/>
    </xf>
    <xf numFmtId="166" fontId="1" fillId="0" borderId="14" xfId="0" applyNumberFormat="1" applyFont="1" applyFill="1" applyBorder="1" applyAlignment="1">
      <alignment horizontal="center" vertical="top" wrapText="1"/>
    </xf>
    <xf numFmtId="0" fontId="6" fillId="0" borderId="0" xfId="0" applyFont="1" applyFill="1" applyAlignment="1">
      <alignment vertical="center"/>
    </xf>
    <xf numFmtId="0" fontId="10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66" fontId="6" fillId="0" borderId="0" xfId="0" applyNumberFormat="1" applyFont="1" applyFill="1" applyAlignment="1">
      <alignment vertical="center"/>
    </xf>
    <xf numFmtId="4" fontId="6" fillId="0" borderId="0" xfId="0" applyNumberFormat="1" applyFont="1" applyFill="1" applyAlignment="1">
      <alignment vertical="center"/>
    </xf>
    <xf numFmtId="0" fontId="6" fillId="0" borderId="9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166" fontId="10" fillId="0" borderId="9" xfId="0" applyNumberFormat="1" applyFont="1" applyFill="1" applyBorder="1" applyAlignment="1">
      <alignment horizontal="center" vertical="center" wrapText="1"/>
    </xf>
    <xf numFmtId="166" fontId="6" fillId="0" borderId="9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166" fontId="6" fillId="0" borderId="9" xfId="0" applyNumberFormat="1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top"/>
    </xf>
    <xf numFmtId="0" fontId="6" fillId="0" borderId="9" xfId="0" applyFont="1" applyFill="1" applyBorder="1" applyAlignment="1">
      <alignment horizontal="center" vertical="top" wrapText="1"/>
    </xf>
    <xf numFmtId="166" fontId="6" fillId="0" borderId="9" xfId="0" applyNumberFormat="1" applyFont="1" applyFill="1" applyBorder="1" applyAlignment="1">
      <alignment horizontal="center" vertical="top" wrapText="1"/>
    </xf>
    <xf numFmtId="3" fontId="6" fillId="0" borderId="9" xfId="0" applyNumberFormat="1" applyFont="1" applyFill="1" applyBorder="1" applyAlignment="1">
      <alignment horizontal="center" vertical="top"/>
    </xf>
    <xf numFmtId="4" fontId="6" fillId="0" borderId="9" xfId="0" applyNumberFormat="1" applyFont="1" applyFill="1" applyBorder="1" applyAlignment="1">
      <alignment horizontal="center" vertical="center"/>
    </xf>
    <xf numFmtId="4" fontId="18" fillId="0" borderId="9" xfId="0" applyNumberFormat="1" applyFont="1" applyFill="1" applyBorder="1" applyAlignment="1">
      <alignment horizontal="center" vertical="top"/>
    </xf>
    <xf numFmtId="0" fontId="6" fillId="0" borderId="1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top" wrapText="1"/>
    </xf>
    <xf numFmtId="0" fontId="1" fillId="0" borderId="19" xfId="0" applyFont="1" applyFill="1" applyBorder="1" applyAlignment="1">
      <alignment horizontal="center" vertical="top" wrapText="1"/>
    </xf>
    <xf numFmtId="0" fontId="1" fillId="0" borderId="16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top" wrapText="1"/>
    </xf>
    <xf numFmtId="0" fontId="3" fillId="0" borderId="18" xfId="0" applyFont="1" applyFill="1" applyBorder="1" applyAlignment="1">
      <alignment vertical="top" wrapText="1"/>
    </xf>
    <xf numFmtId="0" fontId="3" fillId="0" borderId="23" xfId="0" applyFont="1" applyFill="1" applyBorder="1" applyAlignment="1">
      <alignment vertical="top" wrapText="1"/>
    </xf>
    <xf numFmtId="0" fontId="3" fillId="0" borderId="19" xfId="0" applyFont="1" applyFill="1" applyBorder="1" applyAlignment="1">
      <alignment vertical="top" wrapText="1"/>
    </xf>
    <xf numFmtId="0" fontId="1" fillId="0" borderId="16" xfId="0" applyFont="1" applyFill="1" applyBorder="1" applyAlignment="1">
      <alignment vertical="top" wrapText="1"/>
    </xf>
    <xf numFmtId="0" fontId="1" fillId="0" borderId="13" xfId="0" applyFont="1" applyFill="1" applyBorder="1" applyAlignment="1">
      <alignment vertical="top" wrapText="1"/>
    </xf>
    <xf numFmtId="0" fontId="1" fillId="0" borderId="17" xfId="0" applyFont="1" applyFill="1" applyBorder="1" applyAlignment="1">
      <alignment vertical="top" wrapText="1"/>
    </xf>
    <xf numFmtId="0" fontId="1" fillId="0" borderId="10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vertical="top" wrapText="1"/>
    </xf>
    <xf numFmtId="0" fontId="3" fillId="0" borderId="11" xfId="0" applyFont="1" applyFill="1" applyBorder="1" applyAlignment="1">
      <alignment vertical="top" wrapText="1"/>
    </xf>
    <xf numFmtId="0" fontId="3" fillId="0" borderId="12" xfId="0" applyFont="1" applyFill="1" applyBorder="1" applyAlignment="1">
      <alignment vertical="top" wrapText="1"/>
    </xf>
    <xf numFmtId="0" fontId="1" fillId="0" borderId="10" xfId="0" applyFont="1" applyFill="1" applyBorder="1" applyAlignment="1">
      <alignment vertical="top" wrapText="1"/>
    </xf>
    <xf numFmtId="0" fontId="1" fillId="0" borderId="11" xfId="0" applyFont="1" applyFill="1" applyBorder="1" applyAlignment="1">
      <alignment vertical="top" wrapText="1"/>
    </xf>
    <xf numFmtId="0" fontId="1" fillId="0" borderId="12" xfId="0" applyFont="1" applyFill="1" applyBorder="1" applyAlignment="1">
      <alignment vertical="top" wrapText="1"/>
    </xf>
    <xf numFmtId="0" fontId="3" fillId="0" borderId="18" xfId="0" applyFont="1" applyFill="1" applyBorder="1" applyAlignment="1">
      <alignment horizontal="left" vertical="top"/>
    </xf>
    <xf numFmtId="0" fontId="3" fillId="0" borderId="23" xfId="0" applyFont="1" applyFill="1" applyBorder="1" applyAlignment="1">
      <alignment horizontal="left" vertical="top"/>
    </xf>
    <xf numFmtId="0" fontId="3" fillId="0" borderId="19" xfId="0" applyFont="1" applyFill="1" applyBorder="1" applyAlignment="1">
      <alignment horizontal="left" vertical="top"/>
    </xf>
    <xf numFmtId="0" fontId="1" fillId="0" borderId="16" xfId="0" applyFont="1" applyFill="1" applyBorder="1" applyAlignment="1">
      <alignment vertical="top"/>
    </xf>
    <xf numFmtId="0" fontId="1" fillId="0" borderId="13" xfId="0" applyFont="1" applyFill="1" applyBorder="1" applyAlignment="1">
      <alignment vertical="top"/>
    </xf>
    <xf numFmtId="0" fontId="1" fillId="0" borderId="17" xfId="0" applyFont="1" applyFill="1" applyBorder="1" applyAlignment="1">
      <alignment vertical="top"/>
    </xf>
    <xf numFmtId="0" fontId="1" fillId="0" borderId="0" xfId="0" applyFont="1" applyFill="1" applyAlignment="1">
      <alignment wrapText="1"/>
    </xf>
    <xf numFmtId="0" fontId="1" fillId="0" borderId="20" xfId="0" applyFont="1" applyFill="1" applyBorder="1" applyAlignment="1">
      <alignment horizontal="center" vertical="top" wrapText="1"/>
    </xf>
    <xf numFmtId="0" fontId="1" fillId="0" borderId="21" xfId="0" applyFont="1" applyFill="1" applyBorder="1" applyAlignment="1">
      <alignment horizontal="center" vertical="top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wrapText="1"/>
    </xf>
    <xf numFmtId="0" fontId="2" fillId="0" borderId="11" xfId="0" applyFont="1" applyFill="1" applyBorder="1" applyAlignment="1">
      <alignment wrapText="1"/>
    </xf>
    <xf numFmtId="0" fontId="2" fillId="0" borderId="12" xfId="0" applyFont="1" applyFill="1" applyBorder="1" applyAlignment="1">
      <alignment wrapText="1"/>
    </xf>
    <xf numFmtId="0" fontId="14" fillId="0" borderId="10" xfId="0" applyFont="1" applyFill="1" applyBorder="1" applyAlignment="1">
      <alignment wrapText="1"/>
    </xf>
    <xf numFmtId="0" fontId="14" fillId="0" borderId="11" xfId="0" applyFont="1" applyFill="1" applyBorder="1" applyAlignment="1">
      <alignment wrapText="1"/>
    </xf>
    <xf numFmtId="0" fontId="14" fillId="0" borderId="12" xfId="0" applyFont="1" applyFill="1" applyBorder="1" applyAlignment="1">
      <alignment wrapText="1"/>
    </xf>
    <xf numFmtId="0" fontId="1" fillId="0" borderId="16" xfId="0" applyFont="1" applyFill="1" applyBorder="1"/>
    <xf numFmtId="0" fontId="1" fillId="0" borderId="13" xfId="0" applyFont="1" applyFill="1" applyBorder="1"/>
    <xf numFmtId="0" fontId="1" fillId="0" borderId="17" xfId="0" applyFont="1" applyFill="1" applyBorder="1"/>
    <xf numFmtId="0" fontId="3" fillId="0" borderId="18" xfId="0" applyFont="1" applyFill="1" applyBorder="1" applyAlignment="1">
      <alignment vertical="center" wrapText="1"/>
    </xf>
    <xf numFmtId="0" fontId="3" fillId="0" borderId="23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wrapText="1"/>
    </xf>
    <xf numFmtId="0" fontId="1" fillId="0" borderId="13" xfId="0" applyFont="1" applyFill="1" applyBorder="1" applyAlignment="1">
      <alignment wrapText="1"/>
    </xf>
    <xf numFmtId="0" fontId="1" fillId="0" borderId="17" xfId="0" applyFont="1" applyFill="1" applyBorder="1" applyAlignment="1">
      <alignment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166" fontId="5" fillId="2" borderId="14" xfId="0" applyNumberFormat="1" applyFont="1" applyFill="1" applyBorder="1" applyAlignment="1">
      <alignment horizontal="center" vertical="center" wrapText="1"/>
    </xf>
    <xf numFmtId="166" fontId="5" fillId="2" borderId="22" xfId="0" applyNumberFormat="1" applyFont="1" applyFill="1" applyBorder="1" applyAlignment="1">
      <alignment horizontal="center" vertical="center" wrapText="1"/>
    </xf>
    <xf numFmtId="166" fontId="5" fillId="2" borderId="15" xfId="0" applyNumberFormat="1" applyFont="1" applyFill="1" applyBorder="1" applyAlignment="1">
      <alignment horizontal="center" vertical="center" wrapText="1"/>
    </xf>
    <xf numFmtId="168" fontId="5" fillId="2" borderId="14" xfId="0" applyNumberFormat="1" applyFont="1" applyFill="1" applyBorder="1" applyAlignment="1">
      <alignment horizontal="center" vertical="center" wrapText="1"/>
    </xf>
    <xf numFmtId="168" fontId="5" fillId="2" borderId="22" xfId="0" applyNumberFormat="1" applyFont="1" applyFill="1" applyBorder="1" applyAlignment="1">
      <alignment horizontal="center" vertical="center" wrapText="1"/>
    </xf>
    <xf numFmtId="168" fontId="5" fillId="2" borderId="15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166" fontId="5" fillId="4" borderId="14" xfId="0" applyNumberFormat="1" applyFont="1" applyFill="1" applyBorder="1" applyAlignment="1">
      <alignment horizontal="center" vertical="center" wrapText="1"/>
    </xf>
    <xf numFmtId="166" fontId="5" fillId="4" borderId="22" xfId="0" applyNumberFormat="1" applyFont="1" applyFill="1" applyBorder="1" applyAlignment="1">
      <alignment horizontal="center" vertical="center" wrapText="1"/>
    </xf>
    <xf numFmtId="166" fontId="5" fillId="4" borderId="15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166" fontId="5" fillId="0" borderId="14" xfId="0" applyNumberFormat="1" applyFont="1" applyFill="1" applyBorder="1" applyAlignment="1">
      <alignment horizontal="center" vertical="center" wrapText="1"/>
    </xf>
    <xf numFmtId="166" fontId="5" fillId="0" borderId="22" xfId="0" applyNumberFormat="1" applyFont="1" applyFill="1" applyBorder="1" applyAlignment="1">
      <alignment horizontal="center" vertical="center" wrapText="1"/>
    </xf>
    <xf numFmtId="166" fontId="5" fillId="0" borderId="15" xfId="0" applyNumberFormat="1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4" fontId="6" fillId="0" borderId="10" xfId="0" applyNumberFormat="1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left" vertical="top" wrapText="1"/>
    </xf>
    <xf numFmtId="0" fontId="6" fillId="0" borderId="11" xfId="0" applyFont="1" applyFill="1" applyBorder="1" applyAlignment="1">
      <alignment horizontal="left" vertical="top" wrapText="1"/>
    </xf>
    <xf numFmtId="0" fontId="6" fillId="0" borderId="12" xfId="0" applyFont="1" applyFill="1" applyBorder="1" applyAlignment="1">
      <alignment horizontal="left" vertical="top" wrapText="1"/>
    </xf>
    <xf numFmtId="0" fontId="10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left" vertical="center" wrapText="1"/>
    </xf>
  </cellXfs>
  <cellStyles count="3">
    <cellStyle name="Comma" xfId="2" builtinId="3"/>
    <cellStyle name="Normal" xfId="0" builtinId="0"/>
    <cellStyle name="Normal 2" xfId="1"/>
  </cellStyles>
  <dxfs count="26"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</dxfs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7"/>
  <sheetViews>
    <sheetView showGridLines="0" zoomScale="85" zoomScaleNormal="85" workbookViewId="0">
      <pane xSplit="4" ySplit="9" topLeftCell="E10" activePane="bottomRight" state="frozen"/>
      <selection pane="topRight" activeCell="E1" sqref="E1"/>
      <selection pane="bottomLeft" activeCell="A10" sqref="A10"/>
      <selection pane="bottomRight" activeCell="D9" sqref="D9"/>
    </sheetView>
  </sheetViews>
  <sheetFormatPr defaultRowHeight="17.25" x14ac:dyDescent="0.3"/>
  <cols>
    <col min="1" max="3" width="10.140625" style="73" customWidth="1"/>
    <col min="4" max="4" width="112.85546875" style="73" customWidth="1"/>
    <col min="5" max="5" width="37.5703125" style="73" customWidth="1"/>
    <col min="6" max="6" width="9.140625" style="35"/>
    <col min="7" max="8" width="13.7109375" style="35" bestFit="1" customWidth="1"/>
    <col min="9" max="16384" width="9.140625" style="35"/>
  </cols>
  <sheetData>
    <row r="1" spans="1:5" x14ac:dyDescent="0.3">
      <c r="A1" s="34"/>
      <c r="B1" s="35"/>
      <c r="C1" s="35"/>
      <c r="D1" s="36"/>
      <c r="E1" s="37" t="s">
        <v>0</v>
      </c>
    </row>
    <row r="2" spans="1:5" x14ac:dyDescent="0.3">
      <c r="A2" s="34"/>
      <c r="B2" s="38"/>
      <c r="C2" s="35"/>
      <c r="D2" s="36"/>
      <c r="E2" s="37" t="s">
        <v>4</v>
      </c>
    </row>
    <row r="3" spans="1:5" x14ac:dyDescent="0.3">
      <c r="A3" s="34"/>
      <c r="B3" s="38"/>
      <c r="C3" s="35"/>
      <c r="D3" s="118" t="s">
        <v>37</v>
      </c>
      <c r="E3" s="118"/>
    </row>
    <row r="4" spans="1:5" x14ac:dyDescent="0.3">
      <c r="A4" s="34"/>
      <c r="B4" s="38"/>
      <c r="C4" s="35"/>
      <c r="D4" s="37"/>
      <c r="E4" s="37"/>
    </row>
    <row r="5" spans="1:5" ht="54.75" customHeight="1" x14ac:dyDescent="0.3">
      <c r="A5" s="119" t="s">
        <v>316</v>
      </c>
      <c r="B5" s="119"/>
      <c r="C5" s="119"/>
      <c r="D5" s="119"/>
      <c r="E5" s="119"/>
    </row>
    <row r="6" spans="1:5" x14ac:dyDescent="0.3">
      <c r="A6" s="35"/>
      <c r="B6" s="35"/>
      <c r="C6" s="35"/>
      <c r="D6" s="35"/>
      <c r="E6" s="39"/>
    </row>
    <row r="7" spans="1:5" ht="69" x14ac:dyDescent="0.3">
      <c r="A7" s="114" t="s">
        <v>5</v>
      </c>
      <c r="B7" s="114" t="s">
        <v>6</v>
      </c>
      <c r="C7" s="114" t="s">
        <v>7</v>
      </c>
      <c r="D7" s="116" t="s">
        <v>38</v>
      </c>
      <c r="E7" s="40" t="s">
        <v>27</v>
      </c>
    </row>
    <row r="8" spans="1:5" x14ac:dyDescent="0.3">
      <c r="A8" s="115"/>
      <c r="B8" s="115"/>
      <c r="C8" s="115"/>
      <c r="D8" s="117"/>
      <c r="E8" s="41" t="s">
        <v>2</v>
      </c>
    </row>
    <row r="9" spans="1:5" x14ac:dyDescent="0.3">
      <c r="A9" s="42">
        <v>1</v>
      </c>
      <c r="B9" s="42">
        <v>2</v>
      </c>
      <c r="C9" s="42">
        <v>3</v>
      </c>
      <c r="D9" s="43">
        <v>4</v>
      </c>
      <c r="E9" s="42">
        <v>5</v>
      </c>
    </row>
    <row r="10" spans="1:5" s="46" customFormat="1" ht="20.25" x14ac:dyDescent="0.35">
      <c r="A10" s="44"/>
      <c r="B10" s="44"/>
      <c r="C10" s="44"/>
      <c r="D10" s="45" t="s">
        <v>8</v>
      </c>
      <c r="E10" s="16">
        <f>+ROUND(E12,1)</f>
        <v>0</v>
      </c>
    </row>
    <row r="11" spans="1:5" x14ac:dyDescent="0.3">
      <c r="A11" s="47"/>
      <c r="B11" s="47"/>
      <c r="C11" s="48"/>
      <c r="D11" s="49" t="s">
        <v>3</v>
      </c>
      <c r="E11" s="15"/>
    </row>
    <row r="12" spans="1:5" x14ac:dyDescent="0.3">
      <c r="A12" s="50" t="s">
        <v>10</v>
      </c>
      <c r="B12" s="51"/>
      <c r="C12" s="52"/>
      <c r="D12" s="53" t="s">
        <v>9</v>
      </c>
      <c r="E12" s="16">
        <f>+ROUND(E14+E22+E58+E102+E110,0)</f>
        <v>0</v>
      </c>
    </row>
    <row r="13" spans="1:5" x14ac:dyDescent="0.3">
      <c r="A13" s="54"/>
      <c r="B13" s="54"/>
      <c r="C13" s="55"/>
      <c r="D13" s="49" t="s">
        <v>3</v>
      </c>
      <c r="E13" s="15"/>
    </row>
    <row r="14" spans="1:5" x14ac:dyDescent="0.3">
      <c r="A14" s="51"/>
      <c r="B14" s="50" t="s">
        <v>11</v>
      </c>
      <c r="C14" s="52"/>
      <c r="D14" s="56" t="s">
        <v>108</v>
      </c>
      <c r="E14" s="16">
        <f>+E16</f>
        <v>-82712.641199999998</v>
      </c>
    </row>
    <row r="15" spans="1:5" x14ac:dyDescent="0.3">
      <c r="A15" s="54"/>
      <c r="B15" s="54"/>
      <c r="C15" s="55"/>
      <c r="D15" s="57" t="s">
        <v>3</v>
      </c>
      <c r="E15" s="15"/>
    </row>
    <row r="16" spans="1:5" x14ac:dyDescent="0.3">
      <c r="A16" s="58"/>
      <c r="B16" s="58"/>
      <c r="C16" s="59" t="s">
        <v>11</v>
      </c>
      <c r="D16" s="60" t="s">
        <v>109</v>
      </c>
      <c r="E16" s="14">
        <f>E18</f>
        <v>-82712.641199999998</v>
      </c>
    </row>
    <row r="17" spans="1:5" x14ac:dyDescent="0.3">
      <c r="A17" s="61"/>
      <c r="B17" s="61"/>
      <c r="C17" s="61"/>
      <c r="D17" s="60" t="s">
        <v>3</v>
      </c>
      <c r="E17" s="14"/>
    </row>
    <row r="18" spans="1:5" ht="34.5" x14ac:dyDescent="0.3">
      <c r="A18" s="62"/>
      <c r="B18" s="58"/>
      <c r="C18" s="63"/>
      <c r="D18" s="64" t="s">
        <v>110</v>
      </c>
      <c r="E18" s="14">
        <f>+E19</f>
        <v>-82712.641199999998</v>
      </c>
    </row>
    <row r="19" spans="1:5" x14ac:dyDescent="0.3">
      <c r="A19" s="62"/>
      <c r="B19" s="58"/>
      <c r="C19" s="63"/>
      <c r="D19" s="65" t="s">
        <v>12</v>
      </c>
      <c r="E19" s="14">
        <f>+E21</f>
        <v>-82712.641199999998</v>
      </c>
    </row>
    <row r="20" spans="1:5" x14ac:dyDescent="0.3">
      <c r="A20" s="62"/>
      <c r="B20" s="58"/>
      <c r="C20" s="63"/>
      <c r="D20" s="65" t="s">
        <v>86</v>
      </c>
      <c r="E20" s="14"/>
    </row>
    <row r="21" spans="1:5" x14ac:dyDescent="0.3">
      <c r="A21" s="62"/>
      <c r="B21" s="66"/>
      <c r="C21" s="67"/>
      <c r="D21" s="25" t="s">
        <v>113</v>
      </c>
      <c r="E21" s="14">
        <f>+'4'!J11</f>
        <v>-82712.641199999998</v>
      </c>
    </row>
    <row r="22" spans="1:5" x14ac:dyDescent="0.3">
      <c r="A22" s="51"/>
      <c r="B22" s="50" t="s">
        <v>39</v>
      </c>
      <c r="C22" s="52"/>
      <c r="D22" s="56" t="s">
        <v>40</v>
      </c>
      <c r="E22" s="16">
        <f>+E24+E30+E52</f>
        <v>-413100</v>
      </c>
    </row>
    <row r="23" spans="1:5" x14ac:dyDescent="0.3">
      <c r="A23" s="54"/>
      <c r="B23" s="54"/>
      <c r="C23" s="55"/>
      <c r="D23" s="57" t="s">
        <v>3</v>
      </c>
      <c r="E23" s="15"/>
    </row>
    <row r="24" spans="1:5" x14ac:dyDescent="0.3">
      <c r="A24" s="58"/>
      <c r="B24" s="58"/>
      <c r="C24" s="59" t="s">
        <v>11</v>
      </c>
      <c r="D24" s="60" t="s">
        <v>111</v>
      </c>
      <c r="E24" s="14">
        <f>+E29</f>
        <v>-251000</v>
      </c>
    </row>
    <row r="25" spans="1:5" x14ac:dyDescent="0.3">
      <c r="A25" s="61"/>
      <c r="B25" s="61"/>
      <c r="C25" s="61"/>
      <c r="D25" s="60" t="s">
        <v>3</v>
      </c>
      <c r="E25" s="14"/>
    </row>
    <row r="26" spans="1:5" x14ac:dyDescent="0.3">
      <c r="A26" s="62"/>
      <c r="B26" s="58"/>
      <c r="C26" s="63"/>
      <c r="D26" s="64" t="s">
        <v>112</v>
      </c>
      <c r="E26" s="14">
        <f>+E27</f>
        <v>-251000</v>
      </c>
    </row>
    <row r="27" spans="1:5" x14ac:dyDescent="0.3">
      <c r="A27" s="62"/>
      <c r="B27" s="58"/>
      <c r="C27" s="63"/>
      <c r="D27" s="65" t="s">
        <v>12</v>
      </c>
      <c r="E27" s="14">
        <f>+E29</f>
        <v>-251000</v>
      </c>
    </row>
    <row r="28" spans="1:5" x14ac:dyDescent="0.3">
      <c r="A28" s="62"/>
      <c r="B28" s="58"/>
      <c r="C28" s="63"/>
      <c r="D28" s="65" t="s">
        <v>86</v>
      </c>
      <c r="E28" s="14"/>
    </row>
    <row r="29" spans="1:5" x14ac:dyDescent="0.3">
      <c r="A29" s="62"/>
      <c r="B29" s="66"/>
      <c r="C29" s="67"/>
      <c r="D29" s="25" t="s">
        <v>41</v>
      </c>
      <c r="E29" s="14">
        <v>-251000</v>
      </c>
    </row>
    <row r="30" spans="1:5" x14ac:dyDescent="0.3">
      <c r="A30" s="58"/>
      <c r="B30" s="58"/>
      <c r="C30" s="59" t="s">
        <v>39</v>
      </c>
      <c r="D30" s="60" t="s">
        <v>114</v>
      </c>
      <c r="E30" s="14">
        <f>+E35+E39+E43+E47+E51</f>
        <v>-129100</v>
      </c>
    </row>
    <row r="31" spans="1:5" x14ac:dyDescent="0.3">
      <c r="A31" s="61"/>
      <c r="B31" s="61"/>
      <c r="C31" s="61"/>
      <c r="D31" s="60" t="s">
        <v>3</v>
      </c>
      <c r="E31" s="14"/>
    </row>
    <row r="32" spans="1:5" ht="34.5" x14ac:dyDescent="0.3">
      <c r="A32" s="62"/>
      <c r="B32" s="58"/>
      <c r="C32" s="63"/>
      <c r="D32" s="64" t="s">
        <v>115</v>
      </c>
      <c r="E32" s="14">
        <f>+E33</f>
        <v>20200</v>
      </c>
    </row>
    <row r="33" spans="1:5" x14ac:dyDescent="0.3">
      <c r="A33" s="62"/>
      <c r="B33" s="58"/>
      <c r="C33" s="63"/>
      <c r="D33" s="65" t="s">
        <v>12</v>
      </c>
      <c r="E33" s="14">
        <f>+E35</f>
        <v>20200</v>
      </c>
    </row>
    <row r="34" spans="1:5" x14ac:dyDescent="0.3">
      <c r="A34" s="62"/>
      <c r="B34" s="58"/>
      <c r="C34" s="63"/>
      <c r="D34" s="65" t="s">
        <v>86</v>
      </c>
      <c r="E34" s="14"/>
    </row>
    <row r="35" spans="1:5" x14ac:dyDescent="0.3">
      <c r="A35" s="62"/>
      <c r="B35" s="66"/>
      <c r="C35" s="67"/>
      <c r="D35" s="25" t="s">
        <v>41</v>
      </c>
      <c r="E35" s="14">
        <v>20200</v>
      </c>
    </row>
    <row r="36" spans="1:5" x14ac:dyDescent="0.3">
      <c r="A36" s="62"/>
      <c r="B36" s="58"/>
      <c r="C36" s="63"/>
      <c r="D36" s="64" t="s">
        <v>116</v>
      </c>
      <c r="E36" s="14">
        <f>+E37</f>
        <v>-41100</v>
      </c>
    </row>
    <row r="37" spans="1:5" x14ac:dyDescent="0.3">
      <c r="A37" s="62"/>
      <c r="B37" s="58"/>
      <c r="C37" s="63"/>
      <c r="D37" s="65" t="s">
        <v>12</v>
      </c>
      <c r="E37" s="14">
        <f>+E39</f>
        <v>-41100</v>
      </c>
    </row>
    <row r="38" spans="1:5" x14ac:dyDescent="0.3">
      <c r="A38" s="62"/>
      <c r="B38" s="58"/>
      <c r="C38" s="63"/>
      <c r="D38" s="65" t="s">
        <v>86</v>
      </c>
      <c r="E38" s="14"/>
    </row>
    <row r="39" spans="1:5" x14ac:dyDescent="0.3">
      <c r="A39" s="62"/>
      <c r="B39" s="66"/>
      <c r="C39" s="67"/>
      <c r="D39" s="25" t="s">
        <v>41</v>
      </c>
      <c r="E39" s="14">
        <v>-41100</v>
      </c>
    </row>
    <row r="40" spans="1:5" x14ac:dyDescent="0.3">
      <c r="A40" s="62"/>
      <c r="B40" s="58"/>
      <c r="C40" s="63"/>
      <c r="D40" s="64" t="s">
        <v>117</v>
      </c>
      <c r="E40" s="14">
        <f>+E41</f>
        <v>-50000</v>
      </c>
    </row>
    <row r="41" spans="1:5" x14ac:dyDescent="0.3">
      <c r="A41" s="62"/>
      <c r="B41" s="58"/>
      <c r="C41" s="63"/>
      <c r="D41" s="65" t="s">
        <v>12</v>
      </c>
      <c r="E41" s="14">
        <f>+E43</f>
        <v>-50000</v>
      </c>
    </row>
    <row r="42" spans="1:5" x14ac:dyDescent="0.3">
      <c r="A42" s="62"/>
      <c r="B42" s="58"/>
      <c r="C42" s="63"/>
      <c r="D42" s="65" t="s">
        <v>86</v>
      </c>
      <c r="E42" s="14"/>
    </row>
    <row r="43" spans="1:5" x14ac:dyDescent="0.3">
      <c r="A43" s="62"/>
      <c r="B43" s="66"/>
      <c r="C43" s="67"/>
      <c r="D43" s="25" t="s">
        <v>41</v>
      </c>
      <c r="E43" s="14">
        <v>-50000</v>
      </c>
    </row>
    <row r="44" spans="1:5" x14ac:dyDescent="0.3">
      <c r="A44" s="62"/>
      <c r="B44" s="58"/>
      <c r="C44" s="63"/>
      <c r="D44" s="64" t="s">
        <v>118</v>
      </c>
      <c r="E44" s="14">
        <f>+E45</f>
        <v>-86000</v>
      </c>
    </row>
    <row r="45" spans="1:5" x14ac:dyDescent="0.3">
      <c r="A45" s="62"/>
      <c r="B45" s="58"/>
      <c r="C45" s="63"/>
      <c r="D45" s="65" t="s">
        <v>12</v>
      </c>
      <c r="E45" s="14">
        <f>+E47</f>
        <v>-86000</v>
      </c>
    </row>
    <row r="46" spans="1:5" x14ac:dyDescent="0.3">
      <c r="A46" s="62"/>
      <c r="B46" s="58"/>
      <c r="C46" s="63"/>
      <c r="D46" s="65" t="s">
        <v>86</v>
      </c>
      <c r="E46" s="14"/>
    </row>
    <row r="47" spans="1:5" x14ac:dyDescent="0.3">
      <c r="A47" s="62"/>
      <c r="B47" s="66"/>
      <c r="C47" s="67"/>
      <c r="D47" s="25" t="s">
        <v>41</v>
      </c>
      <c r="E47" s="14">
        <v>-86000</v>
      </c>
    </row>
    <row r="48" spans="1:5" ht="34.5" x14ac:dyDescent="0.3">
      <c r="A48" s="62"/>
      <c r="B48" s="58"/>
      <c r="C48" s="63"/>
      <c r="D48" s="64" t="s">
        <v>119</v>
      </c>
      <c r="E48" s="14">
        <f>+E49</f>
        <v>27800</v>
      </c>
    </row>
    <row r="49" spans="1:5" x14ac:dyDescent="0.3">
      <c r="A49" s="62"/>
      <c r="B49" s="58"/>
      <c r="C49" s="63"/>
      <c r="D49" s="65" t="s">
        <v>12</v>
      </c>
      <c r="E49" s="14">
        <f>+E51</f>
        <v>27800</v>
      </c>
    </row>
    <row r="50" spans="1:5" x14ac:dyDescent="0.3">
      <c r="A50" s="62"/>
      <c r="B50" s="58"/>
      <c r="C50" s="63"/>
      <c r="D50" s="65" t="s">
        <v>86</v>
      </c>
      <c r="E50" s="14"/>
    </row>
    <row r="51" spans="1:5" x14ac:dyDescent="0.3">
      <c r="A51" s="62"/>
      <c r="B51" s="66"/>
      <c r="C51" s="67"/>
      <c r="D51" s="25" t="s">
        <v>41</v>
      </c>
      <c r="E51" s="14">
        <v>27800</v>
      </c>
    </row>
    <row r="52" spans="1:5" x14ac:dyDescent="0.3">
      <c r="A52" s="58"/>
      <c r="B52" s="58"/>
      <c r="C52" s="59" t="s">
        <v>120</v>
      </c>
      <c r="D52" s="60" t="s">
        <v>121</v>
      </c>
      <c r="E52" s="14">
        <f>+E57</f>
        <v>-33000</v>
      </c>
    </row>
    <row r="53" spans="1:5" x14ac:dyDescent="0.3">
      <c r="A53" s="61"/>
      <c r="B53" s="61"/>
      <c r="C53" s="61"/>
      <c r="D53" s="60" t="s">
        <v>3</v>
      </c>
      <c r="E53" s="14"/>
    </row>
    <row r="54" spans="1:5" x14ac:dyDescent="0.3">
      <c r="A54" s="62"/>
      <c r="B54" s="58"/>
      <c r="C54" s="63"/>
      <c r="D54" s="64" t="s">
        <v>122</v>
      </c>
      <c r="E54" s="14">
        <f>+E55</f>
        <v>-33000</v>
      </c>
    </row>
    <row r="55" spans="1:5" x14ac:dyDescent="0.3">
      <c r="A55" s="62"/>
      <c r="B55" s="58"/>
      <c r="C55" s="63"/>
      <c r="D55" s="65" t="s">
        <v>12</v>
      </c>
      <c r="E55" s="14">
        <f>+E57</f>
        <v>-33000</v>
      </c>
    </row>
    <row r="56" spans="1:5" x14ac:dyDescent="0.3">
      <c r="A56" s="62"/>
      <c r="B56" s="58"/>
      <c r="C56" s="63"/>
      <c r="D56" s="65" t="s">
        <v>86</v>
      </c>
      <c r="E56" s="14"/>
    </row>
    <row r="57" spans="1:5" x14ac:dyDescent="0.3">
      <c r="A57" s="62"/>
      <c r="B57" s="66"/>
      <c r="C57" s="67"/>
      <c r="D57" s="25" t="s">
        <v>41</v>
      </c>
      <c r="E57" s="14">
        <v>-33000</v>
      </c>
    </row>
    <row r="58" spans="1:5" x14ac:dyDescent="0.3">
      <c r="A58" s="68"/>
      <c r="B58" s="69" t="s">
        <v>35</v>
      </c>
      <c r="C58" s="70"/>
      <c r="D58" s="56" t="s">
        <v>42</v>
      </c>
      <c r="E58" s="16">
        <f>+E60+E74+E88</f>
        <v>638100</v>
      </c>
    </row>
    <row r="59" spans="1:5" x14ac:dyDescent="0.3">
      <c r="A59" s="62"/>
      <c r="B59" s="71"/>
      <c r="C59" s="67"/>
      <c r="D59" s="57" t="s">
        <v>3</v>
      </c>
      <c r="E59" s="14"/>
    </row>
    <row r="60" spans="1:5" x14ac:dyDescent="0.3">
      <c r="A60" s="62"/>
      <c r="B60" s="71"/>
      <c r="C60" s="59" t="s">
        <v>11</v>
      </c>
      <c r="D60" s="72" t="s">
        <v>123</v>
      </c>
      <c r="E60" s="14">
        <f>+E65+E69+E73</f>
        <v>409000</v>
      </c>
    </row>
    <row r="61" spans="1:5" x14ac:dyDescent="0.3">
      <c r="A61" s="62"/>
      <c r="B61" s="71"/>
      <c r="C61" s="63"/>
      <c r="D61" s="57" t="s">
        <v>3</v>
      </c>
      <c r="E61" s="14"/>
    </row>
    <row r="62" spans="1:5" x14ac:dyDescent="0.3">
      <c r="A62" s="62"/>
      <c r="B62" s="71"/>
      <c r="C62" s="63"/>
      <c r="D62" s="72" t="s">
        <v>124</v>
      </c>
      <c r="E62" s="14">
        <f>+E63</f>
        <v>181000</v>
      </c>
    </row>
    <row r="63" spans="1:5" x14ac:dyDescent="0.3">
      <c r="A63" s="62"/>
      <c r="B63" s="71"/>
      <c r="C63" s="63"/>
      <c r="D63" s="65" t="s">
        <v>12</v>
      </c>
      <c r="E63" s="14">
        <f>+E65</f>
        <v>181000</v>
      </c>
    </row>
    <row r="64" spans="1:5" x14ac:dyDescent="0.3">
      <c r="A64" s="62"/>
      <c r="B64" s="71"/>
      <c r="C64" s="63"/>
      <c r="D64" s="65" t="s">
        <v>86</v>
      </c>
      <c r="E64" s="14"/>
    </row>
    <row r="65" spans="1:5" x14ac:dyDescent="0.3">
      <c r="A65" s="62"/>
      <c r="B65" s="71"/>
      <c r="C65" s="63"/>
      <c r="D65" s="25" t="s">
        <v>41</v>
      </c>
      <c r="E65" s="14">
        <v>181000</v>
      </c>
    </row>
    <row r="66" spans="1:5" ht="34.5" x14ac:dyDescent="0.3">
      <c r="A66" s="62"/>
      <c r="B66" s="71"/>
      <c r="C66" s="63"/>
      <c r="D66" s="72" t="s">
        <v>125</v>
      </c>
      <c r="E66" s="14">
        <f>+E67</f>
        <v>180000</v>
      </c>
    </row>
    <row r="67" spans="1:5" x14ac:dyDescent="0.3">
      <c r="A67" s="62"/>
      <c r="B67" s="71"/>
      <c r="C67" s="63"/>
      <c r="D67" s="65" t="s">
        <v>12</v>
      </c>
      <c r="E67" s="14">
        <f>+E69</f>
        <v>180000</v>
      </c>
    </row>
    <row r="68" spans="1:5" x14ac:dyDescent="0.3">
      <c r="A68" s="62"/>
      <c r="B68" s="71"/>
      <c r="C68" s="63"/>
      <c r="D68" s="65" t="s">
        <v>86</v>
      </c>
      <c r="E68" s="14"/>
    </row>
    <row r="69" spans="1:5" x14ac:dyDescent="0.3">
      <c r="A69" s="62"/>
      <c r="B69" s="71"/>
      <c r="C69" s="63"/>
      <c r="D69" s="25" t="s">
        <v>41</v>
      </c>
      <c r="E69" s="14">
        <v>180000</v>
      </c>
    </row>
    <row r="70" spans="1:5" ht="34.5" x14ac:dyDescent="0.3">
      <c r="A70" s="62"/>
      <c r="B70" s="71"/>
      <c r="C70" s="63"/>
      <c r="D70" s="72" t="s">
        <v>126</v>
      </c>
      <c r="E70" s="14">
        <f>+E71</f>
        <v>48000</v>
      </c>
    </row>
    <row r="71" spans="1:5" x14ac:dyDescent="0.3">
      <c r="A71" s="62"/>
      <c r="B71" s="71"/>
      <c r="C71" s="63"/>
      <c r="D71" s="65" t="s">
        <v>12</v>
      </c>
      <c r="E71" s="14">
        <f>+E73</f>
        <v>48000</v>
      </c>
    </row>
    <row r="72" spans="1:5" x14ac:dyDescent="0.3">
      <c r="A72" s="62"/>
      <c r="B72" s="71"/>
      <c r="C72" s="63"/>
      <c r="D72" s="65" t="s">
        <v>86</v>
      </c>
      <c r="E72" s="14"/>
    </row>
    <row r="73" spans="1:5" x14ac:dyDescent="0.3">
      <c r="A73" s="62"/>
      <c r="B73" s="71"/>
      <c r="C73" s="63"/>
      <c r="D73" s="25" t="s">
        <v>41</v>
      </c>
      <c r="E73" s="14">
        <v>48000</v>
      </c>
    </row>
    <row r="74" spans="1:5" x14ac:dyDescent="0.3">
      <c r="A74" s="62"/>
      <c r="B74" s="71"/>
      <c r="C74" s="59" t="s">
        <v>39</v>
      </c>
      <c r="D74" s="72" t="s">
        <v>99</v>
      </c>
      <c r="E74" s="14">
        <f>+E79+E83+E87</f>
        <v>295100</v>
      </c>
    </row>
    <row r="75" spans="1:5" x14ac:dyDescent="0.3">
      <c r="A75" s="62"/>
      <c r="B75" s="71"/>
      <c r="C75" s="63"/>
      <c r="D75" s="57" t="s">
        <v>3</v>
      </c>
      <c r="E75" s="14"/>
    </row>
    <row r="76" spans="1:5" x14ac:dyDescent="0.3">
      <c r="A76" s="62"/>
      <c r="B76" s="71"/>
      <c r="C76" s="63"/>
      <c r="D76" s="72" t="s">
        <v>127</v>
      </c>
      <c r="E76" s="14">
        <f>+E77</f>
        <v>44000</v>
      </c>
    </row>
    <row r="77" spans="1:5" x14ac:dyDescent="0.3">
      <c r="A77" s="62"/>
      <c r="B77" s="71"/>
      <c r="C77" s="63"/>
      <c r="D77" s="65" t="s">
        <v>12</v>
      </c>
      <c r="E77" s="14">
        <f>+E79</f>
        <v>44000</v>
      </c>
    </row>
    <row r="78" spans="1:5" x14ac:dyDescent="0.3">
      <c r="A78" s="62"/>
      <c r="B78" s="71"/>
      <c r="C78" s="63"/>
      <c r="D78" s="65" t="s">
        <v>86</v>
      </c>
      <c r="E78" s="14"/>
    </row>
    <row r="79" spans="1:5" x14ac:dyDescent="0.3">
      <c r="A79" s="62"/>
      <c r="B79" s="71"/>
      <c r="C79" s="63"/>
      <c r="D79" s="25" t="s">
        <v>41</v>
      </c>
      <c r="E79" s="14">
        <v>44000</v>
      </c>
    </row>
    <row r="80" spans="1:5" ht="34.5" x14ac:dyDescent="0.3">
      <c r="A80" s="62"/>
      <c r="B80" s="71"/>
      <c r="C80" s="63"/>
      <c r="D80" s="72" t="s">
        <v>128</v>
      </c>
      <c r="E80" s="14">
        <f>+E81</f>
        <v>21100</v>
      </c>
    </row>
    <row r="81" spans="1:5" x14ac:dyDescent="0.3">
      <c r="A81" s="62"/>
      <c r="B81" s="71"/>
      <c r="C81" s="63"/>
      <c r="D81" s="65" t="s">
        <v>12</v>
      </c>
      <c r="E81" s="14">
        <f>+E83</f>
        <v>21100</v>
      </c>
    </row>
    <row r="82" spans="1:5" x14ac:dyDescent="0.3">
      <c r="A82" s="62"/>
      <c r="B82" s="71"/>
      <c r="C82" s="63"/>
      <c r="D82" s="65" t="s">
        <v>86</v>
      </c>
      <c r="E82" s="14"/>
    </row>
    <row r="83" spans="1:5" x14ac:dyDescent="0.3">
      <c r="A83" s="62"/>
      <c r="B83" s="71"/>
      <c r="C83" s="63"/>
      <c r="D83" s="25" t="s">
        <v>41</v>
      </c>
      <c r="E83" s="14">
        <v>21100</v>
      </c>
    </row>
    <row r="84" spans="1:5" x14ac:dyDescent="0.3">
      <c r="A84" s="62"/>
      <c r="B84" s="71"/>
      <c r="C84" s="63"/>
      <c r="D84" s="72" t="s">
        <v>100</v>
      </c>
      <c r="E84" s="14">
        <f>+E85</f>
        <v>230000</v>
      </c>
    </row>
    <row r="85" spans="1:5" x14ac:dyDescent="0.3">
      <c r="A85" s="62"/>
      <c r="B85" s="71"/>
      <c r="C85" s="63"/>
      <c r="D85" s="65" t="s">
        <v>12</v>
      </c>
      <c r="E85" s="14">
        <f>+E87</f>
        <v>230000</v>
      </c>
    </row>
    <row r="86" spans="1:5" x14ac:dyDescent="0.3">
      <c r="A86" s="62"/>
      <c r="B86" s="71"/>
      <c r="C86" s="63"/>
      <c r="D86" s="65" t="s">
        <v>86</v>
      </c>
      <c r="E86" s="14"/>
    </row>
    <row r="87" spans="1:5" x14ac:dyDescent="0.3">
      <c r="A87" s="62"/>
      <c r="B87" s="71"/>
      <c r="C87" s="63"/>
      <c r="D87" s="25" t="s">
        <v>41</v>
      </c>
      <c r="E87" s="14">
        <v>230000</v>
      </c>
    </row>
    <row r="88" spans="1:5" x14ac:dyDescent="0.3">
      <c r="A88" s="62"/>
      <c r="B88" s="71"/>
      <c r="C88" s="59" t="s">
        <v>35</v>
      </c>
      <c r="D88" s="72" t="s">
        <v>231</v>
      </c>
      <c r="E88" s="14">
        <f>+E93+E97+E101</f>
        <v>-66000</v>
      </c>
    </row>
    <row r="89" spans="1:5" x14ac:dyDescent="0.3">
      <c r="A89" s="62"/>
      <c r="B89" s="71"/>
      <c r="C89" s="63"/>
      <c r="D89" s="57" t="s">
        <v>3</v>
      </c>
      <c r="E89" s="14"/>
    </row>
    <row r="90" spans="1:5" x14ac:dyDescent="0.3">
      <c r="A90" s="62"/>
      <c r="B90" s="71"/>
      <c r="C90" s="63"/>
      <c r="D90" s="72" t="s">
        <v>232</v>
      </c>
      <c r="E90" s="14">
        <f>+E91</f>
        <v>-160000</v>
      </c>
    </row>
    <row r="91" spans="1:5" x14ac:dyDescent="0.3">
      <c r="A91" s="62"/>
      <c r="B91" s="71"/>
      <c r="C91" s="63"/>
      <c r="D91" s="65" t="s">
        <v>12</v>
      </c>
      <c r="E91" s="14">
        <f>+E93</f>
        <v>-160000</v>
      </c>
    </row>
    <row r="92" spans="1:5" x14ac:dyDescent="0.3">
      <c r="A92" s="62"/>
      <c r="B92" s="71"/>
      <c r="C92" s="63"/>
      <c r="D92" s="65" t="s">
        <v>86</v>
      </c>
      <c r="E92" s="14"/>
    </row>
    <row r="93" spans="1:5" x14ac:dyDescent="0.3">
      <c r="A93" s="62"/>
      <c r="B93" s="71"/>
      <c r="C93" s="63"/>
      <c r="D93" s="25" t="s">
        <v>41</v>
      </c>
      <c r="E93" s="14">
        <v>-160000</v>
      </c>
    </row>
    <row r="94" spans="1:5" x14ac:dyDescent="0.3">
      <c r="A94" s="62"/>
      <c r="B94" s="71"/>
      <c r="C94" s="63"/>
      <c r="D94" s="72" t="s">
        <v>233</v>
      </c>
      <c r="E94" s="14">
        <f>+E95</f>
        <v>-27000</v>
      </c>
    </row>
    <row r="95" spans="1:5" x14ac:dyDescent="0.3">
      <c r="A95" s="62"/>
      <c r="B95" s="71"/>
      <c r="C95" s="63"/>
      <c r="D95" s="65" t="s">
        <v>12</v>
      </c>
      <c r="E95" s="14">
        <f>+E97</f>
        <v>-27000</v>
      </c>
    </row>
    <row r="96" spans="1:5" x14ac:dyDescent="0.3">
      <c r="A96" s="62"/>
      <c r="B96" s="71"/>
      <c r="C96" s="63"/>
      <c r="D96" s="65" t="s">
        <v>86</v>
      </c>
      <c r="E96" s="14"/>
    </row>
    <row r="97" spans="1:5" x14ac:dyDescent="0.3">
      <c r="A97" s="62"/>
      <c r="B97" s="71"/>
      <c r="C97" s="63"/>
      <c r="D97" s="25" t="s">
        <v>41</v>
      </c>
      <c r="E97" s="14">
        <v>-27000</v>
      </c>
    </row>
    <row r="98" spans="1:5" x14ac:dyDescent="0.3">
      <c r="A98" s="62"/>
      <c r="B98" s="71"/>
      <c r="C98" s="63"/>
      <c r="D98" s="72" t="s">
        <v>234</v>
      </c>
      <c r="E98" s="14">
        <f>+E99</f>
        <v>121000</v>
      </c>
    </row>
    <row r="99" spans="1:5" x14ac:dyDescent="0.3">
      <c r="A99" s="62"/>
      <c r="B99" s="71"/>
      <c r="C99" s="63"/>
      <c r="D99" s="65" t="s">
        <v>12</v>
      </c>
      <c r="E99" s="14">
        <f>+E101</f>
        <v>121000</v>
      </c>
    </row>
    <row r="100" spans="1:5" x14ac:dyDescent="0.3">
      <c r="A100" s="62"/>
      <c r="B100" s="71"/>
      <c r="C100" s="63"/>
      <c r="D100" s="65" t="s">
        <v>86</v>
      </c>
      <c r="E100" s="14"/>
    </row>
    <row r="101" spans="1:5" x14ac:dyDescent="0.3">
      <c r="A101" s="62"/>
      <c r="B101" s="71"/>
      <c r="C101" s="63"/>
      <c r="D101" s="25" t="s">
        <v>41</v>
      </c>
      <c r="E101" s="14">
        <v>121000</v>
      </c>
    </row>
    <row r="102" spans="1:5" x14ac:dyDescent="0.3">
      <c r="A102" s="68"/>
      <c r="B102" s="69" t="s">
        <v>120</v>
      </c>
      <c r="C102" s="70"/>
      <c r="D102" s="56" t="s">
        <v>129</v>
      </c>
      <c r="E102" s="16">
        <f>E104</f>
        <v>-153287.40000000002</v>
      </c>
    </row>
    <row r="103" spans="1:5" x14ac:dyDescent="0.3">
      <c r="A103" s="62"/>
      <c r="B103" s="71"/>
      <c r="C103" s="67"/>
      <c r="D103" s="57" t="s">
        <v>3</v>
      </c>
      <c r="E103" s="14"/>
    </row>
    <row r="104" spans="1:5" x14ac:dyDescent="0.3">
      <c r="A104" s="62"/>
      <c r="B104" s="71"/>
      <c r="C104" s="59" t="s">
        <v>11</v>
      </c>
      <c r="D104" s="72" t="s">
        <v>129</v>
      </c>
      <c r="E104" s="14">
        <f>E106</f>
        <v>-153287.40000000002</v>
      </c>
    </row>
    <row r="105" spans="1:5" x14ac:dyDescent="0.3">
      <c r="A105" s="62"/>
      <c r="B105" s="71"/>
      <c r="C105" s="63"/>
      <c r="D105" s="57" t="s">
        <v>3</v>
      </c>
      <c r="E105" s="14"/>
    </row>
    <row r="106" spans="1:5" x14ac:dyDescent="0.3">
      <c r="A106" s="62"/>
      <c r="B106" s="71"/>
      <c r="C106" s="63"/>
      <c r="D106" s="72" t="s">
        <v>130</v>
      </c>
      <c r="E106" s="14">
        <f>E107</f>
        <v>-153287.40000000002</v>
      </c>
    </row>
    <row r="107" spans="1:5" x14ac:dyDescent="0.3">
      <c r="A107" s="62"/>
      <c r="B107" s="71"/>
      <c r="C107" s="63"/>
      <c r="D107" s="65" t="s">
        <v>12</v>
      </c>
      <c r="E107" s="14">
        <f>E109</f>
        <v>-153287.40000000002</v>
      </c>
    </row>
    <row r="108" spans="1:5" x14ac:dyDescent="0.3">
      <c r="A108" s="62"/>
      <c r="B108" s="71"/>
      <c r="C108" s="63"/>
      <c r="D108" s="65" t="s">
        <v>86</v>
      </c>
      <c r="E108" s="14"/>
    </row>
    <row r="109" spans="1:5" x14ac:dyDescent="0.3">
      <c r="A109" s="62"/>
      <c r="B109" s="71"/>
      <c r="C109" s="63"/>
      <c r="D109" s="25" t="s">
        <v>239</v>
      </c>
      <c r="E109" s="14">
        <f>+'4'!J79</f>
        <v>-153287.40000000002</v>
      </c>
    </row>
    <row r="110" spans="1:5" x14ac:dyDescent="0.3">
      <c r="A110" s="68"/>
      <c r="B110" s="69" t="s">
        <v>289</v>
      </c>
      <c r="C110" s="70"/>
      <c r="D110" s="56" t="s">
        <v>290</v>
      </c>
      <c r="E110" s="16">
        <f>E112</f>
        <v>11000</v>
      </c>
    </row>
    <row r="111" spans="1:5" x14ac:dyDescent="0.3">
      <c r="A111" s="62"/>
      <c r="B111" s="71"/>
      <c r="C111" s="67"/>
      <c r="D111" s="57" t="s">
        <v>3</v>
      </c>
      <c r="E111" s="14"/>
    </row>
    <row r="112" spans="1:5" x14ac:dyDescent="0.3">
      <c r="A112" s="62"/>
      <c r="B112" s="71"/>
      <c r="C112" s="59" t="s">
        <v>11</v>
      </c>
      <c r="D112" s="72" t="s">
        <v>291</v>
      </c>
      <c r="E112" s="14">
        <f>E114</f>
        <v>11000</v>
      </c>
    </row>
    <row r="113" spans="1:5" x14ac:dyDescent="0.3">
      <c r="A113" s="62"/>
      <c r="B113" s="71"/>
      <c r="C113" s="63"/>
      <c r="D113" s="57" t="s">
        <v>3</v>
      </c>
      <c r="E113" s="14"/>
    </row>
    <row r="114" spans="1:5" x14ac:dyDescent="0.3">
      <c r="A114" s="62"/>
      <c r="B114" s="71"/>
      <c r="C114" s="63"/>
      <c r="D114" s="72" t="s">
        <v>292</v>
      </c>
      <c r="E114" s="14">
        <f>E115</f>
        <v>11000</v>
      </c>
    </row>
    <row r="115" spans="1:5" x14ac:dyDescent="0.3">
      <c r="A115" s="62"/>
      <c r="B115" s="71"/>
      <c r="C115" s="63"/>
      <c r="D115" s="65" t="s">
        <v>12</v>
      </c>
      <c r="E115" s="14">
        <f>E117</f>
        <v>11000</v>
      </c>
    </row>
    <row r="116" spans="1:5" x14ac:dyDescent="0.3">
      <c r="A116" s="62"/>
      <c r="B116" s="71"/>
      <c r="C116" s="63"/>
      <c r="D116" s="65" t="s">
        <v>86</v>
      </c>
      <c r="E116" s="14"/>
    </row>
    <row r="117" spans="1:5" x14ac:dyDescent="0.3">
      <c r="A117" s="62"/>
      <c r="B117" s="71"/>
      <c r="C117" s="63"/>
      <c r="D117" s="25" t="s">
        <v>41</v>
      </c>
      <c r="E117" s="14">
        <v>11000</v>
      </c>
    </row>
    <row r="118" spans="1:5" x14ac:dyDescent="0.3">
      <c r="A118" s="38"/>
      <c r="B118" s="35"/>
      <c r="C118" s="35"/>
      <c r="D118" s="35"/>
      <c r="E118" s="35"/>
    </row>
    <row r="119" spans="1:5" x14ac:dyDescent="0.3">
      <c r="A119" s="38"/>
      <c r="B119" s="35"/>
      <c r="C119" s="35"/>
      <c r="D119" s="35"/>
      <c r="E119" s="35"/>
    </row>
    <row r="120" spans="1:5" x14ac:dyDescent="0.3">
      <c r="B120" s="74" t="s">
        <v>314</v>
      </c>
      <c r="D120" s="35"/>
    </row>
    <row r="121" spans="1:5" x14ac:dyDescent="0.3">
      <c r="A121" s="35"/>
      <c r="B121" s="74" t="s">
        <v>315</v>
      </c>
      <c r="C121" s="77"/>
      <c r="D121" s="35"/>
      <c r="E121" s="75" t="s">
        <v>95</v>
      </c>
    </row>
    <row r="122" spans="1:5" x14ac:dyDescent="0.3">
      <c r="A122" s="35"/>
      <c r="B122" s="76"/>
      <c r="C122" s="77"/>
      <c r="D122" s="35"/>
    </row>
    <row r="123" spans="1:5" x14ac:dyDescent="0.3">
      <c r="A123" s="35"/>
      <c r="B123" s="35"/>
      <c r="C123" s="35"/>
      <c r="D123" s="35"/>
      <c r="E123" s="35"/>
    </row>
    <row r="125" spans="1:5" x14ac:dyDescent="0.3">
      <c r="E125" s="78"/>
    </row>
    <row r="126" spans="1:5" x14ac:dyDescent="0.3">
      <c r="E126" s="78"/>
    </row>
    <row r="127" spans="1:5" x14ac:dyDescent="0.3">
      <c r="E127" s="78"/>
    </row>
  </sheetData>
  <autoFilter ref="A9:E126"/>
  <mergeCells count="6">
    <mergeCell ref="B7:B8"/>
    <mergeCell ref="C7:C8"/>
    <mergeCell ref="D7:D8"/>
    <mergeCell ref="D3:E3"/>
    <mergeCell ref="A5:E5"/>
    <mergeCell ref="A7:A8"/>
  </mergeCells>
  <pageMargins left="0.15748031496062992" right="0.15748031496062992" top="0.31496062992125984" bottom="0.15748031496062992" header="0.31496062992125984" footer="0.31496062992125984"/>
  <pageSetup paperSize="9" scale="55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02"/>
  <sheetViews>
    <sheetView showGridLines="0" zoomScale="70" zoomScaleNormal="70" workbookViewId="0">
      <pane ySplit="9" topLeftCell="A10" activePane="bottomLeft" state="frozen"/>
      <selection pane="bottomLeft" activeCell="A5" sqref="A5:E5"/>
    </sheetView>
  </sheetViews>
  <sheetFormatPr defaultRowHeight="17.25" x14ac:dyDescent="0.3"/>
  <cols>
    <col min="1" max="1" width="12.5703125" style="35" customWidth="1"/>
    <col min="2" max="2" width="17.42578125" style="35" customWidth="1"/>
    <col min="3" max="3" width="114" style="35" customWidth="1"/>
    <col min="4" max="5" width="28.28515625" style="35" customWidth="1"/>
    <col min="6" max="16384" width="9.140625" style="35"/>
  </cols>
  <sheetData>
    <row r="1" spans="1:5" x14ac:dyDescent="0.3">
      <c r="A1" s="147"/>
      <c r="E1" s="37" t="s">
        <v>1</v>
      </c>
    </row>
    <row r="2" spans="1:5" x14ac:dyDescent="0.3">
      <c r="A2" s="147"/>
      <c r="B2" s="38"/>
      <c r="E2" s="37" t="s">
        <v>4</v>
      </c>
    </row>
    <row r="3" spans="1:5" x14ac:dyDescent="0.3">
      <c r="A3" s="147"/>
      <c r="B3" s="38"/>
      <c r="E3" s="37" t="s">
        <v>37</v>
      </c>
    </row>
    <row r="4" spans="1:5" x14ac:dyDescent="0.3">
      <c r="A4" s="34"/>
      <c r="B4" s="38"/>
      <c r="E4" s="77" t="s">
        <v>25</v>
      </c>
    </row>
    <row r="5" spans="1:5" ht="40.5" customHeight="1" x14ac:dyDescent="0.3">
      <c r="A5" s="119" t="s">
        <v>313</v>
      </c>
      <c r="B5" s="119"/>
      <c r="C5" s="119"/>
      <c r="D5" s="119"/>
      <c r="E5" s="119"/>
    </row>
    <row r="6" spans="1:5" x14ac:dyDescent="0.3">
      <c r="A6" s="77"/>
      <c r="E6" s="79"/>
    </row>
    <row r="7" spans="1:5" ht="57.75" customHeight="1" x14ac:dyDescent="0.3">
      <c r="A7" s="150" t="s">
        <v>14</v>
      </c>
      <c r="B7" s="151"/>
      <c r="C7" s="152"/>
      <c r="D7" s="171" t="s">
        <v>13</v>
      </c>
      <c r="E7" s="172"/>
    </row>
    <row r="8" spans="1:5" ht="34.5" x14ac:dyDescent="0.3">
      <c r="A8" s="153"/>
      <c r="B8" s="154"/>
      <c r="C8" s="155"/>
      <c r="D8" s="80" t="s">
        <v>15</v>
      </c>
      <c r="E8" s="40" t="s">
        <v>87</v>
      </c>
    </row>
    <row r="9" spans="1:5" x14ac:dyDescent="0.3">
      <c r="A9" s="156"/>
      <c r="B9" s="157"/>
      <c r="C9" s="158"/>
      <c r="D9" s="40" t="s">
        <v>2</v>
      </c>
      <c r="E9" s="40" t="s">
        <v>2</v>
      </c>
    </row>
    <row r="10" spans="1:5" x14ac:dyDescent="0.3">
      <c r="A10" s="159" t="s">
        <v>88</v>
      </c>
      <c r="B10" s="160"/>
      <c r="C10" s="160"/>
      <c r="D10" s="160"/>
      <c r="E10" s="161"/>
    </row>
    <row r="11" spans="1:5" x14ac:dyDescent="0.3">
      <c r="A11" s="162" t="s">
        <v>89</v>
      </c>
      <c r="B11" s="163"/>
      <c r="C11" s="163"/>
      <c r="D11" s="163"/>
      <c r="E11" s="164"/>
    </row>
    <row r="12" spans="1:5" s="75" customFormat="1" x14ac:dyDescent="0.3">
      <c r="A12" s="162" t="s">
        <v>90</v>
      </c>
      <c r="B12" s="163"/>
      <c r="C12" s="163"/>
      <c r="D12" s="163"/>
      <c r="E12" s="164"/>
    </row>
    <row r="13" spans="1:5" ht="17.25" customHeight="1" x14ac:dyDescent="0.3">
      <c r="A13" s="120" t="s">
        <v>16</v>
      </c>
      <c r="B13" s="121"/>
      <c r="C13" s="135" t="s">
        <v>91</v>
      </c>
      <c r="D13" s="136"/>
      <c r="E13" s="137"/>
    </row>
    <row r="14" spans="1:5" x14ac:dyDescent="0.3">
      <c r="A14" s="81">
        <v>1003</v>
      </c>
      <c r="B14" s="81" t="s">
        <v>135</v>
      </c>
      <c r="C14" s="138" t="s">
        <v>134</v>
      </c>
      <c r="D14" s="139"/>
      <c r="E14" s="140"/>
    </row>
    <row r="15" spans="1:5" ht="17.25" customHeight="1" x14ac:dyDescent="0.3">
      <c r="A15" s="120"/>
      <c r="B15" s="121"/>
      <c r="C15" s="135" t="s">
        <v>92</v>
      </c>
      <c r="D15" s="136"/>
      <c r="E15" s="137"/>
    </row>
    <row r="16" spans="1:5" ht="57.75" customHeight="1" x14ac:dyDescent="0.3">
      <c r="A16" s="122"/>
      <c r="B16" s="123"/>
      <c r="C16" s="138" t="s">
        <v>136</v>
      </c>
      <c r="D16" s="139"/>
      <c r="E16" s="140"/>
    </row>
    <row r="17" spans="1:5" ht="17.25" customHeight="1" x14ac:dyDescent="0.3">
      <c r="A17" s="120" t="s">
        <v>30</v>
      </c>
      <c r="B17" s="121"/>
      <c r="C17" s="82" t="s">
        <v>137</v>
      </c>
      <c r="D17" s="83"/>
      <c r="E17" s="84"/>
    </row>
    <row r="18" spans="1:5" x14ac:dyDescent="0.3">
      <c r="A18" s="148"/>
      <c r="B18" s="149"/>
      <c r="C18" s="82" t="s">
        <v>138</v>
      </c>
      <c r="D18" s="85"/>
      <c r="E18" s="84"/>
    </row>
    <row r="19" spans="1:5" x14ac:dyDescent="0.3">
      <c r="A19" s="148"/>
      <c r="B19" s="149"/>
      <c r="C19" s="82" t="s">
        <v>139</v>
      </c>
      <c r="D19" s="85"/>
      <c r="E19" s="84"/>
    </row>
    <row r="20" spans="1:5" x14ac:dyDescent="0.3">
      <c r="A20" s="148"/>
      <c r="B20" s="149"/>
      <c r="C20" s="82" t="s">
        <v>140</v>
      </c>
      <c r="D20" s="85"/>
      <c r="E20" s="84"/>
    </row>
    <row r="21" spans="1:5" x14ac:dyDescent="0.3">
      <c r="A21" s="148"/>
      <c r="B21" s="149"/>
      <c r="C21" s="82" t="s">
        <v>141</v>
      </c>
      <c r="D21" s="85"/>
      <c r="E21" s="84"/>
    </row>
    <row r="22" spans="1:5" x14ac:dyDescent="0.3">
      <c r="A22" s="148"/>
      <c r="B22" s="149"/>
      <c r="C22" s="82" t="s">
        <v>142</v>
      </c>
      <c r="D22" s="85"/>
      <c r="E22" s="84"/>
    </row>
    <row r="23" spans="1:5" x14ac:dyDescent="0.3">
      <c r="A23" s="122"/>
      <c r="B23" s="123"/>
      <c r="C23" s="82" t="s">
        <v>143</v>
      </c>
      <c r="D23" s="85"/>
      <c r="E23" s="84"/>
    </row>
    <row r="24" spans="1:5" ht="34.5" x14ac:dyDescent="0.3">
      <c r="A24" s="120" t="s">
        <v>31</v>
      </c>
      <c r="B24" s="121"/>
      <c r="C24" s="82" t="s">
        <v>144</v>
      </c>
      <c r="D24" s="85"/>
      <c r="E24" s="84"/>
    </row>
    <row r="25" spans="1:5" ht="34.5" x14ac:dyDescent="0.3">
      <c r="A25" s="148"/>
      <c r="B25" s="149"/>
      <c r="C25" s="82" t="s">
        <v>145</v>
      </c>
      <c r="D25" s="85"/>
      <c r="E25" s="84"/>
    </row>
    <row r="26" spans="1:5" ht="34.5" x14ac:dyDescent="0.3">
      <c r="A26" s="148"/>
      <c r="B26" s="149"/>
      <c r="C26" s="82" t="s">
        <v>146</v>
      </c>
      <c r="D26" s="85"/>
      <c r="E26" s="84"/>
    </row>
    <row r="27" spans="1:5" ht="34.5" x14ac:dyDescent="0.3">
      <c r="A27" s="148"/>
      <c r="B27" s="149"/>
      <c r="C27" s="82" t="s">
        <v>147</v>
      </c>
      <c r="D27" s="85"/>
      <c r="E27" s="84"/>
    </row>
    <row r="28" spans="1:5" ht="34.5" x14ac:dyDescent="0.3">
      <c r="A28" s="122"/>
      <c r="B28" s="123"/>
      <c r="C28" s="82" t="s">
        <v>148</v>
      </c>
      <c r="D28" s="85"/>
      <c r="E28" s="84"/>
    </row>
    <row r="29" spans="1:5" x14ac:dyDescent="0.3">
      <c r="A29" s="171" t="s">
        <v>33</v>
      </c>
      <c r="B29" s="172"/>
      <c r="C29" s="82" t="s">
        <v>149</v>
      </c>
      <c r="D29" s="85"/>
      <c r="E29" s="84"/>
    </row>
    <row r="30" spans="1:5" x14ac:dyDescent="0.3">
      <c r="A30" s="176" t="s">
        <v>28</v>
      </c>
      <c r="B30" s="177"/>
      <c r="C30" s="178"/>
      <c r="D30" s="86" t="s">
        <v>17</v>
      </c>
      <c r="E30" s="87">
        <f>+'1'!E109</f>
        <v>-153287.40000000002</v>
      </c>
    </row>
    <row r="31" spans="1:5" x14ac:dyDescent="0.3">
      <c r="A31" s="141" t="s">
        <v>93</v>
      </c>
      <c r="B31" s="142"/>
      <c r="C31" s="142"/>
      <c r="D31" s="142"/>
      <c r="E31" s="143"/>
    </row>
    <row r="32" spans="1:5" x14ac:dyDescent="0.3">
      <c r="A32" s="165" t="s">
        <v>132</v>
      </c>
      <c r="B32" s="166"/>
      <c r="C32" s="166"/>
      <c r="D32" s="166"/>
      <c r="E32" s="167"/>
    </row>
    <row r="33" spans="1:5" x14ac:dyDescent="0.3">
      <c r="A33" s="168" t="s">
        <v>48</v>
      </c>
      <c r="B33" s="169"/>
      <c r="C33" s="169"/>
      <c r="D33" s="169"/>
      <c r="E33" s="170"/>
    </row>
    <row r="34" spans="1:5" ht="48.75" customHeight="1" x14ac:dyDescent="0.3">
      <c r="A34" s="129" t="s">
        <v>150</v>
      </c>
      <c r="B34" s="130"/>
      <c r="C34" s="130"/>
      <c r="D34" s="130"/>
      <c r="E34" s="131"/>
    </row>
    <row r="35" spans="1:5" x14ac:dyDescent="0.3">
      <c r="A35" s="168" t="s">
        <v>51</v>
      </c>
      <c r="B35" s="169"/>
      <c r="C35" s="169"/>
      <c r="D35" s="169"/>
      <c r="E35" s="170"/>
    </row>
    <row r="36" spans="1:5" x14ac:dyDescent="0.3">
      <c r="A36" s="129" t="s">
        <v>133</v>
      </c>
      <c r="B36" s="130"/>
      <c r="C36" s="130"/>
      <c r="D36" s="130"/>
      <c r="E36" s="131"/>
    </row>
    <row r="37" spans="1:5" ht="17.25" customHeight="1" x14ac:dyDescent="0.3">
      <c r="A37" s="120" t="s">
        <v>16</v>
      </c>
      <c r="B37" s="121"/>
      <c r="C37" s="135" t="s">
        <v>91</v>
      </c>
      <c r="D37" s="136"/>
      <c r="E37" s="137"/>
    </row>
    <row r="38" spans="1:5" x14ac:dyDescent="0.3">
      <c r="A38" s="81">
        <v>1099</v>
      </c>
      <c r="B38" s="81" t="s">
        <v>131</v>
      </c>
      <c r="C38" s="138" t="s">
        <v>212</v>
      </c>
      <c r="D38" s="139"/>
      <c r="E38" s="140"/>
    </row>
    <row r="39" spans="1:5" x14ac:dyDescent="0.3">
      <c r="A39" s="120"/>
      <c r="B39" s="121"/>
      <c r="C39" s="135" t="s">
        <v>92</v>
      </c>
      <c r="D39" s="136"/>
      <c r="E39" s="137"/>
    </row>
    <row r="40" spans="1:5" ht="55.5" customHeight="1" x14ac:dyDescent="0.3">
      <c r="A40" s="122"/>
      <c r="B40" s="123"/>
      <c r="C40" s="138" t="s">
        <v>213</v>
      </c>
      <c r="D40" s="139"/>
      <c r="E40" s="140"/>
    </row>
    <row r="41" spans="1:5" ht="17.25" customHeight="1" x14ac:dyDescent="0.3">
      <c r="A41" s="120" t="s">
        <v>30</v>
      </c>
      <c r="B41" s="121"/>
      <c r="C41" s="88" t="s">
        <v>203</v>
      </c>
      <c r="D41" s="89"/>
      <c r="E41" s="90"/>
    </row>
    <row r="42" spans="1:5" ht="34.5" x14ac:dyDescent="0.3">
      <c r="A42" s="148"/>
      <c r="B42" s="149"/>
      <c r="C42" s="88" t="s">
        <v>204</v>
      </c>
      <c r="D42" s="91"/>
      <c r="E42" s="90"/>
    </row>
    <row r="43" spans="1:5" ht="34.5" x14ac:dyDescent="0.3">
      <c r="A43" s="148"/>
      <c r="B43" s="149"/>
      <c r="C43" s="88" t="s">
        <v>205</v>
      </c>
      <c r="D43" s="91"/>
      <c r="E43" s="90"/>
    </row>
    <row r="44" spans="1:5" ht="34.5" x14ac:dyDescent="0.3">
      <c r="A44" s="148"/>
      <c r="B44" s="149"/>
      <c r="C44" s="88" t="s">
        <v>206</v>
      </c>
      <c r="D44" s="91"/>
      <c r="E44" s="90"/>
    </row>
    <row r="45" spans="1:5" x14ac:dyDescent="0.3">
      <c r="A45" s="148"/>
      <c r="B45" s="149"/>
      <c r="C45" s="88" t="s">
        <v>151</v>
      </c>
      <c r="D45" s="91"/>
      <c r="E45" s="90"/>
    </row>
    <row r="46" spans="1:5" x14ac:dyDescent="0.3">
      <c r="A46" s="148"/>
      <c r="B46" s="149"/>
      <c r="C46" s="88" t="s">
        <v>312</v>
      </c>
      <c r="D46" s="91"/>
      <c r="E46" s="90"/>
    </row>
    <row r="47" spans="1:5" ht="34.5" x14ac:dyDescent="0.3">
      <c r="A47" s="148"/>
      <c r="B47" s="149"/>
      <c r="C47" s="88" t="s">
        <v>207</v>
      </c>
      <c r="D47" s="91"/>
      <c r="E47" s="90"/>
    </row>
    <row r="48" spans="1:5" x14ac:dyDescent="0.3">
      <c r="A48" s="148"/>
      <c r="B48" s="149"/>
      <c r="C48" s="88" t="s">
        <v>208</v>
      </c>
      <c r="D48" s="91"/>
      <c r="E48" s="90"/>
    </row>
    <row r="49" spans="1:5" x14ac:dyDescent="0.3">
      <c r="A49" s="148"/>
      <c r="B49" s="149"/>
      <c r="C49" s="88" t="s">
        <v>152</v>
      </c>
      <c r="D49" s="91"/>
      <c r="E49" s="90"/>
    </row>
    <row r="50" spans="1:5" x14ac:dyDescent="0.3">
      <c r="A50" s="148"/>
      <c r="B50" s="149"/>
      <c r="C50" s="88" t="s">
        <v>153</v>
      </c>
      <c r="D50" s="91"/>
      <c r="E50" s="90"/>
    </row>
    <row r="51" spans="1:5" x14ac:dyDescent="0.3">
      <c r="A51" s="122"/>
      <c r="B51" s="123"/>
      <c r="C51" s="88" t="s">
        <v>209</v>
      </c>
      <c r="D51" s="91"/>
      <c r="E51" s="90"/>
    </row>
    <row r="52" spans="1:5" ht="34.5" x14ac:dyDescent="0.3">
      <c r="A52" s="124" t="s">
        <v>31</v>
      </c>
      <c r="B52" s="125"/>
      <c r="C52" s="88" t="s">
        <v>214</v>
      </c>
      <c r="D52" s="91"/>
      <c r="E52" s="90"/>
    </row>
    <row r="53" spans="1:5" x14ac:dyDescent="0.3">
      <c r="A53" s="124" t="s">
        <v>33</v>
      </c>
      <c r="B53" s="125"/>
      <c r="C53" s="88" t="s">
        <v>32</v>
      </c>
      <c r="D53" s="91"/>
      <c r="E53" s="90"/>
    </row>
    <row r="54" spans="1:5" x14ac:dyDescent="0.3">
      <c r="A54" s="132" t="s">
        <v>28</v>
      </c>
      <c r="B54" s="133"/>
      <c r="C54" s="134"/>
      <c r="D54" s="92" t="s">
        <v>17</v>
      </c>
      <c r="E54" s="93">
        <f>+'1'!E29</f>
        <v>-251000</v>
      </c>
    </row>
    <row r="55" spans="1:5" x14ac:dyDescent="0.3">
      <c r="A55" s="141" t="s">
        <v>93</v>
      </c>
      <c r="B55" s="142"/>
      <c r="C55" s="142"/>
      <c r="D55" s="142"/>
      <c r="E55" s="143"/>
    </row>
    <row r="56" spans="1:5" x14ac:dyDescent="0.3">
      <c r="A56" s="144" t="s">
        <v>50</v>
      </c>
      <c r="B56" s="145"/>
      <c r="C56" s="145"/>
      <c r="D56" s="145"/>
      <c r="E56" s="146"/>
    </row>
    <row r="57" spans="1:5" x14ac:dyDescent="0.3">
      <c r="A57" s="126" t="s">
        <v>48</v>
      </c>
      <c r="B57" s="127"/>
      <c r="C57" s="127"/>
      <c r="D57" s="127"/>
      <c r="E57" s="128"/>
    </row>
    <row r="58" spans="1:5" ht="20.25" customHeight="1" x14ac:dyDescent="0.3">
      <c r="A58" s="129" t="s">
        <v>210</v>
      </c>
      <c r="B58" s="130"/>
      <c r="C58" s="130"/>
      <c r="D58" s="130"/>
      <c r="E58" s="131"/>
    </row>
    <row r="59" spans="1:5" x14ac:dyDescent="0.3">
      <c r="A59" s="126" t="s">
        <v>51</v>
      </c>
      <c r="B59" s="127"/>
      <c r="C59" s="127"/>
      <c r="D59" s="127"/>
      <c r="E59" s="128"/>
    </row>
    <row r="60" spans="1:5" ht="40.5" customHeight="1" x14ac:dyDescent="0.3">
      <c r="A60" s="129" t="s">
        <v>154</v>
      </c>
      <c r="B60" s="130"/>
      <c r="C60" s="130"/>
      <c r="D60" s="130"/>
      <c r="E60" s="131"/>
    </row>
    <row r="61" spans="1:5" ht="17.25" customHeight="1" x14ac:dyDescent="0.3">
      <c r="A61" s="120" t="s">
        <v>16</v>
      </c>
      <c r="B61" s="121"/>
      <c r="C61" s="135" t="s">
        <v>91</v>
      </c>
      <c r="D61" s="136"/>
      <c r="E61" s="137"/>
    </row>
    <row r="62" spans="1:5" x14ac:dyDescent="0.3">
      <c r="A62" s="81">
        <v>1099</v>
      </c>
      <c r="B62" s="81" t="s">
        <v>52</v>
      </c>
      <c r="C62" s="138" t="s">
        <v>211</v>
      </c>
      <c r="D62" s="139"/>
      <c r="E62" s="140"/>
    </row>
    <row r="63" spans="1:5" x14ac:dyDescent="0.3">
      <c r="A63" s="120"/>
      <c r="B63" s="121"/>
      <c r="C63" s="135" t="s">
        <v>92</v>
      </c>
      <c r="D63" s="136"/>
      <c r="E63" s="137"/>
    </row>
    <row r="64" spans="1:5" ht="55.5" customHeight="1" x14ac:dyDescent="0.3">
      <c r="A64" s="122"/>
      <c r="B64" s="123"/>
      <c r="C64" s="138" t="s">
        <v>215</v>
      </c>
      <c r="D64" s="139"/>
      <c r="E64" s="140"/>
    </row>
    <row r="65" spans="1:5" ht="34.5" x14ac:dyDescent="0.3">
      <c r="A65" s="120" t="s">
        <v>30</v>
      </c>
      <c r="B65" s="121"/>
      <c r="C65" s="88" t="s">
        <v>216</v>
      </c>
      <c r="D65" s="89"/>
      <c r="E65" s="90"/>
    </row>
    <row r="66" spans="1:5" x14ac:dyDescent="0.3">
      <c r="A66" s="148"/>
      <c r="B66" s="149"/>
      <c r="C66" s="88" t="s">
        <v>217</v>
      </c>
      <c r="D66" s="91"/>
      <c r="E66" s="90"/>
    </row>
    <row r="67" spans="1:5" x14ac:dyDescent="0.3">
      <c r="A67" s="148"/>
      <c r="B67" s="149"/>
      <c r="C67" s="88" t="s">
        <v>218</v>
      </c>
      <c r="D67" s="91"/>
      <c r="E67" s="90"/>
    </row>
    <row r="68" spans="1:5" x14ac:dyDescent="0.3">
      <c r="A68" s="122"/>
      <c r="B68" s="123"/>
      <c r="C68" s="88" t="s">
        <v>219</v>
      </c>
      <c r="D68" s="91"/>
      <c r="E68" s="90"/>
    </row>
    <row r="69" spans="1:5" x14ac:dyDescent="0.3">
      <c r="A69" s="124" t="s">
        <v>31</v>
      </c>
      <c r="B69" s="125"/>
      <c r="C69" s="88" t="s">
        <v>32</v>
      </c>
      <c r="D69" s="91"/>
      <c r="E69" s="90"/>
    </row>
    <row r="70" spans="1:5" x14ac:dyDescent="0.3">
      <c r="A70" s="124" t="s">
        <v>33</v>
      </c>
      <c r="B70" s="125"/>
      <c r="C70" s="88" t="s">
        <v>32</v>
      </c>
      <c r="D70" s="91"/>
      <c r="E70" s="90"/>
    </row>
    <row r="71" spans="1:5" x14ac:dyDescent="0.3">
      <c r="A71" s="132" t="s">
        <v>28</v>
      </c>
      <c r="B71" s="133"/>
      <c r="C71" s="134"/>
      <c r="D71" s="92" t="s">
        <v>17</v>
      </c>
      <c r="E71" s="93">
        <f>+'1'!E47</f>
        <v>-86000</v>
      </c>
    </row>
    <row r="72" spans="1:5" x14ac:dyDescent="0.3">
      <c r="A72" s="141" t="s">
        <v>93</v>
      </c>
      <c r="B72" s="142"/>
      <c r="C72" s="142"/>
      <c r="D72" s="142"/>
      <c r="E72" s="143"/>
    </row>
    <row r="73" spans="1:5" x14ac:dyDescent="0.3">
      <c r="A73" s="144" t="s">
        <v>50</v>
      </c>
      <c r="B73" s="145"/>
      <c r="C73" s="145"/>
      <c r="D73" s="145"/>
      <c r="E73" s="146"/>
    </row>
    <row r="74" spans="1:5" x14ac:dyDescent="0.3">
      <c r="A74" s="126" t="s">
        <v>48</v>
      </c>
      <c r="B74" s="127"/>
      <c r="C74" s="127"/>
      <c r="D74" s="127"/>
      <c r="E74" s="128"/>
    </row>
    <row r="75" spans="1:5" ht="20.25" customHeight="1" x14ac:dyDescent="0.3">
      <c r="A75" s="129" t="s">
        <v>210</v>
      </c>
      <c r="B75" s="130"/>
      <c r="C75" s="130"/>
      <c r="D75" s="130"/>
      <c r="E75" s="131"/>
    </row>
    <row r="76" spans="1:5" x14ac:dyDescent="0.3">
      <c r="A76" s="126" t="s">
        <v>51</v>
      </c>
      <c r="B76" s="127"/>
      <c r="C76" s="127"/>
      <c r="D76" s="127"/>
      <c r="E76" s="128"/>
    </row>
    <row r="77" spans="1:5" ht="40.5" customHeight="1" x14ac:dyDescent="0.3">
      <c r="A77" s="129" t="s">
        <v>154</v>
      </c>
      <c r="B77" s="130"/>
      <c r="C77" s="130"/>
      <c r="D77" s="130"/>
      <c r="E77" s="131"/>
    </row>
    <row r="78" spans="1:5" x14ac:dyDescent="0.3">
      <c r="A78" s="120" t="s">
        <v>16</v>
      </c>
      <c r="B78" s="121"/>
      <c r="C78" s="135" t="s">
        <v>91</v>
      </c>
      <c r="D78" s="136"/>
      <c r="E78" s="137"/>
    </row>
    <row r="79" spans="1:5" x14ac:dyDescent="0.3">
      <c r="A79" s="81">
        <v>1099</v>
      </c>
      <c r="B79" s="81" t="s">
        <v>54</v>
      </c>
      <c r="C79" s="138" t="s">
        <v>220</v>
      </c>
      <c r="D79" s="139"/>
      <c r="E79" s="140"/>
    </row>
    <row r="80" spans="1:5" x14ac:dyDescent="0.3">
      <c r="A80" s="120"/>
      <c r="B80" s="121"/>
      <c r="C80" s="135" t="s">
        <v>92</v>
      </c>
      <c r="D80" s="136"/>
      <c r="E80" s="137"/>
    </row>
    <row r="81" spans="1:5" ht="39.75" customHeight="1" x14ac:dyDescent="0.3">
      <c r="A81" s="122"/>
      <c r="B81" s="123"/>
      <c r="C81" s="138" t="s">
        <v>221</v>
      </c>
      <c r="D81" s="139"/>
      <c r="E81" s="140"/>
    </row>
    <row r="82" spans="1:5" ht="34.5" x14ac:dyDescent="0.3">
      <c r="A82" s="124" t="s">
        <v>30</v>
      </c>
      <c r="B82" s="125"/>
      <c r="C82" s="88" t="s">
        <v>222</v>
      </c>
      <c r="D82" s="89"/>
      <c r="E82" s="90"/>
    </row>
    <row r="83" spans="1:5" ht="17.25" customHeight="1" x14ac:dyDescent="0.3">
      <c r="A83" s="120" t="s">
        <v>31</v>
      </c>
      <c r="B83" s="121"/>
      <c r="C83" s="88" t="s">
        <v>223</v>
      </c>
      <c r="D83" s="91"/>
      <c r="E83" s="90"/>
    </row>
    <row r="84" spans="1:5" x14ac:dyDescent="0.3">
      <c r="A84" s="122"/>
      <c r="B84" s="123"/>
      <c r="C84" s="88" t="s">
        <v>224</v>
      </c>
      <c r="D84" s="91"/>
      <c r="E84" s="90"/>
    </row>
    <row r="85" spans="1:5" x14ac:dyDescent="0.3">
      <c r="A85" s="124" t="s">
        <v>33</v>
      </c>
      <c r="B85" s="125"/>
      <c r="C85" s="88" t="s">
        <v>32</v>
      </c>
      <c r="D85" s="91"/>
      <c r="E85" s="90"/>
    </row>
    <row r="86" spans="1:5" x14ac:dyDescent="0.3">
      <c r="A86" s="132" t="s">
        <v>28</v>
      </c>
      <c r="B86" s="133"/>
      <c r="C86" s="134"/>
      <c r="D86" s="92" t="s">
        <v>17</v>
      </c>
      <c r="E86" s="93">
        <f>+'1'!E43</f>
        <v>-50000</v>
      </c>
    </row>
    <row r="87" spans="1:5" x14ac:dyDescent="0.3">
      <c r="A87" s="141" t="s">
        <v>93</v>
      </c>
      <c r="B87" s="142"/>
      <c r="C87" s="142"/>
      <c r="D87" s="142"/>
      <c r="E87" s="143"/>
    </row>
    <row r="88" spans="1:5" x14ac:dyDescent="0.3">
      <c r="A88" s="144" t="s">
        <v>50</v>
      </c>
      <c r="B88" s="145"/>
      <c r="C88" s="145"/>
      <c r="D88" s="145"/>
      <c r="E88" s="146"/>
    </row>
    <row r="89" spans="1:5" x14ac:dyDescent="0.3">
      <c r="A89" s="126" t="s">
        <v>48</v>
      </c>
      <c r="B89" s="127"/>
      <c r="C89" s="127"/>
      <c r="D89" s="127"/>
      <c r="E89" s="128"/>
    </row>
    <row r="90" spans="1:5" ht="36.75" customHeight="1" x14ac:dyDescent="0.3">
      <c r="A90" s="129" t="s">
        <v>210</v>
      </c>
      <c r="B90" s="130"/>
      <c r="C90" s="130"/>
      <c r="D90" s="130"/>
      <c r="E90" s="131"/>
    </row>
    <row r="91" spans="1:5" x14ac:dyDescent="0.3">
      <c r="A91" s="126" t="s">
        <v>51</v>
      </c>
      <c r="B91" s="127"/>
      <c r="C91" s="127"/>
      <c r="D91" s="127"/>
      <c r="E91" s="128"/>
    </row>
    <row r="92" spans="1:5" ht="40.5" customHeight="1" x14ac:dyDescent="0.3">
      <c r="A92" s="129" t="s">
        <v>154</v>
      </c>
      <c r="B92" s="130"/>
      <c r="C92" s="130"/>
      <c r="D92" s="130"/>
      <c r="E92" s="131"/>
    </row>
    <row r="93" spans="1:5" x14ac:dyDescent="0.3">
      <c r="A93" s="120" t="s">
        <v>16</v>
      </c>
      <c r="B93" s="121"/>
      <c r="C93" s="135" t="s">
        <v>91</v>
      </c>
      <c r="D93" s="136"/>
      <c r="E93" s="137"/>
    </row>
    <row r="94" spans="1:5" x14ac:dyDescent="0.3">
      <c r="A94" s="81">
        <v>1099</v>
      </c>
      <c r="B94" s="81" t="s">
        <v>135</v>
      </c>
      <c r="C94" s="138" t="s">
        <v>225</v>
      </c>
      <c r="D94" s="139"/>
      <c r="E94" s="140"/>
    </row>
    <row r="95" spans="1:5" x14ac:dyDescent="0.3">
      <c r="A95" s="120"/>
      <c r="B95" s="121"/>
      <c r="C95" s="135" t="s">
        <v>92</v>
      </c>
      <c r="D95" s="136"/>
      <c r="E95" s="137"/>
    </row>
    <row r="96" spans="1:5" ht="42" customHeight="1" x14ac:dyDescent="0.3">
      <c r="A96" s="122"/>
      <c r="B96" s="123"/>
      <c r="C96" s="138" t="s">
        <v>226</v>
      </c>
      <c r="D96" s="139"/>
      <c r="E96" s="140"/>
    </row>
    <row r="97" spans="1:5" ht="34.5" x14ac:dyDescent="0.3">
      <c r="A97" s="124" t="s">
        <v>30</v>
      </c>
      <c r="B97" s="125"/>
      <c r="C97" s="88" t="s">
        <v>155</v>
      </c>
      <c r="D97" s="89">
        <v>797</v>
      </c>
      <c r="E97" s="90"/>
    </row>
    <row r="98" spans="1:5" x14ac:dyDescent="0.3">
      <c r="A98" s="120" t="s">
        <v>31</v>
      </c>
      <c r="B98" s="121"/>
      <c r="C98" s="88" t="s">
        <v>32</v>
      </c>
      <c r="D98" s="91"/>
      <c r="E98" s="90"/>
    </row>
    <row r="99" spans="1:5" x14ac:dyDescent="0.3">
      <c r="A99" s="124" t="s">
        <v>33</v>
      </c>
      <c r="B99" s="125"/>
      <c r="C99" s="88" t="s">
        <v>32</v>
      </c>
      <c r="D99" s="91"/>
      <c r="E99" s="90"/>
    </row>
    <row r="100" spans="1:5" x14ac:dyDescent="0.3">
      <c r="A100" s="132" t="s">
        <v>28</v>
      </c>
      <c r="B100" s="133"/>
      <c r="C100" s="134"/>
      <c r="D100" s="92" t="s">
        <v>17</v>
      </c>
      <c r="E100" s="93">
        <f>+'1'!E51</f>
        <v>27800</v>
      </c>
    </row>
    <row r="101" spans="1:5" x14ac:dyDescent="0.3">
      <c r="A101" s="141" t="s">
        <v>93</v>
      </c>
      <c r="B101" s="142"/>
      <c r="C101" s="142"/>
      <c r="D101" s="142"/>
      <c r="E101" s="143"/>
    </row>
    <row r="102" spans="1:5" x14ac:dyDescent="0.3">
      <c r="A102" s="144" t="s">
        <v>50</v>
      </c>
      <c r="B102" s="145"/>
      <c r="C102" s="145"/>
      <c r="D102" s="145"/>
      <c r="E102" s="146"/>
    </row>
    <row r="103" spans="1:5" x14ac:dyDescent="0.3">
      <c r="A103" s="126" t="s">
        <v>48</v>
      </c>
      <c r="B103" s="127"/>
      <c r="C103" s="127"/>
      <c r="D103" s="127"/>
      <c r="E103" s="128"/>
    </row>
    <row r="104" spans="1:5" x14ac:dyDescent="0.3">
      <c r="A104" s="129" t="s">
        <v>227</v>
      </c>
      <c r="B104" s="130"/>
      <c r="C104" s="130"/>
      <c r="D104" s="130"/>
      <c r="E104" s="131"/>
    </row>
    <row r="105" spans="1:5" x14ac:dyDescent="0.3">
      <c r="A105" s="126" t="s">
        <v>51</v>
      </c>
      <c r="B105" s="127"/>
      <c r="C105" s="127"/>
      <c r="D105" s="127"/>
      <c r="E105" s="128"/>
    </row>
    <row r="106" spans="1:5" x14ac:dyDescent="0.3">
      <c r="A106" s="129" t="s">
        <v>228</v>
      </c>
      <c r="B106" s="130"/>
      <c r="C106" s="130"/>
      <c r="D106" s="130"/>
      <c r="E106" s="131"/>
    </row>
    <row r="107" spans="1:5" x14ac:dyDescent="0.3">
      <c r="A107" s="120" t="s">
        <v>16</v>
      </c>
      <c r="B107" s="121"/>
      <c r="C107" s="135" t="s">
        <v>91</v>
      </c>
      <c r="D107" s="136"/>
      <c r="E107" s="137"/>
    </row>
    <row r="108" spans="1:5" x14ac:dyDescent="0.3">
      <c r="A108" s="81">
        <v>1099</v>
      </c>
      <c r="B108" s="81" t="s">
        <v>159</v>
      </c>
      <c r="C108" s="138" t="s">
        <v>158</v>
      </c>
      <c r="D108" s="139"/>
      <c r="E108" s="140"/>
    </row>
    <row r="109" spans="1:5" x14ac:dyDescent="0.3">
      <c r="A109" s="120"/>
      <c r="B109" s="121"/>
      <c r="C109" s="135" t="s">
        <v>92</v>
      </c>
      <c r="D109" s="136"/>
      <c r="E109" s="137"/>
    </row>
    <row r="110" spans="1:5" x14ac:dyDescent="0.3">
      <c r="A110" s="122"/>
      <c r="B110" s="123"/>
      <c r="C110" s="138" t="s">
        <v>160</v>
      </c>
      <c r="D110" s="139"/>
      <c r="E110" s="140"/>
    </row>
    <row r="111" spans="1:5" x14ac:dyDescent="0.3">
      <c r="A111" s="124" t="s">
        <v>30</v>
      </c>
      <c r="B111" s="125"/>
      <c r="C111" s="88" t="s">
        <v>161</v>
      </c>
      <c r="D111" s="89">
        <v>-4364</v>
      </c>
      <c r="E111" s="90"/>
    </row>
    <row r="112" spans="1:5" x14ac:dyDescent="0.3">
      <c r="A112" s="120" t="s">
        <v>31</v>
      </c>
      <c r="B112" s="121"/>
      <c r="C112" s="88" t="s">
        <v>32</v>
      </c>
      <c r="D112" s="91"/>
      <c r="E112" s="90"/>
    </row>
    <row r="113" spans="1:5" x14ac:dyDescent="0.3">
      <c r="A113" s="124" t="s">
        <v>33</v>
      </c>
      <c r="B113" s="125"/>
      <c r="C113" s="88" t="s">
        <v>32</v>
      </c>
      <c r="D113" s="91"/>
      <c r="E113" s="90"/>
    </row>
    <row r="114" spans="1:5" x14ac:dyDescent="0.3">
      <c r="A114" s="132" t="s">
        <v>28</v>
      </c>
      <c r="B114" s="133"/>
      <c r="C114" s="134"/>
      <c r="D114" s="92" t="s">
        <v>17</v>
      </c>
      <c r="E114" s="93">
        <f>+'1'!E57</f>
        <v>-33000</v>
      </c>
    </row>
    <row r="115" spans="1:5" x14ac:dyDescent="0.3">
      <c r="A115" s="141" t="s">
        <v>93</v>
      </c>
      <c r="B115" s="142"/>
      <c r="C115" s="142"/>
      <c r="D115" s="142"/>
      <c r="E115" s="143"/>
    </row>
    <row r="116" spans="1:5" x14ac:dyDescent="0.3">
      <c r="A116" s="144" t="s">
        <v>50</v>
      </c>
      <c r="B116" s="145"/>
      <c r="C116" s="145"/>
      <c r="D116" s="145"/>
      <c r="E116" s="146"/>
    </row>
    <row r="117" spans="1:5" x14ac:dyDescent="0.3">
      <c r="A117" s="126" t="s">
        <v>48</v>
      </c>
      <c r="B117" s="127"/>
      <c r="C117" s="127"/>
      <c r="D117" s="127"/>
      <c r="E117" s="128"/>
    </row>
    <row r="118" spans="1:5" x14ac:dyDescent="0.3">
      <c r="A118" s="129" t="s">
        <v>227</v>
      </c>
      <c r="B118" s="130"/>
      <c r="C118" s="130"/>
      <c r="D118" s="130"/>
      <c r="E118" s="131"/>
    </row>
    <row r="119" spans="1:5" x14ac:dyDescent="0.3">
      <c r="A119" s="126" t="s">
        <v>51</v>
      </c>
      <c r="B119" s="127"/>
      <c r="C119" s="127"/>
      <c r="D119" s="127"/>
      <c r="E119" s="128"/>
    </row>
    <row r="120" spans="1:5" x14ac:dyDescent="0.3">
      <c r="A120" s="129" t="s">
        <v>162</v>
      </c>
      <c r="B120" s="130"/>
      <c r="C120" s="130"/>
      <c r="D120" s="130"/>
      <c r="E120" s="131"/>
    </row>
    <row r="121" spans="1:5" x14ac:dyDescent="0.3">
      <c r="A121" s="120" t="s">
        <v>16</v>
      </c>
      <c r="B121" s="121"/>
      <c r="C121" s="135" t="s">
        <v>91</v>
      </c>
      <c r="D121" s="136"/>
      <c r="E121" s="137"/>
    </row>
    <row r="122" spans="1:5" x14ac:dyDescent="0.3">
      <c r="A122" s="81">
        <v>1099</v>
      </c>
      <c r="B122" s="81" t="s">
        <v>164</v>
      </c>
      <c r="C122" s="138" t="s">
        <v>163</v>
      </c>
      <c r="D122" s="139"/>
      <c r="E122" s="140"/>
    </row>
    <row r="123" spans="1:5" x14ac:dyDescent="0.3">
      <c r="A123" s="120"/>
      <c r="B123" s="121"/>
      <c r="C123" s="135" t="s">
        <v>92</v>
      </c>
      <c r="D123" s="136"/>
      <c r="E123" s="137"/>
    </row>
    <row r="124" spans="1:5" x14ac:dyDescent="0.3">
      <c r="A124" s="122"/>
      <c r="B124" s="123"/>
      <c r="C124" s="138" t="s">
        <v>165</v>
      </c>
      <c r="D124" s="139"/>
      <c r="E124" s="140"/>
    </row>
    <row r="125" spans="1:5" x14ac:dyDescent="0.3">
      <c r="A125" s="124" t="s">
        <v>30</v>
      </c>
      <c r="B125" s="125"/>
      <c r="C125" s="88" t="s">
        <v>166</v>
      </c>
      <c r="D125" s="89">
        <v>-15</v>
      </c>
      <c r="E125" s="90"/>
    </row>
    <row r="126" spans="1:5" x14ac:dyDescent="0.3">
      <c r="A126" s="120" t="s">
        <v>31</v>
      </c>
      <c r="B126" s="121"/>
      <c r="C126" s="88" t="s">
        <v>32</v>
      </c>
      <c r="D126" s="91"/>
      <c r="E126" s="90"/>
    </row>
    <row r="127" spans="1:5" x14ac:dyDescent="0.3">
      <c r="A127" s="124" t="s">
        <v>33</v>
      </c>
      <c r="B127" s="125"/>
      <c r="C127" s="88" t="s">
        <v>32</v>
      </c>
      <c r="D127" s="91"/>
      <c r="E127" s="90"/>
    </row>
    <row r="128" spans="1:5" x14ac:dyDescent="0.3">
      <c r="A128" s="132" t="s">
        <v>28</v>
      </c>
      <c r="B128" s="133"/>
      <c r="C128" s="134"/>
      <c r="D128" s="92" t="s">
        <v>17</v>
      </c>
      <c r="E128" s="93">
        <f>+'1'!E39</f>
        <v>-41100</v>
      </c>
    </row>
    <row r="129" spans="1:5" x14ac:dyDescent="0.3">
      <c r="A129" s="141" t="s">
        <v>93</v>
      </c>
      <c r="B129" s="142"/>
      <c r="C129" s="142"/>
      <c r="D129" s="142"/>
      <c r="E129" s="143"/>
    </row>
    <row r="130" spans="1:5" x14ac:dyDescent="0.3">
      <c r="A130" s="144" t="s">
        <v>50</v>
      </c>
      <c r="B130" s="145"/>
      <c r="C130" s="145"/>
      <c r="D130" s="145"/>
      <c r="E130" s="146"/>
    </row>
    <row r="131" spans="1:5" x14ac:dyDescent="0.3">
      <c r="A131" s="126" t="s">
        <v>48</v>
      </c>
      <c r="B131" s="127"/>
      <c r="C131" s="127"/>
      <c r="D131" s="127"/>
      <c r="E131" s="128"/>
    </row>
    <row r="132" spans="1:5" x14ac:dyDescent="0.3">
      <c r="A132" s="129" t="s">
        <v>157</v>
      </c>
      <c r="B132" s="130"/>
      <c r="C132" s="130"/>
      <c r="D132" s="130"/>
      <c r="E132" s="131"/>
    </row>
    <row r="133" spans="1:5" x14ac:dyDescent="0.3">
      <c r="A133" s="126" t="s">
        <v>51</v>
      </c>
      <c r="B133" s="127"/>
      <c r="C133" s="127"/>
      <c r="D133" s="127"/>
      <c r="E133" s="128"/>
    </row>
    <row r="134" spans="1:5" x14ac:dyDescent="0.3">
      <c r="A134" s="129" t="s">
        <v>70</v>
      </c>
      <c r="B134" s="130"/>
      <c r="C134" s="130"/>
      <c r="D134" s="130"/>
      <c r="E134" s="131"/>
    </row>
    <row r="135" spans="1:5" x14ac:dyDescent="0.3">
      <c r="A135" s="120" t="s">
        <v>16</v>
      </c>
      <c r="B135" s="121"/>
      <c r="C135" s="135" t="s">
        <v>91</v>
      </c>
      <c r="D135" s="136"/>
      <c r="E135" s="137"/>
    </row>
    <row r="136" spans="1:5" ht="37.5" customHeight="1" x14ac:dyDescent="0.3">
      <c r="A136" s="81">
        <v>1099</v>
      </c>
      <c r="B136" s="81" t="s">
        <v>196</v>
      </c>
      <c r="C136" s="138" t="s">
        <v>229</v>
      </c>
      <c r="D136" s="139"/>
      <c r="E136" s="140"/>
    </row>
    <row r="137" spans="1:5" x14ac:dyDescent="0.3">
      <c r="A137" s="120"/>
      <c r="B137" s="121"/>
      <c r="C137" s="135" t="s">
        <v>92</v>
      </c>
      <c r="D137" s="136"/>
      <c r="E137" s="137"/>
    </row>
    <row r="138" spans="1:5" ht="42.75" customHeight="1" x14ac:dyDescent="0.3">
      <c r="A138" s="122"/>
      <c r="B138" s="123"/>
      <c r="C138" s="138" t="s">
        <v>230</v>
      </c>
      <c r="D138" s="139"/>
      <c r="E138" s="140"/>
    </row>
    <row r="139" spans="1:5" ht="51.75" x14ac:dyDescent="0.3">
      <c r="A139" s="124" t="s">
        <v>30</v>
      </c>
      <c r="B139" s="125"/>
      <c r="C139" s="88" t="s">
        <v>156</v>
      </c>
      <c r="D139" s="89">
        <v>11763</v>
      </c>
      <c r="E139" s="90"/>
    </row>
    <row r="140" spans="1:5" x14ac:dyDescent="0.3">
      <c r="A140" s="120" t="s">
        <v>31</v>
      </c>
      <c r="B140" s="121"/>
      <c r="C140" s="88" t="s">
        <v>32</v>
      </c>
      <c r="D140" s="91"/>
      <c r="E140" s="90"/>
    </row>
    <row r="141" spans="1:5" x14ac:dyDescent="0.3">
      <c r="A141" s="124" t="s">
        <v>33</v>
      </c>
      <c r="B141" s="125"/>
      <c r="C141" s="88" t="s">
        <v>32</v>
      </c>
      <c r="D141" s="91"/>
      <c r="E141" s="90"/>
    </row>
    <row r="142" spans="1:5" x14ac:dyDescent="0.3">
      <c r="A142" s="132" t="s">
        <v>28</v>
      </c>
      <c r="B142" s="133"/>
      <c r="C142" s="134"/>
      <c r="D142" s="92" t="s">
        <v>17</v>
      </c>
      <c r="E142" s="93">
        <f>+'1'!E35</f>
        <v>20200</v>
      </c>
    </row>
    <row r="143" spans="1:5" x14ac:dyDescent="0.3">
      <c r="A143" s="141" t="s">
        <v>93</v>
      </c>
      <c r="B143" s="142"/>
      <c r="C143" s="142"/>
      <c r="D143" s="142"/>
      <c r="E143" s="143"/>
    </row>
    <row r="144" spans="1:5" x14ac:dyDescent="0.3">
      <c r="A144" s="144" t="s">
        <v>50</v>
      </c>
      <c r="B144" s="145"/>
      <c r="C144" s="145"/>
      <c r="D144" s="145"/>
      <c r="E144" s="146"/>
    </row>
    <row r="145" spans="1:5" x14ac:dyDescent="0.3">
      <c r="A145" s="126" t="s">
        <v>48</v>
      </c>
      <c r="B145" s="127"/>
      <c r="C145" s="127"/>
      <c r="D145" s="127"/>
      <c r="E145" s="128"/>
    </row>
    <row r="146" spans="1:5" x14ac:dyDescent="0.3">
      <c r="A146" s="129" t="s">
        <v>157</v>
      </c>
      <c r="B146" s="130"/>
      <c r="C146" s="130"/>
      <c r="D146" s="130"/>
      <c r="E146" s="131"/>
    </row>
    <row r="147" spans="1:5" x14ac:dyDescent="0.3">
      <c r="A147" s="126" t="s">
        <v>51</v>
      </c>
      <c r="B147" s="127"/>
      <c r="C147" s="127"/>
      <c r="D147" s="127"/>
      <c r="E147" s="128"/>
    </row>
    <row r="148" spans="1:5" x14ac:dyDescent="0.3">
      <c r="A148" s="129" t="s">
        <v>70</v>
      </c>
      <c r="B148" s="130"/>
      <c r="C148" s="130"/>
      <c r="D148" s="130"/>
      <c r="E148" s="131"/>
    </row>
    <row r="149" spans="1:5" x14ac:dyDescent="0.3">
      <c r="A149" s="120" t="s">
        <v>16</v>
      </c>
      <c r="B149" s="121"/>
      <c r="C149" s="135" t="s">
        <v>91</v>
      </c>
      <c r="D149" s="136"/>
      <c r="E149" s="137"/>
    </row>
    <row r="150" spans="1:5" x14ac:dyDescent="0.3">
      <c r="A150" s="81">
        <v>1142</v>
      </c>
      <c r="B150" s="81" t="s">
        <v>131</v>
      </c>
      <c r="C150" s="138" t="s">
        <v>309</v>
      </c>
      <c r="D150" s="139"/>
      <c r="E150" s="140"/>
    </row>
    <row r="151" spans="1:5" x14ac:dyDescent="0.3">
      <c r="A151" s="120"/>
      <c r="B151" s="121"/>
      <c r="C151" s="135" t="s">
        <v>92</v>
      </c>
      <c r="D151" s="136"/>
      <c r="E151" s="137"/>
    </row>
    <row r="152" spans="1:5" x14ac:dyDescent="0.3">
      <c r="A152" s="122"/>
      <c r="B152" s="123"/>
      <c r="C152" s="138" t="s">
        <v>305</v>
      </c>
      <c r="D152" s="139"/>
      <c r="E152" s="140"/>
    </row>
    <row r="153" spans="1:5" x14ac:dyDescent="0.3">
      <c r="A153" s="124" t="s">
        <v>30</v>
      </c>
      <c r="B153" s="125"/>
      <c r="C153" s="88" t="s">
        <v>306</v>
      </c>
      <c r="D153" s="89">
        <v>2058</v>
      </c>
      <c r="E153" s="90"/>
    </row>
    <row r="154" spans="1:5" x14ac:dyDescent="0.3">
      <c r="A154" s="120" t="s">
        <v>31</v>
      </c>
      <c r="B154" s="121"/>
      <c r="C154" s="88" t="s">
        <v>32</v>
      </c>
      <c r="D154" s="91"/>
      <c r="E154" s="90"/>
    </row>
    <row r="155" spans="1:5" x14ac:dyDescent="0.3">
      <c r="A155" s="124" t="s">
        <v>33</v>
      </c>
      <c r="B155" s="125"/>
      <c r="C155" s="88" t="s">
        <v>32</v>
      </c>
      <c r="D155" s="91"/>
      <c r="E155" s="90"/>
    </row>
    <row r="156" spans="1:5" x14ac:dyDescent="0.3">
      <c r="A156" s="132" t="s">
        <v>28</v>
      </c>
      <c r="B156" s="133"/>
      <c r="C156" s="134"/>
      <c r="D156" s="92" t="s">
        <v>17</v>
      </c>
      <c r="E156" s="93">
        <f>+'1'!E117</f>
        <v>11000</v>
      </c>
    </row>
    <row r="157" spans="1:5" x14ac:dyDescent="0.3">
      <c r="A157" s="141" t="s">
        <v>93</v>
      </c>
      <c r="B157" s="142"/>
      <c r="C157" s="142"/>
      <c r="D157" s="142"/>
      <c r="E157" s="143"/>
    </row>
    <row r="158" spans="1:5" x14ac:dyDescent="0.3">
      <c r="A158" s="144" t="s">
        <v>53</v>
      </c>
      <c r="B158" s="145"/>
      <c r="C158" s="145"/>
      <c r="D158" s="145"/>
      <c r="E158" s="146"/>
    </row>
    <row r="159" spans="1:5" x14ac:dyDescent="0.3">
      <c r="A159" s="126" t="s">
        <v>48</v>
      </c>
      <c r="B159" s="127"/>
      <c r="C159" s="127"/>
      <c r="D159" s="127"/>
      <c r="E159" s="128"/>
    </row>
    <row r="160" spans="1:5" x14ac:dyDescent="0.3">
      <c r="A160" s="129" t="s">
        <v>66</v>
      </c>
      <c r="B160" s="130"/>
      <c r="C160" s="130"/>
      <c r="D160" s="130"/>
      <c r="E160" s="131"/>
    </row>
    <row r="161" spans="1:5" x14ac:dyDescent="0.3">
      <c r="A161" s="126" t="s">
        <v>51</v>
      </c>
      <c r="B161" s="127"/>
      <c r="C161" s="127"/>
      <c r="D161" s="127"/>
      <c r="E161" s="128"/>
    </row>
    <row r="162" spans="1:5" x14ac:dyDescent="0.3">
      <c r="A162" s="129" t="s">
        <v>307</v>
      </c>
      <c r="B162" s="130"/>
      <c r="C162" s="130"/>
      <c r="D162" s="130"/>
      <c r="E162" s="131"/>
    </row>
    <row r="163" spans="1:5" x14ac:dyDescent="0.3">
      <c r="A163" s="120" t="s">
        <v>16</v>
      </c>
      <c r="B163" s="121"/>
      <c r="C163" s="135" t="s">
        <v>91</v>
      </c>
      <c r="D163" s="136"/>
      <c r="E163" s="137"/>
    </row>
    <row r="164" spans="1:5" x14ac:dyDescent="0.3">
      <c r="A164" s="81">
        <v>1150</v>
      </c>
      <c r="B164" s="81" t="s">
        <v>131</v>
      </c>
      <c r="C164" s="138" t="s">
        <v>169</v>
      </c>
      <c r="D164" s="139"/>
      <c r="E164" s="140"/>
    </row>
    <row r="165" spans="1:5" x14ac:dyDescent="0.3">
      <c r="A165" s="120"/>
      <c r="B165" s="121"/>
      <c r="C165" s="135" t="s">
        <v>92</v>
      </c>
      <c r="D165" s="136"/>
      <c r="E165" s="137"/>
    </row>
    <row r="166" spans="1:5" ht="40.5" customHeight="1" x14ac:dyDescent="0.3">
      <c r="A166" s="122"/>
      <c r="B166" s="123"/>
      <c r="C166" s="138" t="s">
        <v>170</v>
      </c>
      <c r="D166" s="139"/>
      <c r="E166" s="140"/>
    </row>
    <row r="167" spans="1:5" x14ac:dyDescent="0.3">
      <c r="A167" s="124" t="s">
        <v>30</v>
      </c>
      <c r="B167" s="125"/>
      <c r="C167" s="88" t="s">
        <v>171</v>
      </c>
      <c r="D167" s="89">
        <v>5064</v>
      </c>
      <c r="E167" s="90"/>
    </row>
    <row r="168" spans="1:5" x14ac:dyDescent="0.3">
      <c r="A168" s="120" t="s">
        <v>31</v>
      </c>
      <c r="B168" s="121"/>
      <c r="C168" s="88" t="s">
        <v>32</v>
      </c>
      <c r="D168" s="91"/>
      <c r="E168" s="90"/>
    </row>
    <row r="169" spans="1:5" x14ac:dyDescent="0.3">
      <c r="A169" s="124" t="s">
        <v>33</v>
      </c>
      <c r="B169" s="125"/>
      <c r="C169" s="88" t="s">
        <v>32</v>
      </c>
      <c r="D169" s="91"/>
      <c r="E169" s="90"/>
    </row>
    <row r="170" spans="1:5" x14ac:dyDescent="0.3">
      <c r="A170" s="132" t="s">
        <v>28</v>
      </c>
      <c r="B170" s="133"/>
      <c r="C170" s="134"/>
      <c r="D170" s="92" t="s">
        <v>17</v>
      </c>
      <c r="E170" s="93">
        <f>+'1'!E65</f>
        <v>181000</v>
      </c>
    </row>
    <row r="171" spans="1:5" x14ac:dyDescent="0.3">
      <c r="A171" s="141" t="s">
        <v>93</v>
      </c>
      <c r="B171" s="142"/>
      <c r="C171" s="142"/>
      <c r="D171" s="142"/>
      <c r="E171" s="143"/>
    </row>
    <row r="172" spans="1:5" x14ac:dyDescent="0.3">
      <c r="A172" s="144" t="s">
        <v>172</v>
      </c>
      <c r="B172" s="145"/>
      <c r="C172" s="145"/>
      <c r="D172" s="145"/>
      <c r="E172" s="146"/>
    </row>
    <row r="173" spans="1:5" x14ac:dyDescent="0.3">
      <c r="A173" s="126" t="s">
        <v>48</v>
      </c>
      <c r="B173" s="127"/>
      <c r="C173" s="127"/>
      <c r="D173" s="127"/>
      <c r="E173" s="128"/>
    </row>
    <row r="174" spans="1:5" x14ac:dyDescent="0.3">
      <c r="A174" s="129" t="s">
        <v>69</v>
      </c>
      <c r="B174" s="130"/>
      <c r="C174" s="130"/>
      <c r="D174" s="130"/>
      <c r="E174" s="131"/>
    </row>
    <row r="175" spans="1:5" x14ac:dyDescent="0.3">
      <c r="A175" s="126" t="s">
        <v>51</v>
      </c>
      <c r="B175" s="127"/>
      <c r="C175" s="127"/>
      <c r="D175" s="127"/>
      <c r="E175" s="128"/>
    </row>
    <row r="176" spans="1:5" ht="17.25" customHeight="1" x14ac:dyDescent="0.3">
      <c r="A176" s="129" t="s">
        <v>70</v>
      </c>
      <c r="B176" s="130"/>
      <c r="C176" s="130"/>
      <c r="D176" s="130"/>
      <c r="E176" s="131"/>
    </row>
    <row r="177" spans="1:5" x14ac:dyDescent="0.3">
      <c r="A177" s="120" t="s">
        <v>16</v>
      </c>
      <c r="B177" s="121"/>
      <c r="C177" s="135" t="s">
        <v>91</v>
      </c>
      <c r="D177" s="136"/>
      <c r="E177" s="137"/>
    </row>
    <row r="178" spans="1:5" x14ac:dyDescent="0.3">
      <c r="A178" s="81">
        <v>1150</v>
      </c>
      <c r="B178" s="81" t="s">
        <v>52</v>
      </c>
      <c r="C178" s="138" t="s">
        <v>173</v>
      </c>
      <c r="D178" s="139"/>
      <c r="E178" s="140"/>
    </row>
    <row r="179" spans="1:5" x14ac:dyDescent="0.3">
      <c r="A179" s="120"/>
      <c r="B179" s="121"/>
      <c r="C179" s="135" t="s">
        <v>92</v>
      </c>
      <c r="D179" s="136"/>
      <c r="E179" s="137"/>
    </row>
    <row r="180" spans="1:5" x14ac:dyDescent="0.3">
      <c r="A180" s="122"/>
      <c r="B180" s="123"/>
      <c r="C180" s="138" t="s">
        <v>174</v>
      </c>
      <c r="D180" s="139"/>
      <c r="E180" s="140"/>
    </row>
    <row r="181" spans="1:5" ht="34.5" x14ac:dyDescent="0.3">
      <c r="A181" s="124" t="s">
        <v>30</v>
      </c>
      <c r="B181" s="125"/>
      <c r="C181" s="88" t="s">
        <v>175</v>
      </c>
      <c r="D181" s="89">
        <v>2778</v>
      </c>
      <c r="E181" s="90"/>
    </row>
    <row r="182" spans="1:5" x14ac:dyDescent="0.3">
      <c r="A182" s="120" t="s">
        <v>31</v>
      </c>
      <c r="B182" s="121"/>
      <c r="C182" s="88" t="s">
        <v>32</v>
      </c>
      <c r="D182" s="91"/>
      <c r="E182" s="90"/>
    </row>
    <row r="183" spans="1:5" x14ac:dyDescent="0.3">
      <c r="A183" s="124" t="s">
        <v>33</v>
      </c>
      <c r="B183" s="125"/>
      <c r="C183" s="88" t="s">
        <v>32</v>
      </c>
      <c r="D183" s="91"/>
      <c r="E183" s="90"/>
    </row>
    <row r="184" spans="1:5" x14ac:dyDescent="0.3">
      <c r="A184" s="132" t="s">
        <v>28</v>
      </c>
      <c r="B184" s="133"/>
      <c r="C184" s="134"/>
      <c r="D184" s="92" t="s">
        <v>17</v>
      </c>
      <c r="E184" s="93">
        <f>+'1'!E79</f>
        <v>44000</v>
      </c>
    </row>
    <row r="185" spans="1:5" x14ac:dyDescent="0.3">
      <c r="A185" s="141" t="s">
        <v>93</v>
      </c>
      <c r="B185" s="142"/>
      <c r="C185" s="142"/>
      <c r="D185" s="142"/>
      <c r="E185" s="143"/>
    </row>
    <row r="186" spans="1:5" x14ac:dyDescent="0.3">
      <c r="A186" s="144" t="s">
        <v>172</v>
      </c>
      <c r="B186" s="145"/>
      <c r="C186" s="145"/>
      <c r="D186" s="145"/>
      <c r="E186" s="146"/>
    </row>
    <row r="187" spans="1:5" x14ac:dyDescent="0.3">
      <c r="A187" s="126" t="s">
        <v>48</v>
      </c>
      <c r="B187" s="127"/>
      <c r="C187" s="127"/>
      <c r="D187" s="127"/>
      <c r="E187" s="128"/>
    </row>
    <row r="188" spans="1:5" x14ac:dyDescent="0.3">
      <c r="A188" s="129" t="s">
        <v>69</v>
      </c>
      <c r="B188" s="130"/>
      <c r="C188" s="130"/>
      <c r="D188" s="130"/>
      <c r="E188" s="131"/>
    </row>
    <row r="189" spans="1:5" x14ac:dyDescent="0.3">
      <c r="A189" s="126" t="s">
        <v>51</v>
      </c>
      <c r="B189" s="127"/>
      <c r="C189" s="127"/>
      <c r="D189" s="127"/>
      <c r="E189" s="128"/>
    </row>
    <row r="190" spans="1:5" x14ac:dyDescent="0.3">
      <c r="A190" s="129" t="s">
        <v>70</v>
      </c>
      <c r="B190" s="130"/>
      <c r="C190" s="130"/>
      <c r="D190" s="130"/>
      <c r="E190" s="131"/>
    </row>
    <row r="191" spans="1:5" x14ac:dyDescent="0.3">
      <c r="A191" s="120" t="s">
        <v>16</v>
      </c>
      <c r="B191" s="121"/>
      <c r="C191" s="135" t="s">
        <v>91</v>
      </c>
      <c r="D191" s="136"/>
      <c r="E191" s="137"/>
    </row>
    <row r="192" spans="1:5" x14ac:dyDescent="0.3">
      <c r="A192" s="81">
        <v>1150</v>
      </c>
      <c r="B192" s="81" t="s">
        <v>167</v>
      </c>
      <c r="C192" s="138" t="s">
        <v>176</v>
      </c>
      <c r="D192" s="139"/>
      <c r="E192" s="140"/>
    </row>
    <row r="193" spans="1:5" x14ac:dyDescent="0.3">
      <c r="A193" s="120"/>
      <c r="B193" s="121"/>
      <c r="C193" s="135" t="s">
        <v>92</v>
      </c>
      <c r="D193" s="136"/>
      <c r="E193" s="137"/>
    </row>
    <row r="194" spans="1:5" ht="39" customHeight="1" x14ac:dyDescent="0.3">
      <c r="A194" s="122"/>
      <c r="B194" s="123"/>
      <c r="C194" s="138" t="s">
        <v>177</v>
      </c>
      <c r="D194" s="139"/>
      <c r="E194" s="140"/>
    </row>
    <row r="195" spans="1:5" ht="34.5" x14ac:dyDescent="0.3">
      <c r="A195" s="124" t="s">
        <v>30</v>
      </c>
      <c r="B195" s="125"/>
      <c r="C195" s="88" t="s">
        <v>178</v>
      </c>
      <c r="D195" s="89">
        <v>315</v>
      </c>
      <c r="E195" s="90"/>
    </row>
    <row r="196" spans="1:5" x14ac:dyDescent="0.3">
      <c r="A196" s="120" t="s">
        <v>31</v>
      </c>
      <c r="B196" s="121"/>
      <c r="C196" s="88" t="s">
        <v>32</v>
      </c>
      <c r="D196" s="91"/>
      <c r="E196" s="90"/>
    </row>
    <row r="197" spans="1:5" x14ac:dyDescent="0.3">
      <c r="A197" s="124" t="s">
        <v>33</v>
      </c>
      <c r="B197" s="125"/>
      <c r="C197" s="88" t="s">
        <v>32</v>
      </c>
      <c r="D197" s="91"/>
      <c r="E197" s="90"/>
    </row>
    <row r="198" spans="1:5" x14ac:dyDescent="0.3">
      <c r="A198" s="132" t="s">
        <v>28</v>
      </c>
      <c r="B198" s="133"/>
      <c r="C198" s="134"/>
      <c r="D198" s="92" t="s">
        <v>17</v>
      </c>
      <c r="E198" s="93">
        <f>+'1'!E83</f>
        <v>21100</v>
      </c>
    </row>
    <row r="199" spans="1:5" x14ac:dyDescent="0.3">
      <c r="A199" s="141" t="s">
        <v>93</v>
      </c>
      <c r="B199" s="142"/>
      <c r="C199" s="142"/>
      <c r="D199" s="142"/>
      <c r="E199" s="143"/>
    </row>
    <row r="200" spans="1:5" x14ac:dyDescent="0.3">
      <c r="A200" s="144" t="s">
        <v>172</v>
      </c>
      <c r="B200" s="145"/>
      <c r="C200" s="145"/>
      <c r="D200" s="145"/>
      <c r="E200" s="146"/>
    </row>
    <row r="201" spans="1:5" x14ac:dyDescent="0.3">
      <c r="A201" s="126" t="s">
        <v>48</v>
      </c>
      <c r="B201" s="127"/>
      <c r="C201" s="127"/>
      <c r="D201" s="127"/>
      <c r="E201" s="128"/>
    </row>
    <row r="202" spans="1:5" x14ac:dyDescent="0.3">
      <c r="A202" s="129" t="s">
        <v>69</v>
      </c>
      <c r="B202" s="130"/>
      <c r="C202" s="130"/>
      <c r="D202" s="130"/>
      <c r="E202" s="131"/>
    </row>
    <row r="203" spans="1:5" x14ac:dyDescent="0.3">
      <c r="A203" s="126" t="s">
        <v>51</v>
      </c>
      <c r="B203" s="127"/>
      <c r="C203" s="127"/>
      <c r="D203" s="127"/>
      <c r="E203" s="128"/>
    </row>
    <row r="204" spans="1:5" x14ac:dyDescent="0.3">
      <c r="A204" s="129" t="s">
        <v>70</v>
      </c>
      <c r="B204" s="130"/>
      <c r="C204" s="130"/>
      <c r="D204" s="130"/>
      <c r="E204" s="131"/>
    </row>
    <row r="205" spans="1:5" x14ac:dyDescent="0.3">
      <c r="A205" s="120" t="s">
        <v>16</v>
      </c>
      <c r="B205" s="121"/>
      <c r="C205" s="135" t="s">
        <v>91</v>
      </c>
      <c r="D205" s="136"/>
      <c r="E205" s="137"/>
    </row>
    <row r="206" spans="1:5" x14ac:dyDescent="0.3">
      <c r="A206" s="81">
        <v>1150</v>
      </c>
      <c r="B206" s="81" t="s">
        <v>49</v>
      </c>
      <c r="C206" s="138" t="s">
        <v>179</v>
      </c>
      <c r="D206" s="139"/>
      <c r="E206" s="140"/>
    </row>
    <row r="207" spans="1:5" x14ac:dyDescent="0.3">
      <c r="A207" s="120"/>
      <c r="B207" s="121"/>
      <c r="C207" s="135" t="s">
        <v>92</v>
      </c>
      <c r="D207" s="136"/>
      <c r="E207" s="137"/>
    </row>
    <row r="208" spans="1:5" ht="27" customHeight="1" x14ac:dyDescent="0.3">
      <c r="A208" s="122"/>
      <c r="B208" s="123"/>
      <c r="C208" s="138" t="s">
        <v>180</v>
      </c>
      <c r="D208" s="139"/>
      <c r="E208" s="140"/>
    </row>
    <row r="209" spans="1:5" ht="34.5" x14ac:dyDescent="0.3">
      <c r="A209" s="124" t="s">
        <v>30</v>
      </c>
      <c r="B209" s="125"/>
      <c r="C209" s="88" t="s">
        <v>181</v>
      </c>
      <c r="D209" s="89">
        <v>-1270</v>
      </c>
      <c r="E209" s="90"/>
    </row>
    <row r="210" spans="1:5" x14ac:dyDescent="0.3">
      <c r="A210" s="120" t="s">
        <v>31</v>
      </c>
      <c r="B210" s="121"/>
      <c r="C210" s="88" t="s">
        <v>32</v>
      </c>
      <c r="D210" s="91"/>
      <c r="E210" s="90"/>
    </row>
    <row r="211" spans="1:5" x14ac:dyDescent="0.3">
      <c r="A211" s="124" t="s">
        <v>33</v>
      </c>
      <c r="B211" s="125"/>
      <c r="C211" s="88" t="s">
        <v>32</v>
      </c>
      <c r="D211" s="91"/>
      <c r="E211" s="90"/>
    </row>
    <row r="212" spans="1:5" x14ac:dyDescent="0.3">
      <c r="A212" s="132" t="s">
        <v>28</v>
      </c>
      <c r="B212" s="133"/>
      <c r="C212" s="134"/>
      <c r="D212" s="92" t="s">
        <v>17</v>
      </c>
      <c r="E212" s="93">
        <f>+'1'!E93</f>
        <v>-160000</v>
      </c>
    </row>
    <row r="213" spans="1:5" x14ac:dyDescent="0.3">
      <c r="A213" s="141" t="s">
        <v>93</v>
      </c>
      <c r="B213" s="142"/>
      <c r="C213" s="142"/>
      <c r="D213" s="142"/>
      <c r="E213" s="143"/>
    </row>
    <row r="214" spans="1:5" x14ac:dyDescent="0.3">
      <c r="A214" s="144" t="s">
        <v>172</v>
      </c>
      <c r="B214" s="145"/>
      <c r="C214" s="145"/>
      <c r="D214" s="145"/>
      <c r="E214" s="146"/>
    </row>
    <row r="215" spans="1:5" x14ac:dyDescent="0.3">
      <c r="A215" s="126" t="s">
        <v>48</v>
      </c>
      <c r="B215" s="127"/>
      <c r="C215" s="127"/>
      <c r="D215" s="127"/>
      <c r="E215" s="128"/>
    </row>
    <row r="216" spans="1:5" ht="37.5" customHeight="1" x14ac:dyDescent="0.3">
      <c r="A216" s="129" t="s">
        <v>182</v>
      </c>
      <c r="B216" s="130"/>
      <c r="C216" s="130"/>
      <c r="D216" s="130"/>
      <c r="E216" s="131"/>
    </row>
    <row r="217" spans="1:5" x14ac:dyDescent="0.3">
      <c r="A217" s="126" t="s">
        <v>51</v>
      </c>
      <c r="B217" s="127"/>
      <c r="C217" s="127"/>
      <c r="D217" s="127"/>
      <c r="E217" s="128"/>
    </row>
    <row r="218" spans="1:5" x14ac:dyDescent="0.3">
      <c r="A218" s="129" t="s">
        <v>183</v>
      </c>
      <c r="B218" s="130"/>
      <c r="C218" s="130"/>
      <c r="D218" s="130"/>
      <c r="E218" s="131"/>
    </row>
    <row r="219" spans="1:5" x14ac:dyDescent="0.3">
      <c r="A219" s="120" t="s">
        <v>16</v>
      </c>
      <c r="B219" s="121"/>
      <c r="C219" s="135" t="s">
        <v>91</v>
      </c>
      <c r="D219" s="136"/>
      <c r="E219" s="137"/>
    </row>
    <row r="220" spans="1:5" x14ac:dyDescent="0.3">
      <c r="A220" s="81">
        <v>1150</v>
      </c>
      <c r="B220" s="81" t="s">
        <v>168</v>
      </c>
      <c r="C220" s="138" t="s">
        <v>184</v>
      </c>
      <c r="D220" s="139"/>
      <c r="E220" s="140"/>
    </row>
    <row r="221" spans="1:5" x14ac:dyDescent="0.3">
      <c r="A221" s="120"/>
      <c r="B221" s="121"/>
      <c r="C221" s="135" t="s">
        <v>92</v>
      </c>
      <c r="D221" s="136"/>
      <c r="E221" s="137"/>
    </row>
    <row r="222" spans="1:5" x14ac:dyDescent="0.3">
      <c r="A222" s="122"/>
      <c r="B222" s="123"/>
      <c r="C222" s="138" t="s">
        <v>185</v>
      </c>
      <c r="D222" s="139"/>
      <c r="E222" s="140"/>
    </row>
    <row r="223" spans="1:5" x14ac:dyDescent="0.3">
      <c r="A223" s="124" t="s">
        <v>30</v>
      </c>
      <c r="B223" s="125"/>
      <c r="C223" s="88" t="s">
        <v>186</v>
      </c>
      <c r="D223" s="89">
        <v>-339</v>
      </c>
      <c r="E223" s="90"/>
    </row>
    <row r="224" spans="1:5" x14ac:dyDescent="0.3">
      <c r="A224" s="120" t="s">
        <v>31</v>
      </c>
      <c r="B224" s="121"/>
      <c r="C224" s="88" t="s">
        <v>32</v>
      </c>
      <c r="D224" s="91"/>
      <c r="E224" s="90"/>
    </row>
    <row r="225" spans="1:5" x14ac:dyDescent="0.3">
      <c r="A225" s="124" t="s">
        <v>33</v>
      </c>
      <c r="B225" s="125"/>
      <c r="C225" s="88" t="s">
        <v>32</v>
      </c>
      <c r="D225" s="91"/>
      <c r="E225" s="90"/>
    </row>
    <row r="226" spans="1:5" x14ac:dyDescent="0.3">
      <c r="A226" s="132" t="s">
        <v>28</v>
      </c>
      <c r="B226" s="133"/>
      <c r="C226" s="134"/>
      <c r="D226" s="92" t="s">
        <v>17</v>
      </c>
      <c r="E226" s="93">
        <f>+'1'!E97</f>
        <v>-27000</v>
      </c>
    </row>
    <row r="227" spans="1:5" x14ac:dyDescent="0.3">
      <c r="A227" s="141" t="s">
        <v>93</v>
      </c>
      <c r="B227" s="142"/>
      <c r="C227" s="142"/>
      <c r="D227" s="142"/>
      <c r="E227" s="143"/>
    </row>
    <row r="228" spans="1:5" x14ac:dyDescent="0.3">
      <c r="A228" s="144" t="s">
        <v>172</v>
      </c>
      <c r="B228" s="145"/>
      <c r="C228" s="145"/>
      <c r="D228" s="145"/>
      <c r="E228" s="146"/>
    </row>
    <row r="229" spans="1:5" x14ac:dyDescent="0.3">
      <c r="A229" s="126" t="s">
        <v>48</v>
      </c>
      <c r="B229" s="127"/>
      <c r="C229" s="127"/>
      <c r="D229" s="127"/>
      <c r="E229" s="128"/>
    </row>
    <row r="230" spans="1:5" x14ac:dyDescent="0.3">
      <c r="A230" s="129" t="s">
        <v>187</v>
      </c>
      <c r="B230" s="130"/>
      <c r="C230" s="130"/>
      <c r="D230" s="130"/>
      <c r="E230" s="131"/>
    </row>
    <row r="231" spans="1:5" x14ac:dyDescent="0.3">
      <c r="A231" s="126" t="s">
        <v>51</v>
      </c>
      <c r="B231" s="127"/>
      <c r="C231" s="127"/>
      <c r="D231" s="127"/>
      <c r="E231" s="128"/>
    </row>
    <row r="232" spans="1:5" x14ac:dyDescent="0.3">
      <c r="A232" s="129" t="s">
        <v>183</v>
      </c>
      <c r="B232" s="130"/>
      <c r="C232" s="130"/>
      <c r="D232" s="130"/>
      <c r="E232" s="131"/>
    </row>
    <row r="233" spans="1:5" x14ac:dyDescent="0.3">
      <c r="A233" s="120" t="s">
        <v>16</v>
      </c>
      <c r="B233" s="121"/>
      <c r="C233" s="135" t="s">
        <v>91</v>
      </c>
      <c r="D233" s="136"/>
      <c r="E233" s="137"/>
    </row>
    <row r="234" spans="1:5" x14ac:dyDescent="0.3">
      <c r="A234" s="81">
        <v>1150</v>
      </c>
      <c r="B234" s="81" t="s">
        <v>159</v>
      </c>
      <c r="C234" s="138" t="s">
        <v>188</v>
      </c>
      <c r="D234" s="139"/>
      <c r="E234" s="140"/>
    </row>
    <row r="235" spans="1:5" x14ac:dyDescent="0.3">
      <c r="A235" s="120"/>
      <c r="B235" s="121"/>
      <c r="C235" s="135" t="s">
        <v>92</v>
      </c>
      <c r="D235" s="136"/>
      <c r="E235" s="137"/>
    </row>
    <row r="236" spans="1:5" ht="36.75" customHeight="1" x14ac:dyDescent="0.3">
      <c r="A236" s="122"/>
      <c r="B236" s="123"/>
      <c r="C236" s="138" t="s">
        <v>189</v>
      </c>
      <c r="D236" s="139"/>
      <c r="E236" s="140"/>
    </row>
    <row r="237" spans="1:5" x14ac:dyDescent="0.3">
      <c r="A237" s="124" t="s">
        <v>30</v>
      </c>
      <c r="B237" s="125"/>
      <c r="C237" s="88" t="s">
        <v>190</v>
      </c>
      <c r="D237" s="89">
        <v>11603</v>
      </c>
      <c r="E237" s="90"/>
    </row>
    <row r="238" spans="1:5" x14ac:dyDescent="0.3">
      <c r="A238" s="120" t="s">
        <v>31</v>
      </c>
      <c r="B238" s="121"/>
      <c r="C238" s="88" t="s">
        <v>32</v>
      </c>
      <c r="D238" s="91"/>
      <c r="E238" s="90"/>
    </row>
    <row r="239" spans="1:5" x14ac:dyDescent="0.3">
      <c r="A239" s="124" t="s">
        <v>33</v>
      </c>
      <c r="B239" s="125"/>
      <c r="C239" s="88" t="s">
        <v>32</v>
      </c>
      <c r="D239" s="91"/>
      <c r="E239" s="90"/>
    </row>
    <row r="240" spans="1:5" x14ac:dyDescent="0.3">
      <c r="A240" s="132" t="s">
        <v>28</v>
      </c>
      <c r="B240" s="133"/>
      <c r="C240" s="134"/>
      <c r="D240" s="92" t="s">
        <v>17</v>
      </c>
      <c r="E240" s="93">
        <f>+'1'!E101</f>
        <v>121000</v>
      </c>
    </row>
    <row r="241" spans="1:5" x14ac:dyDescent="0.3">
      <c r="A241" s="141" t="s">
        <v>93</v>
      </c>
      <c r="B241" s="142"/>
      <c r="C241" s="142"/>
      <c r="D241" s="142"/>
      <c r="E241" s="143"/>
    </row>
    <row r="242" spans="1:5" x14ac:dyDescent="0.3">
      <c r="A242" s="144" t="s">
        <v>172</v>
      </c>
      <c r="B242" s="145"/>
      <c r="C242" s="145"/>
      <c r="D242" s="145"/>
      <c r="E242" s="146"/>
    </row>
    <row r="243" spans="1:5" x14ac:dyDescent="0.3">
      <c r="A243" s="126" t="s">
        <v>48</v>
      </c>
      <c r="B243" s="127"/>
      <c r="C243" s="127"/>
      <c r="D243" s="127"/>
      <c r="E243" s="128"/>
    </row>
    <row r="244" spans="1:5" x14ac:dyDescent="0.3">
      <c r="A244" s="129" t="s">
        <v>191</v>
      </c>
      <c r="B244" s="130"/>
      <c r="C244" s="130"/>
      <c r="D244" s="130"/>
      <c r="E244" s="131"/>
    </row>
    <row r="245" spans="1:5" x14ac:dyDescent="0.3">
      <c r="A245" s="126" t="s">
        <v>51</v>
      </c>
      <c r="B245" s="127"/>
      <c r="C245" s="127"/>
      <c r="D245" s="127"/>
      <c r="E245" s="128"/>
    </row>
    <row r="246" spans="1:5" x14ac:dyDescent="0.3">
      <c r="A246" s="129" t="s">
        <v>70</v>
      </c>
      <c r="B246" s="130"/>
      <c r="C246" s="130"/>
      <c r="D246" s="130"/>
      <c r="E246" s="131"/>
    </row>
    <row r="247" spans="1:5" x14ac:dyDescent="0.3">
      <c r="A247" s="120" t="s">
        <v>16</v>
      </c>
      <c r="B247" s="121"/>
      <c r="C247" s="135" t="s">
        <v>91</v>
      </c>
      <c r="D247" s="136"/>
      <c r="E247" s="137"/>
    </row>
    <row r="248" spans="1:5" x14ac:dyDescent="0.3">
      <c r="A248" s="81">
        <v>1150</v>
      </c>
      <c r="B248" s="81" t="s">
        <v>164</v>
      </c>
      <c r="C248" s="138" t="s">
        <v>192</v>
      </c>
      <c r="D248" s="139"/>
      <c r="E248" s="140"/>
    </row>
    <row r="249" spans="1:5" x14ac:dyDescent="0.3">
      <c r="A249" s="120"/>
      <c r="B249" s="121"/>
      <c r="C249" s="135" t="s">
        <v>92</v>
      </c>
      <c r="D249" s="136"/>
      <c r="E249" s="137"/>
    </row>
    <row r="250" spans="1:5" ht="38.25" customHeight="1" x14ac:dyDescent="0.3">
      <c r="A250" s="122"/>
      <c r="B250" s="123"/>
      <c r="C250" s="138" t="s">
        <v>193</v>
      </c>
      <c r="D250" s="139"/>
      <c r="E250" s="140"/>
    </row>
    <row r="251" spans="1:5" ht="34.5" x14ac:dyDescent="0.3">
      <c r="A251" s="124" t="s">
        <v>30</v>
      </c>
      <c r="B251" s="125"/>
      <c r="C251" s="88" t="s">
        <v>194</v>
      </c>
      <c r="D251" s="89">
        <v>6861</v>
      </c>
      <c r="E251" s="90"/>
    </row>
    <row r="252" spans="1:5" x14ac:dyDescent="0.3">
      <c r="A252" s="120" t="s">
        <v>31</v>
      </c>
      <c r="B252" s="121"/>
      <c r="C252" s="88" t="s">
        <v>32</v>
      </c>
      <c r="D252" s="91"/>
      <c r="E252" s="90"/>
    </row>
    <row r="253" spans="1:5" x14ac:dyDescent="0.3">
      <c r="A253" s="124" t="s">
        <v>33</v>
      </c>
      <c r="B253" s="125"/>
      <c r="C253" s="88" t="s">
        <v>32</v>
      </c>
      <c r="D253" s="91"/>
      <c r="E253" s="90"/>
    </row>
    <row r="254" spans="1:5" x14ac:dyDescent="0.3">
      <c r="A254" s="132" t="s">
        <v>28</v>
      </c>
      <c r="B254" s="133"/>
      <c r="C254" s="134"/>
      <c r="D254" s="92" t="s">
        <v>17</v>
      </c>
      <c r="E254" s="93">
        <f>+'1'!E69</f>
        <v>180000</v>
      </c>
    </row>
    <row r="255" spans="1:5" x14ac:dyDescent="0.3">
      <c r="A255" s="141" t="s">
        <v>93</v>
      </c>
      <c r="B255" s="142"/>
      <c r="C255" s="142"/>
      <c r="D255" s="142"/>
      <c r="E255" s="143"/>
    </row>
    <row r="256" spans="1:5" x14ac:dyDescent="0.3">
      <c r="A256" s="144" t="s">
        <v>172</v>
      </c>
      <c r="B256" s="145"/>
      <c r="C256" s="145"/>
      <c r="D256" s="145"/>
      <c r="E256" s="146"/>
    </row>
    <row r="257" spans="1:5" x14ac:dyDescent="0.3">
      <c r="A257" s="126" t="s">
        <v>48</v>
      </c>
      <c r="B257" s="127"/>
      <c r="C257" s="127"/>
      <c r="D257" s="127"/>
      <c r="E257" s="128"/>
    </row>
    <row r="258" spans="1:5" x14ac:dyDescent="0.3">
      <c r="A258" s="129" t="s">
        <v>195</v>
      </c>
      <c r="B258" s="130"/>
      <c r="C258" s="130"/>
      <c r="D258" s="130"/>
      <c r="E258" s="131"/>
    </row>
    <row r="259" spans="1:5" x14ac:dyDescent="0.3">
      <c r="A259" s="126" t="s">
        <v>51</v>
      </c>
      <c r="B259" s="127"/>
      <c r="C259" s="127"/>
      <c r="D259" s="127"/>
      <c r="E259" s="128"/>
    </row>
    <row r="260" spans="1:5" x14ac:dyDescent="0.3">
      <c r="A260" s="129" t="s">
        <v>70</v>
      </c>
      <c r="B260" s="130"/>
      <c r="C260" s="130"/>
      <c r="D260" s="130"/>
      <c r="E260" s="131"/>
    </row>
    <row r="261" spans="1:5" x14ac:dyDescent="0.3">
      <c r="A261" s="120" t="s">
        <v>16</v>
      </c>
      <c r="B261" s="121"/>
      <c r="C261" s="135" t="s">
        <v>91</v>
      </c>
      <c r="D261" s="136"/>
      <c r="E261" s="137"/>
    </row>
    <row r="262" spans="1:5" x14ac:dyDescent="0.3">
      <c r="A262" s="81">
        <v>1150</v>
      </c>
      <c r="B262" s="81" t="s">
        <v>199</v>
      </c>
      <c r="C262" s="138" t="s">
        <v>198</v>
      </c>
      <c r="D262" s="139"/>
      <c r="E262" s="140"/>
    </row>
    <row r="263" spans="1:5" x14ac:dyDescent="0.3">
      <c r="A263" s="120"/>
      <c r="B263" s="121"/>
      <c r="C263" s="135" t="s">
        <v>92</v>
      </c>
      <c r="D263" s="136"/>
      <c r="E263" s="137"/>
    </row>
    <row r="264" spans="1:5" ht="42" customHeight="1" x14ac:dyDescent="0.3">
      <c r="A264" s="122"/>
      <c r="B264" s="123"/>
      <c r="C264" s="138" t="s">
        <v>200</v>
      </c>
      <c r="D264" s="139"/>
      <c r="E264" s="140"/>
    </row>
    <row r="265" spans="1:5" x14ac:dyDescent="0.3">
      <c r="A265" s="124" t="s">
        <v>30</v>
      </c>
      <c r="B265" s="125"/>
      <c r="C265" s="88" t="s">
        <v>197</v>
      </c>
      <c r="D265" s="89">
        <v>536</v>
      </c>
      <c r="E265" s="90"/>
    </row>
    <row r="266" spans="1:5" x14ac:dyDescent="0.3">
      <c r="A266" s="120" t="s">
        <v>31</v>
      </c>
      <c r="B266" s="121"/>
      <c r="C266" s="88" t="s">
        <v>32</v>
      </c>
      <c r="D266" s="91"/>
      <c r="E266" s="90"/>
    </row>
    <row r="267" spans="1:5" x14ac:dyDescent="0.3">
      <c r="A267" s="124" t="s">
        <v>33</v>
      </c>
      <c r="B267" s="125"/>
      <c r="C267" s="88" t="s">
        <v>32</v>
      </c>
      <c r="D267" s="91"/>
      <c r="E267" s="90"/>
    </row>
    <row r="268" spans="1:5" x14ac:dyDescent="0.3">
      <c r="A268" s="132" t="s">
        <v>28</v>
      </c>
      <c r="B268" s="133"/>
      <c r="C268" s="134"/>
      <c r="D268" s="92" t="s">
        <v>17</v>
      </c>
      <c r="E268" s="93">
        <f>+'1'!E73</f>
        <v>48000</v>
      </c>
    </row>
    <row r="269" spans="1:5" x14ac:dyDescent="0.3">
      <c r="A269" s="141" t="s">
        <v>93</v>
      </c>
      <c r="B269" s="142"/>
      <c r="C269" s="142"/>
      <c r="D269" s="142"/>
      <c r="E269" s="143"/>
    </row>
    <row r="270" spans="1:5" x14ac:dyDescent="0.3">
      <c r="A270" s="144" t="s">
        <v>172</v>
      </c>
      <c r="B270" s="145"/>
      <c r="C270" s="145"/>
      <c r="D270" s="145"/>
      <c r="E270" s="146"/>
    </row>
    <row r="271" spans="1:5" x14ac:dyDescent="0.3">
      <c r="A271" s="126" t="s">
        <v>48</v>
      </c>
      <c r="B271" s="127"/>
      <c r="C271" s="127"/>
      <c r="D271" s="127"/>
      <c r="E271" s="128"/>
    </row>
    <row r="272" spans="1:5" x14ac:dyDescent="0.3">
      <c r="A272" s="129" t="s">
        <v>195</v>
      </c>
      <c r="B272" s="130"/>
      <c r="C272" s="130"/>
      <c r="D272" s="130"/>
      <c r="E272" s="131"/>
    </row>
    <row r="273" spans="1:5" x14ac:dyDescent="0.3">
      <c r="A273" s="126" t="s">
        <v>51</v>
      </c>
      <c r="B273" s="127"/>
      <c r="C273" s="127"/>
      <c r="D273" s="127"/>
      <c r="E273" s="128"/>
    </row>
    <row r="274" spans="1:5" x14ac:dyDescent="0.3">
      <c r="A274" s="129" t="s">
        <v>183</v>
      </c>
      <c r="B274" s="130"/>
      <c r="C274" s="130"/>
      <c r="D274" s="130"/>
      <c r="E274" s="131"/>
    </row>
    <row r="275" spans="1:5" x14ac:dyDescent="0.3">
      <c r="A275" s="120" t="s">
        <v>16</v>
      </c>
      <c r="B275" s="121"/>
      <c r="C275" s="135" t="s">
        <v>91</v>
      </c>
      <c r="D275" s="136"/>
      <c r="E275" s="137"/>
    </row>
    <row r="276" spans="1:5" x14ac:dyDescent="0.3">
      <c r="A276" s="81">
        <v>1150</v>
      </c>
      <c r="B276" s="81" t="s">
        <v>103</v>
      </c>
      <c r="C276" s="138" t="s">
        <v>101</v>
      </c>
      <c r="D276" s="139"/>
      <c r="E276" s="140"/>
    </row>
    <row r="277" spans="1:5" x14ac:dyDescent="0.3">
      <c r="A277" s="120"/>
      <c r="B277" s="121"/>
      <c r="C277" s="135" t="s">
        <v>92</v>
      </c>
      <c r="D277" s="136"/>
      <c r="E277" s="137"/>
    </row>
    <row r="278" spans="1:5" x14ac:dyDescent="0.3">
      <c r="A278" s="122"/>
      <c r="B278" s="123"/>
      <c r="C278" s="138" t="s">
        <v>102</v>
      </c>
      <c r="D278" s="139"/>
      <c r="E278" s="140"/>
    </row>
    <row r="279" spans="1:5" x14ac:dyDescent="0.3">
      <c r="A279" s="124" t="s">
        <v>30</v>
      </c>
      <c r="B279" s="125"/>
      <c r="C279" s="88" t="s">
        <v>104</v>
      </c>
      <c r="D279" s="89">
        <v>3102</v>
      </c>
      <c r="E279" s="90"/>
    </row>
    <row r="280" spans="1:5" x14ac:dyDescent="0.3">
      <c r="A280" s="120" t="s">
        <v>31</v>
      </c>
      <c r="B280" s="121"/>
      <c r="C280" s="88" t="s">
        <v>32</v>
      </c>
      <c r="D280" s="91"/>
      <c r="E280" s="90"/>
    </row>
    <row r="281" spans="1:5" x14ac:dyDescent="0.3">
      <c r="A281" s="124" t="s">
        <v>33</v>
      </c>
      <c r="B281" s="125"/>
      <c r="C281" s="88" t="s">
        <v>32</v>
      </c>
      <c r="D281" s="91"/>
      <c r="E281" s="90"/>
    </row>
    <row r="282" spans="1:5" x14ac:dyDescent="0.3">
      <c r="A282" s="132" t="s">
        <v>28</v>
      </c>
      <c r="B282" s="133"/>
      <c r="C282" s="134"/>
      <c r="D282" s="92" t="s">
        <v>17</v>
      </c>
      <c r="E282" s="93">
        <f>+'1'!E87</f>
        <v>230000</v>
      </c>
    </row>
    <row r="283" spans="1:5" x14ac:dyDescent="0.3">
      <c r="A283" s="141" t="s">
        <v>93</v>
      </c>
      <c r="B283" s="142"/>
      <c r="C283" s="142"/>
      <c r="D283" s="142"/>
      <c r="E283" s="143"/>
    </row>
    <row r="284" spans="1:5" x14ac:dyDescent="0.3">
      <c r="A284" s="144" t="s">
        <v>172</v>
      </c>
      <c r="B284" s="145"/>
      <c r="C284" s="145"/>
      <c r="D284" s="145"/>
      <c r="E284" s="146"/>
    </row>
    <row r="285" spans="1:5" x14ac:dyDescent="0.3">
      <c r="A285" s="126" t="s">
        <v>48</v>
      </c>
      <c r="B285" s="127"/>
      <c r="C285" s="127"/>
      <c r="D285" s="127"/>
      <c r="E285" s="128"/>
    </row>
    <row r="286" spans="1:5" x14ac:dyDescent="0.3">
      <c r="A286" s="129" t="s">
        <v>195</v>
      </c>
      <c r="B286" s="130"/>
      <c r="C286" s="130"/>
      <c r="D286" s="130"/>
      <c r="E286" s="131"/>
    </row>
    <row r="287" spans="1:5" x14ac:dyDescent="0.3">
      <c r="A287" s="126" t="s">
        <v>51</v>
      </c>
      <c r="B287" s="127"/>
      <c r="C287" s="127"/>
      <c r="D287" s="127"/>
      <c r="E287" s="128"/>
    </row>
    <row r="288" spans="1:5" x14ac:dyDescent="0.3">
      <c r="A288" s="129" t="s">
        <v>70</v>
      </c>
      <c r="B288" s="130"/>
      <c r="C288" s="130"/>
      <c r="D288" s="130"/>
      <c r="E288" s="131"/>
    </row>
    <row r="289" spans="1:5" x14ac:dyDescent="0.3">
      <c r="A289" s="162" t="s">
        <v>202</v>
      </c>
      <c r="B289" s="163"/>
      <c r="C289" s="163"/>
      <c r="D289" s="163"/>
      <c r="E289" s="164"/>
    </row>
    <row r="290" spans="1:5" ht="17.25" customHeight="1" x14ac:dyDescent="0.3">
      <c r="A290" s="120" t="s">
        <v>16</v>
      </c>
      <c r="B290" s="121"/>
      <c r="C290" s="135" t="s">
        <v>91</v>
      </c>
      <c r="D290" s="136"/>
      <c r="E290" s="137"/>
    </row>
    <row r="291" spans="1:5" ht="17.25" customHeight="1" x14ac:dyDescent="0.3">
      <c r="A291" s="81">
        <v>1142</v>
      </c>
      <c r="B291" s="81" t="s">
        <v>201</v>
      </c>
      <c r="C291" s="138" t="s">
        <v>235</v>
      </c>
      <c r="D291" s="139"/>
      <c r="E291" s="140"/>
    </row>
    <row r="292" spans="1:5" x14ac:dyDescent="0.3">
      <c r="A292" s="120"/>
      <c r="B292" s="121"/>
      <c r="C292" s="135" t="s">
        <v>92</v>
      </c>
      <c r="D292" s="136"/>
      <c r="E292" s="137"/>
    </row>
    <row r="293" spans="1:5" x14ac:dyDescent="0.3">
      <c r="A293" s="122"/>
      <c r="B293" s="123"/>
      <c r="C293" s="138" t="s">
        <v>236</v>
      </c>
      <c r="D293" s="139"/>
      <c r="E293" s="140"/>
    </row>
    <row r="294" spans="1:5" ht="34.5" x14ac:dyDescent="0.3">
      <c r="A294" s="171" t="s">
        <v>43</v>
      </c>
      <c r="B294" s="172"/>
      <c r="C294" s="49" t="s">
        <v>237</v>
      </c>
      <c r="D294" s="83"/>
      <c r="E294" s="84"/>
    </row>
    <row r="295" spans="1:5" x14ac:dyDescent="0.3">
      <c r="A295" s="171" t="s">
        <v>94</v>
      </c>
      <c r="B295" s="172"/>
      <c r="C295" s="82"/>
      <c r="D295" s="84"/>
      <c r="E295" s="14">
        <f>+'1'!E21</f>
        <v>-82712.641199999998</v>
      </c>
    </row>
    <row r="296" spans="1:5" x14ac:dyDescent="0.3">
      <c r="A296" s="171" t="s">
        <v>44</v>
      </c>
      <c r="B296" s="172"/>
      <c r="C296" s="82"/>
      <c r="D296" s="84" t="s">
        <v>45</v>
      </c>
      <c r="E296" s="84"/>
    </row>
    <row r="297" spans="1:5" x14ac:dyDescent="0.3">
      <c r="A297" s="168" t="s">
        <v>46</v>
      </c>
      <c r="B297" s="169"/>
      <c r="C297" s="169"/>
      <c r="D297" s="169"/>
      <c r="E297" s="170"/>
    </row>
    <row r="298" spans="1:5" x14ac:dyDescent="0.3">
      <c r="A298" s="165" t="s">
        <v>238</v>
      </c>
      <c r="B298" s="166"/>
      <c r="C298" s="166"/>
      <c r="D298" s="166"/>
      <c r="E298" s="167"/>
    </row>
    <row r="299" spans="1:5" x14ac:dyDescent="0.3">
      <c r="A299" s="168" t="s">
        <v>47</v>
      </c>
      <c r="B299" s="169"/>
      <c r="C299" s="169"/>
      <c r="D299" s="169"/>
      <c r="E299" s="170"/>
    </row>
    <row r="300" spans="1:5" x14ac:dyDescent="0.3">
      <c r="A300" s="165" t="s">
        <v>53</v>
      </c>
      <c r="B300" s="166"/>
      <c r="C300" s="166"/>
      <c r="D300" s="166"/>
      <c r="E300" s="167"/>
    </row>
    <row r="301" spans="1:5" x14ac:dyDescent="0.3">
      <c r="A301" s="168" t="s">
        <v>48</v>
      </c>
      <c r="B301" s="169"/>
      <c r="C301" s="169"/>
      <c r="D301" s="169"/>
      <c r="E301" s="170"/>
    </row>
    <row r="302" spans="1:5" x14ac:dyDescent="0.3">
      <c r="A302" s="173" t="s">
        <v>66</v>
      </c>
      <c r="B302" s="174"/>
      <c r="C302" s="174"/>
      <c r="D302" s="174"/>
      <c r="E302" s="175"/>
    </row>
  </sheetData>
  <mergeCells count="311">
    <mergeCell ref="A302:E302"/>
    <mergeCell ref="C13:E13"/>
    <mergeCell ref="C14:E14"/>
    <mergeCell ref="C15:E15"/>
    <mergeCell ref="C16:E16"/>
    <mergeCell ref="A29:B29"/>
    <mergeCell ref="A30:C30"/>
    <mergeCell ref="A36:E36"/>
    <mergeCell ref="A13:B13"/>
    <mergeCell ref="A15:B16"/>
    <mergeCell ref="A290:B290"/>
    <mergeCell ref="A292:B293"/>
    <mergeCell ref="A24:B28"/>
    <mergeCell ref="A17:B23"/>
    <mergeCell ref="A294:B294"/>
    <mergeCell ref="A295:B295"/>
    <mergeCell ref="A296:B296"/>
    <mergeCell ref="A297:E297"/>
    <mergeCell ref="A298:E298"/>
    <mergeCell ref="A299:E299"/>
    <mergeCell ref="A300:E300"/>
    <mergeCell ref="A301:E301"/>
    <mergeCell ref="A285:E285"/>
    <mergeCell ref="A286:E286"/>
    <mergeCell ref="A288:E288"/>
    <mergeCell ref="A289:E289"/>
    <mergeCell ref="C290:E290"/>
    <mergeCell ref="C291:E291"/>
    <mergeCell ref="C292:E292"/>
    <mergeCell ref="C293:E293"/>
    <mergeCell ref="C276:E276"/>
    <mergeCell ref="C277:E277"/>
    <mergeCell ref="C278:E278"/>
    <mergeCell ref="A279:B279"/>
    <mergeCell ref="A280:B280"/>
    <mergeCell ref="A281:B281"/>
    <mergeCell ref="A282:C282"/>
    <mergeCell ref="A283:E283"/>
    <mergeCell ref="A284:E284"/>
    <mergeCell ref="A267:B267"/>
    <mergeCell ref="A268:C268"/>
    <mergeCell ref="A269:E269"/>
    <mergeCell ref="A270:E270"/>
    <mergeCell ref="A271:E271"/>
    <mergeCell ref="A272:E272"/>
    <mergeCell ref="A273:E273"/>
    <mergeCell ref="A274:E274"/>
    <mergeCell ref="A287:E287"/>
    <mergeCell ref="A277:B278"/>
    <mergeCell ref="A275:B275"/>
    <mergeCell ref="C275:E275"/>
    <mergeCell ref="A260:E260"/>
    <mergeCell ref="A261:B261"/>
    <mergeCell ref="C261:E261"/>
    <mergeCell ref="C262:E262"/>
    <mergeCell ref="A263:B264"/>
    <mergeCell ref="C263:E263"/>
    <mergeCell ref="C264:E264"/>
    <mergeCell ref="A265:B265"/>
    <mergeCell ref="A266:B266"/>
    <mergeCell ref="A251:B251"/>
    <mergeCell ref="A252:B252"/>
    <mergeCell ref="A253:B253"/>
    <mergeCell ref="A254:C254"/>
    <mergeCell ref="A255:E255"/>
    <mergeCell ref="A256:E256"/>
    <mergeCell ref="A257:E257"/>
    <mergeCell ref="A258:E258"/>
    <mergeCell ref="A259:E259"/>
    <mergeCell ref="A242:E242"/>
    <mergeCell ref="A243:E243"/>
    <mergeCell ref="A244:E244"/>
    <mergeCell ref="A245:E245"/>
    <mergeCell ref="A246:E246"/>
    <mergeCell ref="A247:B247"/>
    <mergeCell ref="C247:E247"/>
    <mergeCell ref="C248:E248"/>
    <mergeCell ref="A249:B250"/>
    <mergeCell ref="C249:E249"/>
    <mergeCell ref="C250:E250"/>
    <mergeCell ref="A217:E217"/>
    <mergeCell ref="A218:E218"/>
    <mergeCell ref="A219:B219"/>
    <mergeCell ref="C219:E219"/>
    <mergeCell ref="C233:E233"/>
    <mergeCell ref="C234:E234"/>
    <mergeCell ref="A235:B236"/>
    <mergeCell ref="C235:E235"/>
    <mergeCell ref="C236:E236"/>
    <mergeCell ref="A198:C198"/>
    <mergeCell ref="A199:E199"/>
    <mergeCell ref="A200:E200"/>
    <mergeCell ref="A201:E201"/>
    <mergeCell ref="A202:E202"/>
    <mergeCell ref="A203:E203"/>
    <mergeCell ref="A204:E204"/>
    <mergeCell ref="A210:B210"/>
    <mergeCell ref="A211:B211"/>
    <mergeCell ref="A186:E186"/>
    <mergeCell ref="A187:E187"/>
    <mergeCell ref="A188:E188"/>
    <mergeCell ref="A189:E189"/>
    <mergeCell ref="A190:E190"/>
    <mergeCell ref="C194:E194"/>
    <mergeCell ref="A195:B195"/>
    <mergeCell ref="A196:B196"/>
    <mergeCell ref="A197:B197"/>
    <mergeCell ref="A191:B191"/>
    <mergeCell ref="C191:E191"/>
    <mergeCell ref="C192:E192"/>
    <mergeCell ref="A193:B194"/>
    <mergeCell ref="C193:E193"/>
    <mergeCell ref="C178:E178"/>
    <mergeCell ref="A179:B180"/>
    <mergeCell ref="C179:E179"/>
    <mergeCell ref="C180:E180"/>
    <mergeCell ref="A181:B181"/>
    <mergeCell ref="A182:B182"/>
    <mergeCell ref="A183:B183"/>
    <mergeCell ref="A184:C184"/>
    <mergeCell ref="A185:E185"/>
    <mergeCell ref="A168:B168"/>
    <mergeCell ref="A169:B169"/>
    <mergeCell ref="A170:C170"/>
    <mergeCell ref="A171:E171"/>
    <mergeCell ref="A172:E172"/>
    <mergeCell ref="A173:E173"/>
    <mergeCell ref="A174:E174"/>
    <mergeCell ref="A175:E175"/>
    <mergeCell ref="A177:B177"/>
    <mergeCell ref="C177:E177"/>
    <mergeCell ref="A176:E176"/>
    <mergeCell ref="A163:B163"/>
    <mergeCell ref="C163:E163"/>
    <mergeCell ref="C164:E164"/>
    <mergeCell ref="A165:B166"/>
    <mergeCell ref="C165:E165"/>
    <mergeCell ref="C166:E166"/>
    <mergeCell ref="A167:B167"/>
    <mergeCell ref="C150:E150"/>
    <mergeCell ref="A151:B152"/>
    <mergeCell ref="C151:E151"/>
    <mergeCell ref="C152:E152"/>
    <mergeCell ref="A153:B153"/>
    <mergeCell ref="A154:B154"/>
    <mergeCell ref="A155:B155"/>
    <mergeCell ref="A156:C156"/>
    <mergeCell ref="A157:E157"/>
    <mergeCell ref="A158:E158"/>
    <mergeCell ref="A159:E159"/>
    <mergeCell ref="A160:E160"/>
    <mergeCell ref="A161:E161"/>
    <mergeCell ref="A162:E162"/>
    <mergeCell ref="A126:B126"/>
    <mergeCell ref="A127:B127"/>
    <mergeCell ref="A128:C128"/>
    <mergeCell ref="A129:E129"/>
    <mergeCell ref="A130:E130"/>
    <mergeCell ref="A131:E131"/>
    <mergeCell ref="A133:E133"/>
    <mergeCell ref="A134:E134"/>
    <mergeCell ref="A147:E147"/>
    <mergeCell ref="A132:E132"/>
    <mergeCell ref="A135:B135"/>
    <mergeCell ref="C135:E135"/>
    <mergeCell ref="C136:E136"/>
    <mergeCell ref="A137:B138"/>
    <mergeCell ref="C137:E137"/>
    <mergeCell ref="C138:E138"/>
    <mergeCell ref="A139:B139"/>
    <mergeCell ref="A140:B140"/>
    <mergeCell ref="A141:B141"/>
    <mergeCell ref="A142:C142"/>
    <mergeCell ref="A143:E143"/>
    <mergeCell ref="A144:E144"/>
    <mergeCell ref="A145:E145"/>
    <mergeCell ref="A146:E146"/>
    <mergeCell ref="A121:B121"/>
    <mergeCell ref="C121:E121"/>
    <mergeCell ref="C122:E122"/>
    <mergeCell ref="A123:B124"/>
    <mergeCell ref="C123:E123"/>
    <mergeCell ref="C124:E124"/>
    <mergeCell ref="A120:E120"/>
    <mergeCell ref="A119:E119"/>
    <mergeCell ref="A125:B125"/>
    <mergeCell ref="A83:B84"/>
    <mergeCell ref="A93:B93"/>
    <mergeCell ref="A95:B96"/>
    <mergeCell ref="A97:B97"/>
    <mergeCell ref="A98:B98"/>
    <mergeCell ref="A107:B107"/>
    <mergeCell ref="C107:E107"/>
    <mergeCell ref="C108:E108"/>
    <mergeCell ref="A70:B70"/>
    <mergeCell ref="A71:C71"/>
    <mergeCell ref="A72:E72"/>
    <mergeCell ref="A73:E73"/>
    <mergeCell ref="C79:E79"/>
    <mergeCell ref="A80:B81"/>
    <mergeCell ref="A82:B82"/>
    <mergeCell ref="A85:B85"/>
    <mergeCell ref="A106:E106"/>
    <mergeCell ref="A60:E60"/>
    <mergeCell ref="A37:B37"/>
    <mergeCell ref="A39:B40"/>
    <mergeCell ref="A41:B51"/>
    <mergeCell ref="C37:E37"/>
    <mergeCell ref="C38:E38"/>
    <mergeCell ref="C39:E39"/>
    <mergeCell ref="C40:E40"/>
    <mergeCell ref="A52:B52"/>
    <mergeCell ref="A53:B53"/>
    <mergeCell ref="A57:E57"/>
    <mergeCell ref="A58:E58"/>
    <mergeCell ref="A59:E59"/>
    <mergeCell ref="A7:C9"/>
    <mergeCell ref="A10:E10"/>
    <mergeCell ref="A11:E11"/>
    <mergeCell ref="A12:E12"/>
    <mergeCell ref="A31:E31"/>
    <mergeCell ref="A32:E32"/>
    <mergeCell ref="A33:E33"/>
    <mergeCell ref="A34:E34"/>
    <mergeCell ref="A35:E35"/>
    <mergeCell ref="D7:E7"/>
    <mergeCell ref="C61:E61"/>
    <mergeCell ref="C62:E62"/>
    <mergeCell ref="C63:E63"/>
    <mergeCell ref="C64:E64"/>
    <mergeCell ref="A78:B78"/>
    <mergeCell ref="A74:E74"/>
    <mergeCell ref="A75:E75"/>
    <mergeCell ref="A76:E76"/>
    <mergeCell ref="A77:E77"/>
    <mergeCell ref="A61:B61"/>
    <mergeCell ref="A63:B64"/>
    <mergeCell ref="A65:B68"/>
    <mergeCell ref="A241:E241"/>
    <mergeCell ref="C220:E220"/>
    <mergeCell ref="A221:B222"/>
    <mergeCell ref="C221:E221"/>
    <mergeCell ref="C222:E222"/>
    <mergeCell ref="A223:B223"/>
    <mergeCell ref="A224:B224"/>
    <mergeCell ref="A225:B225"/>
    <mergeCell ref="A226:C226"/>
    <mergeCell ref="A227:E227"/>
    <mergeCell ref="A228:E228"/>
    <mergeCell ref="A229:E229"/>
    <mergeCell ref="A230:E230"/>
    <mergeCell ref="A231:E231"/>
    <mergeCell ref="A232:E232"/>
    <mergeCell ref="A233:B233"/>
    <mergeCell ref="A237:B237"/>
    <mergeCell ref="A238:B238"/>
    <mergeCell ref="A239:B239"/>
    <mergeCell ref="A240:C240"/>
    <mergeCell ref="A214:E214"/>
    <mergeCell ref="A216:E216"/>
    <mergeCell ref="A205:B205"/>
    <mergeCell ref="C205:E205"/>
    <mergeCell ref="C206:E206"/>
    <mergeCell ref="A207:B208"/>
    <mergeCell ref="C207:E207"/>
    <mergeCell ref="C208:E208"/>
    <mergeCell ref="A209:B209"/>
    <mergeCell ref="A212:C212"/>
    <mergeCell ref="A213:E213"/>
    <mergeCell ref="A215:E215"/>
    <mergeCell ref="A149:B149"/>
    <mergeCell ref="C149:E149"/>
    <mergeCell ref="A148:E148"/>
    <mergeCell ref="A1:A3"/>
    <mergeCell ref="A5:E5"/>
    <mergeCell ref="C80:E80"/>
    <mergeCell ref="C81:E81"/>
    <mergeCell ref="A102:E102"/>
    <mergeCell ref="A87:E87"/>
    <mergeCell ref="A101:E101"/>
    <mergeCell ref="A104:E104"/>
    <mergeCell ref="A105:E105"/>
    <mergeCell ref="C78:E78"/>
    <mergeCell ref="A103:E103"/>
    <mergeCell ref="A86:C86"/>
    <mergeCell ref="A88:E88"/>
    <mergeCell ref="A89:E89"/>
    <mergeCell ref="A90:E90"/>
    <mergeCell ref="A91:E91"/>
    <mergeCell ref="A92:E92"/>
    <mergeCell ref="A69:B69"/>
    <mergeCell ref="A54:C54"/>
    <mergeCell ref="A55:E55"/>
    <mergeCell ref="A56:E56"/>
    <mergeCell ref="A109:B110"/>
    <mergeCell ref="A111:B111"/>
    <mergeCell ref="A117:E117"/>
    <mergeCell ref="A118:E118"/>
    <mergeCell ref="A100:C100"/>
    <mergeCell ref="C93:E93"/>
    <mergeCell ref="C94:E94"/>
    <mergeCell ref="C95:E95"/>
    <mergeCell ref="C96:E96"/>
    <mergeCell ref="A99:B99"/>
    <mergeCell ref="C109:E109"/>
    <mergeCell ref="C110:E110"/>
    <mergeCell ref="A112:B112"/>
    <mergeCell ref="A113:B113"/>
    <mergeCell ref="A114:C114"/>
    <mergeCell ref="A115:E115"/>
    <mergeCell ref="A116:E116"/>
  </mergeCells>
  <conditionalFormatting sqref="C48:C51 C67:C68 C82 C279">
    <cfRule type="expression" dxfId="25" priority="28" stopIfTrue="1">
      <formula>B48=1</formula>
    </cfRule>
  </conditionalFormatting>
  <conditionalFormatting sqref="A419">
    <cfRule type="expression" dxfId="24" priority="29" stopIfTrue="1">
      <formula>#REF!=1</formula>
    </cfRule>
  </conditionalFormatting>
  <conditionalFormatting sqref="A467 A483">
    <cfRule type="expression" dxfId="23" priority="31" stopIfTrue="1">
      <formula>#REF!=1</formula>
    </cfRule>
  </conditionalFormatting>
  <conditionalFormatting sqref="A515 A499">
    <cfRule type="expression" dxfId="22" priority="32" stopIfTrue="1">
      <formula>#REF!=1</formula>
    </cfRule>
  </conditionalFormatting>
  <conditionalFormatting sqref="A532">
    <cfRule type="expression" dxfId="21" priority="33" stopIfTrue="1">
      <formula>#REF!=1</formula>
    </cfRule>
  </conditionalFormatting>
  <conditionalFormatting sqref="A306">
    <cfRule type="expression" dxfId="20" priority="40" stopIfTrue="1">
      <formula>#REF!=1</formula>
    </cfRule>
  </conditionalFormatting>
  <conditionalFormatting sqref="A339 A323">
    <cfRule type="expression" dxfId="19" priority="43" stopIfTrue="1">
      <formula>#REF!=1</formula>
    </cfRule>
  </conditionalFormatting>
  <conditionalFormatting sqref="A549">
    <cfRule type="expression" dxfId="18" priority="46" stopIfTrue="1">
      <formula>#REF!=1</formula>
    </cfRule>
  </conditionalFormatting>
  <conditionalFormatting sqref="A435">
    <cfRule type="expression" dxfId="17" priority="48" stopIfTrue="1">
      <formula>#REF!=1</formula>
    </cfRule>
  </conditionalFormatting>
  <conditionalFormatting sqref="A451">
    <cfRule type="expression" dxfId="16" priority="49" stopIfTrue="1">
      <formula>#REF!=1</formula>
    </cfRule>
  </conditionalFormatting>
  <conditionalFormatting sqref="C43:C47">
    <cfRule type="expression" dxfId="15" priority="23" stopIfTrue="1">
      <formula>B43=1</formula>
    </cfRule>
  </conditionalFormatting>
  <conditionalFormatting sqref="C41:C42">
    <cfRule type="expression" dxfId="14" priority="24" stopIfTrue="1">
      <formula>B41=1</formula>
    </cfRule>
  </conditionalFormatting>
  <conditionalFormatting sqref="C65:C66">
    <cfRule type="expression" dxfId="13" priority="21" stopIfTrue="1">
      <formula>B65=1</formula>
    </cfRule>
  </conditionalFormatting>
  <conditionalFormatting sqref="C97">
    <cfRule type="expression" dxfId="12" priority="17" stopIfTrue="1">
      <formula>B97=1</formula>
    </cfRule>
  </conditionalFormatting>
  <conditionalFormatting sqref="C111">
    <cfRule type="expression" dxfId="11" priority="16" stopIfTrue="1">
      <formula>B111=1</formula>
    </cfRule>
  </conditionalFormatting>
  <conditionalFormatting sqref="C125">
    <cfRule type="expression" dxfId="10" priority="15" stopIfTrue="1">
      <formula>B125=1</formula>
    </cfRule>
  </conditionalFormatting>
  <conditionalFormatting sqref="C139">
    <cfRule type="expression" dxfId="9" priority="14" stopIfTrue="1">
      <formula>B139=1</formula>
    </cfRule>
  </conditionalFormatting>
  <conditionalFormatting sqref="C167">
    <cfRule type="expression" dxfId="8" priority="13" stopIfTrue="1">
      <formula>B167=1</formula>
    </cfRule>
  </conditionalFormatting>
  <conditionalFormatting sqref="C181">
    <cfRule type="expression" dxfId="7" priority="12" stopIfTrue="1">
      <formula>B181=1</formula>
    </cfRule>
  </conditionalFormatting>
  <conditionalFormatting sqref="C195">
    <cfRule type="expression" dxfId="6" priority="10" stopIfTrue="1">
      <formula>B195=1</formula>
    </cfRule>
  </conditionalFormatting>
  <conditionalFormatting sqref="C209">
    <cfRule type="expression" dxfId="5" priority="8" stopIfTrue="1">
      <formula>B209=1</formula>
    </cfRule>
  </conditionalFormatting>
  <conditionalFormatting sqref="C223">
    <cfRule type="expression" dxfId="4" priority="7" stopIfTrue="1">
      <formula>B223=1</formula>
    </cfRule>
  </conditionalFormatting>
  <conditionalFormatting sqref="C237">
    <cfRule type="expression" dxfId="3" priority="6" stopIfTrue="1">
      <formula>B237=1</formula>
    </cfRule>
  </conditionalFormatting>
  <conditionalFormatting sqref="C251">
    <cfRule type="expression" dxfId="2" priority="5" stopIfTrue="1">
      <formula>B251=1</formula>
    </cfRule>
  </conditionalFormatting>
  <conditionalFormatting sqref="C265">
    <cfRule type="expression" dxfId="1" priority="4" stopIfTrue="1">
      <formula>B265=1</formula>
    </cfRule>
  </conditionalFormatting>
  <conditionalFormatting sqref="C153">
    <cfRule type="expression" dxfId="0" priority="1" stopIfTrue="1">
      <formula>B153=1</formula>
    </cfRule>
  </conditionalFormatting>
  <pageMargins left="0.15748031496062992" right="0.15748031496062992" top="0.23622047244094491" bottom="0.15748031496062992" header="0.15748031496062992" footer="0.15748031496062992"/>
  <pageSetup scale="5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5"/>
  <sheetViews>
    <sheetView showGridLines="0" zoomScaleNormal="100" workbookViewId="0">
      <selection activeCell="B146" sqref="B146:B149"/>
    </sheetView>
  </sheetViews>
  <sheetFormatPr defaultRowHeight="13.5" x14ac:dyDescent="0.25"/>
  <cols>
    <col min="1" max="3" width="14" style="1" customWidth="1"/>
    <col min="4" max="4" width="101.140625" style="1" customWidth="1"/>
    <col min="5" max="5" width="24.28515625" style="1" customWidth="1"/>
    <col min="6" max="16384" width="9.140625" style="1"/>
  </cols>
  <sheetData>
    <row r="1" spans="1:8" s="21" customFormat="1" ht="17.25" x14ac:dyDescent="0.3">
      <c r="A1" s="20"/>
      <c r="B1" s="20"/>
      <c r="C1" s="20"/>
      <c r="D1" s="20"/>
      <c r="E1" s="18" t="s">
        <v>1</v>
      </c>
    </row>
    <row r="2" spans="1:8" s="21" customFormat="1" ht="17.25" x14ac:dyDescent="0.3">
      <c r="A2" s="20"/>
      <c r="B2" s="20"/>
      <c r="C2" s="20"/>
      <c r="D2" s="20"/>
      <c r="E2" s="18" t="s">
        <v>4</v>
      </c>
    </row>
    <row r="3" spans="1:8" s="21" customFormat="1" ht="17.25" x14ac:dyDescent="0.3">
      <c r="A3" s="20"/>
      <c r="B3" s="20"/>
      <c r="C3" s="20"/>
      <c r="D3" s="20"/>
      <c r="E3" s="18" t="s">
        <v>37</v>
      </c>
    </row>
    <row r="4" spans="1:8" x14ac:dyDescent="0.25">
      <c r="A4" s="12"/>
      <c r="B4" s="12"/>
      <c r="C4" s="12"/>
      <c r="D4" s="12"/>
      <c r="E4" s="17"/>
    </row>
    <row r="5" spans="1:8" ht="14.25" x14ac:dyDescent="0.25">
      <c r="A5" s="11"/>
      <c r="B5" s="12"/>
      <c r="C5" s="12"/>
      <c r="D5" s="12"/>
      <c r="E5" s="19" t="s">
        <v>34</v>
      </c>
    </row>
    <row r="6" spans="1:8" ht="31.5" customHeight="1" x14ac:dyDescent="0.25">
      <c r="A6" s="188" t="s">
        <v>97</v>
      </c>
      <c r="B6" s="188"/>
      <c r="C6" s="188"/>
      <c r="D6" s="188"/>
      <c r="E6" s="188"/>
    </row>
    <row r="7" spans="1:8" x14ac:dyDescent="0.25">
      <c r="A7" s="11"/>
      <c r="B7" s="12"/>
      <c r="C7" s="12"/>
      <c r="D7" s="12"/>
      <c r="E7" s="13"/>
    </row>
    <row r="8" spans="1:8" ht="14.25" x14ac:dyDescent="0.25">
      <c r="A8" s="189" t="s">
        <v>12</v>
      </c>
      <c r="B8" s="189"/>
      <c r="C8" s="189"/>
      <c r="D8" s="189"/>
      <c r="E8" s="189"/>
    </row>
    <row r="9" spans="1:8" ht="14.25" x14ac:dyDescent="0.25">
      <c r="A9" s="189" t="s">
        <v>18</v>
      </c>
      <c r="B9" s="189"/>
      <c r="C9" s="189"/>
      <c r="D9" s="189"/>
      <c r="E9" s="189"/>
    </row>
    <row r="10" spans="1:8" ht="14.25" x14ac:dyDescent="0.25">
      <c r="A10" s="190" t="s">
        <v>19</v>
      </c>
      <c r="B10" s="190"/>
      <c r="C10" s="190"/>
      <c r="D10" s="190"/>
      <c r="E10" s="191"/>
    </row>
    <row r="11" spans="1:8" ht="40.5" x14ac:dyDescent="0.25">
      <c r="A11" s="194" t="s">
        <v>16</v>
      </c>
      <c r="B11" s="195"/>
      <c r="C11" s="192" t="s">
        <v>23</v>
      </c>
      <c r="D11" s="196" t="s">
        <v>20</v>
      </c>
      <c r="E11" s="23" t="s">
        <v>36</v>
      </c>
    </row>
    <row r="12" spans="1:8" ht="81" x14ac:dyDescent="0.25">
      <c r="A12" s="22" t="s">
        <v>21</v>
      </c>
      <c r="B12" s="22" t="s">
        <v>22</v>
      </c>
      <c r="C12" s="193"/>
      <c r="D12" s="197"/>
      <c r="E12" s="24" t="s">
        <v>24</v>
      </c>
    </row>
    <row r="13" spans="1:8" x14ac:dyDescent="0.25">
      <c r="A13" s="5">
        <v>1003</v>
      </c>
      <c r="B13" s="6"/>
      <c r="C13" s="7"/>
      <c r="D13" s="5" t="s">
        <v>26</v>
      </c>
      <c r="E13" s="9"/>
      <c r="H13" s="29"/>
    </row>
    <row r="14" spans="1:8" x14ac:dyDescent="0.25">
      <c r="A14" s="201"/>
      <c r="B14" s="203"/>
      <c r="C14" s="203"/>
      <c r="D14" s="30" t="s">
        <v>240</v>
      </c>
      <c r="E14" s="198">
        <f>+E20</f>
        <v>-153287.40000000002</v>
      </c>
    </row>
    <row r="15" spans="1:8" x14ac:dyDescent="0.25">
      <c r="A15" s="202"/>
      <c r="B15" s="204"/>
      <c r="C15" s="204"/>
      <c r="D15" s="31" t="s">
        <v>55</v>
      </c>
      <c r="E15" s="199"/>
    </row>
    <row r="16" spans="1:8" ht="27" x14ac:dyDescent="0.25">
      <c r="A16" s="202"/>
      <c r="B16" s="204"/>
      <c r="C16" s="204"/>
      <c r="D16" s="32" t="s">
        <v>241</v>
      </c>
      <c r="E16" s="199"/>
      <c r="H16" s="33"/>
    </row>
    <row r="17" spans="1:5" x14ac:dyDescent="0.25">
      <c r="A17" s="202"/>
      <c r="B17" s="204"/>
      <c r="C17" s="204"/>
      <c r="D17" s="31" t="s">
        <v>56</v>
      </c>
      <c r="E17" s="199"/>
    </row>
    <row r="18" spans="1:5" ht="121.5" x14ac:dyDescent="0.25">
      <c r="A18" s="202"/>
      <c r="B18" s="205"/>
      <c r="C18" s="205"/>
      <c r="D18" s="32" t="s">
        <v>242</v>
      </c>
      <c r="E18" s="200"/>
    </row>
    <row r="19" spans="1:5" x14ac:dyDescent="0.25">
      <c r="A19" s="202"/>
      <c r="B19" s="6"/>
      <c r="C19" s="7"/>
      <c r="D19" s="5" t="s">
        <v>58</v>
      </c>
      <c r="E19" s="9"/>
    </row>
    <row r="20" spans="1:5" ht="18" customHeight="1" x14ac:dyDescent="0.25">
      <c r="A20" s="202"/>
      <c r="B20" s="203" t="s">
        <v>135</v>
      </c>
      <c r="C20" s="203"/>
      <c r="D20" s="32" t="s">
        <v>134</v>
      </c>
      <c r="E20" s="198">
        <f>+'1'!E109</f>
        <v>-153287.40000000002</v>
      </c>
    </row>
    <row r="21" spans="1:5" x14ac:dyDescent="0.25">
      <c r="A21" s="202"/>
      <c r="B21" s="204"/>
      <c r="C21" s="204"/>
      <c r="D21" s="31" t="s">
        <v>29</v>
      </c>
      <c r="E21" s="199"/>
    </row>
    <row r="22" spans="1:5" ht="54" x14ac:dyDescent="0.25">
      <c r="A22" s="202"/>
      <c r="B22" s="204"/>
      <c r="C22" s="204"/>
      <c r="D22" s="32" t="s">
        <v>136</v>
      </c>
      <c r="E22" s="199"/>
    </row>
    <row r="23" spans="1:5" x14ac:dyDescent="0.25">
      <c r="A23" s="202"/>
      <c r="B23" s="204"/>
      <c r="C23" s="204"/>
      <c r="D23" s="31" t="s">
        <v>57</v>
      </c>
      <c r="E23" s="199"/>
    </row>
    <row r="24" spans="1:5" x14ac:dyDescent="0.25">
      <c r="A24" s="202"/>
      <c r="B24" s="205"/>
      <c r="C24" s="205"/>
      <c r="D24" s="32" t="s">
        <v>243</v>
      </c>
      <c r="E24" s="200"/>
    </row>
    <row r="25" spans="1:5" x14ac:dyDescent="0.25">
      <c r="A25" s="5">
        <v>1099</v>
      </c>
      <c r="B25" s="6"/>
      <c r="C25" s="7"/>
      <c r="D25" s="5" t="s">
        <v>26</v>
      </c>
      <c r="E25" s="9"/>
    </row>
    <row r="26" spans="1:5" x14ac:dyDescent="0.25">
      <c r="A26" s="201"/>
      <c r="B26" s="179"/>
      <c r="C26" s="179"/>
      <c r="D26" s="2" t="s">
        <v>59</v>
      </c>
      <c r="E26" s="182">
        <f>+E32+E37+E42+E47+E52+E57+E62</f>
        <v>-413100</v>
      </c>
    </row>
    <row r="27" spans="1:5" x14ac:dyDescent="0.25">
      <c r="A27" s="202"/>
      <c r="B27" s="180"/>
      <c r="C27" s="180"/>
      <c r="D27" s="3" t="s">
        <v>55</v>
      </c>
      <c r="E27" s="183"/>
    </row>
    <row r="28" spans="1:5" ht="81" x14ac:dyDescent="0.25">
      <c r="A28" s="202"/>
      <c r="B28" s="180"/>
      <c r="C28" s="180"/>
      <c r="D28" s="4" t="s">
        <v>60</v>
      </c>
      <c r="E28" s="183"/>
    </row>
    <row r="29" spans="1:5" x14ac:dyDescent="0.25">
      <c r="A29" s="202"/>
      <c r="B29" s="180"/>
      <c r="C29" s="180"/>
      <c r="D29" s="3" t="s">
        <v>56</v>
      </c>
      <c r="E29" s="183"/>
    </row>
    <row r="30" spans="1:5" ht="54" x14ac:dyDescent="0.25">
      <c r="A30" s="202"/>
      <c r="B30" s="181"/>
      <c r="C30" s="181"/>
      <c r="D30" s="4" t="s">
        <v>61</v>
      </c>
      <c r="E30" s="184"/>
    </row>
    <row r="31" spans="1:5" x14ac:dyDescent="0.25">
      <c r="A31" s="202"/>
      <c r="B31" s="6"/>
      <c r="C31" s="7"/>
      <c r="D31" s="5" t="s">
        <v>58</v>
      </c>
      <c r="E31" s="9"/>
    </row>
    <row r="32" spans="1:5" x14ac:dyDescent="0.25">
      <c r="A32" s="202"/>
      <c r="B32" s="179" t="str">
        <f>+'2'!B38</f>
        <v>ԱԾ01</v>
      </c>
      <c r="C32" s="179"/>
      <c r="D32" s="4" t="str">
        <f>+'2'!$C$38</f>
        <v>Բնակչության առողջության առաջնային պահպանման ծառայություններ</v>
      </c>
      <c r="E32" s="182">
        <f>+'1'!E29</f>
        <v>-251000</v>
      </c>
    </row>
    <row r="33" spans="1:5" x14ac:dyDescent="0.25">
      <c r="A33" s="202"/>
      <c r="B33" s="180"/>
      <c r="C33" s="180"/>
      <c r="D33" s="3" t="s">
        <v>29</v>
      </c>
      <c r="E33" s="183"/>
    </row>
    <row r="34" spans="1:5" ht="54" x14ac:dyDescent="0.25">
      <c r="A34" s="202"/>
      <c r="B34" s="180"/>
      <c r="C34" s="180"/>
      <c r="D34" s="4" t="str">
        <f>+'2'!$C$40</f>
        <v>Հանրապետության ողջ բնակչության համար հիվանդությունների կանխարգելման, վաղ հայտնաբերման, բուժման և վերականգնողական համալիր միջոցառումների իրականացում, սոցիալական նշանակության հատուկ հիվանդություններով տառապող, սոցիալապես անապահով և հատուկ խմբերում ընդգրկված անձանց դեղորայքային ապահովում</v>
      </c>
      <c r="E34" s="183"/>
    </row>
    <row r="35" spans="1:5" x14ac:dyDescent="0.25">
      <c r="A35" s="202"/>
      <c r="B35" s="180"/>
      <c r="C35" s="180"/>
      <c r="D35" s="3" t="s">
        <v>57</v>
      </c>
      <c r="E35" s="183"/>
    </row>
    <row r="36" spans="1:5" ht="40.5" x14ac:dyDescent="0.25">
      <c r="A36" s="202"/>
      <c r="B36" s="181"/>
      <c r="C36" s="181"/>
      <c r="D36" s="4" t="str">
        <f>+'2'!$A$60</f>
        <v>Բուժմիավորումների կազմում գործող և ինքնուրույն պոլիկլինիկաներ, գյուղական բժշկական ամբուլատորիաներ, գյուղական առողջության կենտրոններ, առողջության առաջնային պահպանման կենտրոններ, ընտանեկան բժշկության անկախ պրակտիկաներ</v>
      </c>
      <c r="E36" s="184"/>
    </row>
    <row r="37" spans="1:5" x14ac:dyDescent="0.25">
      <c r="A37" s="202"/>
      <c r="B37" s="179" t="str">
        <f>+'2'!B62</f>
        <v>ԱԾ02</v>
      </c>
      <c r="C37" s="179"/>
      <c r="D37" s="4" t="str">
        <f>+'2'!$C$62</f>
        <v>Նեղ մասնագիացված բժշկական օգնության ծառայություններ</v>
      </c>
      <c r="E37" s="182">
        <f>+'1'!E47</f>
        <v>-86000</v>
      </c>
    </row>
    <row r="38" spans="1:5" x14ac:dyDescent="0.25">
      <c r="A38" s="202"/>
      <c r="B38" s="180"/>
      <c r="C38" s="180"/>
      <c r="D38" s="3" t="s">
        <v>29</v>
      </c>
      <c r="E38" s="183"/>
    </row>
    <row r="39" spans="1:5" ht="67.5" x14ac:dyDescent="0.25">
      <c r="A39" s="202"/>
      <c r="B39" s="180"/>
      <c r="C39" s="180"/>
      <c r="D39" s="4" t="str">
        <f>+'2'!$C$64</f>
        <v>Հանրապետության ողջ բնակչության համար արտահիվանդանոցային մասնագիտացված բժշկական օգնության (տուբերկուլոզի դեմ պայքարի, ուռուցքաբանական, հոգեբուժական, ներզատաբանական, մաշկավեներաբանական, վարակաբանական, նյարդաբանական, ակնաբուժական, սրտաբանական, քիթ-կոկորդ-ականջաբանական, վիրաբուժական և այլ կաբինետների միջոցով) համալիր միջոցառումների իրականացում և հիվանդությունների երկրորդային կանխարգելում</v>
      </c>
      <c r="E39" s="183"/>
    </row>
    <row r="40" spans="1:5" x14ac:dyDescent="0.25">
      <c r="A40" s="202"/>
      <c r="B40" s="180"/>
      <c r="C40" s="180"/>
      <c r="D40" s="3" t="s">
        <v>57</v>
      </c>
      <c r="E40" s="183"/>
    </row>
    <row r="41" spans="1:5" ht="40.5" x14ac:dyDescent="0.25">
      <c r="A41" s="202"/>
      <c r="B41" s="181"/>
      <c r="C41" s="181"/>
      <c r="D41" s="4" t="str">
        <f>+'2'!$A$77</f>
        <v>Բուժմիավորումների կազմում գործող և ինքնուրույն պոլիկլինիկաներ, գյուղական բժշկական ամբուլատորիաներ, գյուղական առողջության կենտրոններ, առողջության առաջնային պահպանման կենտրոններ, ընտանեկան բժշկության անկախ պրակտիկաներ</v>
      </c>
      <c r="E41" s="184"/>
    </row>
    <row r="42" spans="1:5" x14ac:dyDescent="0.25">
      <c r="A42" s="202"/>
      <c r="B42" s="179" t="str">
        <f>+'2'!B79</f>
        <v>ԱԾ03</v>
      </c>
      <c r="C42" s="179"/>
      <c r="D42" s="4" t="str">
        <f>+'2'!$C$79</f>
        <v>Մանկաբարձագինեկոլոգիական բժշկական օգնության ծառայություններ</v>
      </c>
      <c r="E42" s="182">
        <f>+'1'!E43</f>
        <v>-50000</v>
      </c>
    </row>
    <row r="43" spans="1:5" x14ac:dyDescent="0.25">
      <c r="A43" s="202"/>
      <c r="B43" s="180"/>
      <c r="C43" s="180"/>
      <c r="D43" s="3" t="s">
        <v>29</v>
      </c>
      <c r="E43" s="183"/>
    </row>
    <row r="44" spans="1:5" ht="40.5" x14ac:dyDescent="0.25">
      <c r="A44" s="202"/>
      <c r="B44" s="180"/>
      <c r="C44" s="180"/>
      <c r="D44" s="4" t="str">
        <f>+'2'!$C$81</f>
        <v>Արտահիվանդանոցային մանկաբարձագինեկոլոգիական բժշկական օգնության և սպասարկման ծառայությունների մատուցում (հղիների նախա- և հետծննդյան հսկողության իրականացում, գինեկոլոգիական հիվանդությունների կանխարգելում, ախտորոշում, բուժում)</v>
      </c>
      <c r="E44" s="183"/>
    </row>
    <row r="45" spans="1:5" x14ac:dyDescent="0.25">
      <c r="A45" s="202"/>
      <c r="B45" s="180"/>
      <c r="C45" s="180"/>
      <c r="D45" s="3" t="s">
        <v>57</v>
      </c>
      <c r="E45" s="183"/>
    </row>
    <row r="46" spans="1:5" ht="40.5" x14ac:dyDescent="0.25">
      <c r="A46" s="202"/>
      <c r="B46" s="181"/>
      <c r="C46" s="181"/>
      <c r="D46" s="4" t="str">
        <f>+'2'!$A$92</f>
        <v>Բուժմիավորումների կազմում գործող և ինքնուրույն պոլիկլինիկաներ, գյուղական բժշկական ամբուլատորիաներ, գյուղական առողջության կենտրոններ, առողջության առաջնային պահպանման կենտրոններ, ընտանեկան բժշկության անկախ պրակտիկաներ</v>
      </c>
      <c r="E46" s="184"/>
    </row>
    <row r="47" spans="1:5" x14ac:dyDescent="0.25">
      <c r="A47" s="202"/>
      <c r="B47" s="179" t="str">
        <f>+'2'!B94</f>
        <v>ԱԾ04</v>
      </c>
      <c r="C47" s="179"/>
      <c r="D47" s="4" t="str">
        <f>+'2'!$C$94</f>
        <v>Շարունակական հսկողություն պահանջող և առանձին հիվանդությունների բուժման ծառայություններ</v>
      </c>
      <c r="E47" s="182">
        <f>+'1'!E51</f>
        <v>27800</v>
      </c>
    </row>
    <row r="48" spans="1:5" x14ac:dyDescent="0.25">
      <c r="A48" s="202"/>
      <c r="B48" s="180"/>
      <c r="C48" s="180"/>
      <c r="D48" s="3" t="s">
        <v>29</v>
      </c>
      <c r="E48" s="183"/>
    </row>
    <row r="49" spans="1:5" ht="27" x14ac:dyDescent="0.25">
      <c r="A49" s="202"/>
      <c r="B49" s="180"/>
      <c r="C49" s="180"/>
      <c r="D49" s="4" t="str">
        <f>+'2'!$C$96</f>
        <v>Առանձին հիվանդությունների (քրոնիկ, դիսպանսեր հսկողություն պահանջող) բժշկական օգնության համալչ միջոցառումների իրականացում (հետազոտում, ախտորոշում, բուժում)</v>
      </c>
      <c r="E49" s="183"/>
    </row>
    <row r="50" spans="1:5" x14ac:dyDescent="0.25">
      <c r="A50" s="202"/>
      <c r="B50" s="180"/>
      <c r="C50" s="180"/>
      <c r="D50" s="3" t="s">
        <v>57</v>
      </c>
      <c r="E50" s="183"/>
    </row>
    <row r="51" spans="1:5" ht="27" x14ac:dyDescent="0.25">
      <c r="A51" s="202"/>
      <c r="B51" s="181"/>
      <c r="C51" s="181"/>
      <c r="D51" s="4" t="str">
        <f>+'2'!$A$106</f>
        <v>Առողջապահական կազմակերպություններ (բժշկական միավորումներ, ամբուլատորիաներ, պոլիկլինիկաներ, դիսպանսերներ, ընտանեկան բժշկի գրասենյակներ)</v>
      </c>
      <c r="E51" s="184"/>
    </row>
    <row r="52" spans="1:5" x14ac:dyDescent="0.25">
      <c r="A52" s="202"/>
      <c r="B52" s="179" t="str">
        <f>+'2'!B108</f>
        <v>ԱԾ09</v>
      </c>
      <c r="C52" s="179"/>
      <c r="D52" s="4" t="str">
        <f>+'2'!$C$108</f>
        <v>Շտապ բժշկական օգնության ծառայություններ</v>
      </c>
      <c r="E52" s="182">
        <f>+'1'!E57</f>
        <v>-33000</v>
      </c>
    </row>
    <row r="53" spans="1:5" x14ac:dyDescent="0.25">
      <c r="A53" s="202"/>
      <c r="B53" s="180"/>
      <c r="C53" s="180"/>
      <c r="D53" s="3" t="s">
        <v>29</v>
      </c>
      <c r="E53" s="183"/>
    </row>
    <row r="54" spans="1:5" x14ac:dyDescent="0.25">
      <c r="A54" s="202"/>
      <c r="B54" s="180"/>
      <c r="C54" s="180"/>
      <c r="D54" s="4" t="str">
        <f>+'2'!$C$110</f>
        <v>Շտապ բժշկական օգնության իրականացում</v>
      </c>
      <c r="E54" s="183"/>
    </row>
    <row r="55" spans="1:5" x14ac:dyDescent="0.25">
      <c r="A55" s="202"/>
      <c r="B55" s="180"/>
      <c r="C55" s="180"/>
      <c r="D55" s="3" t="s">
        <v>57</v>
      </c>
      <c r="E55" s="183"/>
    </row>
    <row r="56" spans="1:5" ht="27" x14ac:dyDescent="0.25">
      <c r="A56" s="202"/>
      <c r="B56" s="181"/>
      <c r="C56" s="181"/>
      <c r="D56" s="4" t="str">
        <f>+'2'!$A$120</f>
        <v>Առողջապահական կազմակերպություններ (հիվանդանոցներ, շտապ բժշկական օգնության կայաններ, ընտանեկան բժշկի գրասենյակներ)</v>
      </c>
      <c r="E56" s="184"/>
    </row>
    <row r="57" spans="1:5" x14ac:dyDescent="0.25">
      <c r="A57" s="202"/>
      <c r="B57" s="179" t="str">
        <f>+'2'!B122</f>
        <v>ԱԾ10</v>
      </c>
      <c r="C57" s="179"/>
      <c r="D57" s="4" t="str">
        <f>+'2'!$C$122</f>
        <v>Հեմոդիալիզի և պերիտոնիալ դիալիզի անցկացման ծառայություններ</v>
      </c>
      <c r="E57" s="182">
        <f>+'1'!E39</f>
        <v>-41100</v>
      </c>
    </row>
    <row r="58" spans="1:5" x14ac:dyDescent="0.25">
      <c r="A58" s="202"/>
      <c r="B58" s="180"/>
      <c r="C58" s="180"/>
      <c r="D58" s="3" t="s">
        <v>29</v>
      </c>
      <c r="E58" s="183"/>
    </row>
    <row r="59" spans="1:5" x14ac:dyDescent="0.25">
      <c r="A59" s="202"/>
      <c r="B59" s="180"/>
      <c r="C59" s="180"/>
      <c r="D59" s="4" t="str">
        <f>+'2'!$C$124</f>
        <v>Հեմոդիալիզի կարիք ունեցող հիվանդների բժշկական օգնության համալիր միջոցառումների իրականացում</v>
      </c>
      <c r="E59" s="183"/>
    </row>
    <row r="60" spans="1:5" x14ac:dyDescent="0.25">
      <c r="A60" s="202"/>
      <c r="B60" s="180"/>
      <c r="C60" s="180"/>
      <c r="D60" s="3" t="s">
        <v>57</v>
      </c>
      <c r="E60" s="183"/>
    </row>
    <row r="61" spans="1:5" x14ac:dyDescent="0.25">
      <c r="A61" s="202"/>
      <c r="B61" s="181"/>
      <c r="C61" s="181"/>
      <c r="D61" s="4" t="str">
        <f>+'2'!$A$134</f>
        <v>Առողջապահական կազմակերպություններ (հիվանդանոցներ)</v>
      </c>
      <c r="E61" s="184"/>
    </row>
    <row r="62" spans="1:5" ht="27" x14ac:dyDescent="0.25">
      <c r="A62" s="202"/>
      <c r="B62" s="179" t="str">
        <f>+'2'!$B$136</f>
        <v>ԱԾ11</v>
      </c>
      <c r="C62" s="179"/>
      <c r="D62" s="4" t="str">
        <f>+'2'!$C$136</f>
        <v>Մտավոր, հոգեկան (վարքագծային), լսողական, ֆիզիկական (շարժողական) և զարգացման այլ խանգարումներով երեխաների գնահատման և վերականգնողական բուժման ծառայություններ</v>
      </c>
      <c r="E62" s="182">
        <f>+'1'!E35</f>
        <v>20200</v>
      </c>
    </row>
    <row r="63" spans="1:5" x14ac:dyDescent="0.25">
      <c r="A63" s="202"/>
      <c r="B63" s="180"/>
      <c r="C63" s="180"/>
      <c r="D63" s="3" t="s">
        <v>29</v>
      </c>
      <c r="E63" s="183"/>
    </row>
    <row r="64" spans="1:5" ht="40.5" x14ac:dyDescent="0.25">
      <c r="A64" s="202"/>
      <c r="B64" s="180"/>
      <c r="C64" s="180"/>
      <c r="D64" s="4" t="str">
        <f>+'2'!$C$138</f>
        <v>Մտավոր, հոգեկան (վարքագծային), լսողական, ֆիզիկական (շարժողական) և զարգացման այլ խանգարումներով երեխաների առողջական վիճակի գնահատումը և վերականգնողական բուժման ամբուլատոր կազմակերպումը</v>
      </c>
      <c r="E64" s="183"/>
    </row>
    <row r="65" spans="1:5" x14ac:dyDescent="0.25">
      <c r="A65" s="202"/>
      <c r="B65" s="180"/>
      <c r="C65" s="180"/>
      <c r="D65" s="3" t="s">
        <v>57</v>
      </c>
      <c r="E65" s="183"/>
    </row>
    <row r="66" spans="1:5" x14ac:dyDescent="0.25">
      <c r="A66" s="206"/>
      <c r="B66" s="181"/>
      <c r="C66" s="181"/>
      <c r="D66" s="4" t="str">
        <f>+'2'!$A$148</f>
        <v>Առողջապահական կազմակերպություններ (հիվանդանոցներ)</v>
      </c>
      <c r="E66" s="184"/>
    </row>
    <row r="67" spans="1:5" x14ac:dyDescent="0.25">
      <c r="A67" s="5">
        <v>1142</v>
      </c>
      <c r="B67" s="26"/>
      <c r="C67" s="27"/>
      <c r="D67" s="8" t="s">
        <v>62</v>
      </c>
      <c r="E67" s="28"/>
    </row>
    <row r="68" spans="1:5" x14ac:dyDescent="0.25">
      <c r="A68" s="201"/>
      <c r="B68" s="179"/>
      <c r="C68" s="179"/>
      <c r="D68" s="4" t="s">
        <v>26</v>
      </c>
      <c r="E68" s="182">
        <f>+E81+E75</f>
        <v>-71712.641199999998</v>
      </c>
    </row>
    <row r="69" spans="1:5" x14ac:dyDescent="0.25">
      <c r="A69" s="202"/>
      <c r="B69" s="180"/>
      <c r="C69" s="180"/>
      <c r="D69" s="4" t="s">
        <v>64</v>
      </c>
      <c r="E69" s="183"/>
    </row>
    <row r="70" spans="1:5" x14ac:dyDescent="0.25">
      <c r="A70" s="202"/>
      <c r="B70" s="180"/>
      <c r="C70" s="180"/>
      <c r="D70" s="4" t="s">
        <v>55</v>
      </c>
      <c r="E70" s="183"/>
    </row>
    <row r="71" spans="1:5" ht="40.5" x14ac:dyDescent="0.25">
      <c r="A71" s="202"/>
      <c r="B71" s="180"/>
      <c r="C71" s="180"/>
      <c r="D71" s="4" t="s">
        <v>65</v>
      </c>
      <c r="E71" s="183"/>
    </row>
    <row r="72" spans="1:5" x14ac:dyDescent="0.25">
      <c r="A72" s="202"/>
      <c r="B72" s="180"/>
      <c r="C72" s="180"/>
      <c r="D72" s="4" t="s">
        <v>56</v>
      </c>
      <c r="E72" s="183"/>
    </row>
    <row r="73" spans="1:5" ht="27" x14ac:dyDescent="0.25">
      <c r="A73" s="202"/>
      <c r="B73" s="181"/>
      <c r="C73" s="181"/>
      <c r="D73" s="4" t="s">
        <v>66</v>
      </c>
      <c r="E73" s="184"/>
    </row>
    <row r="74" spans="1:5" x14ac:dyDescent="0.25">
      <c r="A74" s="202"/>
      <c r="B74" s="6"/>
      <c r="C74" s="7"/>
      <c r="D74" s="5" t="s">
        <v>58</v>
      </c>
      <c r="E74" s="9"/>
    </row>
    <row r="75" spans="1:5" x14ac:dyDescent="0.25">
      <c r="A75" s="202"/>
      <c r="B75" s="179" t="str">
        <f>+'2'!$B$164</f>
        <v>ԱԾ01</v>
      </c>
      <c r="C75" s="179"/>
      <c r="D75" s="4" t="str">
        <f>+'2'!C150</f>
        <v>Դժվարամատչելի ախտորոշիչ հետազոտություններ</v>
      </c>
      <c r="E75" s="182">
        <f>+'1'!E117</f>
        <v>11000</v>
      </c>
    </row>
    <row r="76" spans="1:5" x14ac:dyDescent="0.25">
      <c r="A76" s="202"/>
      <c r="B76" s="180"/>
      <c r="C76" s="180"/>
      <c r="D76" s="3" t="s">
        <v>29</v>
      </c>
      <c r="E76" s="183"/>
    </row>
    <row r="77" spans="1:5" ht="27" x14ac:dyDescent="0.25">
      <c r="A77" s="202"/>
      <c r="B77" s="180"/>
      <c r="C77" s="180"/>
      <c r="D77" s="4" t="str">
        <f>+'2'!C152</f>
        <v>Բարձրարժեք և բարձրակարգ տեխնոլոգիաներով հագեցված ախտորոշիչ զննման ծառայությունների իրականացում</v>
      </c>
      <c r="E77" s="183"/>
    </row>
    <row r="78" spans="1:5" x14ac:dyDescent="0.25">
      <c r="A78" s="202"/>
      <c r="B78" s="180"/>
      <c r="C78" s="180"/>
      <c r="D78" s="3" t="s">
        <v>57</v>
      </c>
      <c r="E78" s="183"/>
    </row>
    <row r="79" spans="1:5" x14ac:dyDescent="0.25">
      <c r="A79" s="202"/>
      <c r="B79" s="181"/>
      <c r="C79" s="181"/>
      <c r="D79" s="4" t="str">
        <f>+'2'!A162</f>
        <v>Առողջապահական կազմակերպություններ (ախտորոշման կենտրոններ, հիվանդանոցներ)</v>
      </c>
      <c r="E79" s="184"/>
    </row>
    <row r="80" spans="1:5" x14ac:dyDescent="0.25">
      <c r="A80" s="202"/>
      <c r="B80" s="26"/>
      <c r="C80" s="27"/>
      <c r="D80" s="8" t="s">
        <v>62</v>
      </c>
      <c r="E80" s="28"/>
    </row>
    <row r="81" spans="1:5" ht="27" x14ac:dyDescent="0.25">
      <c r="A81" s="202"/>
      <c r="B81" s="179" t="s">
        <v>201</v>
      </c>
      <c r="C81" s="179"/>
      <c r="D81" s="4" t="s">
        <v>235</v>
      </c>
      <c r="E81" s="207">
        <f>+'1'!E21</f>
        <v>-82712.641199999998</v>
      </c>
    </row>
    <row r="82" spans="1:5" x14ac:dyDescent="0.25">
      <c r="A82" s="202"/>
      <c r="B82" s="180"/>
      <c r="C82" s="180"/>
      <c r="D82" s="3" t="s">
        <v>63</v>
      </c>
      <c r="E82" s="208"/>
    </row>
    <row r="83" spans="1:5" ht="27" x14ac:dyDescent="0.25">
      <c r="A83" s="206"/>
      <c r="B83" s="181"/>
      <c r="C83" s="181"/>
      <c r="D83" s="4" t="s">
        <v>236</v>
      </c>
      <c r="E83" s="209"/>
    </row>
    <row r="84" spans="1:5" x14ac:dyDescent="0.25">
      <c r="A84" s="5">
        <v>1150</v>
      </c>
      <c r="B84" s="6"/>
      <c r="C84" s="7"/>
      <c r="D84" s="8" t="s">
        <v>26</v>
      </c>
      <c r="E84" s="10"/>
    </row>
    <row r="85" spans="1:5" x14ac:dyDescent="0.25">
      <c r="A85" s="210"/>
      <c r="B85" s="179"/>
      <c r="C85" s="179"/>
      <c r="D85" s="4" t="s">
        <v>67</v>
      </c>
      <c r="E85" s="185">
        <f>SUM(E91:E135)</f>
        <v>638100</v>
      </c>
    </row>
    <row r="86" spans="1:5" x14ac:dyDescent="0.25">
      <c r="A86" s="211"/>
      <c r="B86" s="180"/>
      <c r="C86" s="180"/>
      <c r="D86" s="3" t="s">
        <v>55</v>
      </c>
      <c r="E86" s="186"/>
    </row>
    <row r="87" spans="1:5" ht="40.5" x14ac:dyDescent="0.25">
      <c r="A87" s="211"/>
      <c r="B87" s="180"/>
      <c r="C87" s="180"/>
      <c r="D87" s="4" t="s">
        <v>68</v>
      </c>
      <c r="E87" s="186"/>
    </row>
    <row r="88" spans="1:5" x14ac:dyDescent="0.25">
      <c r="A88" s="211"/>
      <c r="B88" s="180"/>
      <c r="C88" s="180"/>
      <c r="D88" s="3" t="s">
        <v>56</v>
      </c>
      <c r="E88" s="186"/>
    </row>
    <row r="89" spans="1:5" x14ac:dyDescent="0.25">
      <c r="A89" s="211"/>
      <c r="B89" s="181"/>
      <c r="C89" s="181"/>
      <c r="D89" s="4" t="s">
        <v>69</v>
      </c>
      <c r="E89" s="187"/>
    </row>
    <row r="90" spans="1:5" x14ac:dyDescent="0.25">
      <c r="A90" s="211"/>
      <c r="B90" s="6"/>
      <c r="C90" s="7"/>
      <c r="D90" s="5" t="s">
        <v>58</v>
      </c>
      <c r="E90" s="9"/>
    </row>
    <row r="91" spans="1:5" x14ac:dyDescent="0.25">
      <c r="A91" s="211"/>
      <c r="B91" s="179" t="str">
        <f>+'2'!$B$164</f>
        <v>ԱԾ01</v>
      </c>
      <c r="C91" s="179"/>
      <c r="D91" s="4" t="str">
        <f>+'2'!$C$164</f>
        <v xml:space="preserve">Անհետաձգելի բժշկական օգնության ծառայություններ </v>
      </c>
      <c r="E91" s="182">
        <f>+'1'!E65</f>
        <v>181000</v>
      </c>
    </row>
    <row r="92" spans="1:5" x14ac:dyDescent="0.25">
      <c r="A92" s="211"/>
      <c r="B92" s="180"/>
      <c r="C92" s="180"/>
      <c r="D92" s="3" t="s">
        <v>29</v>
      </c>
      <c r="E92" s="183"/>
    </row>
    <row r="93" spans="1:5" ht="27" x14ac:dyDescent="0.25">
      <c r="A93" s="211"/>
      <c r="B93" s="180"/>
      <c r="C93" s="180"/>
      <c r="D93" s="4" t="str">
        <f>+'2'!$C$166</f>
        <v>Անհետաձգելի բժշկական օգնության իրականացում`ՀՀ առողջապահության նախարարի կողմից հաստատված հիվանդությունների, վիճակների և անձանց ցանկի համաձայն</v>
      </c>
      <c r="E93" s="183"/>
    </row>
    <row r="94" spans="1:5" x14ac:dyDescent="0.25">
      <c r="A94" s="211"/>
      <c r="B94" s="180"/>
      <c r="C94" s="180"/>
      <c r="D94" s="3" t="s">
        <v>57</v>
      </c>
      <c r="E94" s="183"/>
    </row>
    <row r="95" spans="1:5" x14ac:dyDescent="0.25">
      <c r="A95" s="211"/>
      <c r="B95" s="181"/>
      <c r="C95" s="181"/>
      <c r="D95" s="4" t="str">
        <f>+'2'!$A$176</f>
        <v>Առողջապահական կազմակերպություններ (հիվանդանոցներ)</v>
      </c>
      <c r="E95" s="184"/>
    </row>
    <row r="96" spans="1:5" x14ac:dyDescent="0.25">
      <c r="A96" s="211"/>
      <c r="B96" s="179" t="str">
        <f>+'2'!$B$178</f>
        <v>ԱԾ02</v>
      </c>
      <c r="C96" s="179"/>
      <c r="D96" s="4" t="str">
        <f>+'2'!$C$178</f>
        <v xml:space="preserve">Աղիքային և այլ ինֆեկցիոն հիվանդությունների բժշկական օգնության ծառայություններ </v>
      </c>
      <c r="E96" s="182">
        <f>+'1'!E79</f>
        <v>44000</v>
      </c>
    </row>
    <row r="97" spans="1:5" x14ac:dyDescent="0.25">
      <c r="A97" s="211"/>
      <c r="B97" s="180"/>
      <c r="C97" s="180"/>
      <c r="D97" s="3" t="s">
        <v>29</v>
      </c>
      <c r="E97" s="183"/>
    </row>
    <row r="98" spans="1:5" ht="27" x14ac:dyDescent="0.25">
      <c r="A98" s="211"/>
      <c r="B98" s="180"/>
      <c r="C98" s="180"/>
      <c r="D98" s="4" t="str">
        <f>+'2'!$C$180</f>
        <v xml:space="preserve">Աղիքային և այլ ինֆեկցիոն հիվանդությունների վաղ հայտնաբերմանն ուղղված ախտորոշիչ հետազոտություններ, հիվանդների բուժում և շարունակական հսկողության համալիր միջոցառումների իրականացում </v>
      </c>
      <c r="E98" s="183"/>
    </row>
    <row r="99" spans="1:5" x14ac:dyDescent="0.25">
      <c r="A99" s="211"/>
      <c r="B99" s="180"/>
      <c r="C99" s="180"/>
      <c r="D99" s="3" t="s">
        <v>57</v>
      </c>
      <c r="E99" s="183"/>
    </row>
    <row r="100" spans="1:5" x14ac:dyDescent="0.25">
      <c r="A100" s="211"/>
      <c r="B100" s="181"/>
      <c r="C100" s="181"/>
      <c r="D100" s="4" t="str">
        <f>+'2'!$A$190</f>
        <v>Առողջապահական կազմակերպություններ (հիվանդանոցներ)</v>
      </c>
      <c r="E100" s="184"/>
    </row>
    <row r="101" spans="1:5" x14ac:dyDescent="0.25">
      <c r="A101" s="211"/>
      <c r="B101" s="179" t="str">
        <f>+'2'!$B$192</f>
        <v>ԱԾ05</v>
      </c>
      <c r="C101" s="179"/>
      <c r="D101" s="4" t="str">
        <f>+'2'!$C$192</f>
        <v>Ուռուցքաբանական և արյունաբանական հիվանդությունների բժշկական օգնության ծառայություններ</v>
      </c>
      <c r="E101" s="182">
        <f>+'1'!E83</f>
        <v>21100</v>
      </c>
    </row>
    <row r="102" spans="1:5" x14ac:dyDescent="0.25">
      <c r="A102" s="211"/>
      <c r="B102" s="180"/>
      <c r="C102" s="180"/>
      <c r="D102" s="3" t="s">
        <v>29</v>
      </c>
      <c r="E102" s="183"/>
    </row>
    <row r="103" spans="1:5" ht="27" customHeight="1" x14ac:dyDescent="0.25">
      <c r="A103" s="211"/>
      <c r="B103" s="180"/>
      <c r="C103" s="180"/>
      <c r="D103" s="4" t="str">
        <f>+'2'!$C$194</f>
        <v>Ուռուցքաբանական և արյունաբանական հիվանդությունների վաղ հայտնաբերման ախտորոշիչ և այլ հետազոտություններ, հիվանդների բուժում և շարունակական հսկողության համալիր միջոցառումների իրականացում</v>
      </c>
      <c r="E103" s="183"/>
    </row>
    <row r="104" spans="1:5" x14ac:dyDescent="0.25">
      <c r="A104" s="211"/>
      <c r="B104" s="180"/>
      <c r="C104" s="180"/>
      <c r="D104" s="3" t="s">
        <v>57</v>
      </c>
      <c r="E104" s="183"/>
    </row>
    <row r="105" spans="1:5" x14ac:dyDescent="0.25">
      <c r="A105" s="211"/>
      <c r="B105" s="181"/>
      <c r="C105" s="181"/>
      <c r="D105" s="4" t="str">
        <f>+'2'!$A$204</f>
        <v>Առողջապահական կազմակերպություններ (հիվանդանոցներ)</v>
      </c>
      <c r="E105" s="184"/>
    </row>
    <row r="106" spans="1:5" x14ac:dyDescent="0.25">
      <c r="A106" s="211"/>
      <c r="B106" s="179" t="str">
        <f>+'2'!$B$206</f>
        <v>ԱԾ07</v>
      </c>
      <c r="C106" s="179"/>
      <c r="D106" s="4" t="str">
        <f>+'2'!$C$206</f>
        <v>Մանկաբարձական բժշկական օգնության ծառայություններ</v>
      </c>
      <c r="E106" s="182">
        <f>+'1'!E93</f>
        <v>-160000</v>
      </c>
    </row>
    <row r="107" spans="1:5" x14ac:dyDescent="0.25">
      <c r="A107" s="211"/>
      <c r="B107" s="180"/>
      <c r="C107" s="180"/>
      <c r="D107" s="3" t="s">
        <v>29</v>
      </c>
      <c r="E107" s="183"/>
    </row>
    <row r="108" spans="1:5" ht="27" x14ac:dyDescent="0.25">
      <c r="A108" s="211"/>
      <c r="B108" s="180"/>
      <c r="C108" s="180"/>
      <c r="D108" s="4" t="str">
        <f>+'2'!$C$208</f>
        <v>Մանկաբարձագինեկոլոգիական բժշկական օգնության համալիր միջոցառումների իրականացում, հղիների հետազոտություն և ծննդօգնություն</v>
      </c>
      <c r="E108" s="183"/>
    </row>
    <row r="109" spans="1:5" x14ac:dyDescent="0.25">
      <c r="A109" s="211"/>
      <c r="B109" s="180"/>
      <c r="C109" s="180"/>
      <c r="D109" s="3" t="s">
        <v>57</v>
      </c>
      <c r="E109" s="183"/>
    </row>
    <row r="110" spans="1:5" x14ac:dyDescent="0.25">
      <c r="A110" s="211"/>
      <c r="B110" s="181"/>
      <c r="C110" s="181"/>
      <c r="D110" s="4" t="str">
        <f>+'2'!$A$218</f>
        <v>Առողջապահական կազմակերպություններ (հիվանդանոցներ, ծննդատներ)</v>
      </c>
      <c r="E110" s="184"/>
    </row>
    <row r="111" spans="1:5" x14ac:dyDescent="0.25">
      <c r="A111" s="211"/>
      <c r="B111" s="179" t="str">
        <f>+'2'!$B$220</f>
        <v>ԱԾ08</v>
      </c>
      <c r="C111" s="179"/>
      <c r="D111" s="4" t="str">
        <f>+'2'!$C$220</f>
        <v>Գինեկոլոգիական հիվանդությունների բժշկական օգնության ծառայություններ</v>
      </c>
      <c r="E111" s="182">
        <f>+'1'!E97</f>
        <v>-27000</v>
      </c>
    </row>
    <row r="112" spans="1:5" x14ac:dyDescent="0.25">
      <c r="A112" s="211"/>
      <c r="B112" s="180"/>
      <c r="C112" s="180"/>
      <c r="D112" s="3" t="s">
        <v>29</v>
      </c>
      <c r="E112" s="183"/>
    </row>
    <row r="113" spans="1:5" ht="27" customHeight="1" x14ac:dyDescent="0.25">
      <c r="A113" s="211"/>
      <c r="B113" s="180"/>
      <c r="C113" s="180"/>
      <c r="D113" s="4" t="str">
        <f>+'2'!$C$222</f>
        <v>Գինեկոլոգիական հիվանդությունների բուժման համալիր միջոցառումների իրականացում</v>
      </c>
      <c r="E113" s="183"/>
    </row>
    <row r="114" spans="1:5" x14ac:dyDescent="0.25">
      <c r="A114" s="211"/>
      <c r="B114" s="180"/>
      <c r="C114" s="180"/>
      <c r="D114" s="3" t="s">
        <v>57</v>
      </c>
      <c r="E114" s="183"/>
    </row>
    <row r="115" spans="1:5" x14ac:dyDescent="0.25">
      <c r="A115" s="211"/>
      <c r="B115" s="181"/>
      <c r="C115" s="181"/>
      <c r="D115" s="4" t="str">
        <f>+'2'!$A$232</f>
        <v>Առողջապահական կազմակերպություններ (հիվանդանոցներ, ծննդատներ)</v>
      </c>
      <c r="E115" s="184"/>
    </row>
    <row r="116" spans="1:5" x14ac:dyDescent="0.25">
      <c r="A116" s="211"/>
      <c r="B116" s="179" t="str">
        <f>+'2'!$B$234</f>
        <v>ԱԾ09</v>
      </c>
      <c r="C116" s="179"/>
      <c r="D116" s="4" t="str">
        <f>+'2'!$C$234</f>
        <v>Երեխաներին բժշկական օգնության ծառայություններ</v>
      </c>
      <c r="E116" s="182">
        <f>+'1'!E101</f>
        <v>121000</v>
      </c>
    </row>
    <row r="117" spans="1:5" x14ac:dyDescent="0.25">
      <c r="A117" s="211"/>
      <c r="B117" s="180"/>
      <c r="C117" s="180"/>
      <c r="D117" s="3" t="s">
        <v>29</v>
      </c>
      <c r="E117" s="183"/>
    </row>
    <row r="118" spans="1:5" ht="27" x14ac:dyDescent="0.25">
      <c r="A118" s="211"/>
      <c r="B118" s="180"/>
      <c r="C118" s="180"/>
      <c r="D118" s="4" t="str">
        <f>+'2'!$C$236</f>
        <v>Երեխաների (0-7 տարեկան, 7-18 տարեկան սոցիալապես անապահով և հատուկ խմբերում ընդգրկված երեխաներին) հիվանդանոցային բժշկական օգնության իրականացում (հետազոտում, ախտորոշում, բուժում)</v>
      </c>
      <c r="E118" s="183"/>
    </row>
    <row r="119" spans="1:5" x14ac:dyDescent="0.25">
      <c r="A119" s="211"/>
      <c r="B119" s="180"/>
      <c r="C119" s="180"/>
      <c r="D119" s="3" t="s">
        <v>57</v>
      </c>
      <c r="E119" s="183"/>
    </row>
    <row r="120" spans="1:5" x14ac:dyDescent="0.25">
      <c r="A120" s="211"/>
      <c r="B120" s="181"/>
      <c r="C120" s="181"/>
      <c r="D120" s="4" t="str">
        <f>+'2'!$A$246</f>
        <v>Առողջապահական կազմակերպություններ (հիվանդանոցներ)</v>
      </c>
      <c r="E120" s="184"/>
    </row>
    <row r="121" spans="1:5" x14ac:dyDescent="0.25">
      <c r="A121" s="211"/>
      <c r="B121" s="179" t="str">
        <f>+'2'!$B$248</f>
        <v>ԱԾ10</v>
      </c>
      <c r="C121" s="179"/>
      <c r="D121" s="4" t="str">
        <f>+'2'!$C$248</f>
        <v>Սոցիալապես անապահով և հատուկ խմբերում ընդգրկվածներին բժշկական օգնության ծառայություններ</v>
      </c>
      <c r="E121" s="182">
        <f>+'1'!E69</f>
        <v>180000</v>
      </c>
    </row>
    <row r="122" spans="1:5" x14ac:dyDescent="0.25">
      <c r="A122" s="211"/>
      <c r="B122" s="180"/>
      <c r="C122" s="180"/>
      <c r="D122" s="3" t="s">
        <v>29</v>
      </c>
      <c r="E122" s="183"/>
    </row>
    <row r="123" spans="1:5" ht="27" x14ac:dyDescent="0.25">
      <c r="A123" s="211"/>
      <c r="B123" s="180"/>
      <c r="C123" s="180"/>
      <c r="D123" s="4" t="str">
        <f>+'2'!$C$250</f>
        <v>Բնակչության սոցիալապես անապահով և հատուկ խմբերում ընդգրկվածների բժշկական օգնության իրականացում` ՀՀ կառավարության որոշմամբ հաստատված ցանկի համաձայն</v>
      </c>
      <c r="E123" s="183"/>
    </row>
    <row r="124" spans="1:5" x14ac:dyDescent="0.25">
      <c r="A124" s="211"/>
      <c r="B124" s="180"/>
      <c r="C124" s="180"/>
      <c r="D124" s="3" t="s">
        <v>57</v>
      </c>
      <c r="E124" s="183"/>
    </row>
    <row r="125" spans="1:5" x14ac:dyDescent="0.25">
      <c r="A125" s="211"/>
      <c r="B125" s="181"/>
      <c r="C125" s="181"/>
      <c r="D125" s="4" t="str">
        <f>+'2'!$A$260</f>
        <v>Առողջապահական կազմակերպություններ (հիվանդանոցներ)</v>
      </c>
      <c r="E125" s="184"/>
    </row>
    <row r="126" spans="1:5" ht="13.5" customHeight="1" x14ac:dyDescent="0.25">
      <c r="A126" s="211"/>
      <c r="B126" s="179" t="str">
        <f>+'2'!$B$262</f>
        <v>ԱԾ14</v>
      </c>
      <c r="C126" s="179"/>
      <c r="D126" s="4" t="str">
        <f>+'2'!$C$262</f>
        <v>Զինծառայողներին, ինչպես նաև փրկարար ծառայողներին և նրանց ընտանիքի անդամնրին բժշկական օգնության ծառայություններ_x000D_</v>
      </c>
      <c r="E126" s="182">
        <f>+'1'!E73</f>
        <v>48000</v>
      </c>
    </row>
    <row r="127" spans="1:5" x14ac:dyDescent="0.25">
      <c r="A127" s="211"/>
      <c r="B127" s="180"/>
      <c r="C127" s="180"/>
      <c r="D127" s="3" t="s">
        <v>29</v>
      </c>
      <c r="E127" s="183"/>
    </row>
    <row r="128" spans="1:5" ht="27" x14ac:dyDescent="0.25">
      <c r="A128" s="211"/>
      <c r="B128" s="180"/>
      <c r="C128" s="180"/>
      <c r="D128" s="4" t="str">
        <f>+'2'!$C$264</f>
        <v>Զինծառայողներին, ինչպես նաև փրկարար ծառայողներին և նրանց ընտանիքի անդամնրին բժշկական օգնության իրականացում (հետազոտում, ախտորոշում, բուժում)</v>
      </c>
      <c r="E128" s="183"/>
    </row>
    <row r="129" spans="1:5" x14ac:dyDescent="0.25">
      <c r="A129" s="211"/>
      <c r="B129" s="180"/>
      <c r="C129" s="180"/>
      <c r="D129" s="3" t="s">
        <v>57</v>
      </c>
      <c r="E129" s="183"/>
    </row>
    <row r="130" spans="1:5" x14ac:dyDescent="0.25">
      <c r="A130" s="211"/>
      <c r="B130" s="181"/>
      <c r="C130" s="181"/>
      <c r="D130" s="4" t="str">
        <f>+'2'!$A$274</f>
        <v>Առողջապահական կազմակերպություններ (հիվանդանոցներ, ծննդատներ)</v>
      </c>
      <c r="E130" s="184"/>
    </row>
    <row r="131" spans="1:5" x14ac:dyDescent="0.25">
      <c r="A131" s="211"/>
      <c r="B131" s="179" t="str">
        <f>+'2'!$B$276</f>
        <v>ԱԾ16</v>
      </c>
      <c r="C131" s="179"/>
      <c r="D131" s="4" t="str">
        <f>+'2'!$C$276</f>
        <v>Սրտի վիրահատության ծառայություններ</v>
      </c>
      <c r="E131" s="182">
        <f>+'1'!E87</f>
        <v>230000</v>
      </c>
    </row>
    <row r="132" spans="1:5" x14ac:dyDescent="0.25">
      <c r="A132" s="211"/>
      <c r="B132" s="180"/>
      <c r="C132" s="180"/>
      <c r="D132" s="3" t="s">
        <v>29</v>
      </c>
      <c r="E132" s="183"/>
    </row>
    <row r="133" spans="1:5" x14ac:dyDescent="0.25">
      <c r="A133" s="211"/>
      <c r="B133" s="180"/>
      <c r="C133" s="180"/>
      <c r="D133" s="4" t="str">
        <f>+'2'!$C$278</f>
        <v>Սրտի անհետաձգելի վիրահատության իրականացում</v>
      </c>
      <c r="E133" s="183"/>
    </row>
    <row r="134" spans="1:5" x14ac:dyDescent="0.25">
      <c r="A134" s="211"/>
      <c r="B134" s="180"/>
      <c r="C134" s="180"/>
      <c r="D134" s="3" t="s">
        <v>57</v>
      </c>
      <c r="E134" s="183"/>
    </row>
    <row r="135" spans="1:5" x14ac:dyDescent="0.25">
      <c r="A135" s="212"/>
      <c r="B135" s="181"/>
      <c r="C135" s="181"/>
      <c r="D135" s="4" t="str">
        <f>+'2'!$A$288</f>
        <v>Առողջապահական կազմակերպություններ (հիվանդանոցներ)</v>
      </c>
      <c r="E135" s="184"/>
    </row>
  </sheetData>
  <autoFilter ref="A12:E95"/>
  <mergeCells count="80">
    <mergeCell ref="B131:B135"/>
    <mergeCell ref="C131:C135"/>
    <mergeCell ref="E131:E135"/>
    <mergeCell ref="A68:A83"/>
    <mergeCell ref="B68:B73"/>
    <mergeCell ref="C68:C73"/>
    <mergeCell ref="E68:E73"/>
    <mergeCell ref="B81:B83"/>
    <mergeCell ref="C81:C83"/>
    <mergeCell ref="E81:E83"/>
    <mergeCell ref="A85:A135"/>
    <mergeCell ref="B126:B130"/>
    <mergeCell ref="C126:C130"/>
    <mergeCell ref="E126:E130"/>
    <mergeCell ref="C116:C120"/>
    <mergeCell ref="E116:E120"/>
    <mergeCell ref="B121:B125"/>
    <mergeCell ref="C121:C125"/>
    <mergeCell ref="E121:E125"/>
    <mergeCell ref="A26:A66"/>
    <mergeCell ref="B47:B51"/>
    <mergeCell ref="C47:C51"/>
    <mergeCell ref="E47:E51"/>
    <mergeCell ref="B42:B46"/>
    <mergeCell ref="C42:C46"/>
    <mergeCell ref="E42:E46"/>
    <mergeCell ref="B57:B61"/>
    <mergeCell ref="C57:C61"/>
    <mergeCell ref="E57:E61"/>
    <mergeCell ref="B91:B95"/>
    <mergeCell ref="C91:C95"/>
    <mergeCell ref="E91:E95"/>
    <mergeCell ref="C52:C56"/>
    <mergeCell ref="E52:E56"/>
    <mergeCell ref="A6:E6"/>
    <mergeCell ref="A8:E8"/>
    <mergeCell ref="A9:E9"/>
    <mergeCell ref="A10:E10"/>
    <mergeCell ref="C11:C12"/>
    <mergeCell ref="A11:B11"/>
    <mergeCell ref="D11:D12"/>
    <mergeCell ref="E14:E18"/>
    <mergeCell ref="E20:E24"/>
    <mergeCell ref="A14:A24"/>
    <mergeCell ref="B14:B18"/>
    <mergeCell ref="C14:C18"/>
    <mergeCell ref="B20:B24"/>
    <mergeCell ref="C20:C24"/>
    <mergeCell ref="B26:B30"/>
    <mergeCell ref="C26:C30"/>
    <mergeCell ref="E26:E30"/>
    <mergeCell ref="B32:B36"/>
    <mergeCell ref="B85:B89"/>
    <mergeCell ref="C85:C89"/>
    <mergeCell ref="E85:E89"/>
    <mergeCell ref="B62:B66"/>
    <mergeCell ref="C62:C66"/>
    <mergeCell ref="E62:E66"/>
    <mergeCell ref="B37:B41"/>
    <mergeCell ref="C37:C41"/>
    <mergeCell ref="E37:E41"/>
    <mergeCell ref="C32:C36"/>
    <mergeCell ref="E32:E36"/>
    <mergeCell ref="B52:B56"/>
    <mergeCell ref="B75:B79"/>
    <mergeCell ref="C75:C79"/>
    <mergeCell ref="E75:E79"/>
    <mergeCell ref="B96:B100"/>
    <mergeCell ref="C96:C100"/>
    <mergeCell ref="E96:E100"/>
    <mergeCell ref="B111:B115"/>
    <mergeCell ref="C111:C115"/>
    <mergeCell ref="E111:E115"/>
    <mergeCell ref="B116:B120"/>
    <mergeCell ref="B101:B105"/>
    <mergeCell ref="C101:C105"/>
    <mergeCell ref="E101:E105"/>
    <mergeCell ref="B106:B110"/>
    <mergeCell ref="C106:C110"/>
    <mergeCell ref="E106:E110"/>
  </mergeCells>
  <dataValidations count="2">
    <dataValidation type="decimal" operator="greaterThanOrEqual" allowBlank="1" showInputMessage="1" showErrorMessage="1" sqref="E85:E89">
      <formula1>0</formula1>
    </dataValidation>
    <dataValidation allowBlank="1" errorTitle="ԱՐԳԵԼՎԱԾ ԴԱՇՏ" error="Այս դաշտում մուտքագրումը և փոփոխությունները արգելված են" promptTitle="ԱՐԳԵԼՎԱԾ ԴԱՇՏ" prompt="Այս դաշտում մուտքագրումը և փոփոխությունները արգելված են" sqref="D32 D34 D85 D87 D89 D28 D30 D54 D59 D64 D36:D37 D41:D42 D46:D47 D51:D52 D56:D57 D61:D62 D130:D131 D39 D44 D49 D93 D91 D95:D96 D98 D103 D108 D110:D111 D113 D115:D116 D118 D120:D121 D123 D125:D126 D128 D133 D135 D79 D81:D83 D16 D18 D20 D22 D24 D100:D101 D105:D106 D68:D73 D77 D75 D66"/>
  </dataValidations>
  <pageMargins left="0.15748031496062992" right="0.15748031496062992" top="0.74803149606299213" bottom="0.74803149606299213" header="0.31496062992125984" footer="0.31496062992125984"/>
  <pageSetup scale="80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88"/>
  <sheetViews>
    <sheetView showGridLines="0" tabSelected="1" zoomScaleNormal="100" workbookViewId="0">
      <pane ySplit="10" topLeftCell="A11" activePane="bottomLeft" state="frozen"/>
      <selection pane="bottomLeft" activeCell="B5" sqref="B5:J5"/>
    </sheetView>
  </sheetViews>
  <sheetFormatPr defaultRowHeight="16.5" x14ac:dyDescent="0.25"/>
  <cols>
    <col min="1" max="1" width="5.85546875" style="94" customWidth="1"/>
    <col min="2" max="4" width="18.7109375" style="94" customWidth="1"/>
    <col min="5" max="5" width="31" style="94" customWidth="1"/>
    <col min="6" max="9" width="18.140625" style="94" customWidth="1"/>
    <col min="10" max="10" width="33.85546875" style="94" customWidth="1"/>
    <col min="11" max="11" width="12.42578125" style="94" bestFit="1" customWidth="1"/>
    <col min="12" max="16384" width="9.140625" style="94"/>
  </cols>
  <sheetData>
    <row r="1" spans="2:11" x14ac:dyDescent="0.25">
      <c r="J1" s="95" t="s">
        <v>96</v>
      </c>
    </row>
    <row r="2" spans="2:11" x14ac:dyDescent="0.25">
      <c r="J2" s="95" t="s">
        <v>4</v>
      </c>
    </row>
    <row r="3" spans="2:11" x14ac:dyDescent="0.25">
      <c r="J3" s="95" t="s">
        <v>37</v>
      </c>
      <c r="K3" s="96"/>
    </row>
    <row r="5" spans="2:11" x14ac:dyDescent="0.25">
      <c r="B5" s="229" t="s">
        <v>98</v>
      </c>
      <c r="C5" s="229"/>
      <c r="D5" s="229"/>
      <c r="E5" s="229"/>
      <c r="F5" s="229"/>
      <c r="G5" s="229"/>
      <c r="H5" s="229"/>
      <c r="I5" s="229"/>
      <c r="J5" s="229"/>
    </row>
    <row r="6" spans="2:11" x14ac:dyDescent="0.25">
      <c r="B6" s="230" t="s">
        <v>12</v>
      </c>
      <c r="C6" s="230"/>
      <c r="D6" s="230"/>
      <c r="E6" s="230"/>
      <c r="F6" s="230"/>
      <c r="G6" s="230"/>
      <c r="H6" s="230"/>
      <c r="I6" s="230"/>
      <c r="J6" s="230"/>
    </row>
    <row r="7" spans="2:11" x14ac:dyDescent="0.25">
      <c r="B7" s="97"/>
      <c r="J7" s="98"/>
      <c r="K7" s="98"/>
    </row>
    <row r="8" spans="2:11" x14ac:dyDescent="0.25">
      <c r="B8" s="231" t="s">
        <v>71</v>
      </c>
      <c r="C8" s="231"/>
      <c r="D8" s="231"/>
      <c r="E8" s="231"/>
      <c r="F8" s="231" t="s">
        <v>72</v>
      </c>
      <c r="G8" s="231" t="s">
        <v>73</v>
      </c>
      <c r="H8" s="231" t="s">
        <v>74</v>
      </c>
      <c r="I8" s="231" t="s">
        <v>75</v>
      </c>
      <c r="J8" s="232" t="s">
        <v>79</v>
      </c>
      <c r="K8" s="99"/>
    </row>
    <row r="9" spans="2:11" ht="49.5" x14ac:dyDescent="0.25">
      <c r="B9" s="100" t="s">
        <v>76</v>
      </c>
      <c r="C9" s="231" t="s">
        <v>77</v>
      </c>
      <c r="D9" s="231"/>
      <c r="E9" s="231"/>
      <c r="F9" s="231"/>
      <c r="G9" s="231"/>
      <c r="H9" s="231"/>
      <c r="I9" s="231"/>
      <c r="J9" s="233"/>
    </row>
    <row r="10" spans="2:11" x14ac:dyDescent="0.25">
      <c r="B10" s="100">
        <v>1</v>
      </c>
      <c r="C10" s="223">
        <v>2</v>
      </c>
      <c r="D10" s="224"/>
      <c r="E10" s="225"/>
      <c r="F10" s="100">
        <v>3</v>
      </c>
      <c r="G10" s="100">
        <v>4</v>
      </c>
      <c r="H10" s="100">
        <v>5</v>
      </c>
      <c r="I10" s="100">
        <v>6</v>
      </c>
      <c r="J10" s="100">
        <v>7</v>
      </c>
    </row>
    <row r="11" spans="2:11" s="96" customFormat="1" x14ac:dyDescent="0.25">
      <c r="B11" s="101" t="s">
        <v>80</v>
      </c>
      <c r="C11" s="101" t="s">
        <v>248</v>
      </c>
      <c r="D11" s="101" t="s">
        <v>249</v>
      </c>
      <c r="E11" s="220" t="str">
        <f>+'1'!$D$16</f>
        <v>Դեղագործական ապրանքներ</v>
      </c>
      <c r="F11" s="221"/>
      <c r="G11" s="221"/>
      <c r="H11" s="221"/>
      <c r="I11" s="222"/>
      <c r="J11" s="102">
        <f>+J12</f>
        <v>-82712.641199999998</v>
      </c>
    </row>
    <row r="12" spans="2:11" x14ac:dyDescent="0.25">
      <c r="B12" s="213" t="str">
        <f>+'1'!$D$18</f>
        <v>01. Դեղորայքի տրամադրում ամբուլատոր-պոլիկլինիկական, հիվանդանոցային բուժօգնություն ստացողներին և հատուկ խմբերում ընդգրկված ֆիզիկական անձանց</v>
      </c>
      <c r="C12" s="214"/>
      <c r="D12" s="214"/>
      <c r="E12" s="214"/>
      <c r="F12" s="214"/>
      <c r="G12" s="214"/>
      <c r="H12" s="214"/>
      <c r="I12" s="215"/>
      <c r="J12" s="103">
        <f>+J13</f>
        <v>-82712.641199999998</v>
      </c>
    </row>
    <row r="13" spans="2:11" x14ac:dyDescent="0.25">
      <c r="B13" s="104"/>
      <c r="C13" s="216" t="s">
        <v>250</v>
      </c>
      <c r="D13" s="217"/>
      <c r="E13" s="218"/>
      <c r="F13" s="104"/>
      <c r="G13" s="104"/>
      <c r="H13" s="104"/>
      <c r="I13" s="104"/>
      <c r="J13" s="103">
        <f>SUM(J14:J24)</f>
        <v>-82712.641199999998</v>
      </c>
    </row>
    <row r="14" spans="2:11" x14ac:dyDescent="0.25">
      <c r="B14" s="105" t="s">
        <v>269</v>
      </c>
      <c r="C14" s="216" t="s">
        <v>260</v>
      </c>
      <c r="D14" s="217"/>
      <c r="E14" s="218"/>
      <c r="F14" s="100" t="s">
        <v>78</v>
      </c>
      <c r="G14" s="100" t="s">
        <v>261</v>
      </c>
      <c r="H14" s="103">
        <v>2217</v>
      </c>
      <c r="I14" s="106">
        <f>-58400+56394</f>
        <v>-2006</v>
      </c>
      <c r="J14" s="103">
        <f t="shared" ref="J14:J24" si="0">+I14*H14/1000</f>
        <v>-4447.3019999999997</v>
      </c>
      <c r="K14" s="98"/>
    </row>
    <row r="15" spans="2:11" x14ac:dyDescent="0.25">
      <c r="B15" s="105" t="s">
        <v>270</v>
      </c>
      <c r="C15" s="216" t="s">
        <v>260</v>
      </c>
      <c r="D15" s="217"/>
      <c r="E15" s="218"/>
      <c r="F15" s="100" t="s">
        <v>78</v>
      </c>
      <c r="G15" s="100" t="s">
        <v>261</v>
      </c>
      <c r="H15" s="103">
        <v>2217</v>
      </c>
      <c r="I15" s="106">
        <v>-12297</v>
      </c>
      <c r="J15" s="103">
        <f t="shared" si="0"/>
        <v>-27262.449000000001</v>
      </c>
      <c r="K15" s="98"/>
    </row>
    <row r="16" spans="2:11" x14ac:dyDescent="0.25">
      <c r="B16" s="105" t="s">
        <v>271</v>
      </c>
      <c r="C16" s="216" t="s">
        <v>260</v>
      </c>
      <c r="D16" s="217"/>
      <c r="E16" s="218"/>
      <c r="F16" s="100" t="s">
        <v>78</v>
      </c>
      <c r="G16" s="100" t="s">
        <v>261</v>
      </c>
      <c r="H16" s="103">
        <v>2217</v>
      </c>
      <c r="I16" s="106">
        <v>-14600</v>
      </c>
      <c r="J16" s="103">
        <f t="shared" si="0"/>
        <v>-32368.2</v>
      </c>
      <c r="K16" s="98"/>
    </row>
    <row r="17" spans="2:11" x14ac:dyDescent="0.25">
      <c r="B17" s="105" t="s">
        <v>272</v>
      </c>
      <c r="C17" s="216" t="s">
        <v>263</v>
      </c>
      <c r="D17" s="217"/>
      <c r="E17" s="218"/>
      <c r="F17" s="100" t="s">
        <v>262</v>
      </c>
      <c r="G17" s="100" t="s">
        <v>264</v>
      </c>
      <c r="H17" s="103">
        <v>4000</v>
      </c>
      <c r="I17" s="106">
        <v>-1671</v>
      </c>
      <c r="J17" s="103">
        <f t="shared" si="0"/>
        <v>-6684</v>
      </c>
      <c r="K17" s="98"/>
    </row>
    <row r="18" spans="2:11" x14ac:dyDescent="0.25">
      <c r="B18" s="105" t="s">
        <v>273</v>
      </c>
      <c r="C18" s="216" t="s">
        <v>266</v>
      </c>
      <c r="D18" s="217"/>
      <c r="E18" s="218"/>
      <c r="F18" s="100" t="s">
        <v>85</v>
      </c>
      <c r="G18" s="100" t="s">
        <v>264</v>
      </c>
      <c r="H18" s="103"/>
      <c r="I18" s="106"/>
      <c r="J18" s="103">
        <v>-2581.4870000000001</v>
      </c>
      <c r="K18" s="98"/>
    </row>
    <row r="19" spans="2:11" x14ac:dyDescent="0.25">
      <c r="B19" s="105" t="s">
        <v>274</v>
      </c>
      <c r="C19" s="216" t="s">
        <v>266</v>
      </c>
      <c r="D19" s="217"/>
      <c r="E19" s="218"/>
      <c r="F19" s="100" t="s">
        <v>85</v>
      </c>
      <c r="G19" s="100" t="s">
        <v>267</v>
      </c>
      <c r="H19" s="103"/>
      <c r="I19" s="106"/>
      <c r="J19" s="103">
        <v>-1010</v>
      </c>
      <c r="K19" s="98"/>
    </row>
    <row r="20" spans="2:11" x14ac:dyDescent="0.25">
      <c r="B20" s="105" t="s">
        <v>275</v>
      </c>
      <c r="C20" s="216" t="s">
        <v>265</v>
      </c>
      <c r="D20" s="217"/>
      <c r="E20" s="218"/>
      <c r="F20" s="100" t="s">
        <v>85</v>
      </c>
      <c r="G20" s="100" t="s">
        <v>247</v>
      </c>
      <c r="H20" s="103">
        <v>35.4</v>
      </c>
      <c r="I20" s="106">
        <v>-80640</v>
      </c>
      <c r="J20" s="103">
        <f t="shared" si="0"/>
        <v>-2854.6559999999999</v>
      </c>
      <c r="K20" s="98"/>
    </row>
    <row r="21" spans="2:11" x14ac:dyDescent="0.25">
      <c r="B21" s="105" t="s">
        <v>293</v>
      </c>
      <c r="C21" s="216" t="s">
        <v>294</v>
      </c>
      <c r="D21" s="217"/>
      <c r="E21" s="218"/>
      <c r="F21" s="100" t="s">
        <v>85</v>
      </c>
      <c r="G21" s="100" t="s">
        <v>247</v>
      </c>
      <c r="H21" s="103">
        <v>19.32</v>
      </c>
      <c r="I21" s="106">
        <v>-97440</v>
      </c>
      <c r="J21" s="103">
        <f t="shared" si="0"/>
        <v>-1882.5408</v>
      </c>
      <c r="K21" s="98"/>
    </row>
    <row r="22" spans="2:11" x14ac:dyDescent="0.25">
      <c r="B22" s="105" t="s">
        <v>301</v>
      </c>
      <c r="C22" s="216" t="s">
        <v>302</v>
      </c>
      <c r="D22" s="217"/>
      <c r="E22" s="218"/>
      <c r="F22" s="100" t="s">
        <v>85</v>
      </c>
      <c r="G22" s="100" t="str">
        <f>+G21</f>
        <v>դեղահատ</v>
      </c>
      <c r="H22" s="103"/>
      <c r="I22" s="106"/>
      <c r="J22" s="103">
        <v>-1350</v>
      </c>
      <c r="K22" s="98"/>
    </row>
    <row r="23" spans="2:11" x14ac:dyDescent="0.25">
      <c r="B23" s="105" t="s">
        <v>303</v>
      </c>
      <c r="C23" s="216" t="s">
        <v>304</v>
      </c>
      <c r="D23" s="217"/>
      <c r="E23" s="218"/>
      <c r="F23" s="100" t="s">
        <v>85</v>
      </c>
      <c r="G23" s="100" t="s">
        <v>261</v>
      </c>
      <c r="H23" s="103"/>
      <c r="I23" s="106"/>
      <c r="J23" s="103">
        <v>-129.19999999999999</v>
      </c>
      <c r="K23" s="98"/>
    </row>
    <row r="24" spans="2:11" x14ac:dyDescent="0.25">
      <c r="B24" s="105" t="s">
        <v>276</v>
      </c>
      <c r="C24" s="216" t="s">
        <v>268</v>
      </c>
      <c r="D24" s="217"/>
      <c r="E24" s="218"/>
      <c r="F24" s="100" t="s">
        <v>85</v>
      </c>
      <c r="G24" s="100" t="s">
        <v>247</v>
      </c>
      <c r="H24" s="103">
        <v>11.81</v>
      </c>
      <c r="I24" s="106">
        <v>-181440</v>
      </c>
      <c r="J24" s="103">
        <f t="shared" si="0"/>
        <v>-2142.8063999999999</v>
      </c>
      <c r="K24" s="98"/>
    </row>
    <row r="25" spans="2:11" s="96" customFormat="1" x14ac:dyDescent="0.25">
      <c r="B25" s="101" t="s">
        <v>80</v>
      </c>
      <c r="C25" s="101" t="s">
        <v>81</v>
      </c>
      <c r="D25" s="101" t="s">
        <v>249</v>
      </c>
      <c r="E25" s="220" t="str">
        <f>+'1'!$D$24</f>
        <v>Ընդհանուր բնույթի բժշկական ծառայություններ</v>
      </c>
      <c r="F25" s="221"/>
      <c r="G25" s="221"/>
      <c r="H25" s="221"/>
      <c r="I25" s="222"/>
      <c r="J25" s="102">
        <f>+J26</f>
        <v>-251000</v>
      </c>
    </row>
    <row r="26" spans="2:11" x14ac:dyDescent="0.25">
      <c r="B26" s="213" t="str">
        <f>+'1'!D26</f>
        <v>01. Բնակչության առողջության առաջնային պահպանման ծառայություններ</v>
      </c>
      <c r="C26" s="214"/>
      <c r="D26" s="214"/>
      <c r="E26" s="214"/>
      <c r="F26" s="214"/>
      <c r="G26" s="214"/>
      <c r="H26" s="214"/>
      <c r="I26" s="215"/>
      <c r="J26" s="103">
        <f>+J27</f>
        <v>-251000</v>
      </c>
    </row>
    <row r="27" spans="2:11" x14ac:dyDescent="0.25">
      <c r="B27" s="104"/>
      <c r="C27" s="216" t="s">
        <v>82</v>
      </c>
      <c r="D27" s="217"/>
      <c r="E27" s="218"/>
      <c r="F27" s="104"/>
      <c r="G27" s="104"/>
      <c r="H27" s="104"/>
      <c r="I27" s="104"/>
      <c r="J27" s="103">
        <f t="shared" ref="J27" si="1">+J28</f>
        <v>-251000</v>
      </c>
    </row>
    <row r="28" spans="2:11" x14ac:dyDescent="0.25">
      <c r="B28" s="107" t="s">
        <v>254</v>
      </c>
      <c r="C28" s="226" t="s">
        <v>255</v>
      </c>
      <c r="D28" s="227"/>
      <c r="E28" s="228"/>
      <c r="F28" s="108" t="s">
        <v>78</v>
      </c>
      <c r="G28" s="108" t="s">
        <v>83</v>
      </c>
      <c r="H28" s="109">
        <f>+J28*1000</f>
        <v>-251000000</v>
      </c>
      <c r="I28" s="110">
        <v>1</v>
      </c>
      <c r="J28" s="103">
        <f>+'1'!E29</f>
        <v>-251000</v>
      </c>
    </row>
    <row r="29" spans="2:11" s="96" customFormat="1" x14ac:dyDescent="0.25">
      <c r="B29" s="101" t="s">
        <v>80</v>
      </c>
      <c r="C29" s="101" t="s">
        <v>81</v>
      </c>
      <c r="D29" s="101" t="s">
        <v>105</v>
      </c>
      <c r="E29" s="220" t="str">
        <f>+'1'!D30</f>
        <v>Մասնագիտացված բժշկական ծառայություններ</v>
      </c>
      <c r="F29" s="221"/>
      <c r="G29" s="221"/>
      <c r="H29" s="221"/>
      <c r="I29" s="222"/>
      <c r="J29" s="102">
        <f>+J30+J33+J36+J39+J42</f>
        <v>-129100</v>
      </c>
    </row>
    <row r="30" spans="2:11" x14ac:dyDescent="0.25">
      <c r="B30" s="213" t="str">
        <f>+'1'!$D$32</f>
        <v>01. Մտավոր, հոգեկան (վարքագծային), լսողական, ֆիզիկական (շարժողական) և զարգացման այլ խանգարումներով երեխաների գնահատման և վերականգնողական բուժման ծառայություններ</v>
      </c>
      <c r="C30" s="214"/>
      <c r="D30" s="214"/>
      <c r="E30" s="214"/>
      <c r="F30" s="214"/>
      <c r="G30" s="214"/>
      <c r="H30" s="214"/>
      <c r="I30" s="215"/>
      <c r="J30" s="103">
        <f>+J31</f>
        <v>20200</v>
      </c>
    </row>
    <row r="31" spans="2:11" x14ac:dyDescent="0.25">
      <c r="B31" s="104"/>
      <c r="C31" s="216" t="s">
        <v>82</v>
      </c>
      <c r="D31" s="217"/>
      <c r="E31" s="218"/>
      <c r="F31" s="104"/>
      <c r="G31" s="104"/>
      <c r="H31" s="104"/>
      <c r="I31" s="104"/>
      <c r="J31" s="103">
        <f t="shared" ref="J31" si="2">+J32</f>
        <v>20200</v>
      </c>
    </row>
    <row r="32" spans="2:11" x14ac:dyDescent="0.25">
      <c r="B32" s="105" t="s">
        <v>277</v>
      </c>
      <c r="C32" s="216" t="s">
        <v>283</v>
      </c>
      <c r="D32" s="217"/>
      <c r="E32" s="218"/>
      <c r="F32" s="108" t="s">
        <v>78</v>
      </c>
      <c r="G32" s="108" t="s">
        <v>83</v>
      </c>
      <c r="H32" s="109">
        <f>+J32*1000</f>
        <v>20200000</v>
      </c>
      <c r="I32" s="110">
        <v>1</v>
      </c>
      <c r="J32" s="103">
        <f>+'1'!E35</f>
        <v>20200</v>
      </c>
    </row>
    <row r="33" spans="2:10" x14ac:dyDescent="0.25">
      <c r="B33" s="213" t="str">
        <f>+'1'!$D$36</f>
        <v>02. Հեմոդիալիզի և պերիտոնիալ դիալիզի անցկացման ծառայություններ</v>
      </c>
      <c r="C33" s="214"/>
      <c r="D33" s="214"/>
      <c r="E33" s="214"/>
      <c r="F33" s="214"/>
      <c r="G33" s="214"/>
      <c r="H33" s="214"/>
      <c r="I33" s="215"/>
      <c r="J33" s="103">
        <f>+J34</f>
        <v>-41100</v>
      </c>
    </row>
    <row r="34" spans="2:10" x14ac:dyDescent="0.25">
      <c r="B34" s="104"/>
      <c r="C34" s="216" t="s">
        <v>82</v>
      </c>
      <c r="D34" s="217"/>
      <c r="E34" s="218"/>
      <c r="F34" s="104"/>
      <c r="G34" s="104"/>
      <c r="H34" s="104"/>
      <c r="I34" s="104"/>
      <c r="J34" s="103">
        <f t="shared" ref="J34" si="3">+J35</f>
        <v>-41100</v>
      </c>
    </row>
    <row r="35" spans="2:10" x14ac:dyDescent="0.25">
      <c r="B35" s="105" t="s">
        <v>278</v>
      </c>
      <c r="C35" s="216" t="s">
        <v>284</v>
      </c>
      <c r="D35" s="217"/>
      <c r="E35" s="218"/>
      <c r="F35" s="108" t="s">
        <v>78</v>
      </c>
      <c r="G35" s="108" t="s">
        <v>83</v>
      </c>
      <c r="H35" s="109">
        <f>+J35*1000</f>
        <v>-41100000</v>
      </c>
      <c r="I35" s="110">
        <v>1</v>
      </c>
      <c r="J35" s="103">
        <f>+'1'!E39</f>
        <v>-41100</v>
      </c>
    </row>
    <row r="36" spans="2:10" x14ac:dyDescent="0.25">
      <c r="B36" s="213" t="str">
        <f>+'1'!$D$40</f>
        <v>03. Մանկաբարձագինեկոլոգիական բժշկական օգնության ծառայություններ</v>
      </c>
      <c r="C36" s="214"/>
      <c r="D36" s="214"/>
      <c r="E36" s="214"/>
      <c r="F36" s="214"/>
      <c r="G36" s="214"/>
      <c r="H36" s="214"/>
      <c r="I36" s="215"/>
      <c r="J36" s="103">
        <f>+J37</f>
        <v>-50000</v>
      </c>
    </row>
    <row r="37" spans="2:10" x14ac:dyDescent="0.25">
      <c r="B37" s="104"/>
      <c r="C37" s="216" t="s">
        <v>82</v>
      </c>
      <c r="D37" s="217"/>
      <c r="E37" s="218"/>
      <c r="F37" s="104"/>
      <c r="G37" s="104"/>
      <c r="H37" s="104"/>
      <c r="I37" s="104"/>
      <c r="J37" s="103">
        <f t="shared" ref="J37" si="4">+J38</f>
        <v>-50000</v>
      </c>
    </row>
    <row r="38" spans="2:10" x14ac:dyDescent="0.25">
      <c r="B38" s="107" t="s">
        <v>256</v>
      </c>
      <c r="C38" s="226" t="s">
        <v>257</v>
      </c>
      <c r="D38" s="227"/>
      <c r="E38" s="228"/>
      <c r="F38" s="108" t="s">
        <v>78</v>
      </c>
      <c r="G38" s="108" t="s">
        <v>83</v>
      </c>
      <c r="H38" s="109">
        <f>+J38*1000</f>
        <v>-50000000</v>
      </c>
      <c r="I38" s="110">
        <v>1</v>
      </c>
      <c r="J38" s="103">
        <f>+'1'!E43</f>
        <v>-50000</v>
      </c>
    </row>
    <row r="39" spans="2:10" x14ac:dyDescent="0.25">
      <c r="B39" s="213" t="str">
        <f>+'1'!$D$44</f>
        <v>06. Նեղ մասնագիացված բժշկական օգնության ծառայություններ</v>
      </c>
      <c r="C39" s="214"/>
      <c r="D39" s="214"/>
      <c r="E39" s="214"/>
      <c r="F39" s="214"/>
      <c r="G39" s="214"/>
      <c r="H39" s="214"/>
      <c r="I39" s="215"/>
      <c r="J39" s="103">
        <f>+J40</f>
        <v>-86000</v>
      </c>
    </row>
    <row r="40" spans="2:10" x14ac:dyDescent="0.25">
      <c r="B40" s="104"/>
      <c r="C40" s="216" t="s">
        <v>82</v>
      </c>
      <c r="D40" s="217"/>
      <c r="E40" s="218"/>
      <c r="F40" s="104"/>
      <c r="G40" s="104"/>
      <c r="H40" s="104"/>
      <c r="I40" s="104"/>
      <c r="J40" s="103">
        <f t="shared" ref="J40" si="5">+J41</f>
        <v>-86000</v>
      </c>
    </row>
    <row r="41" spans="2:10" x14ac:dyDescent="0.25">
      <c r="B41" s="111" t="s">
        <v>254</v>
      </c>
      <c r="C41" s="216" t="s">
        <v>255</v>
      </c>
      <c r="D41" s="217"/>
      <c r="E41" s="218"/>
      <c r="F41" s="108" t="s">
        <v>78</v>
      </c>
      <c r="G41" s="108" t="s">
        <v>83</v>
      </c>
      <c r="H41" s="109">
        <f>+J41*1000</f>
        <v>-86000000</v>
      </c>
      <c r="I41" s="110">
        <v>1</v>
      </c>
      <c r="J41" s="103">
        <f>+'1'!E47</f>
        <v>-86000</v>
      </c>
    </row>
    <row r="42" spans="2:10" x14ac:dyDescent="0.25">
      <c r="B42" s="213" t="str">
        <f>+'1'!$D$48</f>
        <v>07. Շարունակական հսկողություն պահանջող և առանձին հիվանդությունների բուժման ծառայություններ</v>
      </c>
      <c r="C42" s="214"/>
      <c r="D42" s="214"/>
      <c r="E42" s="214"/>
      <c r="F42" s="214"/>
      <c r="G42" s="214"/>
      <c r="H42" s="214"/>
      <c r="I42" s="215"/>
      <c r="J42" s="103">
        <f>+J43</f>
        <v>27800</v>
      </c>
    </row>
    <row r="43" spans="2:10" x14ac:dyDescent="0.25">
      <c r="B43" s="104"/>
      <c r="C43" s="213" t="s">
        <v>82</v>
      </c>
      <c r="D43" s="214"/>
      <c r="E43" s="215"/>
      <c r="F43" s="104"/>
      <c r="G43" s="104"/>
      <c r="H43" s="104"/>
      <c r="I43" s="104"/>
      <c r="J43" s="103">
        <f t="shared" ref="J43" si="6">+J44</f>
        <v>27800</v>
      </c>
    </row>
    <row r="44" spans="2:10" x14ac:dyDescent="0.25">
      <c r="B44" s="111" t="s">
        <v>277</v>
      </c>
      <c r="C44" s="216" t="s">
        <v>283</v>
      </c>
      <c r="D44" s="217"/>
      <c r="E44" s="218"/>
      <c r="F44" s="108" t="s">
        <v>78</v>
      </c>
      <c r="G44" s="108" t="s">
        <v>83</v>
      </c>
      <c r="H44" s="109">
        <f>+J44*1000</f>
        <v>27800000</v>
      </c>
      <c r="I44" s="110">
        <v>1</v>
      </c>
      <c r="J44" s="103">
        <f>+'1'!E51</f>
        <v>27800</v>
      </c>
    </row>
    <row r="45" spans="2:10" s="96" customFormat="1" x14ac:dyDescent="0.25">
      <c r="B45" s="101" t="s">
        <v>80</v>
      </c>
      <c r="C45" s="101" t="s">
        <v>81</v>
      </c>
      <c r="D45" s="101" t="s">
        <v>251</v>
      </c>
      <c r="E45" s="220" t="str">
        <f>+'1'!$D$52</f>
        <v>Պարաբժշկական ծառայություններ</v>
      </c>
      <c r="F45" s="221"/>
      <c r="G45" s="221"/>
      <c r="H45" s="221"/>
      <c r="I45" s="222"/>
      <c r="J45" s="102">
        <f>+J46</f>
        <v>-33000</v>
      </c>
    </row>
    <row r="46" spans="2:10" x14ac:dyDescent="0.25">
      <c r="B46" s="213" t="str">
        <f>+'1'!$D$54</f>
        <v>01. Շտապ բժշկական օգնության ծառայություններ</v>
      </c>
      <c r="C46" s="214"/>
      <c r="D46" s="214"/>
      <c r="E46" s="214"/>
      <c r="F46" s="214"/>
      <c r="G46" s="214"/>
      <c r="H46" s="214"/>
      <c r="I46" s="215"/>
      <c r="J46" s="103">
        <f>+J47</f>
        <v>-33000</v>
      </c>
    </row>
    <row r="47" spans="2:10" x14ac:dyDescent="0.25">
      <c r="B47" s="104"/>
      <c r="C47" s="216" t="s">
        <v>82</v>
      </c>
      <c r="D47" s="217"/>
      <c r="E47" s="218"/>
      <c r="F47" s="104"/>
      <c r="G47" s="104"/>
      <c r="H47" s="104"/>
      <c r="I47" s="104"/>
      <c r="J47" s="103">
        <f t="shared" ref="J47" si="7">+J48</f>
        <v>-33000</v>
      </c>
    </row>
    <row r="48" spans="2:10" x14ac:dyDescent="0.25">
      <c r="B48" s="111" t="s">
        <v>279</v>
      </c>
      <c r="C48" s="216" t="s">
        <v>282</v>
      </c>
      <c r="D48" s="217"/>
      <c r="E48" s="218"/>
      <c r="F48" s="108" t="s">
        <v>78</v>
      </c>
      <c r="G48" s="108" t="s">
        <v>83</v>
      </c>
      <c r="H48" s="109">
        <f>+J48*1000</f>
        <v>-33000000</v>
      </c>
      <c r="I48" s="110">
        <v>1</v>
      </c>
      <c r="J48" s="103">
        <f>+'1'!E57</f>
        <v>-33000</v>
      </c>
    </row>
    <row r="49" spans="2:10" s="96" customFormat="1" x14ac:dyDescent="0.25">
      <c r="B49" s="101" t="s">
        <v>80</v>
      </c>
      <c r="C49" s="101" t="s">
        <v>84</v>
      </c>
      <c r="D49" s="101" t="s">
        <v>249</v>
      </c>
      <c r="E49" s="220" t="str">
        <f>+'1'!$D$60</f>
        <v>Ընդհանուր բնույթի հիվանդանոցային ծառայություններ</v>
      </c>
      <c r="F49" s="221"/>
      <c r="G49" s="221"/>
      <c r="H49" s="221"/>
      <c r="I49" s="222"/>
      <c r="J49" s="102">
        <f>+J50+J53+J56</f>
        <v>409000</v>
      </c>
    </row>
    <row r="50" spans="2:10" x14ac:dyDescent="0.25">
      <c r="B50" s="213" t="str">
        <f>+'1'!$D$62</f>
        <v>01. Անհետաձգելի բժշկական օգնության ծառայություններ</v>
      </c>
      <c r="C50" s="214"/>
      <c r="D50" s="214"/>
      <c r="E50" s="214"/>
      <c r="F50" s="214"/>
      <c r="G50" s="214"/>
      <c r="H50" s="214"/>
      <c r="I50" s="215"/>
      <c r="J50" s="103">
        <f>+J51</f>
        <v>181000</v>
      </c>
    </row>
    <row r="51" spans="2:10" x14ac:dyDescent="0.25">
      <c r="B51" s="104"/>
      <c r="C51" s="216" t="s">
        <v>82</v>
      </c>
      <c r="D51" s="217"/>
      <c r="E51" s="218"/>
      <c r="F51" s="104"/>
      <c r="G51" s="104"/>
      <c r="H51" s="104"/>
      <c r="I51" s="104"/>
      <c r="J51" s="103">
        <f t="shared" ref="J51" si="8">+J52</f>
        <v>181000</v>
      </c>
    </row>
    <row r="52" spans="2:10" x14ac:dyDescent="0.25">
      <c r="B52" s="111" t="s">
        <v>259</v>
      </c>
      <c r="C52" s="216" t="s">
        <v>258</v>
      </c>
      <c r="D52" s="217"/>
      <c r="E52" s="218"/>
      <c r="F52" s="108" t="s">
        <v>78</v>
      </c>
      <c r="G52" s="108" t="s">
        <v>83</v>
      </c>
      <c r="H52" s="109">
        <f>+J52*1000</f>
        <v>181000000</v>
      </c>
      <c r="I52" s="110">
        <v>1</v>
      </c>
      <c r="J52" s="103">
        <f>+'1'!E65</f>
        <v>181000</v>
      </c>
    </row>
    <row r="53" spans="2:10" x14ac:dyDescent="0.25">
      <c r="B53" s="213" t="str">
        <f>+'1'!$D$66</f>
        <v>02. Սոցիալապես անապահով և հատուկ խմբերում ընդգրկվածներին բժշկական օգնության ծառայություններ</v>
      </c>
      <c r="C53" s="214"/>
      <c r="D53" s="214"/>
      <c r="E53" s="214"/>
      <c r="F53" s="214"/>
      <c r="G53" s="214"/>
      <c r="H53" s="214"/>
      <c r="I53" s="215"/>
      <c r="J53" s="103">
        <f>+J54</f>
        <v>180000</v>
      </c>
    </row>
    <row r="54" spans="2:10" x14ac:dyDescent="0.25">
      <c r="B54" s="104"/>
      <c r="C54" s="213" t="s">
        <v>82</v>
      </c>
      <c r="D54" s="214"/>
      <c r="E54" s="215"/>
      <c r="F54" s="104"/>
      <c r="G54" s="104"/>
      <c r="H54" s="104"/>
      <c r="I54" s="104"/>
      <c r="J54" s="103">
        <f t="shared" ref="J54" si="9">+J55</f>
        <v>180000</v>
      </c>
    </row>
    <row r="55" spans="2:10" x14ac:dyDescent="0.25">
      <c r="B55" s="112" t="s">
        <v>259</v>
      </c>
      <c r="C55" s="216" t="s">
        <v>258</v>
      </c>
      <c r="D55" s="217"/>
      <c r="E55" s="218"/>
      <c r="F55" s="108" t="s">
        <v>78</v>
      </c>
      <c r="G55" s="108" t="s">
        <v>83</v>
      </c>
      <c r="H55" s="109">
        <f>+J55*1000</f>
        <v>180000000</v>
      </c>
      <c r="I55" s="110">
        <v>1</v>
      </c>
      <c r="J55" s="103">
        <f>+'1'!E69</f>
        <v>180000</v>
      </c>
    </row>
    <row r="56" spans="2:10" x14ac:dyDescent="0.25">
      <c r="B56" s="213" t="str">
        <f>+'1'!$D$70</f>
        <v>03. Զինծառայողներին, ինչպես նաև փրկարար ծառայողներին և նրանց ընտանիքի անդամներին բժշկական օգնության ծառայություններ</v>
      </c>
      <c r="C56" s="214"/>
      <c r="D56" s="214"/>
      <c r="E56" s="214"/>
      <c r="F56" s="214"/>
      <c r="G56" s="214"/>
      <c r="H56" s="214"/>
      <c r="I56" s="215"/>
      <c r="J56" s="103">
        <f>+J57</f>
        <v>48000</v>
      </c>
    </row>
    <row r="57" spans="2:10" x14ac:dyDescent="0.25">
      <c r="B57" s="104"/>
      <c r="C57" s="216" t="s">
        <v>82</v>
      </c>
      <c r="D57" s="217"/>
      <c r="E57" s="218"/>
      <c r="F57" s="104"/>
      <c r="G57" s="104"/>
      <c r="H57" s="104"/>
      <c r="I57" s="104"/>
      <c r="J57" s="103">
        <f t="shared" ref="J57" si="10">+J58</f>
        <v>48000</v>
      </c>
    </row>
    <row r="58" spans="2:10" x14ac:dyDescent="0.25">
      <c r="B58" s="107" t="s">
        <v>259</v>
      </c>
      <c r="C58" s="226" t="s">
        <v>258</v>
      </c>
      <c r="D58" s="227"/>
      <c r="E58" s="227"/>
      <c r="F58" s="108" t="s">
        <v>78</v>
      </c>
      <c r="G58" s="108" t="s">
        <v>83</v>
      </c>
      <c r="H58" s="109">
        <f>+J58*1000</f>
        <v>48000000</v>
      </c>
      <c r="I58" s="110">
        <v>1</v>
      </c>
      <c r="J58" s="103">
        <f>+'1'!E73</f>
        <v>48000</v>
      </c>
    </row>
    <row r="59" spans="2:10" s="96" customFormat="1" x14ac:dyDescent="0.25">
      <c r="B59" s="101" t="s">
        <v>80</v>
      </c>
      <c r="C59" s="101" t="s">
        <v>84</v>
      </c>
      <c r="D59" s="101" t="s">
        <v>252</v>
      </c>
      <c r="E59" s="220" t="str">
        <f>+'1'!D74</f>
        <v>Մասնագիտացված հիվանդանոցային ծառայություններ</v>
      </c>
      <c r="F59" s="221"/>
      <c r="G59" s="221"/>
      <c r="H59" s="221"/>
      <c r="I59" s="222"/>
      <c r="J59" s="102">
        <f>+J60+J63+J66</f>
        <v>295100</v>
      </c>
    </row>
    <row r="60" spans="2:10" x14ac:dyDescent="0.25">
      <c r="B60" s="213" t="str">
        <f>+'1'!$D$76</f>
        <v>02. Աղիքային և այլ ինֆեկցիոն հիվանդությունների բժշկական օգնության ծառայություններ</v>
      </c>
      <c r="C60" s="214"/>
      <c r="D60" s="214"/>
      <c r="E60" s="214"/>
      <c r="F60" s="214"/>
      <c r="G60" s="214"/>
      <c r="H60" s="214"/>
      <c r="I60" s="215"/>
      <c r="J60" s="103">
        <f>+J61</f>
        <v>44000</v>
      </c>
    </row>
    <row r="61" spans="2:10" x14ac:dyDescent="0.25">
      <c r="B61" s="104"/>
      <c r="C61" s="216" t="s">
        <v>82</v>
      </c>
      <c r="D61" s="217"/>
      <c r="E61" s="218"/>
      <c r="F61" s="104"/>
      <c r="G61" s="104"/>
      <c r="H61" s="104"/>
      <c r="I61" s="104"/>
      <c r="J61" s="103">
        <f t="shared" ref="J61" si="11">+J62</f>
        <v>44000</v>
      </c>
    </row>
    <row r="62" spans="2:10" x14ac:dyDescent="0.25">
      <c r="B62" s="111" t="s">
        <v>106</v>
      </c>
      <c r="C62" s="216" t="s">
        <v>107</v>
      </c>
      <c r="D62" s="217"/>
      <c r="E62" s="218"/>
      <c r="F62" s="108" t="s">
        <v>78</v>
      </c>
      <c r="G62" s="108" t="s">
        <v>83</v>
      </c>
      <c r="H62" s="109">
        <f>+J62*1000</f>
        <v>44000000</v>
      </c>
      <c r="I62" s="110">
        <v>1</v>
      </c>
      <c r="J62" s="103">
        <f>+'1'!E79</f>
        <v>44000</v>
      </c>
    </row>
    <row r="63" spans="2:10" x14ac:dyDescent="0.25">
      <c r="B63" s="213" t="str">
        <f>+'1'!$D$80</f>
        <v>06. Ուռուցքաբանական և արյունաբանական հիվանդությունների բժշկական օգնության ծառայություններ</v>
      </c>
      <c r="C63" s="214"/>
      <c r="D63" s="214"/>
      <c r="E63" s="214"/>
      <c r="F63" s="214"/>
      <c r="G63" s="214"/>
      <c r="H63" s="214"/>
      <c r="I63" s="215"/>
      <c r="J63" s="103">
        <f>+J64</f>
        <v>21100</v>
      </c>
    </row>
    <row r="64" spans="2:10" x14ac:dyDescent="0.25">
      <c r="B64" s="104"/>
      <c r="C64" s="216" t="s">
        <v>82</v>
      </c>
      <c r="D64" s="217"/>
      <c r="E64" s="218"/>
      <c r="F64" s="104"/>
      <c r="G64" s="104"/>
      <c r="H64" s="104"/>
      <c r="I64" s="104"/>
      <c r="J64" s="103">
        <f t="shared" ref="J64" si="12">+J65</f>
        <v>21100</v>
      </c>
    </row>
    <row r="65" spans="2:10" x14ac:dyDescent="0.25">
      <c r="B65" s="111" t="s">
        <v>280</v>
      </c>
      <c r="C65" s="216" t="s">
        <v>281</v>
      </c>
      <c r="D65" s="217"/>
      <c r="E65" s="218"/>
      <c r="F65" s="108" t="s">
        <v>78</v>
      </c>
      <c r="G65" s="108" t="s">
        <v>83</v>
      </c>
      <c r="H65" s="109">
        <f>+J65*1000</f>
        <v>21100000</v>
      </c>
      <c r="I65" s="110">
        <v>1</v>
      </c>
      <c r="J65" s="103">
        <f>+'1'!E83</f>
        <v>21100</v>
      </c>
    </row>
    <row r="66" spans="2:10" x14ac:dyDescent="0.25">
      <c r="B66" s="213" t="str">
        <f>+'1'!$D$84</f>
        <v>09. Սրտի վիրահատության ծառայություններ</v>
      </c>
      <c r="C66" s="214"/>
      <c r="D66" s="214"/>
      <c r="E66" s="214"/>
      <c r="F66" s="214"/>
      <c r="G66" s="214"/>
      <c r="H66" s="214"/>
      <c r="I66" s="215"/>
      <c r="J66" s="103">
        <f>+J67</f>
        <v>230000</v>
      </c>
    </row>
    <row r="67" spans="2:10" x14ac:dyDescent="0.25">
      <c r="B67" s="104"/>
      <c r="C67" s="216" t="s">
        <v>82</v>
      </c>
      <c r="D67" s="217"/>
      <c r="E67" s="218"/>
      <c r="F67" s="104"/>
      <c r="G67" s="104"/>
      <c r="H67" s="104"/>
      <c r="I67" s="104"/>
      <c r="J67" s="103">
        <f t="shared" ref="J67" si="13">+J68</f>
        <v>230000</v>
      </c>
    </row>
    <row r="68" spans="2:10" x14ac:dyDescent="0.25">
      <c r="B68" s="112" t="s">
        <v>106</v>
      </c>
      <c r="C68" s="216" t="s">
        <v>107</v>
      </c>
      <c r="D68" s="217"/>
      <c r="E68" s="218"/>
      <c r="F68" s="108" t="s">
        <v>78</v>
      </c>
      <c r="G68" s="108" t="s">
        <v>83</v>
      </c>
      <c r="H68" s="109">
        <f>+J68*1000</f>
        <v>230000000</v>
      </c>
      <c r="I68" s="110">
        <v>1</v>
      </c>
      <c r="J68" s="103">
        <f>+'1'!E87</f>
        <v>230000</v>
      </c>
    </row>
    <row r="69" spans="2:10" s="96" customFormat="1" x14ac:dyDescent="0.25">
      <c r="B69" s="101" t="s">
        <v>80</v>
      </c>
      <c r="C69" s="101" t="s">
        <v>81</v>
      </c>
      <c r="D69" s="101" t="s">
        <v>253</v>
      </c>
      <c r="E69" s="220" t="str">
        <f>+'1'!D88</f>
        <v>Մոր և մանկան բժշկական ծառայություններ</v>
      </c>
      <c r="F69" s="221"/>
      <c r="G69" s="221"/>
      <c r="H69" s="221"/>
      <c r="I69" s="222"/>
      <c r="J69" s="102">
        <f>+J70+J73+J76</f>
        <v>-66000</v>
      </c>
    </row>
    <row r="70" spans="2:10" x14ac:dyDescent="0.25">
      <c r="B70" s="213" t="str">
        <f>+'1'!$D$90</f>
        <v>01. Մանկաբարձական բժշկական օգնության ծառայություններ</v>
      </c>
      <c r="C70" s="214"/>
      <c r="D70" s="214"/>
      <c r="E70" s="214"/>
      <c r="F70" s="214"/>
      <c r="G70" s="214"/>
      <c r="H70" s="214"/>
      <c r="I70" s="215"/>
      <c r="J70" s="103">
        <f>+J71</f>
        <v>-160000</v>
      </c>
    </row>
    <row r="71" spans="2:10" x14ac:dyDescent="0.25">
      <c r="B71" s="104"/>
      <c r="C71" s="216" t="s">
        <v>82</v>
      </c>
      <c r="D71" s="217"/>
      <c r="E71" s="218"/>
      <c r="F71" s="104"/>
      <c r="G71" s="104"/>
      <c r="H71" s="104"/>
      <c r="I71" s="104"/>
      <c r="J71" s="103">
        <f t="shared" ref="J71" si="14">+J72</f>
        <v>-160000</v>
      </c>
    </row>
    <row r="72" spans="2:10" ht="33.75" customHeight="1" x14ac:dyDescent="0.25">
      <c r="B72" s="111" t="s">
        <v>285</v>
      </c>
      <c r="C72" s="216" t="s">
        <v>287</v>
      </c>
      <c r="D72" s="217"/>
      <c r="E72" s="218"/>
      <c r="F72" s="108" t="s">
        <v>78</v>
      </c>
      <c r="G72" s="108" t="s">
        <v>83</v>
      </c>
      <c r="H72" s="109">
        <f>+J72*1000</f>
        <v>-160000000</v>
      </c>
      <c r="I72" s="110">
        <v>1</v>
      </c>
      <c r="J72" s="103">
        <f>+'1'!E93</f>
        <v>-160000</v>
      </c>
    </row>
    <row r="73" spans="2:10" x14ac:dyDescent="0.25">
      <c r="B73" s="213" t="str">
        <f>+'1'!$D$94</f>
        <v>02. Գինեկոլոգիական հիվանդությունների բժշկական օգնության ծառայություններ</v>
      </c>
      <c r="C73" s="214"/>
      <c r="D73" s="214"/>
      <c r="E73" s="214"/>
      <c r="F73" s="214"/>
      <c r="G73" s="214"/>
      <c r="H73" s="214"/>
      <c r="I73" s="215"/>
      <c r="J73" s="103">
        <f>+J74</f>
        <v>-27000</v>
      </c>
    </row>
    <row r="74" spans="2:10" x14ac:dyDescent="0.25">
      <c r="B74" s="104"/>
      <c r="C74" s="216" t="s">
        <v>82</v>
      </c>
      <c r="D74" s="217"/>
      <c r="E74" s="218"/>
      <c r="F74" s="104"/>
      <c r="G74" s="104"/>
      <c r="H74" s="104"/>
      <c r="I74" s="104"/>
      <c r="J74" s="103">
        <f t="shared" ref="J74" si="15">+J75</f>
        <v>-27000</v>
      </c>
    </row>
    <row r="75" spans="2:10" ht="31.5" customHeight="1" x14ac:dyDescent="0.25">
      <c r="B75" s="111" t="s">
        <v>286</v>
      </c>
      <c r="C75" s="216" t="s">
        <v>288</v>
      </c>
      <c r="D75" s="217"/>
      <c r="E75" s="218"/>
      <c r="F75" s="108" t="s">
        <v>78</v>
      </c>
      <c r="G75" s="108" t="s">
        <v>83</v>
      </c>
      <c r="H75" s="109">
        <f>+J75*1000</f>
        <v>-27000000</v>
      </c>
      <c r="I75" s="110">
        <v>1</v>
      </c>
      <c r="J75" s="103">
        <f>+'1'!E97</f>
        <v>-27000</v>
      </c>
    </row>
    <row r="76" spans="2:10" x14ac:dyDescent="0.25">
      <c r="B76" s="213" t="str">
        <f>+'1'!$D$98</f>
        <v>03. Երեխաներին բժշկական օգնության ծառայություններ</v>
      </c>
      <c r="C76" s="214"/>
      <c r="D76" s="214"/>
      <c r="E76" s="214"/>
      <c r="F76" s="214"/>
      <c r="G76" s="214"/>
      <c r="H76" s="214"/>
      <c r="I76" s="215"/>
      <c r="J76" s="103">
        <f>+J77</f>
        <v>121000</v>
      </c>
    </row>
    <row r="77" spans="2:10" x14ac:dyDescent="0.25">
      <c r="B77" s="104"/>
      <c r="C77" s="213" t="s">
        <v>82</v>
      </c>
      <c r="D77" s="214"/>
      <c r="E77" s="215"/>
      <c r="F77" s="104"/>
      <c r="G77" s="104"/>
      <c r="H77" s="104"/>
      <c r="I77" s="104"/>
      <c r="J77" s="103">
        <f t="shared" ref="J77" si="16">+J78</f>
        <v>121000</v>
      </c>
    </row>
    <row r="78" spans="2:10" x14ac:dyDescent="0.25">
      <c r="B78" s="111" t="s">
        <v>106</v>
      </c>
      <c r="C78" s="216" t="s">
        <v>107</v>
      </c>
      <c r="D78" s="217"/>
      <c r="E78" s="218"/>
      <c r="F78" s="108" t="s">
        <v>78</v>
      </c>
      <c r="G78" s="108" t="s">
        <v>83</v>
      </c>
      <c r="H78" s="109">
        <f>+J78*1000</f>
        <v>121000000</v>
      </c>
      <c r="I78" s="110">
        <v>1</v>
      </c>
      <c r="J78" s="103">
        <f>+'1'!E101</f>
        <v>121000</v>
      </c>
    </row>
    <row r="79" spans="2:10" x14ac:dyDescent="0.25">
      <c r="B79" s="101" t="s">
        <v>80</v>
      </c>
      <c r="C79" s="101" t="s">
        <v>244</v>
      </c>
      <c r="D79" s="101" t="s">
        <v>245</v>
      </c>
      <c r="E79" s="220" t="s">
        <v>129</v>
      </c>
      <c r="F79" s="221"/>
      <c r="G79" s="221"/>
      <c r="H79" s="221"/>
      <c r="I79" s="222"/>
      <c r="J79" s="102">
        <f>+J80</f>
        <v>-153287.40000000002</v>
      </c>
    </row>
    <row r="80" spans="2:10" x14ac:dyDescent="0.25">
      <c r="B80" s="216" t="s">
        <v>130</v>
      </c>
      <c r="C80" s="217"/>
      <c r="D80" s="217"/>
      <c r="E80" s="217"/>
      <c r="F80" s="217"/>
      <c r="G80" s="217"/>
      <c r="H80" s="217"/>
      <c r="I80" s="218"/>
      <c r="J80" s="103">
        <f>+J81</f>
        <v>-153287.40000000002</v>
      </c>
    </row>
    <row r="81" spans="2:10" x14ac:dyDescent="0.25">
      <c r="B81" s="113"/>
      <c r="C81" s="234" t="s">
        <v>246</v>
      </c>
      <c r="D81" s="234"/>
      <c r="E81" s="234"/>
      <c r="F81" s="100"/>
      <c r="G81" s="100"/>
      <c r="H81" s="100"/>
      <c r="I81" s="100"/>
      <c r="J81" s="103">
        <f>SUM(J82:J84)</f>
        <v>-153287.40000000002</v>
      </c>
    </row>
    <row r="82" spans="2:10" x14ac:dyDescent="0.25">
      <c r="B82" s="111" t="s">
        <v>295</v>
      </c>
      <c r="C82" s="219" t="s">
        <v>298</v>
      </c>
      <c r="D82" s="217"/>
      <c r="E82" s="218"/>
      <c r="F82" s="108" t="s">
        <v>78</v>
      </c>
      <c r="G82" s="108" t="s">
        <v>247</v>
      </c>
      <c r="H82" s="109">
        <f>+J82*1000/I82</f>
        <v>83.74</v>
      </c>
      <c r="I82" s="110">
        <v>-40000</v>
      </c>
      <c r="J82" s="103">
        <v>-3349.6</v>
      </c>
    </row>
    <row r="83" spans="2:10" x14ac:dyDescent="0.25">
      <c r="B83" s="111" t="s">
        <v>296</v>
      </c>
      <c r="C83" s="219" t="s">
        <v>299</v>
      </c>
      <c r="D83" s="217"/>
      <c r="E83" s="218"/>
      <c r="F83" s="108" t="s">
        <v>78</v>
      </c>
      <c r="G83" s="108" t="s">
        <v>247</v>
      </c>
      <c r="H83" s="109">
        <f>+J83*1000/I83</f>
        <v>12606.08</v>
      </c>
      <c r="I83" s="110">
        <v>-10000</v>
      </c>
      <c r="J83" s="103">
        <v>-126060.8</v>
      </c>
    </row>
    <row r="84" spans="2:10" x14ac:dyDescent="0.25">
      <c r="B84" s="111" t="s">
        <v>297</v>
      </c>
      <c r="C84" s="219" t="s">
        <v>300</v>
      </c>
      <c r="D84" s="217"/>
      <c r="E84" s="218"/>
      <c r="F84" s="108" t="s">
        <v>85</v>
      </c>
      <c r="G84" s="108" t="s">
        <v>247</v>
      </c>
      <c r="H84" s="109">
        <v>1400</v>
      </c>
      <c r="I84" s="110">
        <v>-17055</v>
      </c>
      <c r="J84" s="103">
        <v>-23877</v>
      </c>
    </row>
    <row r="85" spans="2:10" x14ac:dyDescent="0.25">
      <c r="B85" s="101" t="s">
        <v>80</v>
      </c>
      <c r="C85" s="101" t="s">
        <v>308</v>
      </c>
      <c r="D85" s="101" t="s">
        <v>245</v>
      </c>
      <c r="E85" s="220" t="s">
        <v>291</v>
      </c>
      <c r="F85" s="221"/>
      <c r="G85" s="221"/>
      <c r="H85" s="221"/>
      <c r="I85" s="222"/>
      <c r="J85" s="102">
        <f>+J86</f>
        <v>11000</v>
      </c>
    </row>
    <row r="86" spans="2:10" x14ac:dyDescent="0.25">
      <c r="B86" s="216" t="s">
        <v>292</v>
      </c>
      <c r="C86" s="217"/>
      <c r="D86" s="217"/>
      <c r="E86" s="217"/>
      <c r="F86" s="217"/>
      <c r="G86" s="217"/>
      <c r="H86" s="217"/>
      <c r="I86" s="218"/>
      <c r="J86" s="103">
        <f>+J87</f>
        <v>11000</v>
      </c>
    </row>
    <row r="87" spans="2:10" x14ac:dyDescent="0.25">
      <c r="B87" s="104"/>
      <c r="C87" s="213" t="s">
        <v>82</v>
      </c>
      <c r="D87" s="214"/>
      <c r="E87" s="215"/>
      <c r="F87" s="104"/>
      <c r="G87" s="104"/>
      <c r="H87" s="104"/>
      <c r="I87" s="104"/>
      <c r="J87" s="103">
        <f t="shared" ref="J87" si="17">+J88</f>
        <v>11000</v>
      </c>
    </row>
    <row r="88" spans="2:10" x14ac:dyDescent="0.25">
      <c r="B88" s="111" t="s">
        <v>310</v>
      </c>
      <c r="C88" s="216" t="s">
        <v>311</v>
      </c>
      <c r="D88" s="217"/>
      <c r="E88" s="218"/>
      <c r="F88" s="108" t="s">
        <v>78</v>
      </c>
      <c r="G88" s="108" t="s">
        <v>83</v>
      </c>
      <c r="H88" s="109">
        <f>+J88*1000</f>
        <v>11000000</v>
      </c>
      <c r="I88" s="110">
        <v>1</v>
      </c>
      <c r="J88" s="103">
        <f>+'1'!E117</f>
        <v>11000</v>
      </c>
    </row>
  </sheetData>
  <autoFilter ref="B10:K82">
    <filterColumn colId="1" showButton="0"/>
    <filterColumn colId="2" showButton="0"/>
  </autoFilter>
  <mergeCells count="88">
    <mergeCell ref="C17:E17"/>
    <mergeCell ref="C16:E16"/>
    <mergeCell ref="B39:I39"/>
    <mergeCell ref="C40:E40"/>
    <mergeCell ref="C41:E41"/>
    <mergeCell ref="B36:I36"/>
    <mergeCell ref="C37:E37"/>
    <mergeCell ref="C38:E38"/>
    <mergeCell ref="B33:I33"/>
    <mergeCell ref="C34:E34"/>
    <mergeCell ref="C35:E35"/>
    <mergeCell ref="C19:E19"/>
    <mergeCell ref="C18:E18"/>
    <mergeCell ref="C20:E20"/>
    <mergeCell ref="B60:I60"/>
    <mergeCell ref="C61:E61"/>
    <mergeCell ref="C62:E62"/>
    <mergeCell ref="B56:I56"/>
    <mergeCell ref="C44:E44"/>
    <mergeCell ref="E59:I59"/>
    <mergeCell ref="E49:I49"/>
    <mergeCell ref="B50:I50"/>
    <mergeCell ref="C51:E51"/>
    <mergeCell ref="C52:E52"/>
    <mergeCell ref="C58:E58"/>
    <mergeCell ref="B53:I53"/>
    <mergeCell ref="C54:E54"/>
    <mergeCell ref="C55:E55"/>
    <mergeCell ref="C77:E77"/>
    <mergeCell ref="B76:I76"/>
    <mergeCell ref="B63:I63"/>
    <mergeCell ref="C64:E64"/>
    <mergeCell ref="C65:E65"/>
    <mergeCell ref="B73:I73"/>
    <mergeCell ref="C74:E74"/>
    <mergeCell ref="C75:E75"/>
    <mergeCell ref="E69:I69"/>
    <mergeCell ref="B70:I70"/>
    <mergeCell ref="B66:I66"/>
    <mergeCell ref="C67:E67"/>
    <mergeCell ref="C68:E68"/>
    <mergeCell ref="E79:I79"/>
    <mergeCell ref="B80:I80"/>
    <mergeCell ref="C81:E81"/>
    <mergeCell ref="C82:E82"/>
    <mergeCell ref="E29:I29"/>
    <mergeCell ref="B30:I30"/>
    <mergeCell ref="C31:E31"/>
    <mergeCell ref="C32:E32"/>
    <mergeCell ref="B42:I42"/>
    <mergeCell ref="C43:E43"/>
    <mergeCell ref="E45:I45"/>
    <mergeCell ref="B46:I46"/>
    <mergeCell ref="C71:E71"/>
    <mergeCell ref="C72:E72"/>
    <mergeCell ref="C57:E57"/>
    <mergeCell ref="C78:E78"/>
    <mergeCell ref="B5:J5"/>
    <mergeCell ref="B6:J6"/>
    <mergeCell ref="B8:E8"/>
    <mergeCell ref="F8:F9"/>
    <mergeCell ref="G8:G9"/>
    <mergeCell ref="H8:H9"/>
    <mergeCell ref="I8:I9"/>
    <mergeCell ref="J8:J9"/>
    <mergeCell ref="C9:E9"/>
    <mergeCell ref="C10:E10"/>
    <mergeCell ref="C47:E47"/>
    <mergeCell ref="C48:E48"/>
    <mergeCell ref="E25:I25"/>
    <mergeCell ref="B26:I26"/>
    <mergeCell ref="C27:E27"/>
    <mergeCell ref="C28:E28"/>
    <mergeCell ref="E11:I11"/>
    <mergeCell ref="B12:I12"/>
    <mergeCell ref="C13:E13"/>
    <mergeCell ref="C24:E24"/>
    <mergeCell ref="C21:E21"/>
    <mergeCell ref="C22:E22"/>
    <mergeCell ref="C23:E23"/>
    <mergeCell ref="C15:E15"/>
    <mergeCell ref="C14:E14"/>
    <mergeCell ref="C87:E87"/>
    <mergeCell ref="C88:E88"/>
    <mergeCell ref="C83:E83"/>
    <mergeCell ref="C84:E84"/>
    <mergeCell ref="E85:I85"/>
    <mergeCell ref="B86:I86"/>
  </mergeCells>
  <pageMargins left="0.19685039370078741" right="0.19685039370078741" top="0.19685039370078741" bottom="0.19685039370078741" header="0.31496062992125984" footer="0.31496062992125984"/>
  <pageSetup paperSize="9" scale="72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</vt:lpstr>
      <vt:lpstr>2</vt:lpstr>
      <vt:lpstr>3</vt:lpstr>
      <vt:lpstr>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2017-11-22T12:28:43Z</dcterms:modified>
</cp:coreProperties>
</file>