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675" windowHeight="12930" activeTab="1"/>
  </bookViews>
  <sheets>
    <sheet name="1" sheetId="5" r:id="rId1"/>
    <sheet name="2" sheetId="6" r:id="rId2"/>
    <sheet name="3" sheetId="7" r:id="rId3"/>
    <sheet name="4" sheetId="8" r:id="rId4"/>
  </sheets>
  <definedNames>
    <definedName name="_xlnm._FilterDatabase" localSheetId="0" hidden="1">'1'!$A$9:$E$130</definedName>
    <definedName name="_xlnm._FilterDatabase" localSheetId="1" hidden="1">'2'!$A$9:$E$349</definedName>
    <definedName name="_xlnm._FilterDatabase" localSheetId="3" hidden="1">'4'!$B$10:$K$85</definedName>
  </definedNames>
  <calcPr calcId="162913"/>
</workbook>
</file>

<file path=xl/calcChain.xml><?xml version="1.0" encoding="utf-8"?>
<calcChain xmlns="http://schemas.openxmlformats.org/spreadsheetml/2006/main">
  <c r="E100" i="7" l="1"/>
  <c r="B100" i="7"/>
  <c r="E54" i="7"/>
  <c r="B54" i="7"/>
  <c r="E49" i="7"/>
  <c r="B49" i="7"/>
  <c r="E41" i="5"/>
  <c r="E40" i="5" s="1"/>
  <c r="E33" i="5"/>
  <c r="E32" i="5" s="1"/>
  <c r="J35" i="8" l="1"/>
  <c r="J33" i="8" s="1"/>
  <c r="J29" i="8"/>
  <c r="J27" i="8" s="1"/>
  <c r="B59" i="7"/>
  <c r="E124" i="6"/>
  <c r="E59" i="7" s="1"/>
  <c r="J86" i="8" l="1"/>
  <c r="J91" i="8"/>
  <c r="J21" i="8" l="1"/>
  <c r="J19" i="8"/>
  <c r="J15" i="8"/>
  <c r="J16" i="8"/>
  <c r="J17" i="8"/>
  <c r="J18" i="8"/>
  <c r="J20" i="8"/>
  <c r="J14" i="8"/>
  <c r="J12" i="8" l="1"/>
  <c r="J82" i="8"/>
  <c r="J77" i="8" s="1"/>
  <c r="J76" i="8" l="1"/>
  <c r="J42" i="8"/>
  <c r="J40" i="8" s="1"/>
  <c r="J39" i="8" s="1"/>
  <c r="B145" i="7"/>
  <c r="B140" i="7"/>
  <c r="B135" i="7"/>
  <c r="B130" i="7"/>
  <c r="B125" i="7"/>
  <c r="B120" i="7"/>
  <c r="B115" i="7"/>
  <c r="B110" i="7"/>
  <c r="B105" i="7"/>
  <c r="E90" i="7"/>
  <c r="B90" i="7"/>
  <c r="B87" i="7"/>
  <c r="B81" i="7"/>
  <c r="B69" i="7"/>
  <c r="B64" i="7"/>
  <c r="B44" i="7"/>
  <c r="E125" i="5" l="1"/>
  <c r="E124" i="5" s="1"/>
  <c r="J97" i="8" s="1"/>
  <c r="J95" i="8" s="1"/>
  <c r="J85" i="8" s="1"/>
  <c r="B32" i="7"/>
  <c r="B20" i="7"/>
  <c r="E120" i="5" l="1"/>
  <c r="E115" i="5"/>
  <c r="E114" i="5" s="1"/>
  <c r="E23" i="6" l="1"/>
  <c r="E119" i="5"/>
  <c r="E112" i="5" s="1"/>
  <c r="E107" i="5"/>
  <c r="E106" i="5" s="1"/>
  <c r="E99" i="5"/>
  <c r="E98" i="5" s="1"/>
  <c r="E95" i="5"/>
  <c r="E94" i="5" s="1"/>
  <c r="E92" i="5" s="1"/>
  <c r="E89" i="5"/>
  <c r="E88" i="5" s="1"/>
  <c r="E85" i="5"/>
  <c r="E84" i="5" s="1"/>
  <c r="E81" i="5"/>
  <c r="E80" i="5" s="1"/>
  <c r="E77" i="5"/>
  <c r="E76" i="5" s="1"/>
  <c r="E73" i="5"/>
  <c r="E72" i="5" s="1"/>
  <c r="E67" i="5"/>
  <c r="E66" i="5" s="1"/>
  <c r="E63" i="5"/>
  <c r="E62" i="5" s="1"/>
  <c r="E59" i="5"/>
  <c r="E58" i="5" s="1"/>
  <c r="E51" i="5"/>
  <c r="E50" i="5" s="1"/>
  <c r="E45" i="5"/>
  <c r="E44" i="5" s="1"/>
  <c r="E37" i="5"/>
  <c r="E36" i="5" s="1"/>
  <c r="E27" i="5"/>
  <c r="E26" i="5" s="1"/>
  <c r="E30" i="5" l="1"/>
  <c r="E56" i="5"/>
  <c r="E20" i="7"/>
  <c r="E14" i="7" s="1"/>
  <c r="E139" i="6"/>
  <c r="E64" i="7" s="1"/>
  <c r="J38" i="8"/>
  <c r="J36" i="8" s="1"/>
  <c r="E207" i="6"/>
  <c r="E105" i="7" s="1"/>
  <c r="J46" i="8"/>
  <c r="J44" i="8" s="1"/>
  <c r="E223" i="6"/>
  <c r="E110" i="7" s="1"/>
  <c r="J52" i="8"/>
  <c r="J50" i="8" s="1"/>
  <c r="E253" i="6"/>
  <c r="E120" i="7" s="1"/>
  <c r="J59" i="8"/>
  <c r="J57" i="8" s="1"/>
  <c r="E283" i="6"/>
  <c r="E130" i="7" s="1"/>
  <c r="J65" i="8"/>
  <c r="J63" i="8" s="1"/>
  <c r="E79" i="6"/>
  <c r="E44" i="7" s="1"/>
  <c r="J25" i="8"/>
  <c r="J32" i="8"/>
  <c r="J30" i="8" s="1"/>
  <c r="J26" i="8" s="1"/>
  <c r="J49" i="8"/>
  <c r="J47" i="8" s="1"/>
  <c r="E238" i="6"/>
  <c r="E115" i="7" s="1"/>
  <c r="J56" i="8"/>
  <c r="E268" i="6"/>
  <c r="E125" i="7" s="1"/>
  <c r="J62" i="8"/>
  <c r="J60" i="8" s="1"/>
  <c r="E298" i="6"/>
  <c r="E135" i="7" s="1"/>
  <c r="J68" i="8"/>
  <c r="J66" i="8" s="1"/>
  <c r="E313" i="6"/>
  <c r="E140" i="7" s="1"/>
  <c r="J72" i="8"/>
  <c r="J70" i="8" s="1"/>
  <c r="E328" i="6"/>
  <c r="E145" i="7" s="1"/>
  <c r="J75" i="8"/>
  <c r="J73" i="8" s="1"/>
  <c r="E48" i="5"/>
  <c r="E154" i="6"/>
  <c r="E69" i="7" s="1"/>
  <c r="E70" i="5"/>
  <c r="E24" i="5"/>
  <c r="E177" i="6"/>
  <c r="E81" i="7" s="1"/>
  <c r="E104" i="5"/>
  <c r="E102" i="5" s="1"/>
  <c r="E48" i="6"/>
  <c r="E32" i="7" s="1"/>
  <c r="E26" i="7" s="1"/>
  <c r="E110" i="5"/>
  <c r="E38" i="7" l="1"/>
  <c r="E94" i="7"/>
  <c r="J69" i="8"/>
  <c r="E22" i="5"/>
  <c r="J23" i="8"/>
  <c r="J22" i="8" s="1"/>
  <c r="J43" i="8"/>
  <c r="E54" i="5"/>
  <c r="E19" i="5"/>
  <c r="E18" i="5" s="1"/>
  <c r="E16" i="5" l="1"/>
  <c r="E14" i="5" s="1"/>
  <c r="E12" i="5" s="1"/>
  <c r="E10" i="5" s="1"/>
  <c r="E342" i="6"/>
  <c r="E87" i="7" l="1"/>
  <c r="E75" i="7" s="1"/>
  <c r="J54" i="8"/>
  <c r="J53" i="8" s="1"/>
  <c r="J11" i="8" l="1"/>
</calcChain>
</file>

<file path=xl/sharedStrings.xml><?xml version="1.0" encoding="utf-8"?>
<sst xmlns="http://schemas.openxmlformats.org/spreadsheetml/2006/main" count="990" uniqueCount="372">
  <si>
    <t>Հավելված N 1</t>
  </si>
  <si>
    <t>Հավելված N 2</t>
  </si>
  <si>
    <t>այդ թվում`</t>
  </si>
  <si>
    <t>Բաժինը</t>
  </si>
  <si>
    <t>Խումբը</t>
  </si>
  <si>
    <t>Դասը</t>
  </si>
  <si>
    <t>ԸՆԴԱՄԵՆԸ` ԾԱԽՍԵՐ</t>
  </si>
  <si>
    <t>ԱՌՈՂՋԱՊԱՀՈՒԹՅՈՒՆ</t>
  </si>
  <si>
    <t>07</t>
  </si>
  <si>
    <t>01</t>
  </si>
  <si>
    <t>ՀՀ առողջապահության նախարարություն</t>
  </si>
  <si>
    <t>Ցուցանիշների փոփոխությունը (ավելացումները նշված են դրական նշանով, իսկ նվազեցումները` փակագծերում)</t>
  </si>
  <si>
    <t>Չափորոշիչներ</t>
  </si>
  <si>
    <t>ոչ ֆինանսական ցուցանիշներ</t>
  </si>
  <si>
    <t>Ծրագրային դասիչը</t>
  </si>
  <si>
    <t>Բաժին 2</t>
  </si>
  <si>
    <t>Գերատեսչության կողմից իրականացվող քաղաքականության միջոցառումների ծրագրային խմբավորումը</t>
  </si>
  <si>
    <t>Ծրագիրը/քաղաքականության միջոցառումը</t>
  </si>
  <si>
    <t>ծրագիրը</t>
  </si>
  <si>
    <t>միջոցառումը</t>
  </si>
  <si>
    <t>Գործառական դասիչը (բաժին/խումբ/դաս)</t>
  </si>
  <si>
    <t>Ցուցանիշների փոփոխությունը (ավելացումները նշված են դրական նշանով, իսկ նվազեցումները` փակագծերում)</t>
  </si>
  <si>
    <t>Աղյուսակ  1</t>
  </si>
  <si>
    <t>ԾՐԱԳԻՐ</t>
  </si>
  <si>
    <t>Ցուցանիշների փոփոխությունը  (ավելացումները նշված են դրական նշանով, իսկ նվազեցումները` փակագծերում)</t>
  </si>
  <si>
    <t>Աղյուսակ  2</t>
  </si>
  <si>
    <t>Բյուջետային ծախսերի գործառական դասակարգման բաժինների, խմբերի և դասերի անվանումները</t>
  </si>
  <si>
    <t>1.2.Տրանսֆերտներ</t>
  </si>
  <si>
    <t>Շահառուների քանակը</t>
  </si>
  <si>
    <t>Տրանսֆերտի վճարման հաճախականությունը</t>
  </si>
  <si>
    <t>Շահառուների ընտրության չափանիշները</t>
  </si>
  <si>
    <t xml:space="preserve">Ծրագիրը (ծրագրերը), որի (որոնց) շրջանակներում իրականացվում է քաղաքականության միջոցառումը </t>
  </si>
  <si>
    <t>Վերջնական արդյունքի նկարագրությունը </t>
  </si>
  <si>
    <t>Ծրագրի նկարագրությունը</t>
  </si>
  <si>
    <t>Վերջնական արդյունքի նկարագրությունը</t>
  </si>
  <si>
    <t>Քաղաքականության միջոցառումներ. Տրանսֆերտներ</t>
  </si>
  <si>
    <t>Տրանսֆերտի նկարագրությունը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</si>
  <si>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</si>
  <si>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</si>
  <si>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</si>
  <si>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</si>
  <si>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</si>
  <si>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</si>
  <si>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</si>
  <si>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Ցուցանիշների փոփոխությունը (ավելացումները նշված են դրական նշանով, իսկ նվազեցումները` փակագծերում)                                 (հազ. դրամ)</t>
  </si>
  <si>
    <t>Բաժին 07</t>
  </si>
  <si>
    <t>որից`</t>
  </si>
  <si>
    <t>ֆինանսական ցուցանիշներ</t>
  </si>
  <si>
    <t>1. Քաղաքականության միջոցառումներ </t>
  </si>
  <si>
    <t>Անվանումը </t>
  </si>
  <si>
    <t>Նկարագրությունը </t>
  </si>
  <si>
    <t>Գումարը (հազար դրամ)</t>
  </si>
  <si>
    <t>1142 Բժշկական օգնություն, հարբժշկական, փորձագիտական ծառայությունների ծրագիր</t>
  </si>
  <si>
    <t>Բնակչության առողջության պահպանում, բարելավում, հիվանդությունների արգելակում և հակադարձում, բուժօգնության և ծառայությունների որակի ու մատչելիության բարձրացում</t>
  </si>
  <si>
    <t xml:space="preserve">Դաս 01   </t>
  </si>
  <si>
    <t>Բժշկական օգնություն, հարբժշկական, փորձագիտական ծառայությունների ծրագիր</t>
  </si>
  <si>
    <t>Բժշկական օգնություն և ծառայություններ հանրապետության բարձրաստիճան պաշտոնյաների համար, հատուկ խմբերում ընդգրկված անձանց պրոթեզավորում, դժվարամատչելի ախտորոշիչ զննման, պաթանատոմիական, դատական և գենետիկական փորձաքննություններ և այլ ծառայություններ</t>
  </si>
  <si>
    <t>2018 թվականի ----- N ----Ն որոշման</t>
  </si>
  <si>
    <t>Առողջապահություն (այլ դասերին չպատկանող)</t>
  </si>
  <si>
    <t>Առողջապահական հարակից ծառայություններ և ծրագրեր</t>
  </si>
  <si>
    <t>Ընդհանուր բնույթի այլ ծառայություններ</t>
  </si>
  <si>
    <t>ՄԱՍ Գ: Մարմնի ղեկավարի պատասխանատվության ներքո իրականացվող քաղաքականության միջոցառումների և ֆինանսական կառավարման արդյունքների ցուցանիշները </t>
  </si>
  <si>
    <t xml:space="preserve">1.1.Ծառայություններ </t>
  </si>
  <si>
    <t>ԱԾ05</t>
  </si>
  <si>
    <t>Քանակական</t>
  </si>
  <si>
    <t xml:space="preserve">Որակական </t>
  </si>
  <si>
    <t>Ժամկետայնության</t>
  </si>
  <si>
    <t>Մշակված չէ</t>
  </si>
  <si>
    <t>Մատուցվող ծառայության վրա կատարվող ծախսը (հազար դրամ)</t>
  </si>
  <si>
    <t xml:space="preserve">Ծառայություն մատոցողի (մատուցողների) անվանումը </t>
  </si>
  <si>
    <t>Տարի</t>
  </si>
  <si>
    <t>X</t>
  </si>
  <si>
    <t>Մատուցվող ծրագրի նկարագրությունը</t>
  </si>
  <si>
    <t xml:space="preserve">Ծառայություն մատուցող անվանումը </t>
  </si>
  <si>
    <t>ՀՀ 2018 թվականի պետական բյուջե (հազար դրամ)</t>
  </si>
  <si>
    <t xml:space="preserve">Քաղաքականության միջոցառումներ. Ծառայություններ </t>
  </si>
  <si>
    <t>Խումբ 06</t>
  </si>
  <si>
    <t>ՄԱՍ III. ԾԱՌԱՅՈՒԹՅՈՒՆՆԵՐ</t>
  </si>
  <si>
    <t>դրամ</t>
  </si>
  <si>
    <t>Բժշկական ապրանքներ, սարքեր և սարքավորումներ</t>
  </si>
  <si>
    <t>Դեղագործական ապրանքներ</t>
  </si>
  <si>
    <t>01.Դեղորայքի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</si>
  <si>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 xml:space="preserve">Առողջապահական և լաբորատոր նյութեր </t>
  </si>
  <si>
    <t>02</t>
  </si>
  <si>
    <t xml:space="preserve">Ընդհանուր բնույթի այլ ծառայություններ </t>
  </si>
  <si>
    <t>03</t>
  </si>
  <si>
    <t>Հիվանդանոցային ծառայություններ</t>
  </si>
  <si>
    <t>Մասնագիտացված հիվանդանոցային ծառայություններ</t>
  </si>
  <si>
    <t xml:space="preserve">01.Տուբերկուլյոզի բժշկական օգնության ծառայություններ </t>
  </si>
  <si>
    <t>06</t>
  </si>
  <si>
    <t>ԱԾ06</t>
  </si>
  <si>
    <t xml:space="preserve">Տուբերկուլյոզի բժշկական օգնության ծառայություններ </t>
  </si>
  <si>
    <t>Տուբերկուլյոզի վաղ հայտնաբերմանն ուղղված ախտորոշիչ և այլ հետազոտություններ, հիվանդների բուժում և շարունակական հսկողության համալիր միջոցառումների իրականացում</t>
  </si>
  <si>
    <t>Տուբերկուլյոզի բժշկական օգնության գծով ծառայություններից օգտվելու դեպքերի թիվը</t>
  </si>
  <si>
    <t>1150 Հիվանդանոցային բուժօգնության ծրագիր</t>
  </si>
  <si>
    <t>Հիվանդացության և մահացության կրճատում</t>
  </si>
  <si>
    <t>Առողջապահական կազմակերպություններ (հիվանդանոցներ)</t>
  </si>
  <si>
    <t xml:space="preserve">Դեղորայքի տրամադրում ամբուլատոր-պոլիկլինիկական, հիվանդանոցային բուժօգնություն ստացողներին և հատուկ խմբերում ընդգրկված ֆիզիկական անձանց  </t>
  </si>
  <si>
    <t>Կենտրոնացված կարգով դեղորայքի ձեռքբերում հիվանդանոցային բուժօգնություն ստացողներին և հատուկ խմբերում ընդգրկված ֆիզիկական անձանց տրամադրելու նպատակով</t>
  </si>
  <si>
    <t>Ամբուլատոր-պոլիկլինիկական, դիսպանսերային և հիվանդանոցային բժշկական հաստատությունների միջոցով անվճար դեղորայք ստացող հիվանդների թիվը</t>
  </si>
  <si>
    <t>ՀՀ կառավարության 2006 թվականի նոյեմբերի 23-ի N 1717-Ն որոշման համաձայն</t>
  </si>
  <si>
    <t>ԾՏ01</t>
  </si>
  <si>
    <t>Հիվանդանոցային բուժօգնության ծրագիր</t>
  </si>
  <si>
    <t>Սոցիալական նշանակության հիվանդությունների հիվանդանոցային բուժում, հարակից բժշկական և ախտորոշիչ ծառայությունների կարիք և իրավունք ունեցող անձանց հիվանդանոցային բուժում և ախտորոշիչ փորձաքննություն</t>
  </si>
  <si>
    <t>Խումբ 01</t>
  </si>
  <si>
    <t>1. 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</si>
  <si>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ՄԱՍ I. ԱՊՐԱՆՔՆԵՐ</t>
  </si>
  <si>
    <t>ՄԱ</t>
  </si>
  <si>
    <t>85121120-1</t>
  </si>
  <si>
    <t>ամբուլատոր-բժշկական ծառայություններ</t>
  </si>
  <si>
    <t>Խումբ 03</t>
  </si>
  <si>
    <t xml:space="preserve">Դաս 02   </t>
  </si>
  <si>
    <t xml:space="preserve">1. Տուբերկուլյոզի բժշկական օգնության ծառայություններ </t>
  </si>
  <si>
    <t>85111120-1</t>
  </si>
  <si>
    <t>հիվանդանոցների կողմից մատուցվող բժշկական ծառայություններ</t>
  </si>
  <si>
    <t xml:space="preserve">03. Հոգեկան և նարկոլոգիական հիվանդների բժշկական օգնության ծառայություններ </t>
  </si>
  <si>
    <t>ԱԾ07</t>
  </si>
  <si>
    <t>Հոգեկան և նարկոլոգիական հիվանդների բժշկական օգնության ծառայություններ</t>
  </si>
  <si>
    <t xml:space="preserve">Հոգեկան և նարկոլոգիական հիվանդությունների վաղ հայտնաբերման ախտորոշիչ և այլ հետազոտություններ, հիվանդների բուժում և շարունակական հսկողության համալիր միջոցառումների իրականացում </t>
  </si>
  <si>
    <t>Հոգեկան և նարկոլոգիական հիվանդների բժշկական օգնության գծով ծառայություններից օգտվելու դեպքերի թիվը</t>
  </si>
  <si>
    <t>3. Հոգեկան և նարկոլոգիական հիվանդների բժշկական օգնության ծառայություններ</t>
  </si>
  <si>
    <t>85111170-1</t>
  </si>
  <si>
    <t>հոգեբուժական հիվանդանոցների կողմից մատուցվող ծառայություններ</t>
  </si>
  <si>
    <t>ԲՄ</t>
  </si>
  <si>
    <t>հատ</t>
  </si>
  <si>
    <t>Արտահիվանդանոցային ծառայություններ</t>
  </si>
  <si>
    <t>Ընդհանուր բնույթի բժշկական ծառայություններ</t>
  </si>
  <si>
    <t>01. Ամբուլատոր պոլիկլինիկական բժշկական օգնության ծառայություններ</t>
  </si>
  <si>
    <t>Մասնագիտացված բժշկական ծառայություններ</t>
  </si>
  <si>
    <t>02. Հեմոդիալիզի և պերիտոնիալ դիալիզի անցկացման ծառայություններ</t>
  </si>
  <si>
    <t>06. Բնածին հիպոթիրեոզի, ֆենիլկենտոնուրիայի և լսողության խանգարումների վաղ հայտնաբերման նպատակով նորածնային սկրինինգի անցկացում</t>
  </si>
  <si>
    <t>04</t>
  </si>
  <si>
    <t>Պարաբժշկական ծառայություններ</t>
  </si>
  <si>
    <t>01.Շտապ բժշկական օգնության ծառայություններ</t>
  </si>
  <si>
    <t>Ընդհանուր բնույթի հիվանդանոցային ծառայություններ</t>
  </si>
  <si>
    <t>01. Անհետաձգելի բժշկական օգնության ծառայություններ</t>
  </si>
  <si>
    <t>04. Պետական հիմնարկների և կազմակերպությունների աշխատողների բժշկական օգնության և սպասարկման ծառայություններ</t>
  </si>
  <si>
    <t>02. Աղիքային և այլ ինֆեկցիոն հիվանդությունների բժշկական օգնության ծառայություններ</t>
  </si>
  <si>
    <t>04. Ուռուցքաբանական և արյունաբանական հիվանդությունների բժշկական օգնության ծառայություններ</t>
  </si>
  <si>
    <t>05.Թրաֆիքինգի զոհերին բժշկական օգնության ծառայություններ</t>
  </si>
  <si>
    <t>Մոր և մանկան բժշկական ծառայություններ</t>
  </si>
  <si>
    <t>02. Գինեկոլոգիական հիվանդությունների բժշկական օգնության ծառայություններ</t>
  </si>
  <si>
    <t>03. Երեխաներին բժշկական օգնության ծառայություններ</t>
  </si>
  <si>
    <t>Հանրային առողջապահական ծառայություններ</t>
  </si>
  <si>
    <t>03. Իմունականխարգելման ազգային ծրագիր</t>
  </si>
  <si>
    <t>04.Առողջ ապրելակերպի խթանման և հանրային իրազեկման ծառայություններ</t>
  </si>
  <si>
    <t>05. Բժշկական օգնության մասնագիտական, խորհրդատվական և կազմակերպամեթոդական աջակցության ծառայություններ</t>
  </si>
  <si>
    <t>Տեղեկատվական ծառայություններ</t>
  </si>
  <si>
    <t>ԱԾ17</t>
  </si>
  <si>
    <t>Առողջ ապրելակերպի խթանման և հանրային իրազեկման ծառայություններ</t>
  </si>
  <si>
    <t>Ամենամյա պետական նպատակային ծրագրերի շրջանակներում «Պետության կողմից երաշխավորված անվճար բժշկական օգնության և սպասարկման մասին» ՀՀ կառավարության որոշման ու դրանից բխող` ՀՀ առողջապահության նախարարության կողմից մշակված և ընդունված նորմատիվային ակտերի լուսաբանման աշխատանքներ</t>
  </si>
  <si>
    <t>Բնակչության առողջության պահպանման, բուժկանխարգելման, առողջապահության ոլորտի կառավարման հարցերի վերաբերյալ մշակված և մամուլում հրապարակված մեթոդական ձեռնարկների (16 էջի  հաշվարկով) թիվը</t>
  </si>
  <si>
    <t>Առողջապահական հիմնական վիճակագրական տվյալների հավաքագրում և համակարգում</t>
  </si>
  <si>
    <t>1001 Պետական քաղաքականության մշակման, ծրագրերի համակարգման և մոնիտորինգի ծրագիր</t>
  </si>
  <si>
    <t>Ծրագիրը նպաստում է ՀՀ նախարարության կողմից իրականացվող ծրագրերի գծով նախատեսված արդյունքների ապահովմանը</t>
  </si>
  <si>
    <t>Առողջապահական կազմակերպություններ, ԶԼՄ-ներ</t>
  </si>
  <si>
    <t>ԱԾ02</t>
  </si>
  <si>
    <t>Իմունականխարգելման ազգային ծրագիր</t>
  </si>
  <si>
    <t>Բնակչության շրջանում սահմանված կառավարելի վարակիչ հիվանդությունների իմունականխարգելում` կառավարելի վարակիչ հիվանդություններով հիվանդացության նվազեցման և մահվան դեպքերի կանխման, ինչպես նաև կառավարելի վարակիչ հիվանդությունների նկատմամբ բնակչության կոլեկտիվ անընկալության ապահովման նպատակով</t>
  </si>
  <si>
    <t xml:space="preserve">Հեպատիտ Բ և ԲՑԺ պատվաստում ստացած նորածինների թիվը </t>
  </si>
  <si>
    <t>Հնգավալենտ /ԱԿԴՓ-ՀԲ-Հիբ/ 3 դեղաչափ պատվաստում ստացած երեխաների թիվը</t>
  </si>
  <si>
    <t xml:space="preserve">Պնևմոկոկային 3 դեղաչափ պատվաստում ստացած երեխաների թիվը
</t>
  </si>
  <si>
    <t xml:space="preserve">Ռոտավիրուսային 2 դեղաչափ պատվաստում ստացած երեխաների թիվը
</t>
  </si>
  <si>
    <t xml:space="preserve">Պոլիոմիելիտի 3 դեղաչափ պատվաստում ստացած երեխաների թիվը
</t>
  </si>
  <si>
    <t>Կարմրուկի, կարմրախտի և խոզուկի դեմ 1 դեղաչափը պատվաստում ստացած երեխաների թիվը</t>
  </si>
  <si>
    <t>Նախազորակոչային /15-16 տարեկան/ և զորակոչային /18 տարեկան/ պատվաստվածների թիվը</t>
  </si>
  <si>
    <t>Տուբերկուլոզի և հեպատիտ Բ-ի դեմ պատվաստված երեխաների մասնաբաժինը 11 ամսական 29 օրական երեխաների թվում (տոկոս)</t>
  </si>
  <si>
    <t>Կարմրուկի, կարմրախտի և խոզուկի դեմ առաջին դեղաչափը  պատվաստված երեխաների մասնաբաժինը 23 ամսական 29 օրական երեխաների թվում (տոկոս)</t>
  </si>
  <si>
    <t xml:space="preserve">Ռոտավիրուսային 2 դեղաչափ պատվաստում ստացած երեխաների մասնաբաժինը 11 ամսական 29 օրական  երեխաների թվում (տոկոս) </t>
  </si>
  <si>
    <t xml:space="preserve">Պոլիոմիելիտի 3 դեղաչափ պատվաստում ստացած երեխաների մասնաբաժինը 11 ամսական 29 օրական երեխաների թվում (տոկոս) </t>
  </si>
  <si>
    <t>Ազգային մակարդակում պատվաստանյութերի մատակարարման ընդհատում, ամիս</t>
  </si>
  <si>
    <t xml:space="preserve">Հնգավալենտ /ԱԿԴՓ-Հեպ Բ-Հիբ/ 3 դեղաչափ պատվաստում ստացած երեխաների մասնաբաժինը 11 ամսական 29 օրական տարեկան երեխաների թվում (տոկոս) </t>
  </si>
  <si>
    <t>1003 Հանրային առողջության պահպանման ծրագիր</t>
  </si>
  <si>
    <t>«Հիվանդությունների վերահսկման և կանխարգելման ազգային կենտրոն» ՊՈԱԿ</t>
  </si>
  <si>
    <t>ԱԾ01</t>
  </si>
  <si>
    <t>Ամբուլատոր-պոլիկլինիկական բժշկական օգնության  ծառայություններ</t>
  </si>
  <si>
    <t>Հանրապետության ողջ բնակչության համար հիվանդությունների կանխարգելման, վաղ հայտնաբերման, բուժման և վերականգնողական համալիր միջոցառումների իրականացում, սոցիալական նշանակության հատուկ հիվանդություններով տառապող, սոցիալապես անապահով ու հատուկ խմբերում ընդգրկված անձանց դեղորայքային ապահովում, նեղ մասնագիտացված ամբուլատոր ծառայություններ, արտահիվանդանոցային մանկաբարձագինիկոլոգիական բժշկական օգնության և սպասարկման ծառայությունների մատուցում (հղիների նախա- և հետծննդյան հսկողության իրականացում, գինիկոլոգիական հիվանդությունների կանխարգելում, ախտորոշում, բուժում), ամբուլատոր պայմաններում լաբարատոր-գործիքայի ախտորոշիչ հետազոտություններ, զորակոչային և նախազորակոչային տարիքի անձանց բուժման և փորձաքննության ծառայություններ ամբուլատոր պայմաններում</t>
  </si>
  <si>
    <t>Բնակչության առողջության առաջնային պահպանման գծով ծառայություններից օգտվող բնակիչների թիվը, այդ թվում`</t>
  </si>
  <si>
    <t>ա) տեղամասային թերապևտի, ընտանեկան բժշկի, նեղ մասնագետի կողմից բուժօգնություն ստացող և դիսպնսեր բուժօգնության մեջ ընդգրկվող մինչև 18 և ավելի բարձր տարիքի բնակիչների թիվը</t>
  </si>
  <si>
    <t>բ) տեղամասային մանկաբուժների, ընտանեկան բժշկի կողմից բուժօգնություն ստացող մինչև 18 տարեկան (նախազորակոչային տարիքի անձանց) բնակիչների թիվը</t>
  </si>
  <si>
    <t>գ) դեռահասների բժիշկ-մասնագետի, ընտանեկան բժշկի, նեղ մասնագետի կողմից բուժօգնություն ստացող և դիսպանսերային բուժօգնության մեջ ընդգրկվող զորակոչային և նախազորակոչային տարիքի բնակիչների թիվը</t>
  </si>
  <si>
    <t>դ) դպրոցում բժշկական օգնություն և սպասարկում ստացող աշակերտների թիվը</t>
  </si>
  <si>
    <t>ե) անվճար և արտոնյալ պայմաններով դեղորայք ստացողների թիվը</t>
  </si>
  <si>
    <t xml:space="preserve">զ) տեղամասային թերապևտների, տեղամասային մանկաբուժների, ընտանեկան բժիշկների մոտ 1 բնակչի հաշվով հաճախումների թիվը </t>
  </si>
  <si>
    <t>է) դիաբետով հիվանդների դեղերով ապահովվածության մակարդակը, որից</t>
  </si>
  <si>
    <t xml:space="preserve"> - ինսուլինով (%) </t>
  </si>
  <si>
    <t xml:space="preserve"> - հակադիաբետիկ հաբերով (%) </t>
  </si>
  <si>
    <t xml:space="preserve">ը)  սակավարության վերաբերյալ սկրինինգներում ընդգրկված 9-ից 13 ամսական երեխաներ (%) </t>
  </si>
  <si>
    <t>թ) մանկաբարձագինիկոլոգիական բժշկական օգնության գծով ծառայություններից օգտվող բնակիչների թիվը</t>
  </si>
  <si>
    <t>ժ) բնակչությանը (առանց զորակոչային և նախազորակոչային տարիքի անձանց) իրականացվող լաբարատոր-գործիքային ախտորոշիչ հոտազոտությունների թիվը</t>
  </si>
  <si>
    <t>ի) հղիներին և կանանց իրականացվող լաբարատոր-գործիքային ախտորոշիչ հոտազոտությունների թիվը</t>
  </si>
  <si>
    <t>լ) զորակոչային և նախազորակոչային տարիքի անձանց իրականացվող լաբարատոր-գործիքային ախտորոշիչ հոտազոտությունների թիվը</t>
  </si>
  <si>
    <t>խ) բժշկական օգնությն և փորձաքննության գծով ծառայություններից օգտվող զորակոչային և նախազորակոչային տարիքի անձանց թիվը</t>
  </si>
  <si>
    <t xml:space="preserve"> շաքարային դիաբետով հիվանդների համար` դիաբետով հիվանդների վարման համապատասխանությունը սահմանված ցուցանիշներին (%)</t>
  </si>
  <si>
    <t>մինչև 12 շաբաթական ժամկետը հղիների վաղ ընդգրկվածությունը (%)</t>
  </si>
  <si>
    <t>Որակական</t>
  </si>
  <si>
    <t>1099 Արտահիվանդանոցային բուժօգնության ծառայություններ</t>
  </si>
  <si>
    <t xml:space="preserve">Բնակչության առողջության պահպանում և բարելավում` հիվանդությունների վաղ հայտնաբերման և կանխարգելման ցուցանիշի աճ, հիվանդանոցային դեպքերի աստիճանական կրճատում </t>
  </si>
  <si>
    <t>Բուժմիավորումների կազմում գործող և ինքնուրույն պոլիկլինիկաներ, գյուղական բժշկական ամբուլատորիաներ, գյուղական առողջության կենտրոններ, առողջության առաջնային պահպանման կենտրոններ, ընտանեկան բժշկության անկախ պրակտիկաներ</t>
  </si>
  <si>
    <t>ԱԾ03</t>
  </si>
  <si>
    <t>Բնակչության առողջության պահպանում և բարելավում</t>
  </si>
  <si>
    <t>ԱԾ04</t>
  </si>
  <si>
    <t>Հեմոդիալիզի և պերիտոնիալ դիալիզի անցկացման ծառայություններ</t>
  </si>
  <si>
    <t>Հեմոդիալիզի կարիք ունեցող հիվանդների բժշկական օգնության համալիր միջոցառումների իրականացում</t>
  </si>
  <si>
    <t>Հեմոդիալիզի անցկացման դեպքերի թիվը</t>
  </si>
  <si>
    <t>Առողջապահական կազմակերպություններ (հիվանդանոցներ) և այլ կազմակերպություններ</t>
  </si>
  <si>
    <t>Հետազոտությունների քանակը</t>
  </si>
  <si>
    <t>Բնածին հիպոթիրեոզի ֆենիլկետոնուրիայի և լսողության խանգարումների վաղ հայտնաբերման նպատակով նորածնային սկրինգի անցկացում</t>
  </si>
  <si>
    <t>Բնածին հիպոթիրեոզի ֆենիլկետոնուրիայի և լսողության խանգարումների վաղ հայտնաբերման նպատակով նորածնային սկրինգի շրջանակում լաբարատոր և գործիքային ախտորոշիչ հետազոտությունների անցկացում</t>
  </si>
  <si>
    <t>ԱԾ10</t>
  </si>
  <si>
    <t>Շտապ բժշկական օգնության ծառայություններ</t>
  </si>
  <si>
    <t xml:space="preserve">Շտապ բժշկական օգնության իրականացում </t>
  </si>
  <si>
    <t>Շտապ բժշկական օգնության գծով կանչերի թիվը</t>
  </si>
  <si>
    <t>Առողջապահական կազմակերպություններ (հիվանդանոցներ, շտապ բժշկական օգնության կայաններ, ընտանեկան բժշկի գրասենյակներ)</t>
  </si>
  <si>
    <t>Բժշկական օգնության մասնագիտական, խորհրդատվական և կազմակերպամեթոդական աջակցության ծառայություններ</t>
  </si>
  <si>
    <t>Կազմակերպչամեթոդական օգնության ծառայություններ, կլինիկական ու բժշկատնտեսագիտական ստանդարտների մշակման, առողջապահության ոլորտի նորմատիվային բազայի բարելավման ծառայություններ: Բնակչության առողջության պահպանման առողջապահության ոլորտի կազմակերպման մեթոդական հարցերի, ձեռնարկների մշակում տպագրում</t>
  </si>
  <si>
    <t>ՀՀ առողջապահության ոլորտի վիճակագրական հաշվետվությունների հետ կապված վերլուծական աշխատանքների տեխնիկական սպասարկում/ամիս/</t>
  </si>
  <si>
    <t>Առողջապահության ազգային հաշիվների զեկույցի կազմման ծառայություններ /ամիս/</t>
  </si>
  <si>
    <t>Հայաստանի առողջապահության արդյունավետության գնահատման տարեկան զեկույցի կազմման ծառայություններ /ամիս/</t>
  </si>
  <si>
    <t>նորմատիվ փաստաթղթերի մշակման ծառայություններ/փաստաթղթերի թիվը/</t>
  </si>
  <si>
    <t>Ծխելու դեմ պայքարի ռազմավարությանը և այդ ռազմավարության միջոցառումների ծրագրերի իրականացմանը ուղղված ծառայություններ/ամիս/</t>
  </si>
  <si>
    <t>Մարզերի և Երևան քաղաքի առողջապահական համակարգերի քարտեզագրման ծառայություններ /մարզ/</t>
  </si>
  <si>
    <t>մասնագիտական գործունեության հավատագրման ծառայություններ/ամիս/</t>
  </si>
  <si>
    <t>Թմրամիջոցների և թմրամիջոցներից կախվածության մոնիթորինգի տարեկան զեկույցի կազմման ծառայություններ /զեկույց/</t>
  </si>
  <si>
    <t>Ճառագայթային անվտանգության հսկողության տակ գտնվող սարքավորումների դոզաչափական աշխատանքների թիվը</t>
  </si>
  <si>
    <t xml:space="preserve">Բնակչության առողջության պահպանում և բարելավում, հիվանդությունների արգելակում և հակադարձում, բուժօգնության և ծառայությունների որակի ու մատչելիության բարձրացում </t>
  </si>
  <si>
    <t>Առողջապահական կազմակերպություններ (դիսպանսերներ, «Ակադեմիկոս Ս.Խ.Ավդալբեկյանի անվան առողջապահության ազգային ինստիտուտ» ՓԲԸ, այլ կազմակերպություններ)</t>
  </si>
  <si>
    <t>Անհետաձգելի բժշկական օգնության ծառայություններ</t>
  </si>
  <si>
    <t>Անհետաձգելի բժշկական օգնության իրականացում` ՀՀ առողջապահության նախարարի կողմից հաստատված հիվանդությունների, վիճակների և անձանց ցանկի համաձայն</t>
  </si>
  <si>
    <t xml:space="preserve"> Անհետաձգելի բժշկական օգնության ծառայություններից օգտվելու դեպքերի թիվը</t>
  </si>
  <si>
    <t>Առողջապահական կազմակերպություններ (հիվանդանոցներ, բժշկական կենտրոններ) և այլ կազմակերպություններ</t>
  </si>
  <si>
    <t>Բժշկական օգնության գծով ծառայություններից օգտվելու դեպքերի թիվը</t>
  </si>
  <si>
    <t>Առողջապահական կազմակերպություններ (հիվանդանոցներ, ծննդատներ)</t>
  </si>
  <si>
    <t>Պետական հիմնարկների և կազմակերպությունների աշխատողների  բժշկական օգնության և սպասարկման ծառայություններ</t>
  </si>
  <si>
    <t xml:space="preserve">Պետական հիմնարկների և կազմակերպությունների աշխատողներին բժշկական օգնության իրականացում (հետազոտում, ախտորոշում, բուժում) պարտադիր պրոֆիլակտիկ ստուգումների անցկացում </t>
  </si>
  <si>
    <t>Պարտադիր պրոֆիլակտիկ ստուգումների անցկացում (աշխատողների թիվը)</t>
  </si>
  <si>
    <t>Աղիքային և այլ ինֆեկցիոն հիվանդությունների բժշկական օգնության ծառայություններ</t>
  </si>
  <si>
    <t xml:space="preserve">Աղիքային և այլ ինֆեկցիոն հիվանդությունների վաղ հայտնաբերմանն ուղղված ախտորոշիչ հետազոտություններ, հիվանդների բուժում և շարունակական հսկողության համալիր միջոցառումների իրականացում </t>
  </si>
  <si>
    <t>Աղիքային և այլ ինֆեկցիոն հիվանդությունների բժշկական օգնության գծով ծառայություններից օգտվելու դեպքերի թիվը</t>
  </si>
  <si>
    <t>ԱԾ08</t>
  </si>
  <si>
    <t xml:space="preserve">Ուռուցքաբանական և արյունաբանական հիվանդությունների բժշկական օգնության ծառայություններ </t>
  </si>
  <si>
    <t>ՈՒռուցքաբանական և արյունաբանական հիվանդությունների վաղ հայտնաբերման, ախտորոշիչ և այլ հետազոտություններ, հիվանդների բուժում և շարունակական հսկողության համալիր միջոցառումների իրականացում</t>
  </si>
  <si>
    <t>ՈՒռուցքաբանական և արյունաբանական հիվանդությունների բժշկական օգնության գծով ծառայություններից օգտվելու դեպքերի թիվը</t>
  </si>
  <si>
    <t>ԱԾ09</t>
  </si>
  <si>
    <t>Թրաֆիքինգի զոհերին բժշկական օգնության ծառայություններ</t>
  </si>
  <si>
    <t>ԱԾ11</t>
  </si>
  <si>
    <t>Գինեկոլոգիական հիվանդությունների բուժման համալիր միջոցառումների իրականացում</t>
  </si>
  <si>
    <t>Գինեկոլոգիական հիվանդությունների բժշկական օգնության ծառայություններ</t>
  </si>
  <si>
    <t>Գինեկոլոգիական բժշկական օգնության գծով ծառայություններից օգտվելու դեպքերի թիվը</t>
  </si>
  <si>
    <t>Հիվանդացության և մահացության կրճատում (կանանց առողջության պահպանում և բարելավում)</t>
  </si>
  <si>
    <t>ԱԾ12</t>
  </si>
  <si>
    <t>Երեխաներին բժշկական օգնության ծառայություններ</t>
  </si>
  <si>
    <t>Երեխաների (0-7 տարեկան, 7-18 տարեկան սոցիալապես անապահով և հատուկ խմբերում ընդգրկված երեխաներին) հիվանդանոցային բժշկական օգնության իրականացում (հետազոտում, ախտորոշում, բուժում)</t>
  </si>
  <si>
    <t>Երեխաների բժշկական օգնության գծով ծառայություններից օգտվելու դեպքերի թիվը</t>
  </si>
  <si>
    <t>Հիվանդացության և մահացության կրճատում (երեխաների առողջության պահպանում և բարելավում, մանկամահացածության կրճատում)</t>
  </si>
  <si>
    <t xml:space="preserve">11. Անցանկալի հղիությունների կանխարգելման նպատակով հակաբեղմնավորիչ ժամանակակից միջոցների մատչելիության ապահովում </t>
  </si>
  <si>
    <t>ԾՏ02</t>
  </si>
  <si>
    <t xml:space="preserve">Անցանկալի հղիությունների կանխարգելման նպատակով հակաբեղմնավորիչ ժամանակակից միջոցների մատչելիության ապահովում </t>
  </si>
  <si>
    <t>Անցանկալի հղիությունների կանխարգելման նպատակով հակաբեղմնավորիչ ժամանակակից միջոցների ձեռքբերում և բաշխում</t>
  </si>
  <si>
    <t>հակաբեղմնավորիչ միջոցներ ստացողների թիվը</t>
  </si>
  <si>
    <t>Բնակչության խոցելի խմբեր</t>
  </si>
  <si>
    <t>Պետական քաղաքականության մշակման, ծրագրերի համակարգման և մոնիտորինգի ծրագիր</t>
  </si>
  <si>
    <t>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</si>
  <si>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>Ծրագիրը նպաստում է ՀՀ նախարարությունների կողմից իրականացվող ծրագրերի գծով նախատեսված արդյունքների ապահովմանը</t>
  </si>
  <si>
    <t>Հանրային առողջության պահպանման ծրագիր</t>
  </si>
  <si>
    <t>Հանրային առողջության պահպանման, հիգիենիկ և հակահամաճարակային անվտանգության և մոնիտորինգի ծառայություններ</t>
  </si>
  <si>
    <t>Հայաստանի Հանրապետությունում բնակչության սանիտարահամաճարակային անվտանգության կայուն ապահովում, «Պոլիոմիելիտից ազատ» երկրի կարգավիճակի պահպանում, կարմրուկի և կարմրախտի տեղական և փայտացման դեպքերի, ինչպես նաև մինչև 14 տարեկան երեխաների շրջանում սուր հեպատիտ Բ-ի դեպքերի բացակայություն, մալարիայի կրկին արմատավորման կանխարգելում, կառավարելի վարակիչ հիվանդությունների նկատմամբ բնակչության անընկալության ապահովում, վարակիչ հիվանդությունների օջախներում երկրորդ գաղտնի շրջանում կրկնակի դեպքերի բացառում, մարդու օրգանիզմի շրջակա միջավայրի վնասակար և վտանգավոր գործոնների ազդեցության բացառում և նվազեցում, մարդու և նրա ապագա սերունդների կենսունակության համար բարենպաստ պայմանների ապահովում (հիվանդությունների տարածման արգելակում և հակադարձում), դոնորական արյան վարակային անվտանգության ապահովում</t>
  </si>
  <si>
    <t>Ինունականխարգելման ազգային ծրագիր</t>
  </si>
  <si>
    <t>Արտահիվանդանոցային բուժօգնության ծառայություններ</t>
  </si>
  <si>
    <t xml:space="preserve">Հանրապետության ողջ բնակչության համար արտահիվանդանոցային բժշկական օգնության և ծառայությունների իրականացում, այդ թվում անվճար ամբուլատոր-պոլիկլինիկական բուժօգնության կազմակերպում առաջնային (ամբուլատոր-պոլիկլինիկական) օղակի բոլոր մակարդակներում, արտահիվանդանոցային անհետաձգելի բժշկական օգնություն  և սպասարկում (շտապ բժշկական օգնություն), ստոմատոլոգիական բժշկական օգնություն (բնակչության սոցիալապես ապահով և առանձին (հատուկ խմբերի) համար) և արտահիվանդանոցային հարբժշկական այլ ծառայություններ </t>
  </si>
  <si>
    <t>Բնակչության առողջության պահպանում և բարելավում, արտահիվանդանոցային բուժօգնության ծառայություններից օգտվելու իրավունքի ապահովում, հիվանդությունների վաղ հայտնաբերման և կանխարգելման ցուցանիշների աճ, բժշկական օգնության որակի բարելավում, հիվանդանոցային դեպքերի աստիճանական կրճատում</t>
  </si>
  <si>
    <t>Բուժմիավորումների կազմում գործող և ինքնուրույն պոլիկլինիկաներ, գյուղական բժշկական ամբուլատորիաներ, գյուղական առողջության կենտրոններ, առողջության առաջնային պահպանման կենտրոններ, ընտանեկան բժշկության անկախ պրակտիկաներ, մասնագիտացված ախտորոշման կենտրոններ, պոլիկլինիկաներ, հիվանդանոցներ</t>
  </si>
  <si>
    <t xml:space="preserve">Թրաֆիքինգի զոհ դարձած անձանց բժշկական օգնության և փորձաքննությունների իրականացում (հետազոտում, ախտորոշում, բուժում) </t>
  </si>
  <si>
    <t>Խումբ 02</t>
  </si>
  <si>
    <t>1. Ամբուլատոր պոլիկլինիկական բժշկական օգնության ծառայություններ</t>
  </si>
  <si>
    <t>բժշկական ծառայություններ</t>
  </si>
  <si>
    <t>2. Հեմոդիալիզի և պերիտոնիալ դիալիզի անցկացման ծառայություններ</t>
  </si>
  <si>
    <t>85111230-1</t>
  </si>
  <si>
    <t>հիվանդանոցային պայմաններում դիալիզի ծառայություններ</t>
  </si>
  <si>
    <t>5. Բնածին հիպոթիրեոզի, ֆենիլկենտոնուրիայի և լսողության խանգարումների վաղ հայտնաբերման նպատակով նորածնային սկրինինգի անցկացում</t>
  </si>
  <si>
    <t>85121100-1</t>
  </si>
  <si>
    <t xml:space="preserve">Դաս 04   </t>
  </si>
  <si>
    <t xml:space="preserve">1. Շտապ բժշկական օգնության ծառայություններ </t>
  </si>
  <si>
    <t>85141210-1</t>
  </si>
  <si>
    <t>շտապ օգնության ծառայություններ</t>
  </si>
  <si>
    <t>1. Անհետաձգելի բժշկական օգնության ծառայություններ</t>
  </si>
  <si>
    <t>85111100-1</t>
  </si>
  <si>
    <t>հիվանդանոցային ծառայություններ</t>
  </si>
  <si>
    <t>4. Պետական հիմնարկների և կազմակերպությունների աշխատողների բժշկական օգնության և սպասարկման ծառայություններ</t>
  </si>
  <si>
    <t>2.Աղիքային և այլ ինֆեկցիոն հիվանդությունների բժշկական օգնության ծառայություններ</t>
  </si>
  <si>
    <t>4. Ուռուցքաբանական և արյունաբանական հիվանդությունների բժշկական օգնության ծառայություններ</t>
  </si>
  <si>
    <t>85121310-1</t>
  </si>
  <si>
    <t>ուրոլոգիական ծառայություններ</t>
  </si>
  <si>
    <t>5.Թրաֆիքինգի զոհերին բժշկական օգնության ծառայություններ</t>
  </si>
  <si>
    <t xml:space="preserve">Դաս 03 </t>
  </si>
  <si>
    <t>2. Գինեկոլոգիական հիվանդությունների բժշկական օգնության ծառայություններ</t>
  </si>
  <si>
    <t>85111130-1</t>
  </si>
  <si>
    <t>հիվանդանոցների կողմից մատուցվող գինեկոլոգիական ծառայություններ</t>
  </si>
  <si>
    <t>3. Երեխաներին բժշկական օգնության ծառայություններ</t>
  </si>
  <si>
    <t>Խումբ 04</t>
  </si>
  <si>
    <t xml:space="preserve">2.Իմունականխարգելման ազգային ծրագիր </t>
  </si>
  <si>
    <t>մենինգակոկային մենինգիտի դեմ պատվաստանյութ</t>
  </si>
  <si>
    <t>ՀԲՄ</t>
  </si>
  <si>
    <t>գրիպի դեմ պատվաստանյութ</t>
  </si>
  <si>
    <t>33651260-1</t>
  </si>
  <si>
    <t>հեպատիտ Ա-ի պատվաստանյութ</t>
  </si>
  <si>
    <t>դոզա</t>
  </si>
  <si>
    <t>33651263-1</t>
  </si>
  <si>
    <t>4.Առողջ ապրելակերպի խթանման և հանրային իրազեկման ծառայություններ</t>
  </si>
  <si>
    <t>5. Բժշկական օգնության մասնագիտական, խորհրդատվական և կազմակերպամեթոդական աջակցության ծառայություններ</t>
  </si>
  <si>
    <t xml:space="preserve">8. Անցանկալի հղիությունների կանխարգելման նպատակով հակաբեղմնավորիչ ժամանակակից միջոցների մատչելիության ապահովում </t>
  </si>
  <si>
    <t>85121130-1</t>
  </si>
  <si>
    <t>բժիշկ-մասնագետների կողմից մատուցվող ծառայություններ</t>
  </si>
  <si>
    <t>ԳՀ</t>
  </si>
  <si>
    <t>33651200-7</t>
  </si>
  <si>
    <t>33651220-4</t>
  </si>
  <si>
    <t>33651263-3</t>
  </si>
  <si>
    <t>33621170-5</t>
  </si>
  <si>
    <t>viii գործոնի խտանյութ</t>
  </si>
  <si>
    <t>սրվակ</t>
  </si>
  <si>
    <t>33631420-1</t>
  </si>
  <si>
    <t>կոլխիցին</t>
  </si>
  <si>
    <t>դեղահատ</t>
  </si>
  <si>
    <t>33661129-12</t>
  </si>
  <si>
    <t>վալպրոյաթթու</t>
  </si>
  <si>
    <t>33671100-5</t>
  </si>
  <si>
    <t>սուրֆակտանտ</t>
  </si>
  <si>
    <t>33691183-1</t>
  </si>
  <si>
    <t xml:space="preserve">ֆենիլ ալանին չպարունակող մանկական կեր-15 տարեկանից բարձր երեխաների համար </t>
  </si>
  <si>
    <t>գրամ</t>
  </si>
  <si>
    <t>33661137-1</t>
  </si>
  <si>
    <t>լորազեպամ</t>
  </si>
  <si>
    <t>33661141-1</t>
  </si>
  <si>
    <t>ֆլյուֆենազին</t>
  </si>
  <si>
    <t>33611290-1</t>
  </si>
  <si>
    <t>գլիմեպիրիդ, մետֆորմին (մետֆորմինի հիդրոքլորիդ)</t>
  </si>
  <si>
    <t>Վեցավալենտ/դիֆթերիա, կապույտ հազ, փայտացում, հեպատիտ Բ, ՀԻԲ, պոլիոմիելիտ/ պատվաստանյութ</t>
  </si>
  <si>
    <t>Պատրաստվող և մետրային հեռուստատեսությամբ` ուղիղ եթերի և ինտերակտիվ կապի միջոցներով հեռարձակվող առողջապահական հեռուստահաղորդումների (մեկ հաղորդումը միջինը 35 րոպեի հաշվարկով) թիվը</t>
  </si>
  <si>
    <t>92421100-1</t>
  </si>
  <si>
    <t>թերթերում հայտարարությունների տպագրման ծառայություններ</t>
  </si>
  <si>
    <t>85141290-1</t>
  </si>
  <si>
    <t>բժշկական վերլուծության ծառայություններ</t>
  </si>
  <si>
    <t>79821180-1</t>
  </si>
  <si>
    <t>տպագրական և բաշխման ծառայություններ</t>
  </si>
  <si>
    <t xml:space="preserve">դրամ </t>
  </si>
  <si>
    <t>85141280-1</t>
  </si>
  <si>
    <t>աշխատանքի հիգիենայի պաշտպանության ծառայություններ</t>
  </si>
  <si>
    <t>79821180-6</t>
  </si>
  <si>
    <t>Հեմոդիալիզի և պերիտոնալ դիալիօզի անցկացման ծառայություններ</t>
  </si>
  <si>
    <t xml:space="preserve">01.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</si>
  <si>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05. Շարունակական հսկողություն պահանջող և առանձին հիվանդությունների բուժման ծառայություններ </t>
  </si>
  <si>
    <t xml:space="preserve">«ՀԱՅԱՍՏԱՆԻ ՀԱՆՐԱՊԵՏՈՒԹՅԱՆ  2018 ԹՎԱԿԱՆԻ ՊԵՏԱԿԱՆ ԲՅՈՒՋԵԻ ՄԱՍԻՆ» ՕՐԵՆՔԻ N 1 ՀԱՎԵԼՎԱԾՈՒՄ ԿԱՏԱՐՎՈՂ ՎԵՐԱԲԱՇԽՈՒՄԸ ԵՎ ԿԱՌԱՎԱՐՈՒԹՅԱՆ 2017 ԹՎԱԿԱՆԻ ԴԵԿՏԵՄԲԵՐԻ 28-Ի N 1717-Ն ՈՐՈՇՄԱՆ N 5 ՀԱՎԵԼՎԱԾՈՒՄ ԿԱՏԱՐՎՈՂ ՓՈՓՈԽՈՒԹՅՈՒՆՆԵՐԸ </t>
  </si>
  <si>
    <t xml:space="preserve">ԿԱՌԱՎԱՐՈՒԹՅԱՆ 2017 ԹՎԱԿԱՆԻ ԴԵԿՏԵՄԲԵՐԻ 28-Ի N 1717-Ն ՈՐՈՇՄԱՆ N 11 ՀԱՎԵԼՎԱԾԻ N 11.9 ԱՂՅՈՒՍԱԿՈՒՄ ԿԱՏԱՐՎՈՂ ՓՈՓՈԽՈՒԹՅՈՒՆՆԵՐԸ </t>
  </si>
  <si>
    <t>ԿԱՌԱՎԱՐՈՒԹՅԱՆ 2017 ԹՎԱԿԱՆԻ ԴԵԿՏԵՄԲԵՐԻ 28-Ի N 1717-Ն ՈՐՈՇՄԱՆ N 11 ՀԱՎԵԼՎԱԾԻ N 12 ԱՂՅՈՒՍԱԿՈՒՄ ԿԱՏԱՐՎՈՂ ՓՈՓՈԽՈՒԹՅՈՒՆՆԵՐԸ</t>
  </si>
  <si>
    <t xml:space="preserve"> ԿԱՌԱՎԱՐՈՒԹՅԱՆ 2017 ԹՎԱԿԱՆԻ ԴԵԿՏԵՄԲԵՐԻ 28-Ի N 1717-Ն ՈՐՈՇՄԱՆ N 12 ՀԱՎԵԼՎԱԾՈՒՄ ԿԱՏԱՐՎՈՂ ՓՈՓՈԽՈՒԹՅՈՒՆՆԵՐԸ </t>
  </si>
  <si>
    <t>Առողջապահության նախարարություն</t>
  </si>
  <si>
    <t xml:space="preserve">Շարունակական հսկողություն պահանջող և առանձին հիվանդությունների բուժման ծառայություններ </t>
  </si>
  <si>
    <t>Առանձին հիվանդությունների (քրոնիկ, դիսպանսեր հսկողություն պահանջող) բժշկական օգնության համալիր միջոցառումների իրականացում (հետազոտում, ախտորոշում,բուժում)</t>
  </si>
  <si>
    <t xml:space="preserve">Շարունակական հսկողություն պահանջող և առանձին հիվանդությունների բուժման գծով ծառայություններից օգտվելու դեպքերի թիվը </t>
  </si>
  <si>
    <t xml:space="preserve">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</si>
  <si>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Մտավոր, հոգեկան (վարքագծային), լսողական, ֆիզիկական (շարժողական) և զարգացման այլ խանգարումներով երեխաների առողջական վիճակի գնահատումը և վերականգնողական բուժման ամբուլատոր կազմակերպումը </t>
  </si>
  <si>
    <t xml:space="preserve">Մտավոր, հոգեկան (վարքագծային), լսողական, ֆիզիկական (շարժողական) և զարգացման այլ խանգարումներով երեխաների վերականգնողական բուժման գծով ծառայությունների օգտվելու դեպքերի թիվը </t>
  </si>
  <si>
    <t>Բնակչության սոցիալապես անապահով և հատուկ խմբերում ընդգրկվածներին բժշկական օգնության իրականացում` ՀՀ կառավարության որոշմամբ հաստատված ցանկի համաձայն</t>
  </si>
  <si>
    <t>Բնակչության սոցիալապես անապահով և հատուկ խմբերում ընդգրկվածների` բժշկական օգնության ծառայություններից օգտվելու դեպքերի թիվը</t>
  </si>
  <si>
    <t>Առողջապահական կազմակերպություններ (բժշկական միավորումներ, ամբուլատորիաներ, պոլիկլինիկաներ, դիսպանսերներ, ընտանեկան բժշկի գրասենյակներ)</t>
  </si>
  <si>
    <t>Սոցիալապես անապահով և հատուկ խմբերում ընդգրկվածներին բժշկական օգնության ծառայություններ</t>
  </si>
  <si>
    <t>02. Սոցիալապես անապահով և հատուկ խմբերում ընդգրկվածներին բժշկական օգնության ծառայություններ</t>
  </si>
  <si>
    <t xml:space="preserve">Կառավարության </t>
  </si>
  <si>
    <t xml:space="preserve">1. 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</si>
  <si>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4. Շարունակական հսկողություն պահանջող և առանձին հիվանդությունների բուժման ծառայություններ </t>
  </si>
  <si>
    <t>2. Սոցիալապես անապահով և հատուկ խմբերում ընդգրկվածներին բժշկական օգնության ծառայություններ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</si>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</sst>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#,##0.0_);\(#,##0.0\)"/>
    <numFmt numFmtId="166" formatCode="#,##0.0;\ \(#,##0.0\)"/>
    <numFmt numFmtId="167" formatCode="#,##0.0"/>
  </numFmts>
  <fonts count="16" x14ac:knownFonts="1"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3"/>
    </font>
    <font>
      <sz val="14"/>
      <name val="GHEA Grapalat"/>
      <family val="3"/>
    </font>
    <font>
      <b/>
      <u/>
      <sz val="12"/>
      <name val="GHEA Grapalat"/>
      <family val="3"/>
    </font>
    <font>
      <u/>
      <sz val="11"/>
      <name val="GHEA Grapalat"/>
      <family val="3"/>
    </font>
    <font>
      <sz val="10"/>
      <color rgb="FFFF0000"/>
      <name val="GHEA Grapalat"/>
      <family val="3"/>
    </font>
    <font>
      <sz val="11"/>
      <color rgb="FFFF0000"/>
      <name val="GHEA Grapalat"/>
      <family val="3"/>
    </font>
    <font>
      <b/>
      <u/>
      <sz val="10"/>
      <name val="GHEA Grapalat"/>
      <family val="3"/>
    </font>
    <font>
      <sz val="12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5" fillId="0" borderId="0"/>
    <xf numFmtId="164" fontId="6" fillId="0" borderId="0" applyFont="0" applyFill="0" applyBorder="0" applyAlignment="0" applyProtection="0"/>
    <xf numFmtId="0" fontId="5" fillId="0" borderId="0"/>
  </cellStyleXfs>
  <cellXfs count="217">
    <xf numFmtId="0" fontId="0" fillId="0" borderId="0" xfId="0"/>
    <xf numFmtId="0" fontId="1" fillId="2" borderId="1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Fill="1"/>
    <xf numFmtId="0" fontId="3" fillId="2" borderId="10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1" fillId="2" borderId="4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1" fillId="2" borderId="4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4" xfId="0" applyNumberFormat="1" applyFont="1" applyFill="1" applyBorder="1" applyAlignment="1">
      <alignment vertical="center" wrapText="1"/>
    </xf>
    <xf numFmtId="0" fontId="1" fillId="2" borderId="10" xfId="0" applyFont="1" applyFill="1" applyBorder="1" applyAlignment="1">
      <alignment wrapText="1"/>
    </xf>
    <xf numFmtId="0" fontId="1" fillId="2" borderId="0" xfId="0" applyFont="1" applyFill="1"/>
    <xf numFmtId="0" fontId="2" fillId="2" borderId="0" xfId="0" applyFont="1" applyFill="1" applyAlignment="1">
      <alignment horizontal="center" wrapText="1"/>
    </xf>
    <xf numFmtId="0" fontId="9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2" applyFont="1" applyFill="1"/>
    <xf numFmtId="166" fontId="1" fillId="0" borderId="10" xfId="0" applyNumberFormat="1" applyFont="1" applyFill="1" applyBorder="1" applyAlignment="1">
      <alignment horizontal="center" vertical="center" wrapText="1"/>
    </xf>
    <xf numFmtId="166" fontId="2" fillId="0" borderId="10" xfId="0" applyNumberFormat="1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0" fontId="2" fillId="2" borderId="0" xfId="0" applyFont="1" applyFill="1" applyAlignment="1">
      <alignment horizontal="righ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2" fillId="2" borderId="1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wrapText="1"/>
    </xf>
    <xf numFmtId="0" fontId="12" fillId="3" borderId="10" xfId="0" applyFont="1" applyFill="1" applyBorder="1" applyAlignment="1">
      <alignment horizontal="justify" vertical="center" wrapText="1"/>
    </xf>
    <xf numFmtId="0" fontId="12" fillId="3" borderId="11" xfId="0" applyFont="1" applyFill="1" applyBorder="1" applyAlignment="1">
      <alignment horizontal="justify" vertical="center" wrapText="1"/>
    </xf>
    <xf numFmtId="4" fontId="12" fillId="3" borderId="10" xfId="0" applyNumberFormat="1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wrapText="1"/>
    </xf>
    <xf numFmtId="0" fontId="1" fillId="2" borderId="10" xfId="0" applyFont="1" applyFill="1" applyBorder="1" applyAlignment="1">
      <alignment horizontal="left" vertical="center" wrapText="1" indent="2"/>
    </xf>
    <xf numFmtId="0" fontId="1" fillId="2" borderId="10" xfId="0" applyFont="1" applyFill="1" applyBorder="1" applyAlignment="1">
      <alignment horizontal="left" vertical="center" wrapText="1" indent="5"/>
    </xf>
    <xf numFmtId="0" fontId="14" fillId="2" borderId="10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center" wrapText="1"/>
    </xf>
    <xf numFmtId="167" fontId="1" fillId="2" borderId="0" xfId="0" applyNumberFormat="1" applyFont="1" applyFill="1"/>
    <xf numFmtId="166" fontId="1" fillId="0" borderId="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center" wrapText="1"/>
    </xf>
    <xf numFmtId="167" fontId="3" fillId="0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1" fillId="2" borderId="0" xfId="0" applyFont="1" applyFill="1" applyAlignment="1">
      <alignment wrapText="1"/>
    </xf>
    <xf numFmtId="0" fontId="1" fillId="0" borderId="10" xfId="0" applyFont="1" applyFill="1" applyBorder="1" applyAlignment="1">
      <alignment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166" fontId="4" fillId="0" borderId="10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vertical="center" wrapText="1"/>
    </xf>
    <xf numFmtId="167" fontId="2" fillId="2" borderId="0" xfId="0" applyNumberFormat="1" applyFont="1" applyFill="1"/>
    <xf numFmtId="0" fontId="2" fillId="2" borderId="0" xfId="0" applyFont="1" applyFill="1"/>
    <xf numFmtId="166" fontId="2" fillId="0" borderId="10" xfId="0" applyNumberFormat="1" applyFont="1" applyFill="1" applyBorder="1" applyAlignment="1">
      <alignment horizontal="center" wrapText="1"/>
    </xf>
    <xf numFmtId="0" fontId="2" fillId="0" borderId="0" xfId="0" applyFont="1" applyFill="1" applyAlignment="1">
      <alignment horizontal="right"/>
    </xf>
    <xf numFmtId="0" fontId="1" fillId="0" borderId="6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center" wrapText="1" indent="2"/>
    </xf>
    <xf numFmtId="0" fontId="1" fillId="0" borderId="0" xfId="0" applyFont="1" applyFill="1"/>
    <xf numFmtId="49" fontId="1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 indent="5"/>
    </xf>
    <xf numFmtId="0" fontId="1" fillId="2" borderId="10" xfId="0" applyFont="1" applyFill="1" applyBorder="1"/>
    <xf numFmtId="0" fontId="2" fillId="2" borderId="10" xfId="0" applyFont="1" applyFill="1" applyBorder="1" applyAlignment="1">
      <alignment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Fill="1" applyBorder="1" applyAlignment="1" applyProtection="1">
      <alignment horizontal="left" vertical="top" wrapText="1"/>
      <protection locked="0"/>
    </xf>
    <xf numFmtId="0" fontId="1" fillId="0" borderId="10" xfId="3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3" fillId="2" borderId="23" xfId="0" applyFont="1" applyFill="1" applyBorder="1" applyAlignment="1">
      <alignment vertical="top" wrapText="1"/>
    </xf>
    <xf numFmtId="0" fontId="3" fillId="2" borderId="17" xfId="0" applyFont="1" applyFill="1" applyBorder="1" applyAlignment="1">
      <alignment vertical="top" wrapText="1"/>
    </xf>
    <xf numFmtId="4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165" fontId="1" fillId="0" borderId="10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/>
    <xf numFmtId="0" fontId="1" fillId="0" borderId="10" xfId="0" applyFont="1" applyFill="1" applyBorder="1" applyAlignment="1">
      <alignment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14" fillId="0" borderId="10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6" fontId="4" fillId="0" borderId="0" xfId="0" applyNumberFormat="1" applyFont="1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166" fontId="7" fillId="0" borderId="10" xfId="0" applyNumberFormat="1" applyFont="1" applyFill="1" applyBorder="1" applyAlignment="1">
      <alignment horizontal="center" vertical="center" wrapText="1"/>
    </xf>
    <xf numFmtId="166" fontId="4" fillId="0" borderId="12" xfId="0" applyNumberFormat="1" applyFont="1" applyFill="1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wrapText="1"/>
    </xf>
    <xf numFmtId="0" fontId="2" fillId="0" borderId="10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center" wrapText="1"/>
    </xf>
    <xf numFmtId="0" fontId="1" fillId="0" borderId="10" xfId="0" applyFont="1" applyFill="1" applyBorder="1"/>
    <xf numFmtId="0" fontId="10" fillId="0" borderId="10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vertical="top" wrapText="1"/>
    </xf>
    <xf numFmtId="0" fontId="1" fillId="0" borderId="10" xfId="0" applyFont="1" applyFill="1" applyBorder="1" applyAlignment="1">
      <alignment vertical="top" wrapText="1"/>
    </xf>
    <xf numFmtId="0" fontId="1" fillId="0" borderId="20" xfId="0" applyFont="1" applyFill="1" applyBorder="1" applyAlignment="1">
      <alignment horizontal="left" vertical="top" wrapText="1"/>
    </xf>
    <xf numFmtId="0" fontId="1" fillId="0" borderId="24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1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0" fontId="1" fillId="0" borderId="28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2" fillId="0" borderId="1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wrapText="1"/>
    </xf>
    <xf numFmtId="0" fontId="10" fillId="0" borderId="10" xfId="0" applyFont="1" applyFill="1" applyBorder="1" applyAlignment="1">
      <alignment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66" fontId="3" fillId="2" borderId="16" xfId="0" applyNumberFormat="1" applyFont="1" applyFill="1" applyBorder="1" applyAlignment="1">
      <alignment horizontal="center" vertical="center" wrapText="1"/>
    </xf>
    <xf numFmtId="166" fontId="3" fillId="2" borderId="23" xfId="0" applyNumberFormat="1" applyFont="1" applyFill="1" applyBorder="1" applyAlignment="1">
      <alignment horizontal="center" vertical="center" wrapText="1"/>
    </xf>
    <xf numFmtId="166" fontId="3" fillId="2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6" fontId="3" fillId="0" borderId="16" xfId="0" applyNumberFormat="1" applyFont="1" applyFill="1" applyBorder="1" applyAlignment="1">
      <alignment horizontal="center" vertical="center" wrapText="1"/>
    </xf>
    <xf numFmtId="166" fontId="3" fillId="0" borderId="23" xfId="0" applyNumberFormat="1" applyFont="1" applyFill="1" applyBorder="1" applyAlignment="1">
      <alignment horizontal="center" vertical="center" wrapText="1"/>
    </xf>
    <xf numFmtId="166" fontId="3" fillId="0" borderId="17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vertical="top" wrapText="1"/>
    </xf>
    <xf numFmtId="0" fontId="15" fillId="2" borderId="0" xfId="0" applyFont="1" applyFill="1"/>
  </cellXfs>
  <cellStyles count="4">
    <cellStyle name="Comma" xfId="2" builtinId="3"/>
    <cellStyle name="Normal" xfId="0" builtinId="0"/>
    <cellStyle name="Normal 2" xfId="1"/>
    <cellStyle name="Normal_Proforma revised_final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7"/>
  <sheetViews>
    <sheetView topLeftCell="A7" zoomScale="85" zoomScaleNormal="85" workbookViewId="0">
      <selection activeCell="E115" sqref="E115"/>
    </sheetView>
  </sheetViews>
  <sheetFormatPr defaultColWidth="9.140625" defaultRowHeight="17.25" x14ac:dyDescent="0.3"/>
  <cols>
    <col min="1" max="1" width="10.42578125" style="19" customWidth="1"/>
    <col min="2" max="3" width="9.140625" style="19"/>
    <col min="4" max="4" width="95.140625" style="19" customWidth="1"/>
    <col min="5" max="5" width="30.28515625" style="72" customWidth="1"/>
    <col min="6" max="6" width="12.5703125" style="19" bestFit="1" customWidth="1"/>
    <col min="7" max="7" width="13.7109375" style="19" bestFit="1" customWidth="1"/>
    <col min="8" max="9" width="14.140625" style="19" bestFit="1" customWidth="1"/>
    <col min="10" max="16384" width="9.140625" style="19"/>
  </cols>
  <sheetData>
    <row r="1" spans="1:6" x14ac:dyDescent="0.3">
      <c r="A1" s="54"/>
      <c r="E1" s="69" t="s">
        <v>0</v>
      </c>
    </row>
    <row r="2" spans="1:6" x14ac:dyDescent="0.3">
      <c r="A2" s="54"/>
      <c r="B2" s="20"/>
      <c r="E2" s="69" t="s">
        <v>367</v>
      </c>
    </row>
    <row r="3" spans="1:6" x14ac:dyDescent="0.3">
      <c r="A3" s="54"/>
      <c r="B3" s="20"/>
      <c r="E3" s="69" t="s">
        <v>57</v>
      </c>
    </row>
    <row r="4" spans="1:6" x14ac:dyDescent="0.3">
      <c r="A4" s="54"/>
      <c r="B4" s="20"/>
      <c r="D4" s="53"/>
      <c r="E4" s="69"/>
    </row>
    <row r="5" spans="1:6" ht="77.25" customHeight="1" x14ac:dyDescent="0.3">
      <c r="A5" s="134" t="s">
        <v>351</v>
      </c>
      <c r="B5" s="134"/>
      <c r="C5" s="134"/>
      <c r="D5" s="134"/>
      <c r="E5" s="134"/>
    </row>
    <row r="7" spans="1:6" ht="137.25" customHeight="1" x14ac:dyDescent="0.3">
      <c r="A7" s="130" t="s">
        <v>3</v>
      </c>
      <c r="B7" s="130" t="s">
        <v>4</v>
      </c>
      <c r="C7" s="130" t="s">
        <v>5</v>
      </c>
      <c r="D7" s="132" t="s">
        <v>26</v>
      </c>
      <c r="E7" s="103" t="s">
        <v>24</v>
      </c>
    </row>
    <row r="8" spans="1:6" x14ac:dyDescent="0.3">
      <c r="A8" s="131"/>
      <c r="B8" s="131"/>
      <c r="C8" s="131"/>
      <c r="D8" s="133"/>
      <c r="E8" s="103" t="s">
        <v>70</v>
      </c>
    </row>
    <row r="9" spans="1:6" x14ac:dyDescent="0.3">
      <c r="A9" s="2">
        <v>1</v>
      </c>
      <c r="B9" s="2">
        <v>2</v>
      </c>
      <c r="C9" s="2">
        <v>3</v>
      </c>
      <c r="D9" s="8">
        <v>4</v>
      </c>
      <c r="E9" s="70">
        <v>5</v>
      </c>
    </row>
    <row r="10" spans="1:6" s="21" customFormat="1" ht="22.5" customHeight="1" x14ac:dyDescent="0.35">
      <c r="A10" s="34"/>
      <c r="B10" s="34"/>
      <c r="C10" s="34"/>
      <c r="D10" s="35" t="s">
        <v>6</v>
      </c>
      <c r="E10" s="26">
        <f>E12</f>
        <v>0</v>
      </c>
      <c r="F10" s="49"/>
    </row>
    <row r="11" spans="1:6" x14ac:dyDescent="0.3">
      <c r="A11" s="9"/>
      <c r="B11" s="9"/>
      <c r="C11" s="10"/>
      <c r="D11" s="18" t="s">
        <v>2</v>
      </c>
      <c r="E11" s="102"/>
      <c r="F11" s="48"/>
    </row>
    <row r="12" spans="1:6" x14ac:dyDescent="0.3">
      <c r="A12" s="15" t="s">
        <v>8</v>
      </c>
      <c r="B12" s="16"/>
      <c r="C12" s="17"/>
      <c r="D12" s="78" t="s">
        <v>7</v>
      </c>
      <c r="E12" s="26">
        <f>E14+E22+E54+E102+E110</f>
        <v>0</v>
      </c>
      <c r="F12" s="48"/>
    </row>
    <row r="13" spans="1:6" x14ac:dyDescent="0.3">
      <c r="A13" s="12"/>
      <c r="B13" s="12"/>
      <c r="C13" s="13"/>
      <c r="D13" s="18" t="s">
        <v>2</v>
      </c>
      <c r="E13" s="102"/>
    </row>
    <row r="14" spans="1:6" s="67" customFormat="1" x14ac:dyDescent="0.3">
      <c r="A14" s="16"/>
      <c r="B14" s="15" t="s">
        <v>9</v>
      </c>
      <c r="C14" s="64"/>
      <c r="D14" s="78" t="s">
        <v>79</v>
      </c>
      <c r="E14" s="26">
        <f>E16</f>
        <v>-100000</v>
      </c>
      <c r="F14" s="66"/>
    </row>
    <row r="15" spans="1:6" x14ac:dyDescent="0.3">
      <c r="A15" s="12"/>
      <c r="B15" s="11"/>
      <c r="C15" s="14"/>
      <c r="D15" s="77" t="s">
        <v>2</v>
      </c>
      <c r="E15" s="40"/>
    </row>
    <row r="16" spans="1:6" s="67" customFormat="1" x14ac:dyDescent="0.3">
      <c r="A16" s="16"/>
      <c r="B16" s="15"/>
      <c r="C16" s="64" t="s">
        <v>9</v>
      </c>
      <c r="D16" s="78" t="s">
        <v>80</v>
      </c>
      <c r="E16" s="68">
        <f>E18</f>
        <v>-100000</v>
      </c>
    </row>
    <row r="17" spans="1:5" x14ac:dyDescent="0.3">
      <c r="A17" s="12"/>
      <c r="B17" s="11"/>
      <c r="C17" s="14"/>
      <c r="D17" s="77" t="s">
        <v>2</v>
      </c>
      <c r="E17" s="40"/>
    </row>
    <row r="18" spans="1:5" ht="42.75" customHeight="1" x14ac:dyDescent="0.3">
      <c r="A18" s="12"/>
      <c r="B18" s="11"/>
      <c r="C18" s="14"/>
      <c r="D18" s="1" t="s">
        <v>81</v>
      </c>
      <c r="E18" s="25">
        <f>E19</f>
        <v>-100000</v>
      </c>
    </row>
    <row r="19" spans="1:5" x14ac:dyDescent="0.3">
      <c r="A19" s="12"/>
      <c r="B19" s="11"/>
      <c r="C19" s="14"/>
      <c r="D19" s="41" t="s">
        <v>10</v>
      </c>
      <c r="E19" s="25">
        <f>E21</f>
        <v>-100000</v>
      </c>
    </row>
    <row r="20" spans="1:5" x14ac:dyDescent="0.3">
      <c r="A20" s="12"/>
      <c r="B20" s="11"/>
      <c r="C20" s="14"/>
      <c r="D20" s="41" t="s">
        <v>46</v>
      </c>
      <c r="E20" s="71"/>
    </row>
    <row r="21" spans="1:5" x14ac:dyDescent="0.3">
      <c r="A21" s="12"/>
      <c r="B21" s="11"/>
      <c r="C21" s="14"/>
      <c r="D21" s="42" t="s">
        <v>82</v>
      </c>
      <c r="E21" s="25">
        <v>-100000</v>
      </c>
    </row>
    <row r="22" spans="1:5" s="67" customFormat="1" x14ac:dyDescent="0.3">
      <c r="A22" s="16"/>
      <c r="B22" s="15" t="s">
        <v>83</v>
      </c>
      <c r="C22" s="64"/>
      <c r="D22" s="65" t="s">
        <v>125</v>
      </c>
      <c r="E22" s="26">
        <f>E24+E30+E48</f>
        <v>-360000</v>
      </c>
    </row>
    <row r="23" spans="1:5" x14ac:dyDescent="0.3">
      <c r="A23" s="12"/>
      <c r="B23" s="11"/>
      <c r="C23" s="14"/>
      <c r="D23" s="77" t="s">
        <v>2</v>
      </c>
      <c r="E23" s="40"/>
    </row>
    <row r="24" spans="1:5" s="67" customFormat="1" x14ac:dyDescent="0.3">
      <c r="A24" s="16"/>
      <c r="B24" s="15"/>
      <c r="C24" s="64" t="s">
        <v>9</v>
      </c>
      <c r="D24" s="65" t="s">
        <v>126</v>
      </c>
      <c r="E24" s="68">
        <f>E26</f>
        <v>-360000</v>
      </c>
    </row>
    <row r="25" spans="1:5" x14ac:dyDescent="0.3">
      <c r="A25" s="12"/>
      <c r="B25" s="11"/>
      <c r="C25" s="14"/>
      <c r="D25" s="77" t="s">
        <v>2</v>
      </c>
      <c r="E25" s="40"/>
    </row>
    <row r="26" spans="1:5" ht="24.75" customHeight="1" x14ac:dyDescent="0.3">
      <c r="A26" s="12"/>
      <c r="B26" s="11"/>
      <c r="C26" s="14"/>
      <c r="D26" s="50" t="s">
        <v>127</v>
      </c>
      <c r="E26" s="25">
        <f>E27</f>
        <v>-360000</v>
      </c>
    </row>
    <row r="27" spans="1:5" x14ac:dyDescent="0.3">
      <c r="A27" s="12"/>
      <c r="B27" s="11"/>
      <c r="C27" s="14"/>
      <c r="D27" s="41" t="s">
        <v>10</v>
      </c>
      <c r="E27" s="25">
        <f>E29</f>
        <v>-360000</v>
      </c>
    </row>
    <row r="28" spans="1:5" x14ac:dyDescent="0.3">
      <c r="A28" s="12"/>
      <c r="B28" s="11"/>
      <c r="C28" s="14"/>
      <c r="D28" s="41" t="s">
        <v>46</v>
      </c>
      <c r="E28" s="71"/>
    </row>
    <row r="29" spans="1:5" x14ac:dyDescent="0.3">
      <c r="A29" s="12"/>
      <c r="B29" s="11"/>
      <c r="C29" s="14"/>
      <c r="D29" s="42" t="s">
        <v>60</v>
      </c>
      <c r="E29" s="25">
        <v>-360000</v>
      </c>
    </row>
    <row r="30" spans="1:5" s="67" customFormat="1" x14ac:dyDescent="0.3">
      <c r="A30" s="16"/>
      <c r="B30" s="15"/>
      <c r="C30" s="64" t="s">
        <v>83</v>
      </c>
      <c r="D30" s="65" t="s">
        <v>128</v>
      </c>
      <c r="E30" s="68">
        <f>E36+E44+E32+E40</f>
        <v>-120000</v>
      </c>
    </row>
    <row r="31" spans="1:5" ht="16.5" customHeight="1" x14ac:dyDescent="0.3">
      <c r="A31" s="12"/>
      <c r="B31" s="11"/>
      <c r="C31" s="14"/>
      <c r="D31" s="77" t="s">
        <v>2</v>
      </c>
      <c r="E31" s="40"/>
    </row>
    <row r="32" spans="1:5" ht="51.75" x14ac:dyDescent="0.3">
      <c r="A32" s="12"/>
      <c r="B32" s="11"/>
      <c r="C32" s="14"/>
      <c r="D32" s="50" t="s">
        <v>349</v>
      </c>
      <c r="E32" s="25">
        <f>E33</f>
        <v>15000</v>
      </c>
    </row>
    <row r="33" spans="1:5" ht="16.5" customHeight="1" x14ac:dyDescent="0.3">
      <c r="A33" s="12"/>
      <c r="B33" s="11"/>
      <c r="C33" s="14"/>
      <c r="D33" s="41" t="s">
        <v>10</v>
      </c>
      <c r="E33" s="25">
        <f>E35</f>
        <v>15000</v>
      </c>
    </row>
    <row r="34" spans="1:5" ht="16.5" customHeight="1" x14ac:dyDescent="0.3">
      <c r="A34" s="12"/>
      <c r="B34" s="11"/>
      <c r="C34" s="14"/>
      <c r="D34" s="41" t="s">
        <v>46</v>
      </c>
      <c r="E34" s="40"/>
    </row>
    <row r="35" spans="1:5" ht="16.5" customHeight="1" x14ac:dyDescent="0.3">
      <c r="A35" s="12"/>
      <c r="B35" s="11"/>
      <c r="C35" s="14"/>
      <c r="D35" s="42" t="s">
        <v>60</v>
      </c>
      <c r="E35" s="25">
        <v>15000</v>
      </c>
    </row>
    <row r="36" spans="1:5" ht="29.25" customHeight="1" x14ac:dyDescent="0.3">
      <c r="A36" s="12"/>
      <c r="B36" s="11"/>
      <c r="C36" s="14"/>
      <c r="D36" s="50" t="s">
        <v>129</v>
      </c>
      <c r="E36" s="25">
        <f>E37</f>
        <v>-160000</v>
      </c>
    </row>
    <row r="37" spans="1:5" x14ac:dyDescent="0.3">
      <c r="A37" s="12"/>
      <c r="B37" s="11"/>
      <c r="C37" s="14"/>
      <c r="D37" s="41" t="s">
        <v>10</v>
      </c>
      <c r="E37" s="25">
        <f>E39</f>
        <v>-160000</v>
      </c>
    </row>
    <row r="38" spans="1:5" x14ac:dyDescent="0.3">
      <c r="A38" s="12"/>
      <c r="B38" s="11"/>
      <c r="C38" s="14"/>
      <c r="D38" s="41" t="s">
        <v>46</v>
      </c>
      <c r="E38" s="71"/>
    </row>
    <row r="39" spans="1:5" x14ac:dyDescent="0.3">
      <c r="A39" s="12"/>
      <c r="B39" s="11"/>
      <c r="C39" s="14"/>
      <c r="D39" s="42" t="s">
        <v>60</v>
      </c>
      <c r="E39" s="25">
        <v>-160000</v>
      </c>
    </row>
    <row r="40" spans="1:5" ht="44.25" customHeight="1" x14ac:dyDescent="0.3">
      <c r="A40" s="12"/>
      <c r="B40" s="11"/>
      <c r="C40" s="14"/>
      <c r="D40" s="50" t="s">
        <v>350</v>
      </c>
      <c r="E40" s="25">
        <f>E41</f>
        <v>35000</v>
      </c>
    </row>
    <row r="41" spans="1:5" x14ac:dyDescent="0.3">
      <c r="A41" s="12"/>
      <c r="B41" s="11"/>
      <c r="C41" s="14"/>
      <c r="D41" s="41" t="s">
        <v>10</v>
      </c>
      <c r="E41" s="25">
        <f>E43</f>
        <v>35000</v>
      </c>
    </row>
    <row r="42" spans="1:5" x14ac:dyDescent="0.3">
      <c r="A42" s="12"/>
      <c r="B42" s="11"/>
      <c r="C42" s="14"/>
      <c r="D42" s="41" t="s">
        <v>46</v>
      </c>
      <c r="E42" s="71"/>
    </row>
    <row r="43" spans="1:5" x14ac:dyDescent="0.3">
      <c r="A43" s="12"/>
      <c r="B43" s="11"/>
      <c r="C43" s="14"/>
      <c r="D43" s="42" t="s">
        <v>60</v>
      </c>
      <c r="E43" s="25">
        <v>35000</v>
      </c>
    </row>
    <row r="44" spans="1:5" ht="42" customHeight="1" x14ac:dyDescent="0.3">
      <c r="A44" s="12"/>
      <c r="B44" s="11"/>
      <c r="C44" s="14"/>
      <c r="D44" s="50" t="s">
        <v>130</v>
      </c>
      <c r="E44" s="25">
        <f>E45</f>
        <v>-10000</v>
      </c>
    </row>
    <row r="45" spans="1:5" x14ac:dyDescent="0.3">
      <c r="A45" s="12"/>
      <c r="B45" s="11"/>
      <c r="C45" s="14"/>
      <c r="D45" s="41" t="s">
        <v>10</v>
      </c>
      <c r="E45" s="25">
        <f>E47</f>
        <v>-10000</v>
      </c>
    </row>
    <row r="46" spans="1:5" x14ac:dyDescent="0.3">
      <c r="A46" s="12"/>
      <c r="B46" s="11"/>
      <c r="C46" s="14"/>
      <c r="D46" s="41" t="s">
        <v>46</v>
      </c>
      <c r="E46" s="71"/>
    </row>
    <row r="47" spans="1:5" x14ac:dyDescent="0.3">
      <c r="A47" s="12"/>
      <c r="B47" s="11"/>
      <c r="C47" s="14"/>
      <c r="D47" s="42" t="s">
        <v>60</v>
      </c>
      <c r="E47" s="25">
        <v>-10000</v>
      </c>
    </row>
    <row r="48" spans="1:5" s="67" customFormat="1" x14ac:dyDescent="0.3">
      <c r="A48" s="16"/>
      <c r="B48" s="15"/>
      <c r="C48" s="64" t="s">
        <v>131</v>
      </c>
      <c r="D48" s="65" t="s">
        <v>132</v>
      </c>
      <c r="E48" s="68">
        <f>E50</f>
        <v>120000</v>
      </c>
    </row>
    <row r="49" spans="1:5" x14ac:dyDescent="0.3">
      <c r="A49" s="12"/>
      <c r="B49" s="11"/>
      <c r="C49" s="14"/>
      <c r="D49" s="50" t="s">
        <v>2</v>
      </c>
      <c r="E49" s="40"/>
    </row>
    <row r="50" spans="1:5" x14ac:dyDescent="0.3">
      <c r="A50" s="12"/>
      <c r="B50" s="11"/>
      <c r="C50" s="14"/>
      <c r="D50" s="50" t="s">
        <v>133</v>
      </c>
      <c r="E50" s="25">
        <f>E51</f>
        <v>120000</v>
      </c>
    </row>
    <row r="51" spans="1:5" x14ac:dyDescent="0.3">
      <c r="A51" s="12"/>
      <c r="B51" s="11"/>
      <c r="C51" s="14"/>
      <c r="D51" s="41" t="s">
        <v>10</v>
      </c>
      <c r="E51" s="25">
        <f>E53</f>
        <v>120000</v>
      </c>
    </row>
    <row r="52" spans="1:5" x14ac:dyDescent="0.3">
      <c r="A52" s="12"/>
      <c r="B52" s="11"/>
      <c r="C52" s="14"/>
      <c r="D52" s="41" t="s">
        <v>46</v>
      </c>
      <c r="E52" s="71"/>
    </row>
    <row r="53" spans="1:5" x14ac:dyDescent="0.3">
      <c r="A53" s="12"/>
      <c r="B53" s="11"/>
      <c r="C53" s="14"/>
      <c r="D53" s="42" t="s">
        <v>60</v>
      </c>
      <c r="E53" s="25">
        <v>120000</v>
      </c>
    </row>
    <row r="54" spans="1:5" s="67" customFormat="1" x14ac:dyDescent="0.3">
      <c r="A54" s="16"/>
      <c r="B54" s="15" t="s">
        <v>85</v>
      </c>
      <c r="C54" s="64"/>
      <c r="D54" s="65" t="s">
        <v>86</v>
      </c>
      <c r="E54" s="26">
        <f>E56+E70+E92</f>
        <v>642800</v>
      </c>
    </row>
    <row r="55" spans="1:5" x14ac:dyDescent="0.3">
      <c r="A55" s="12"/>
      <c r="B55" s="11"/>
      <c r="C55" s="14"/>
      <c r="D55" s="50" t="s">
        <v>2</v>
      </c>
      <c r="E55" s="25"/>
    </row>
    <row r="56" spans="1:5" s="67" customFormat="1" x14ac:dyDescent="0.3">
      <c r="A56" s="16"/>
      <c r="B56" s="15"/>
      <c r="C56" s="64" t="s">
        <v>9</v>
      </c>
      <c r="D56" s="65" t="s">
        <v>134</v>
      </c>
      <c r="E56" s="26">
        <f>E58+E62+E66</f>
        <v>170000</v>
      </c>
    </row>
    <row r="57" spans="1:5" x14ac:dyDescent="0.3">
      <c r="A57" s="12"/>
      <c r="B57" s="11"/>
      <c r="C57" s="14"/>
      <c r="D57" s="50" t="s">
        <v>2</v>
      </c>
      <c r="E57" s="25"/>
    </row>
    <row r="58" spans="1:5" x14ac:dyDescent="0.3">
      <c r="A58" s="12"/>
      <c r="B58" s="11"/>
      <c r="C58" s="14"/>
      <c r="D58" s="50" t="s">
        <v>135</v>
      </c>
      <c r="E58" s="25">
        <f>E59</f>
        <v>400000</v>
      </c>
    </row>
    <row r="59" spans="1:5" x14ac:dyDescent="0.3">
      <c r="A59" s="12"/>
      <c r="B59" s="11"/>
      <c r="C59" s="14"/>
      <c r="D59" s="41" t="s">
        <v>10</v>
      </c>
      <c r="E59" s="25">
        <f>E61</f>
        <v>400000</v>
      </c>
    </row>
    <row r="60" spans="1:5" x14ac:dyDescent="0.3">
      <c r="A60" s="12"/>
      <c r="B60" s="11"/>
      <c r="C60" s="14"/>
      <c r="D60" s="41" t="s">
        <v>46</v>
      </c>
      <c r="E60" s="71"/>
    </row>
    <row r="61" spans="1:5" x14ac:dyDescent="0.3">
      <c r="A61" s="12"/>
      <c r="B61" s="11"/>
      <c r="C61" s="14"/>
      <c r="D61" s="42" t="s">
        <v>60</v>
      </c>
      <c r="E61" s="25">
        <v>400000</v>
      </c>
    </row>
    <row r="62" spans="1:5" ht="42" customHeight="1" x14ac:dyDescent="0.3">
      <c r="A62" s="12"/>
      <c r="B62" s="11"/>
      <c r="C62" s="14"/>
      <c r="D62" s="50" t="s">
        <v>366</v>
      </c>
      <c r="E62" s="25">
        <f>E63</f>
        <v>-100000</v>
      </c>
    </row>
    <row r="63" spans="1:5" x14ac:dyDescent="0.3">
      <c r="A63" s="12"/>
      <c r="B63" s="11"/>
      <c r="C63" s="14"/>
      <c r="D63" s="41" t="s">
        <v>10</v>
      </c>
      <c r="E63" s="25">
        <f>E65</f>
        <v>-100000</v>
      </c>
    </row>
    <row r="64" spans="1:5" x14ac:dyDescent="0.3">
      <c r="A64" s="12"/>
      <c r="B64" s="11"/>
      <c r="C64" s="14"/>
      <c r="D64" s="41" t="s">
        <v>46</v>
      </c>
      <c r="E64" s="71"/>
    </row>
    <row r="65" spans="1:5" x14ac:dyDescent="0.3">
      <c r="A65" s="12"/>
      <c r="B65" s="11"/>
      <c r="C65" s="14"/>
      <c r="D65" s="42" t="s">
        <v>60</v>
      </c>
      <c r="E65" s="25">
        <v>-100000</v>
      </c>
    </row>
    <row r="66" spans="1:5" ht="42" customHeight="1" x14ac:dyDescent="0.3">
      <c r="A66" s="12"/>
      <c r="B66" s="11"/>
      <c r="C66" s="14"/>
      <c r="D66" s="50" t="s">
        <v>136</v>
      </c>
      <c r="E66" s="25">
        <f>E67</f>
        <v>-130000</v>
      </c>
    </row>
    <row r="67" spans="1:5" x14ac:dyDescent="0.3">
      <c r="A67" s="12"/>
      <c r="B67" s="11"/>
      <c r="C67" s="14"/>
      <c r="D67" s="41" t="s">
        <v>10</v>
      </c>
      <c r="E67" s="25">
        <f>E69</f>
        <v>-130000</v>
      </c>
    </row>
    <row r="68" spans="1:5" x14ac:dyDescent="0.3">
      <c r="A68" s="12"/>
      <c r="B68" s="11"/>
      <c r="C68" s="14"/>
      <c r="D68" s="41" t="s">
        <v>46</v>
      </c>
      <c r="E68" s="71"/>
    </row>
    <row r="69" spans="1:5" x14ac:dyDescent="0.3">
      <c r="A69" s="12"/>
      <c r="B69" s="11"/>
      <c r="C69" s="14"/>
      <c r="D69" s="42" t="s">
        <v>60</v>
      </c>
      <c r="E69" s="25">
        <v>-130000</v>
      </c>
    </row>
    <row r="70" spans="1:5" s="67" customFormat="1" x14ac:dyDescent="0.3">
      <c r="A70" s="16"/>
      <c r="B70" s="15"/>
      <c r="C70" s="64" t="s">
        <v>83</v>
      </c>
      <c r="D70" s="78" t="s">
        <v>87</v>
      </c>
      <c r="E70" s="68">
        <f>E72+E76+E80+E84+E88</f>
        <v>-82000</v>
      </c>
    </row>
    <row r="71" spans="1:5" x14ac:dyDescent="0.3">
      <c r="A71" s="12"/>
      <c r="B71" s="11"/>
      <c r="C71" s="14"/>
      <c r="D71" s="77" t="s">
        <v>2</v>
      </c>
      <c r="E71" s="40"/>
    </row>
    <row r="72" spans="1:5" x14ac:dyDescent="0.3">
      <c r="A72" s="12"/>
      <c r="B72" s="11"/>
      <c r="C72" s="14"/>
      <c r="D72" s="1" t="s">
        <v>88</v>
      </c>
      <c r="E72" s="25">
        <f>E73</f>
        <v>-280000</v>
      </c>
    </row>
    <row r="73" spans="1:5" x14ac:dyDescent="0.3">
      <c r="A73" s="12"/>
      <c r="B73" s="11"/>
      <c r="C73" s="14"/>
      <c r="D73" s="41" t="s">
        <v>10</v>
      </c>
      <c r="E73" s="25">
        <f>E75</f>
        <v>-280000</v>
      </c>
    </row>
    <row r="74" spans="1:5" x14ac:dyDescent="0.3">
      <c r="A74" s="12"/>
      <c r="B74" s="11"/>
      <c r="C74" s="14"/>
      <c r="D74" s="41" t="s">
        <v>46</v>
      </c>
      <c r="E74" s="71"/>
    </row>
    <row r="75" spans="1:5" x14ac:dyDescent="0.3">
      <c r="A75" s="12"/>
      <c r="B75" s="11"/>
      <c r="C75" s="14"/>
      <c r="D75" s="42" t="s">
        <v>84</v>
      </c>
      <c r="E75" s="25">
        <v>-280000</v>
      </c>
    </row>
    <row r="76" spans="1:5" ht="34.5" x14ac:dyDescent="0.3">
      <c r="A76" s="12"/>
      <c r="B76" s="11"/>
      <c r="C76" s="14"/>
      <c r="D76" s="50" t="s">
        <v>137</v>
      </c>
      <c r="E76" s="25">
        <f>E77</f>
        <v>100000</v>
      </c>
    </row>
    <row r="77" spans="1:5" x14ac:dyDescent="0.3">
      <c r="A77" s="12"/>
      <c r="B77" s="11"/>
      <c r="C77" s="14"/>
      <c r="D77" s="41" t="s">
        <v>10</v>
      </c>
      <c r="E77" s="25">
        <f>E79</f>
        <v>100000</v>
      </c>
    </row>
    <row r="78" spans="1:5" x14ac:dyDescent="0.3">
      <c r="A78" s="12"/>
      <c r="B78" s="11"/>
      <c r="C78" s="14"/>
      <c r="D78" s="41" t="s">
        <v>46</v>
      </c>
      <c r="E78" s="71"/>
    </row>
    <row r="79" spans="1:5" x14ac:dyDescent="0.3">
      <c r="A79" s="12"/>
      <c r="B79" s="11"/>
      <c r="C79" s="14"/>
      <c r="D79" s="42" t="s">
        <v>84</v>
      </c>
      <c r="E79" s="25">
        <v>100000</v>
      </c>
    </row>
    <row r="80" spans="1:5" ht="34.5" x14ac:dyDescent="0.3">
      <c r="A80" s="12"/>
      <c r="B80" s="11"/>
      <c r="C80" s="14"/>
      <c r="D80" s="1" t="s">
        <v>115</v>
      </c>
      <c r="E80" s="25">
        <f>E81</f>
        <v>-100000</v>
      </c>
    </row>
    <row r="81" spans="1:5" x14ac:dyDescent="0.3">
      <c r="A81" s="12"/>
      <c r="B81" s="11"/>
      <c r="C81" s="14"/>
      <c r="D81" s="41" t="s">
        <v>10</v>
      </c>
      <c r="E81" s="25">
        <f>E83</f>
        <v>-100000</v>
      </c>
    </row>
    <row r="82" spans="1:5" x14ac:dyDescent="0.3">
      <c r="A82" s="12"/>
      <c r="B82" s="11"/>
      <c r="C82" s="14"/>
      <c r="D82" s="41" t="s">
        <v>46</v>
      </c>
      <c r="E82" s="71"/>
    </row>
    <row r="83" spans="1:5" x14ac:dyDescent="0.3">
      <c r="A83" s="12"/>
      <c r="B83" s="11"/>
      <c r="C83" s="14"/>
      <c r="D83" s="42" t="s">
        <v>84</v>
      </c>
      <c r="E83" s="25">
        <v>-100000</v>
      </c>
    </row>
    <row r="84" spans="1:5" ht="34.5" x14ac:dyDescent="0.3">
      <c r="A84" s="12"/>
      <c r="B84" s="11"/>
      <c r="C84" s="14"/>
      <c r="D84" s="50" t="s">
        <v>138</v>
      </c>
      <c r="E84" s="25">
        <f>E85</f>
        <v>200000</v>
      </c>
    </row>
    <row r="85" spans="1:5" x14ac:dyDescent="0.3">
      <c r="A85" s="12"/>
      <c r="B85" s="11"/>
      <c r="C85" s="14"/>
      <c r="D85" s="41" t="s">
        <v>10</v>
      </c>
      <c r="E85" s="25">
        <f>E87</f>
        <v>200000</v>
      </c>
    </row>
    <row r="86" spans="1:5" x14ac:dyDescent="0.3">
      <c r="A86" s="12"/>
      <c r="B86" s="11"/>
      <c r="C86" s="14"/>
      <c r="D86" s="41" t="s">
        <v>46</v>
      </c>
      <c r="E86" s="71"/>
    </row>
    <row r="87" spans="1:5" x14ac:dyDescent="0.3">
      <c r="A87" s="12"/>
      <c r="B87" s="11"/>
      <c r="C87" s="14"/>
      <c r="D87" s="42" t="s">
        <v>84</v>
      </c>
      <c r="E87" s="25">
        <v>200000</v>
      </c>
    </row>
    <row r="88" spans="1:5" x14ac:dyDescent="0.3">
      <c r="A88" s="12"/>
      <c r="B88" s="11"/>
      <c r="C88" s="14"/>
      <c r="D88" s="50" t="s">
        <v>139</v>
      </c>
      <c r="E88" s="25">
        <f>E89</f>
        <v>-2000</v>
      </c>
    </row>
    <row r="89" spans="1:5" x14ac:dyDescent="0.3">
      <c r="A89" s="12"/>
      <c r="B89" s="11"/>
      <c r="C89" s="14"/>
      <c r="D89" s="41" t="s">
        <v>10</v>
      </c>
      <c r="E89" s="25">
        <f>E91</f>
        <v>-2000</v>
      </c>
    </row>
    <row r="90" spans="1:5" x14ac:dyDescent="0.3">
      <c r="A90" s="12"/>
      <c r="B90" s="11"/>
      <c r="C90" s="14"/>
      <c r="D90" s="41" t="s">
        <v>46</v>
      </c>
      <c r="E90" s="71"/>
    </row>
    <row r="91" spans="1:5" x14ac:dyDescent="0.3">
      <c r="A91" s="12"/>
      <c r="B91" s="11"/>
      <c r="C91" s="14"/>
      <c r="D91" s="42" t="s">
        <v>84</v>
      </c>
      <c r="E91" s="25">
        <v>-2000</v>
      </c>
    </row>
    <row r="92" spans="1:5" s="67" customFormat="1" x14ac:dyDescent="0.3">
      <c r="A92" s="16"/>
      <c r="B92" s="15"/>
      <c r="C92" s="64" t="s">
        <v>85</v>
      </c>
      <c r="D92" s="65" t="s">
        <v>140</v>
      </c>
      <c r="E92" s="26">
        <f>E94+E98</f>
        <v>554800</v>
      </c>
    </row>
    <row r="93" spans="1:5" x14ac:dyDescent="0.3">
      <c r="A93" s="12"/>
      <c r="B93" s="11"/>
      <c r="C93" s="14"/>
      <c r="D93" s="77" t="s">
        <v>2</v>
      </c>
      <c r="E93" s="25"/>
    </row>
    <row r="94" spans="1:5" ht="23.25" customHeight="1" x14ac:dyDescent="0.3">
      <c r="A94" s="12"/>
      <c r="B94" s="11"/>
      <c r="C94" s="14"/>
      <c r="D94" s="50" t="s">
        <v>141</v>
      </c>
      <c r="E94" s="25">
        <f>E95</f>
        <v>-20000</v>
      </c>
    </row>
    <row r="95" spans="1:5" x14ac:dyDescent="0.3">
      <c r="A95" s="12"/>
      <c r="B95" s="11"/>
      <c r="C95" s="14"/>
      <c r="D95" s="41" t="s">
        <v>10</v>
      </c>
      <c r="E95" s="25">
        <f>E97</f>
        <v>-20000</v>
      </c>
    </row>
    <row r="96" spans="1:5" x14ac:dyDescent="0.3">
      <c r="A96" s="12"/>
      <c r="B96" s="11"/>
      <c r="C96" s="14"/>
      <c r="D96" s="41" t="s">
        <v>46</v>
      </c>
      <c r="E96" s="71"/>
    </row>
    <row r="97" spans="1:9" x14ac:dyDescent="0.3">
      <c r="A97" s="12"/>
      <c r="B97" s="11"/>
      <c r="C97" s="14"/>
      <c r="D97" s="42" t="s">
        <v>84</v>
      </c>
      <c r="E97" s="25">
        <v>-20000</v>
      </c>
    </row>
    <row r="98" spans="1:9" x14ac:dyDescent="0.3">
      <c r="A98" s="12"/>
      <c r="B98" s="11"/>
      <c r="C98" s="14"/>
      <c r="D98" s="50" t="s">
        <v>142</v>
      </c>
      <c r="E98" s="25">
        <f>E99</f>
        <v>574800</v>
      </c>
    </row>
    <row r="99" spans="1:9" x14ac:dyDescent="0.3">
      <c r="A99" s="12"/>
      <c r="B99" s="11"/>
      <c r="C99" s="14"/>
      <c r="D99" s="41" t="s">
        <v>10</v>
      </c>
      <c r="E99" s="25">
        <f>E101</f>
        <v>574800</v>
      </c>
    </row>
    <row r="100" spans="1:9" x14ac:dyDescent="0.3">
      <c r="A100" s="12"/>
      <c r="B100" s="11"/>
      <c r="C100" s="14"/>
      <c r="D100" s="41" t="s">
        <v>46</v>
      </c>
      <c r="E100" s="71"/>
    </row>
    <row r="101" spans="1:9" x14ac:dyDescent="0.3">
      <c r="A101" s="12"/>
      <c r="B101" s="11"/>
      <c r="C101" s="14"/>
      <c r="D101" s="42" t="s">
        <v>84</v>
      </c>
      <c r="E101" s="25">
        <v>574800</v>
      </c>
    </row>
    <row r="102" spans="1:9" s="67" customFormat="1" x14ac:dyDescent="0.3">
      <c r="A102" s="16"/>
      <c r="B102" s="15" t="s">
        <v>131</v>
      </c>
      <c r="C102" s="64"/>
      <c r="D102" s="65" t="s">
        <v>143</v>
      </c>
      <c r="E102" s="26">
        <f>E104</f>
        <v>-158800</v>
      </c>
      <c r="H102" s="66"/>
    </row>
    <row r="103" spans="1:9" x14ac:dyDescent="0.3">
      <c r="A103" s="12"/>
      <c r="B103" s="11"/>
      <c r="C103" s="14"/>
      <c r="D103" s="50" t="s">
        <v>2</v>
      </c>
      <c r="E103" s="25"/>
    </row>
    <row r="104" spans="1:9" x14ac:dyDescent="0.3">
      <c r="A104" s="12"/>
      <c r="B104" s="11"/>
      <c r="C104" s="14" t="s">
        <v>9</v>
      </c>
      <c r="D104" s="50" t="s">
        <v>143</v>
      </c>
      <c r="E104" s="25">
        <f>E106</f>
        <v>-158800</v>
      </c>
    </row>
    <row r="105" spans="1:9" x14ac:dyDescent="0.3">
      <c r="A105" s="12"/>
      <c r="B105" s="11"/>
      <c r="C105" s="14"/>
      <c r="D105" s="50" t="s">
        <v>2</v>
      </c>
      <c r="E105" s="25"/>
    </row>
    <row r="106" spans="1:9" s="72" customFormat="1" x14ac:dyDescent="0.3">
      <c r="A106" s="73"/>
      <c r="B106" s="74"/>
      <c r="C106" s="75"/>
      <c r="D106" s="85" t="s">
        <v>144</v>
      </c>
      <c r="E106" s="25">
        <f>E107</f>
        <v>-158800</v>
      </c>
    </row>
    <row r="107" spans="1:9" s="72" customFormat="1" x14ac:dyDescent="0.3">
      <c r="A107" s="73"/>
      <c r="B107" s="74"/>
      <c r="C107" s="75"/>
      <c r="D107" s="71" t="s">
        <v>10</v>
      </c>
      <c r="E107" s="25">
        <f>E109</f>
        <v>-158800</v>
      </c>
    </row>
    <row r="108" spans="1:9" s="72" customFormat="1" x14ac:dyDescent="0.3">
      <c r="A108" s="73"/>
      <c r="B108" s="74"/>
      <c r="C108" s="75"/>
      <c r="D108" s="71" t="s">
        <v>46</v>
      </c>
      <c r="E108" s="71"/>
    </row>
    <row r="109" spans="1:9" s="72" customFormat="1" x14ac:dyDescent="0.3">
      <c r="A109" s="73"/>
      <c r="B109" s="74"/>
      <c r="C109" s="75"/>
      <c r="D109" s="76" t="s">
        <v>82</v>
      </c>
      <c r="E109" s="25">
        <v>-158800</v>
      </c>
    </row>
    <row r="110" spans="1:9" s="67" customFormat="1" x14ac:dyDescent="0.3">
      <c r="A110" s="16"/>
      <c r="B110" s="15" t="s">
        <v>89</v>
      </c>
      <c r="C110" s="64"/>
      <c r="D110" s="78" t="s">
        <v>58</v>
      </c>
      <c r="E110" s="26">
        <f>E112</f>
        <v>-24000</v>
      </c>
    </row>
    <row r="111" spans="1:9" x14ac:dyDescent="0.3">
      <c r="A111" s="12"/>
      <c r="B111" s="11"/>
      <c r="C111" s="14"/>
      <c r="D111" s="77" t="s">
        <v>2</v>
      </c>
      <c r="E111" s="40"/>
      <c r="I111" s="48"/>
    </row>
    <row r="112" spans="1:9" s="67" customFormat="1" x14ac:dyDescent="0.3">
      <c r="A112" s="16"/>
      <c r="B112" s="15"/>
      <c r="C112" s="64" t="s">
        <v>9</v>
      </c>
      <c r="D112" s="78" t="s">
        <v>59</v>
      </c>
      <c r="E112" s="68">
        <f>E114+E119+E124</f>
        <v>-24000</v>
      </c>
    </row>
    <row r="113" spans="1:5" x14ac:dyDescent="0.3">
      <c r="A113" s="12"/>
      <c r="B113" s="11"/>
      <c r="C113" s="14"/>
      <c r="D113" s="77" t="s">
        <v>2</v>
      </c>
      <c r="E113" s="40"/>
    </row>
    <row r="114" spans="1:5" ht="24" customHeight="1" x14ac:dyDescent="0.3">
      <c r="A114" s="12"/>
      <c r="B114" s="11"/>
      <c r="C114" s="14"/>
      <c r="D114" s="1" t="s">
        <v>145</v>
      </c>
      <c r="E114" s="25">
        <f>E115</f>
        <v>-10000</v>
      </c>
    </row>
    <row r="115" spans="1:5" x14ac:dyDescent="0.3">
      <c r="A115" s="12"/>
      <c r="B115" s="11"/>
      <c r="C115" s="14"/>
      <c r="D115" s="41" t="s">
        <v>10</v>
      </c>
      <c r="E115" s="25">
        <f>E118+E117</f>
        <v>-10000</v>
      </c>
    </row>
    <row r="116" spans="1:5" x14ac:dyDescent="0.3">
      <c r="A116" s="12"/>
      <c r="B116" s="11"/>
      <c r="C116" s="14"/>
      <c r="D116" s="41" t="s">
        <v>46</v>
      </c>
      <c r="E116" s="71"/>
    </row>
    <row r="117" spans="1:5" s="72" customFormat="1" x14ac:dyDescent="0.3">
      <c r="A117" s="73"/>
      <c r="B117" s="74"/>
      <c r="C117" s="75"/>
      <c r="D117" s="76" t="s">
        <v>147</v>
      </c>
      <c r="E117" s="25">
        <v>-7000</v>
      </c>
    </row>
    <row r="118" spans="1:5" s="72" customFormat="1" x14ac:dyDescent="0.3">
      <c r="A118" s="73"/>
      <c r="B118" s="74"/>
      <c r="C118" s="75"/>
      <c r="D118" s="76" t="s">
        <v>60</v>
      </c>
      <c r="E118" s="25">
        <v>-3000</v>
      </c>
    </row>
    <row r="119" spans="1:5" s="72" customFormat="1" ht="39.75" customHeight="1" x14ac:dyDescent="0.3">
      <c r="A119" s="73"/>
      <c r="B119" s="74"/>
      <c r="C119" s="75"/>
      <c r="D119" s="105" t="s">
        <v>146</v>
      </c>
      <c r="E119" s="25">
        <f>E120</f>
        <v>-9000</v>
      </c>
    </row>
    <row r="120" spans="1:5" s="72" customFormat="1" x14ac:dyDescent="0.3">
      <c r="A120" s="73"/>
      <c r="B120" s="74"/>
      <c r="C120" s="75"/>
      <c r="D120" s="71" t="s">
        <v>10</v>
      </c>
      <c r="E120" s="25">
        <f>E123+E122</f>
        <v>-9000</v>
      </c>
    </row>
    <row r="121" spans="1:5" s="72" customFormat="1" x14ac:dyDescent="0.3">
      <c r="A121" s="73"/>
      <c r="B121" s="74"/>
      <c r="C121" s="75"/>
      <c r="D121" s="71" t="s">
        <v>46</v>
      </c>
      <c r="E121" s="25"/>
    </row>
    <row r="122" spans="1:5" s="72" customFormat="1" x14ac:dyDescent="0.3">
      <c r="A122" s="73"/>
      <c r="B122" s="74"/>
      <c r="C122" s="75"/>
      <c r="D122" s="76" t="s">
        <v>147</v>
      </c>
      <c r="E122" s="25">
        <v>-3000</v>
      </c>
    </row>
    <row r="123" spans="1:5" s="72" customFormat="1" x14ac:dyDescent="0.3">
      <c r="A123" s="89"/>
      <c r="B123" s="90"/>
      <c r="C123" s="91"/>
      <c r="D123" s="76" t="s">
        <v>60</v>
      </c>
      <c r="E123" s="25">
        <v>-6000</v>
      </c>
    </row>
    <row r="124" spans="1:5" s="72" customFormat="1" ht="34.5" x14ac:dyDescent="0.3">
      <c r="A124" s="92"/>
      <c r="B124" s="101"/>
      <c r="C124" s="101"/>
      <c r="D124" s="105" t="s">
        <v>255</v>
      </c>
      <c r="E124" s="25">
        <f>E125</f>
        <v>-5000</v>
      </c>
    </row>
    <row r="125" spans="1:5" x14ac:dyDescent="0.3">
      <c r="A125" s="77"/>
      <c r="B125" s="78"/>
      <c r="C125" s="93"/>
      <c r="D125" s="71" t="s">
        <v>10</v>
      </c>
      <c r="E125" s="25">
        <f>E127</f>
        <v>-5000</v>
      </c>
    </row>
    <row r="126" spans="1:5" x14ac:dyDescent="0.3">
      <c r="A126" s="77"/>
      <c r="B126" s="78"/>
      <c r="C126" s="93"/>
      <c r="D126" s="71" t="s">
        <v>46</v>
      </c>
      <c r="E126" s="25"/>
    </row>
    <row r="127" spans="1:5" x14ac:dyDescent="0.3">
      <c r="A127" s="77"/>
      <c r="B127" s="77"/>
      <c r="C127" s="77"/>
      <c r="D127" s="76" t="s">
        <v>60</v>
      </c>
      <c r="E127" s="25">
        <v>-5000</v>
      </c>
    </row>
  </sheetData>
  <autoFilter ref="A9:E130"/>
  <mergeCells count="5">
    <mergeCell ref="B7:B8"/>
    <mergeCell ref="C7:C8"/>
    <mergeCell ref="D7:D8"/>
    <mergeCell ref="A5:E5"/>
    <mergeCell ref="A7:A8"/>
  </mergeCells>
  <pageMargins left="0.15748031496062992" right="0.15748031496062992" top="0.31496062992125984" bottom="0.15748031496062992" header="0.31496062992125984" footer="0.31496062992125984"/>
  <pageSetup paperSize="9"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3"/>
  <sheetViews>
    <sheetView tabSelected="1" topLeftCell="A47" zoomScale="70" zoomScaleNormal="70" workbookViewId="0">
      <selection activeCell="K52" sqref="K52"/>
    </sheetView>
  </sheetViews>
  <sheetFormatPr defaultColWidth="9.140625" defaultRowHeight="17.25" x14ac:dyDescent="0.3"/>
  <cols>
    <col min="1" max="1" width="12.5703125" style="19" customWidth="1"/>
    <col min="2" max="2" width="17.42578125" style="19" customWidth="1"/>
    <col min="3" max="3" width="86.85546875" style="19" customWidth="1"/>
    <col min="4" max="4" width="23.42578125" style="19" customWidth="1"/>
    <col min="5" max="5" width="24" style="19" customWidth="1"/>
    <col min="6" max="6" width="9.140625" style="19"/>
    <col min="7" max="7" width="12.5703125" style="19" bestFit="1" customWidth="1"/>
    <col min="8" max="8" width="13.140625" style="19" bestFit="1" customWidth="1"/>
    <col min="9" max="16384" width="9.140625" style="19"/>
  </cols>
  <sheetData>
    <row r="1" spans="1:8" x14ac:dyDescent="0.3">
      <c r="A1" s="169"/>
      <c r="E1" s="53" t="s">
        <v>1</v>
      </c>
    </row>
    <row r="2" spans="1:8" x14ac:dyDescent="0.3">
      <c r="A2" s="169"/>
      <c r="B2" s="20"/>
      <c r="E2" s="53" t="s">
        <v>367</v>
      </c>
    </row>
    <row r="3" spans="1:8" x14ac:dyDescent="0.3">
      <c r="A3" s="169"/>
      <c r="B3" s="20"/>
      <c r="E3" s="53" t="s">
        <v>57</v>
      </c>
    </row>
    <row r="4" spans="1:8" x14ac:dyDescent="0.3">
      <c r="A4" s="54"/>
      <c r="B4" s="20"/>
      <c r="E4" s="52" t="s">
        <v>22</v>
      </c>
    </row>
    <row r="5" spans="1:8" ht="32.25" customHeight="1" x14ac:dyDescent="0.3">
      <c r="A5" s="134" t="s">
        <v>352</v>
      </c>
      <c r="B5" s="134"/>
      <c r="C5" s="134"/>
      <c r="D5" s="134"/>
      <c r="E5" s="134"/>
    </row>
    <row r="6" spans="1:8" ht="12" customHeight="1" x14ac:dyDescent="0.3">
      <c r="A6" s="52"/>
    </row>
    <row r="7" spans="1:8" ht="96" customHeight="1" x14ac:dyDescent="0.3">
      <c r="A7" s="170" t="s">
        <v>12</v>
      </c>
      <c r="B7" s="171"/>
      <c r="C7" s="172"/>
      <c r="D7" s="138" t="s">
        <v>11</v>
      </c>
      <c r="E7" s="138"/>
    </row>
    <row r="8" spans="1:8" ht="60" customHeight="1" x14ac:dyDescent="0.3">
      <c r="A8" s="173"/>
      <c r="B8" s="174"/>
      <c r="C8" s="164"/>
      <c r="D8" s="99" t="s">
        <v>13</v>
      </c>
      <c r="E8" s="99" t="s">
        <v>47</v>
      </c>
      <c r="G8" s="48"/>
    </row>
    <row r="9" spans="1:8" x14ac:dyDescent="0.3">
      <c r="A9" s="175"/>
      <c r="B9" s="176"/>
      <c r="C9" s="162"/>
      <c r="D9" s="99" t="s">
        <v>70</v>
      </c>
      <c r="E9" s="99" t="s">
        <v>70</v>
      </c>
    </row>
    <row r="10" spans="1:8" ht="42.75" customHeight="1" x14ac:dyDescent="0.3">
      <c r="A10" s="177" t="s">
        <v>61</v>
      </c>
      <c r="B10" s="177"/>
      <c r="C10" s="177"/>
      <c r="D10" s="177"/>
      <c r="E10" s="177"/>
      <c r="H10" s="48"/>
    </row>
    <row r="11" spans="1:8" ht="17.25" customHeight="1" x14ac:dyDescent="0.3">
      <c r="A11" s="178" t="s">
        <v>48</v>
      </c>
      <c r="B11" s="178"/>
      <c r="C11" s="178"/>
      <c r="D11" s="178"/>
      <c r="E11" s="178"/>
    </row>
    <row r="12" spans="1:8" ht="17.25" customHeight="1" x14ac:dyDescent="0.3">
      <c r="A12" s="168" t="s">
        <v>62</v>
      </c>
      <c r="B12" s="168"/>
      <c r="C12" s="168"/>
      <c r="D12" s="168"/>
      <c r="E12" s="168"/>
      <c r="H12" s="48"/>
    </row>
    <row r="13" spans="1:8" ht="17.25" customHeight="1" x14ac:dyDescent="0.3">
      <c r="A13" s="138" t="s">
        <v>14</v>
      </c>
      <c r="B13" s="138"/>
      <c r="C13" s="140" t="s">
        <v>49</v>
      </c>
      <c r="D13" s="140"/>
      <c r="E13" s="140"/>
    </row>
    <row r="14" spans="1:8" ht="17.25" customHeight="1" x14ac:dyDescent="0.3">
      <c r="A14" s="138"/>
      <c r="B14" s="138"/>
      <c r="C14" s="141" t="s">
        <v>149</v>
      </c>
      <c r="D14" s="141"/>
      <c r="E14" s="141"/>
    </row>
    <row r="15" spans="1:8" ht="17.25" customHeight="1" x14ac:dyDescent="0.3">
      <c r="A15" s="138"/>
      <c r="B15" s="138"/>
      <c r="C15" s="140" t="s">
        <v>50</v>
      </c>
      <c r="D15" s="140"/>
      <c r="E15" s="140"/>
      <c r="G15" s="48"/>
    </row>
    <row r="16" spans="1:8" ht="17.25" customHeight="1" x14ac:dyDescent="0.3">
      <c r="A16" s="138"/>
      <c r="B16" s="138"/>
      <c r="C16" s="142" t="s">
        <v>150</v>
      </c>
      <c r="D16" s="143"/>
      <c r="E16" s="144"/>
    </row>
    <row r="17" spans="1:5" ht="59.25" customHeight="1" x14ac:dyDescent="0.3">
      <c r="A17" s="99">
        <v>1001</v>
      </c>
      <c r="B17" s="99" t="s">
        <v>148</v>
      </c>
      <c r="C17" s="145"/>
      <c r="D17" s="146"/>
      <c r="E17" s="147"/>
    </row>
    <row r="18" spans="1:5" ht="69" x14ac:dyDescent="0.3">
      <c r="A18" s="159" t="s">
        <v>64</v>
      </c>
      <c r="B18" s="160"/>
      <c r="C18" s="82" t="s">
        <v>337</v>
      </c>
      <c r="D18" s="25"/>
      <c r="E18" s="100"/>
    </row>
    <row r="19" spans="1:5" ht="69" x14ac:dyDescent="0.3">
      <c r="A19" s="163"/>
      <c r="B19" s="164"/>
      <c r="C19" s="82" t="s">
        <v>151</v>
      </c>
      <c r="D19" s="25"/>
      <c r="E19" s="100"/>
    </row>
    <row r="20" spans="1:5" ht="34.5" x14ac:dyDescent="0.3">
      <c r="A20" s="161"/>
      <c r="B20" s="162"/>
      <c r="C20" s="82" t="s">
        <v>152</v>
      </c>
      <c r="D20" s="25"/>
      <c r="E20" s="100"/>
    </row>
    <row r="21" spans="1:5" ht="17.25" customHeight="1" x14ac:dyDescent="0.3">
      <c r="A21" s="138" t="s">
        <v>65</v>
      </c>
      <c r="B21" s="138"/>
      <c r="C21" s="55" t="s">
        <v>67</v>
      </c>
      <c r="D21" s="55"/>
      <c r="E21" s="100"/>
    </row>
    <row r="22" spans="1:5" ht="17.25" customHeight="1" x14ac:dyDescent="0.3">
      <c r="A22" s="138" t="s">
        <v>66</v>
      </c>
      <c r="B22" s="138"/>
      <c r="C22" s="55" t="s">
        <v>67</v>
      </c>
      <c r="D22" s="55"/>
      <c r="E22" s="100"/>
    </row>
    <row r="23" spans="1:5" ht="17.25" customHeight="1" x14ac:dyDescent="0.3">
      <c r="A23" s="139" t="s">
        <v>68</v>
      </c>
      <c r="B23" s="139"/>
      <c r="C23" s="139"/>
      <c r="D23" s="99" t="s">
        <v>71</v>
      </c>
      <c r="E23" s="25">
        <f>'1'!E114</f>
        <v>-10000</v>
      </c>
    </row>
    <row r="24" spans="1:5" ht="17.25" customHeight="1" x14ac:dyDescent="0.3">
      <c r="A24" s="136" t="s">
        <v>31</v>
      </c>
      <c r="B24" s="136"/>
      <c r="C24" s="136"/>
      <c r="D24" s="136"/>
      <c r="E24" s="136"/>
    </row>
    <row r="25" spans="1:5" ht="17.25" customHeight="1" x14ac:dyDescent="0.3">
      <c r="A25" s="135" t="s">
        <v>153</v>
      </c>
      <c r="B25" s="135"/>
      <c r="C25" s="135"/>
      <c r="D25" s="135"/>
      <c r="E25" s="135"/>
    </row>
    <row r="26" spans="1:5" ht="17.25" customHeight="1" x14ac:dyDescent="0.3">
      <c r="A26" s="136" t="s">
        <v>32</v>
      </c>
      <c r="B26" s="136"/>
      <c r="C26" s="136"/>
      <c r="D26" s="136"/>
      <c r="E26" s="136"/>
    </row>
    <row r="27" spans="1:5" ht="17.25" customHeight="1" x14ac:dyDescent="0.3">
      <c r="A27" s="137" t="s">
        <v>154</v>
      </c>
      <c r="B27" s="137"/>
      <c r="C27" s="137"/>
      <c r="D27" s="137"/>
      <c r="E27" s="137"/>
    </row>
    <row r="28" spans="1:5" ht="17.25" customHeight="1" x14ac:dyDescent="0.3">
      <c r="A28" s="136" t="s">
        <v>69</v>
      </c>
      <c r="B28" s="136"/>
      <c r="C28" s="136"/>
      <c r="D28" s="136"/>
      <c r="E28" s="136"/>
    </row>
    <row r="29" spans="1:5" ht="17.25" customHeight="1" x14ac:dyDescent="0.3">
      <c r="A29" s="135" t="s">
        <v>155</v>
      </c>
      <c r="B29" s="135"/>
      <c r="C29" s="135"/>
      <c r="D29" s="135"/>
      <c r="E29" s="135"/>
    </row>
    <row r="30" spans="1:5" ht="17.25" customHeight="1" x14ac:dyDescent="0.3">
      <c r="A30" s="138" t="s">
        <v>14</v>
      </c>
      <c r="B30" s="138"/>
      <c r="C30" s="140" t="s">
        <v>49</v>
      </c>
      <c r="D30" s="140"/>
      <c r="E30" s="140"/>
    </row>
    <row r="31" spans="1:5" ht="17.25" customHeight="1" x14ac:dyDescent="0.3">
      <c r="A31" s="138"/>
      <c r="B31" s="138"/>
      <c r="C31" s="141" t="s">
        <v>157</v>
      </c>
      <c r="D31" s="141"/>
      <c r="E31" s="141"/>
    </row>
    <row r="32" spans="1:5" ht="17.25" customHeight="1" x14ac:dyDescent="0.3">
      <c r="A32" s="138"/>
      <c r="B32" s="138"/>
      <c r="C32" s="140" t="s">
        <v>50</v>
      </c>
      <c r="D32" s="140"/>
      <c r="E32" s="140"/>
    </row>
    <row r="33" spans="1:5" ht="17.25" customHeight="1" x14ac:dyDescent="0.3">
      <c r="A33" s="138"/>
      <c r="B33" s="138"/>
      <c r="C33" s="142" t="s">
        <v>158</v>
      </c>
      <c r="D33" s="143"/>
      <c r="E33" s="144"/>
    </row>
    <row r="34" spans="1:5" ht="51.75" customHeight="1" x14ac:dyDescent="0.3">
      <c r="A34" s="99">
        <v>1003</v>
      </c>
      <c r="B34" s="99" t="s">
        <v>156</v>
      </c>
      <c r="C34" s="145"/>
      <c r="D34" s="146"/>
      <c r="E34" s="147"/>
    </row>
    <row r="35" spans="1:5" ht="24.75" customHeight="1" x14ac:dyDescent="0.3">
      <c r="A35" s="159" t="s">
        <v>64</v>
      </c>
      <c r="B35" s="160"/>
      <c r="C35" s="83" t="s">
        <v>159</v>
      </c>
      <c r="D35" s="25"/>
      <c r="E35" s="100"/>
    </row>
    <row r="36" spans="1:5" ht="37.5" customHeight="1" x14ac:dyDescent="0.3">
      <c r="A36" s="163"/>
      <c r="B36" s="164"/>
      <c r="C36" s="83" t="s">
        <v>160</v>
      </c>
      <c r="D36" s="25"/>
      <c r="E36" s="100"/>
    </row>
    <row r="37" spans="1:5" ht="21" customHeight="1" x14ac:dyDescent="0.3">
      <c r="A37" s="163"/>
      <c r="B37" s="164"/>
      <c r="C37" s="83" t="s">
        <v>161</v>
      </c>
      <c r="D37" s="25"/>
      <c r="E37" s="100"/>
    </row>
    <row r="38" spans="1:5" ht="22.5" customHeight="1" x14ac:dyDescent="0.3">
      <c r="A38" s="163"/>
      <c r="B38" s="164"/>
      <c r="C38" s="83" t="s">
        <v>162</v>
      </c>
      <c r="D38" s="25"/>
      <c r="E38" s="100"/>
    </row>
    <row r="39" spans="1:5" ht="21.75" customHeight="1" x14ac:dyDescent="0.3">
      <c r="A39" s="163"/>
      <c r="B39" s="164"/>
      <c r="C39" s="83" t="s">
        <v>163</v>
      </c>
      <c r="D39" s="25"/>
      <c r="E39" s="100"/>
    </row>
    <row r="40" spans="1:5" ht="39" customHeight="1" x14ac:dyDescent="0.3">
      <c r="A40" s="163"/>
      <c r="B40" s="164"/>
      <c r="C40" s="83" t="s">
        <v>164</v>
      </c>
      <c r="D40" s="25"/>
      <c r="E40" s="100"/>
    </row>
    <row r="41" spans="1:5" ht="39.75" customHeight="1" x14ac:dyDescent="0.3">
      <c r="A41" s="161"/>
      <c r="B41" s="162"/>
      <c r="C41" s="83" t="s">
        <v>165</v>
      </c>
      <c r="D41" s="25"/>
      <c r="E41" s="100"/>
    </row>
    <row r="42" spans="1:5" ht="41.25" customHeight="1" x14ac:dyDescent="0.3">
      <c r="A42" s="159" t="s">
        <v>65</v>
      </c>
      <c r="B42" s="160"/>
      <c r="C42" s="83" t="s">
        <v>166</v>
      </c>
      <c r="D42" s="25"/>
      <c r="E42" s="100"/>
    </row>
    <row r="43" spans="1:5" ht="37.5" customHeight="1" x14ac:dyDescent="0.3">
      <c r="A43" s="163"/>
      <c r="B43" s="164"/>
      <c r="C43" s="83" t="s">
        <v>167</v>
      </c>
      <c r="D43" s="25"/>
      <c r="E43" s="100"/>
    </row>
    <row r="44" spans="1:5" ht="57" customHeight="1" x14ac:dyDescent="0.3">
      <c r="A44" s="163"/>
      <c r="B44" s="164"/>
      <c r="C44" s="83" t="s">
        <v>171</v>
      </c>
      <c r="D44" s="25"/>
      <c r="E44" s="100"/>
    </row>
    <row r="45" spans="1:5" ht="35.25" customHeight="1" x14ac:dyDescent="0.3">
      <c r="A45" s="163"/>
      <c r="B45" s="164"/>
      <c r="C45" s="83" t="s">
        <v>168</v>
      </c>
      <c r="D45" s="25"/>
      <c r="E45" s="100"/>
    </row>
    <row r="46" spans="1:5" ht="36" customHeight="1" x14ac:dyDescent="0.3">
      <c r="A46" s="161"/>
      <c r="B46" s="162"/>
      <c r="C46" s="83" t="s">
        <v>169</v>
      </c>
      <c r="D46" s="25"/>
      <c r="E46" s="100"/>
    </row>
    <row r="47" spans="1:5" ht="37.5" customHeight="1" x14ac:dyDescent="0.3">
      <c r="A47" s="138" t="s">
        <v>66</v>
      </c>
      <c r="B47" s="138"/>
      <c r="C47" s="83" t="s">
        <v>170</v>
      </c>
      <c r="D47" s="25"/>
      <c r="E47" s="100"/>
    </row>
    <row r="48" spans="1:5" ht="21.75" customHeight="1" x14ac:dyDescent="0.3">
      <c r="A48" s="139" t="s">
        <v>68</v>
      </c>
      <c r="B48" s="139"/>
      <c r="C48" s="139"/>
      <c r="D48" s="99" t="s">
        <v>71</v>
      </c>
      <c r="E48" s="25">
        <f>'1'!E106</f>
        <v>-158800</v>
      </c>
    </row>
    <row r="49" spans="1:5" ht="17.25" customHeight="1" x14ac:dyDescent="0.3">
      <c r="A49" s="136" t="s">
        <v>31</v>
      </c>
      <c r="B49" s="136"/>
      <c r="C49" s="136"/>
      <c r="D49" s="136"/>
      <c r="E49" s="136"/>
    </row>
    <row r="50" spans="1:5" ht="17.25" customHeight="1" x14ac:dyDescent="0.3">
      <c r="A50" s="135" t="s">
        <v>172</v>
      </c>
      <c r="B50" s="135"/>
      <c r="C50" s="135"/>
      <c r="D50" s="135"/>
      <c r="E50" s="135"/>
    </row>
    <row r="51" spans="1:5" ht="17.25" customHeight="1" x14ac:dyDescent="0.3">
      <c r="A51" s="136" t="s">
        <v>32</v>
      </c>
      <c r="B51" s="136"/>
      <c r="C51" s="136"/>
      <c r="D51" s="136"/>
      <c r="E51" s="136"/>
    </row>
    <row r="52" spans="1:5" s="216" customFormat="1" ht="130.5" customHeight="1" x14ac:dyDescent="0.3">
      <c r="A52" s="215" t="s">
        <v>266</v>
      </c>
      <c r="B52" s="215"/>
      <c r="C52" s="215"/>
      <c r="D52" s="215"/>
      <c r="E52" s="215"/>
    </row>
    <row r="53" spans="1:5" ht="17.25" customHeight="1" x14ac:dyDescent="0.3">
      <c r="A53" s="136" t="s">
        <v>69</v>
      </c>
      <c r="B53" s="136"/>
      <c r="C53" s="136"/>
      <c r="D53" s="136"/>
      <c r="E53" s="136"/>
    </row>
    <row r="54" spans="1:5" ht="17.25" customHeight="1" x14ac:dyDescent="0.3">
      <c r="A54" s="165" t="s">
        <v>173</v>
      </c>
      <c r="B54" s="166"/>
      <c r="C54" s="166"/>
      <c r="D54" s="166"/>
      <c r="E54" s="167"/>
    </row>
    <row r="55" spans="1:5" ht="17.25" customHeight="1" x14ac:dyDescent="0.3">
      <c r="A55" s="138" t="s">
        <v>14</v>
      </c>
      <c r="B55" s="138"/>
      <c r="C55" s="140" t="s">
        <v>49</v>
      </c>
      <c r="D55" s="140"/>
      <c r="E55" s="140"/>
    </row>
    <row r="56" spans="1:5" ht="17.25" customHeight="1" x14ac:dyDescent="0.3">
      <c r="A56" s="138"/>
      <c r="B56" s="138"/>
      <c r="C56" s="141" t="s">
        <v>175</v>
      </c>
      <c r="D56" s="141"/>
      <c r="E56" s="141"/>
    </row>
    <row r="57" spans="1:5" ht="17.25" customHeight="1" x14ac:dyDescent="0.3">
      <c r="A57" s="138"/>
      <c r="B57" s="138"/>
      <c r="C57" s="140" t="s">
        <v>50</v>
      </c>
      <c r="D57" s="140"/>
      <c r="E57" s="140"/>
    </row>
    <row r="58" spans="1:5" ht="17.25" customHeight="1" x14ac:dyDescent="0.3">
      <c r="A58" s="138"/>
      <c r="B58" s="138"/>
      <c r="C58" s="142" t="s">
        <v>176</v>
      </c>
      <c r="D58" s="143"/>
      <c r="E58" s="144"/>
    </row>
    <row r="59" spans="1:5" ht="148.5" customHeight="1" x14ac:dyDescent="0.3">
      <c r="A59" s="99">
        <v>1099</v>
      </c>
      <c r="B59" s="99" t="s">
        <v>174</v>
      </c>
      <c r="C59" s="145"/>
      <c r="D59" s="146"/>
      <c r="E59" s="147"/>
    </row>
    <row r="60" spans="1:5" ht="40.5" customHeight="1" x14ac:dyDescent="0.3">
      <c r="A60" s="159" t="s">
        <v>64</v>
      </c>
      <c r="B60" s="160"/>
      <c r="C60" s="82" t="s">
        <v>177</v>
      </c>
      <c r="D60" s="25"/>
      <c r="E60" s="100"/>
    </row>
    <row r="61" spans="1:5" ht="53.25" customHeight="1" x14ac:dyDescent="0.3">
      <c r="A61" s="163"/>
      <c r="B61" s="164"/>
      <c r="C61" s="82" t="s">
        <v>178</v>
      </c>
      <c r="D61" s="25">
        <v>-62900</v>
      </c>
      <c r="E61" s="100"/>
    </row>
    <row r="62" spans="1:5" ht="52.5" customHeight="1" x14ac:dyDescent="0.3">
      <c r="A62" s="163"/>
      <c r="B62" s="164"/>
      <c r="C62" s="82" t="s">
        <v>179</v>
      </c>
      <c r="D62" s="25">
        <v>-1300</v>
      </c>
      <c r="E62" s="100"/>
    </row>
    <row r="63" spans="1:5" ht="34.5" customHeight="1" x14ac:dyDescent="0.3">
      <c r="A63" s="163"/>
      <c r="B63" s="164"/>
      <c r="C63" s="82" t="s">
        <v>180</v>
      </c>
      <c r="D63" s="25"/>
      <c r="E63" s="100"/>
    </row>
    <row r="64" spans="1:5" ht="34.5" customHeight="1" x14ac:dyDescent="0.3">
      <c r="A64" s="163"/>
      <c r="B64" s="164"/>
      <c r="C64" s="82" t="s">
        <v>181</v>
      </c>
      <c r="D64" s="25"/>
      <c r="E64" s="100"/>
    </row>
    <row r="65" spans="1:5" ht="24.75" customHeight="1" x14ac:dyDescent="0.3">
      <c r="A65" s="163"/>
      <c r="B65" s="164"/>
      <c r="C65" s="82" t="s">
        <v>182</v>
      </c>
      <c r="D65" s="25"/>
      <c r="E65" s="100"/>
    </row>
    <row r="66" spans="1:5" ht="34.5" customHeight="1" x14ac:dyDescent="0.3">
      <c r="A66" s="163"/>
      <c r="B66" s="164"/>
      <c r="C66" s="82" t="s">
        <v>183</v>
      </c>
      <c r="D66" s="25"/>
      <c r="E66" s="100"/>
    </row>
    <row r="67" spans="1:5" ht="27" customHeight="1" x14ac:dyDescent="0.3">
      <c r="A67" s="163"/>
      <c r="B67" s="164"/>
      <c r="C67" s="82" t="s">
        <v>184</v>
      </c>
      <c r="D67" s="25"/>
      <c r="E67" s="100"/>
    </row>
    <row r="68" spans="1:5" ht="27" customHeight="1" x14ac:dyDescent="0.3">
      <c r="A68" s="163"/>
      <c r="B68" s="164"/>
      <c r="C68" s="82" t="s">
        <v>185</v>
      </c>
      <c r="D68" s="25"/>
      <c r="E68" s="100"/>
    </row>
    <row r="69" spans="1:5" ht="27" customHeight="1" x14ac:dyDescent="0.3">
      <c r="A69" s="163"/>
      <c r="B69" s="164"/>
      <c r="C69" s="82" t="s">
        <v>186</v>
      </c>
      <c r="D69" s="25"/>
      <c r="E69" s="100"/>
    </row>
    <row r="70" spans="1:5" ht="34.5" customHeight="1" x14ac:dyDescent="0.3">
      <c r="A70" s="163"/>
      <c r="B70" s="164"/>
      <c r="C70" s="82" t="s">
        <v>187</v>
      </c>
      <c r="D70" s="25"/>
      <c r="E70" s="100"/>
    </row>
    <row r="71" spans="1:5" ht="42.75" customHeight="1" x14ac:dyDescent="0.3">
      <c r="A71" s="163"/>
      <c r="B71" s="164"/>
      <c r="C71" s="82" t="s">
        <v>188</v>
      </c>
      <c r="D71" s="25"/>
      <c r="E71" s="100"/>
    </row>
    <row r="72" spans="1:5" ht="57" customHeight="1" x14ac:dyDescent="0.3">
      <c r="A72" s="163"/>
      <c r="B72" s="164"/>
      <c r="C72" s="82" t="s">
        <v>189</v>
      </c>
      <c r="D72" s="25"/>
      <c r="E72" s="100"/>
    </row>
    <row r="73" spans="1:5" ht="40.5" customHeight="1" x14ac:dyDescent="0.3">
      <c r="A73" s="163"/>
      <c r="B73" s="164"/>
      <c r="C73" s="82" t="s">
        <v>190</v>
      </c>
      <c r="D73" s="25"/>
      <c r="E73" s="100"/>
    </row>
    <row r="74" spans="1:5" ht="39.75" customHeight="1" x14ac:dyDescent="0.3">
      <c r="A74" s="163"/>
      <c r="B74" s="164"/>
      <c r="C74" s="82" t="s">
        <v>191</v>
      </c>
      <c r="D74" s="25"/>
      <c r="E74" s="100"/>
    </row>
    <row r="75" spans="1:5" ht="39.75" customHeight="1" x14ac:dyDescent="0.3">
      <c r="A75" s="161"/>
      <c r="B75" s="162"/>
      <c r="C75" s="82" t="s">
        <v>192</v>
      </c>
      <c r="D75" s="25"/>
      <c r="E75" s="100"/>
    </row>
    <row r="76" spans="1:5" ht="40.5" customHeight="1" x14ac:dyDescent="0.3">
      <c r="A76" s="159" t="s">
        <v>195</v>
      </c>
      <c r="B76" s="160"/>
      <c r="C76" s="82" t="s">
        <v>193</v>
      </c>
      <c r="D76" s="25"/>
      <c r="E76" s="100"/>
    </row>
    <row r="77" spans="1:5" ht="26.25" customHeight="1" x14ac:dyDescent="0.3">
      <c r="A77" s="161"/>
      <c r="B77" s="162"/>
      <c r="C77" s="82" t="s">
        <v>194</v>
      </c>
      <c r="D77" s="25"/>
      <c r="E77" s="100"/>
    </row>
    <row r="78" spans="1:5" ht="26.25" customHeight="1" x14ac:dyDescent="0.3">
      <c r="A78" s="138" t="s">
        <v>66</v>
      </c>
      <c r="B78" s="138"/>
      <c r="C78" s="83" t="s">
        <v>67</v>
      </c>
      <c r="D78" s="25"/>
      <c r="E78" s="100"/>
    </row>
    <row r="79" spans="1:5" ht="17.25" customHeight="1" x14ac:dyDescent="0.3">
      <c r="A79" s="139" t="s">
        <v>68</v>
      </c>
      <c r="B79" s="139"/>
      <c r="C79" s="139"/>
      <c r="D79" s="99" t="s">
        <v>71</v>
      </c>
      <c r="E79" s="25">
        <f>'1'!E26</f>
        <v>-360000</v>
      </c>
    </row>
    <row r="80" spans="1:5" ht="17.25" customHeight="1" x14ac:dyDescent="0.3">
      <c r="A80" s="136" t="s">
        <v>31</v>
      </c>
      <c r="B80" s="136"/>
      <c r="C80" s="136"/>
      <c r="D80" s="136"/>
      <c r="E80" s="136"/>
    </row>
    <row r="81" spans="1:5" ht="17.25" customHeight="1" x14ac:dyDescent="0.3">
      <c r="A81" s="135" t="s">
        <v>196</v>
      </c>
      <c r="B81" s="135"/>
      <c r="C81" s="135"/>
      <c r="D81" s="135"/>
      <c r="E81" s="135"/>
    </row>
    <row r="82" spans="1:5" ht="17.25" customHeight="1" x14ac:dyDescent="0.3">
      <c r="A82" s="136" t="s">
        <v>32</v>
      </c>
      <c r="B82" s="136"/>
      <c r="C82" s="136"/>
      <c r="D82" s="136"/>
      <c r="E82" s="136"/>
    </row>
    <row r="83" spans="1:5" ht="36.75" customHeight="1" x14ac:dyDescent="0.3">
      <c r="A83" s="141" t="s">
        <v>197</v>
      </c>
      <c r="B83" s="141"/>
      <c r="C83" s="141"/>
      <c r="D83" s="141"/>
      <c r="E83" s="141"/>
    </row>
    <row r="84" spans="1:5" ht="17.25" customHeight="1" x14ac:dyDescent="0.3">
      <c r="A84" s="136" t="s">
        <v>69</v>
      </c>
      <c r="B84" s="136"/>
      <c r="C84" s="136"/>
      <c r="D84" s="136"/>
      <c r="E84" s="136"/>
    </row>
    <row r="85" spans="1:5" ht="39.75" customHeight="1" x14ac:dyDescent="0.3">
      <c r="A85" s="148" t="s">
        <v>198</v>
      </c>
      <c r="B85" s="149"/>
      <c r="C85" s="149"/>
      <c r="D85" s="149"/>
      <c r="E85" s="150"/>
    </row>
    <row r="86" spans="1:5" x14ac:dyDescent="0.3">
      <c r="A86" s="138" t="s">
        <v>14</v>
      </c>
      <c r="B86" s="138"/>
      <c r="C86" s="140" t="s">
        <v>49</v>
      </c>
      <c r="D86" s="140"/>
      <c r="E86" s="140"/>
    </row>
    <row r="87" spans="1:5" x14ac:dyDescent="0.3">
      <c r="A87" s="138"/>
      <c r="B87" s="138"/>
      <c r="C87" s="141" t="s">
        <v>356</v>
      </c>
      <c r="D87" s="141"/>
      <c r="E87" s="141"/>
    </row>
    <row r="88" spans="1:5" x14ac:dyDescent="0.3">
      <c r="A88" s="138"/>
      <c r="B88" s="138"/>
      <c r="C88" s="140" t="s">
        <v>50</v>
      </c>
      <c r="D88" s="140"/>
      <c r="E88" s="140"/>
    </row>
    <row r="89" spans="1:5" ht="39.75" customHeight="1" x14ac:dyDescent="0.3">
      <c r="A89" s="138"/>
      <c r="B89" s="138"/>
      <c r="C89" s="142" t="s">
        <v>357</v>
      </c>
      <c r="D89" s="143"/>
      <c r="E89" s="144"/>
    </row>
    <row r="90" spans="1:5" x14ac:dyDescent="0.3">
      <c r="A90" s="103">
        <v>1099</v>
      </c>
      <c r="B90" s="103" t="s">
        <v>156</v>
      </c>
      <c r="C90" s="145"/>
      <c r="D90" s="146"/>
      <c r="E90" s="147"/>
    </row>
    <row r="91" spans="1:5" ht="34.5" x14ac:dyDescent="0.3">
      <c r="A91" s="151" t="s">
        <v>64</v>
      </c>
      <c r="B91" s="152"/>
      <c r="C91" s="97" t="s">
        <v>358</v>
      </c>
      <c r="D91" s="25">
        <v>1800</v>
      </c>
      <c r="E91" s="104"/>
    </row>
    <row r="92" spans="1:5" x14ac:dyDescent="0.3">
      <c r="A92" s="151" t="s">
        <v>195</v>
      </c>
      <c r="B92" s="152"/>
      <c r="C92" s="97" t="s">
        <v>67</v>
      </c>
      <c r="D92" s="104"/>
      <c r="E92" s="104"/>
    </row>
    <row r="93" spans="1:5" x14ac:dyDescent="0.3">
      <c r="A93" s="151" t="s">
        <v>66</v>
      </c>
      <c r="B93" s="152"/>
      <c r="C93" s="97" t="s">
        <v>67</v>
      </c>
      <c r="D93" s="104"/>
      <c r="E93" s="104"/>
    </row>
    <row r="94" spans="1:5" x14ac:dyDescent="0.3">
      <c r="A94" s="139" t="s">
        <v>68</v>
      </c>
      <c r="B94" s="139"/>
      <c r="C94" s="139"/>
      <c r="D94" s="103" t="s">
        <v>71</v>
      </c>
      <c r="E94" s="25">
        <v>35000</v>
      </c>
    </row>
    <row r="95" spans="1:5" x14ac:dyDescent="0.3">
      <c r="A95" s="136" t="s">
        <v>31</v>
      </c>
      <c r="B95" s="136"/>
      <c r="C95" s="136"/>
      <c r="D95" s="136"/>
      <c r="E95" s="136"/>
    </row>
    <row r="96" spans="1:5" x14ac:dyDescent="0.3">
      <c r="A96" s="135" t="s">
        <v>196</v>
      </c>
      <c r="B96" s="135"/>
      <c r="C96" s="135"/>
      <c r="D96" s="135"/>
      <c r="E96" s="135"/>
    </row>
    <row r="97" spans="1:5" x14ac:dyDescent="0.3">
      <c r="A97" s="136" t="s">
        <v>32</v>
      </c>
      <c r="B97" s="136"/>
      <c r="C97" s="136"/>
      <c r="D97" s="136"/>
      <c r="E97" s="136"/>
    </row>
    <row r="98" spans="1:5" s="72" customFormat="1" x14ac:dyDescent="0.3">
      <c r="A98" s="141" t="s">
        <v>200</v>
      </c>
      <c r="B98" s="141"/>
      <c r="C98" s="141"/>
      <c r="D98" s="141"/>
      <c r="E98" s="141"/>
    </row>
    <row r="99" spans="1:5" s="72" customFormat="1" x14ac:dyDescent="0.3">
      <c r="A99" s="136" t="s">
        <v>69</v>
      </c>
      <c r="B99" s="136"/>
      <c r="C99" s="136"/>
      <c r="D99" s="136"/>
      <c r="E99" s="136"/>
    </row>
    <row r="100" spans="1:5" s="72" customFormat="1" ht="38.25" customHeight="1" x14ac:dyDescent="0.3">
      <c r="A100" s="148" t="s">
        <v>364</v>
      </c>
      <c r="B100" s="149"/>
      <c r="C100" s="149"/>
      <c r="D100" s="149"/>
      <c r="E100" s="150"/>
    </row>
    <row r="101" spans="1:5" s="72" customFormat="1" x14ac:dyDescent="0.3">
      <c r="A101" s="138" t="s">
        <v>14</v>
      </c>
      <c r="B101" s="138"/>
      <c r="C101" s="140" t="s">
        <v>49</v>
      </c>
      <c r="D101" s="140"/>
      <c r="E101" s="140"/>
    </row>
    <row r="102" spans="1:5" s="72" customFormat="1" ht="36.75" customHeight="1" x14ac:dyDescent="0.3">
      <c r="A102" s="138"/>
      <c r="B102" s="138"/>
      <c r="C102" s="141" t="s">
        <v>359</v>
      </c>
      <c r="D102" s="141"/>
      <c r="E102" s="141"/>
    </row>
    <row r="103" spans="1:5" s="72" customFormat="1" x14ac:dyDescent="0.3">
      <c r="A103" s="138"/>
      <c r="B103" s="138"/>
      <c r="C103" s="140" t="s">
        <v>50</v>
      </c>
      <c r="D103" s="140"/>
      <c r="E103" s="140"/>
    </row>
    <row r="104" spans="1:5" s="72" customFormat="1" ht="38.25" customHeight="1" x14ac:dyDescent="0.3">
      <c r="A104" s="138"/>
      <c r="B104" s="138"/>
      <c r="C104" s="142" t="s">
        <v>360</v>
      </c>
      <c r="D104" s="143"/>
      <c r="E104" s="144"/>
    </row>
    <row r="105" spans="1:5" s="72" customFormat="1" x14ac:dyDescent="0.3">
      <c r="A105" s="127">
        <v>1099</v>
      </c>
      <c r="B105" s="127" t="s">
        <v>199</v>
      </c>
      <c r="C105" s="145"/>
      <c r="D105" s="146"/>
      <c r="E105" s="147"/>
    </row>
    <row r="106" spans="1:5" s="72" customFormat="1" ht="49.5" customHeight="1" x14ac:dyDescent="0.3">
      <c r="A106" s="151" t="s">
        <v>64</v>
      </c>
      <c r="B106" s="152"/>
      <c r="C106" s="97" t="s">
        <v>361</v>
      </c>
      <c r="D106" s="25">
        <v>4000</v>
      </c>
      <c r="E106" s="129"/>
    </row>
    <row r="107" spans="1:5" s="72" customFormat="1" x14ac:dyDescent="0.3">
      <c r="A107" s="151" t="s">
        <v>195</v>
      </c>
      <c r="B107" s="152"/>
      <c r="C107" s="97" t="s">
        <v>67</v>
      </c>
      <c r="D107" s="129"/>
      <c r="E107" s="129"/>
    </row>
    <row r="108" spans="1:5" s="72" customFormat="1" x14ac:dyDescent="0.3">
      <c r="A108" s="151" t="s">
        <v>66</v>
      </c>
      <c r="B108" s="152"/>
      <c r="C108" s="97" t="s">
        <v>67</v>
      </c>
      <c r="D108" s="129"/>
      <c r="E108" s="129"/>
    </row>
    <row r="109" spans="1:5" s="72" customFormat="1" x14ac:dyDescent="0.3">
      <c r="A109" s="139" t="s">
        <v>68</v>
      </c>
      <c r="B109" s="139"/>
      <c r="C109" s="139"/>
      <c r="D109" s="127" t="s">
        <v>71</v>
      </c>
      <c r="E109" s="25">
        <v>15000</v>
      </c>
    </row>
    <row r="110" spans="1:5" s="72" customFormat="1" x14ac:dyDescent="0.3">
      <c r="A110" s="136" t="s">
        <v>31</v>
      </c>
      <c r="B110" s="136"/>
      <c r="C110" s="136"/>
      <c r="D110" s="136"/>
      <c r="E110" s="136"/>
    </row>
    <row r="111" spans="1:5" s="72" customFormat="1" x14ac:dyDescent="0.3">
      <c r="A111" s="135" t="s">
        <v>196</v>
      </c>
      <c r="B111" s="135"/>
      <c r="C111" s="135"/>
      <c r="D111" s="135"/>
      <c r="E111" s="135"/>
    </row>
    <row r="112" spans="1:5" s="72" customFormat="1" x14ac:dyDescent="0.3">
      <c r="A112" s="136" t="s">
        <v>32</v>
      </c>
      <c r="B112" s="136"/>
      <c r="C112" s="136"/>
      <c r="D112" s="136"/>
      <c r="E112" s="136"/>
    </row>
    <row r="113" spans="1:5" s="72" customFormat="1" x14ac:dyDescent="0.3">
      <c r="A113" s="141" t="s">
        <v>200</v>
      </c>
      <c r="B113" s="141"/>
      <c r="C113" s="141"/>
      <c r="D113" s="141"/>
      <c r="E113" s="141"/>
    </row>
    <row r="114" spans="1:5" s="72" customFormat="1" x14ac:dyDescent="0.3">
      <c r="A114" s="136" t="s">
        <v>69</v>
      </c>
      <c r="B114" s="136"/>
      <c r="C114" s="136"/>
      <c r="D114" s="136"/>
      <c r="E114" s="136"/>
    </row>
    <row r="115" spans="1:5" s="72" customFormat="1" x14ac:dyDescent="0.3">
      <c r="A115" s="148" t="s">
        <v>96</v>
      </c>
      <c r="B115" s="149"/>
      <c r="C115" s="149"/>
      <c r="D115" s="149"/>
      <c r="E115" s="150"/>
    </row>
    <row r="116" spans="1:5" s="72" customFormat="1" ht="17.25" customHeight="1" x14ac:dyDescent="0.3">
      <c r="A116" s="138" t="s">
        <v>14</v>
      </c>
      <c r="B116" s="138"/>
      <c r="C116" s="140" t="s">
        <v>49</v>
      </c>
      <c r="D116" s="140"/>
      <c r="E116" s="140"/>
    </row>
    <row r="117" spans="1:5" s="72" customFormat="1" ht="36" customHeight="1" x14ac:dyDescent="0.3">
      <c r="A117" s="138"/>
      <c r="B117" s="138"/>
      <c r="C117" s="141" t="s">
        <v>348</v>
      </c>
      <c r="D117" s="141"/>
      <c r="E117" s="141"/>
    </row>
    <row r="118" spans="1:5" s="72" customFormat="1" ht="17.25" customHeight="1" x14ac:dyDescent="0.3">
      <c r="A118" s="138"/>
      <c r="B118" s="138"/>
      <c r="C118" s="140" t="s">
        <v>50</v>
      </c>
      <c r="D118" s="140"/>
      <c r="E118" s="140"/>
    </row>
    <row r="119" spans="1:5" s="72" customFormat="1" ht="17.25" customHeight="1" x14ac:dyDescent="0.3">
      <c r="A119" s="138"/>
      <c r="B119" s="138"/>
      <c r="C119" s="142" t="s">
        <v>203</v>
      </c>
      <c r="D119" s="143"/>
      <c r="E119" s="144"/>
    </row>
    <row r="120" spans="1:5" s="72" customFormat="1" ht="21" customHeight="1" x14ac:dyDescent="0.3">
      <c r="A120" s="127">
        <v>1099</v>
      </c>
      <c r="B120" s="127" t="s">
        <v>201</v>
      </c>
      <c r="C120" s="145"/>
      <c r="D120" s="146"/>
      <c r="E120" s="147"/>
    </row>
    <row r="121" spans="1:5" s="72" customFormat="1" ht="17.25" customHeight="1" x14ac:dyDescent="0.3">
      <c r="A121" s="151" t="s">
        <v>64</v>
      </c>
      <c r="B121" s="152"/>
      <c r="C121" s="97" t="s">
        <v>204</v>
      </c>
      <c r="D121" s="25">
        <v>-58</v>
      </c>
      <c r="E121" s="129"/>
    </row>
    <row r="122" spans="1:5" s="72" customFormat="1" ht="17.25" customHeight="1" x14ac:dyDescent="0.3">
      <c r="A122" s="151" t="s">
        <v>195</v>
      </c>
      <c r="B122" s="152"/>
      <c r="C122" s="97" t="s">
        <v>67</v>
      </c>
      <c r="D122" s="129"/>
      <c r="E122" s="129"/>
    </row>
    <row r="123" spans="1:5" s="72" customFormat="1" ht="17.25" customHeight="1" x14ac:dyDescent="0.3">
      <c r="A123" s="151" t="s">
        <v>66</v>
      </c>
      <c r="B123" s="152"/>
      <c r="C123" s="97" t="s">
        <v>67</v>
      </c>
      <c r="D123" s="129"/>
      <c r="E123" s="129"/>
    </row>
    <row r="124" spans="1:5" s="72" customFormat="1" ht="17.25" customHeight="1" x14ac:dyDescent="0.3">
      <c r="A124" s="139" t="s">
        <v>68</v>
      </c>
      <c r="B124" s="139"/>
      <c r="C124" s="139"/>
      <c r="D124" s="127" t="s">
        <v>71</v>
      </c>
      <c r="E124" s="25">
        <f>'1'!E39</f>
        <v>-160000</v>
      </c>
    </row>
    <row r="125" spans="1:5" s="72" customFormat="1" ht="17.25" customHeight="1" x14ac:dyDescent="0.3">
      <c r="A125" s="136" t="s">
        <v>31</v>
      </c>
      <c r="B125" s="136"/>
      <c r="C125" s="136"/>
      <c r="D125" s="136"/>
      <c r="E125" s="136"/>
    </row>
    <row r="126" spans="1:5" s="72" customFormat="1" ht="17.25" customHeight="1" x14ac:dyDescent="0.3">
      <c r="A126" s="135" t="s">
        <v>196</v>
      </c>
      <c r="B126" s="135"/>
      <c r="C126" s="135"/>
      <c r="D126" s="135"/>
      <c r="E126" s="135"/>
    </row>
    <row r="127" spans="1:5" s="72" customFormat="1" ht="17.25" customHeight="1" x14ac:dyDescent="0.3">
      <c r="A127" s="136" t="s">
        <v>32</v>
      </c>
      <c r="B127" s="136"/>
      <c r="C127" s="136"/>
      <c r="D127" s="136"/>
      <c r="E127" s="136"/>
    </row>
    <row r="128" spans="1:5" s="72" customFormat="1" x14ac:dyDescent="0.3">
      <c r="A128" s="141" t="s">
        <v>200</v>
      </c>
      <c r="B128" s="141"/>
      <c r="C128" s="141"/>
      <c r="D128" s="141"/>
      <c r="E128" s="141"/>
    </row>
    <row r="129" spans="1:5" s="72" customFormat="1" ht="17.25" customHeight="1" x14ac:dyDescent="0.3">
      <c r="A129" s="136" t="s">
        <v>69</v>
      </c>
      <c r="B129" s="136"/>
      <c r="C129" s="136"/>
      <c r="D129" s="136"/>
      <c r="E129" s="136"/>
    </row>
    <row r="130" spans="1:5" s="72" customFormat="1" x14ac:dyDescent="0.3">
      <c r="A130" s="148" t="s">
        <v>205</v>
      </c>
      <c r="B130" s="149"/>
      <c r="C130" s="149"/>
      <c r="D130" s="149"/>
      <c r="E130" s="150"/>
    </row>
    <row r="131" spans="1:5" s="72" customFormat="1" ht="17.25" customHeight="1" x14ac:dyDescent="0.3">
      <c r="A131" s="138" t="s">
        <v>14</v>
      </c>
      <c r="B131" s="138"/>
      <c r="C131" s="140" t="s">
        <v>49</v>
      </c>
      <c r="D131" s="140"/>
      <c r="E131" s="140"/>
    </row>
    <row r="132" spans="1:5" s="72" customFormat="1" ht="36" customHeight="1" x14ac:dyDescent="0.3">
      <c r="A132" s="138"/>
      <c r="B132" s="138"/>
      <c r="C132" s="141" t="s">
        <v>207</v>
      </c>
      <c r="D132" s="141"/>
      <c r="E132" s="141"/>
    </row>
    <row r="133" spans="1:5" s="72" customFormat="1" ht="17.25" customHeight="1" x14ac:dyDescent="0.3">
      <c r="A133" s="138"/>
      <c r="B133" s="138"/>
      <c r="C133" s="140" t="s">
        <v>50</v>
      </c>
      <c r="D133" s="140"/>
      <c r="E133" s="140"/>
    </row>
    <row r="134" spans="1:5" s="72" customFormat="1" ht="17.25" customHeight="1" x14ac:dyDescent="0.3">
      <c r="A134" s="138"/>
      <c r="B134" s="138"/>
      <c r="C134" s="142" t="s">
        <v>208</v>
      </c>
      <c r="D134" s="143"/>
      <c r="E134" s="144"/>
    </row>
    <row r="135" spans="1:5" s="72" customFormat="1" ht="21" customHeight="1" x14ac:dyDescent="0.3">
      <c r="A135" s="127">
        <v>1099</v>
      </c>
      <c r="B135" s="127" t="s">
        <v>90</v>
      </c>
      <c r="C135" s="145"/>
      <c r="D135" s="146"/>
      <c r="E135" s="147"/>
    </row>
    <row r="136" spans="1:5" s="72" customFormat="1" ht="17.25" customHeight="1" x14ac:dyDescent="0.3">
      <c r="A136" s="151" t="s">
        <v>64</v>
      </c>
      <c r="B136" s="152"/>
      <c r="C136" s="97" t="s">
        <v>206</v>
      </c>
      <c r="D136" s="25">
        <v>-4500</v>
      </c>
      <c r="E136" s="129"/>
    </row>
    <row r="137" spans="1:5" s="72" customFormat="1" ht="17.25" customHeight="1" x14ac:dyDescent="0.3">
      <c r="A137" s="151" t="s">
        <v>195</v>
      </c>
      <c r="B137" s="152"/>
      <c r="C137" s="97" t="s">
        <v>67</v>
      </c>
      <c r="D137" s="129"/>
      <c r="E137" s="129"/>
    </row>
    <row r="138" spans="1:5" s="72" customFormat="1" ht="17.25" customHeight="1" x14ac:dyDescent="0.3">
      <c r="A138" s="151" t="s">
        <v>66</v>
      </c>
      <c r="B138" s="152"/>
      <c r="C138" s="97" t="s">
        <v>67</v>
      </c>
      <c r="D138" s="129"/>
      <c r="E138" s="129"/>
    </row>
    <row r="139" spans="1:5" s="72" customFormat="1" ht="17.25" customHeight="1" x14ac:dyDescent="0.3">
      <c r="A139" s="139" t="s">
        <v>68</v>
      </c>
      <c r="B139" s="139"/>
      <c r="C139" s="139"/>
      <c r="D139" s="127" t="s">
        <v>71</v>
      </c>
      <c r="E139" s="25">
        <f>'1'!E44</f>
        <v>-10000</v>
      </c>
    </row>
    <row r="140" spans="1:5" s="72" customFormat="1" ht="17.25" customHeight="1" x14ac:dyDescent="0.3">
      <c r="A140" s="136" t="s">
        <v>31</v>
      </c>
      <c r="B140" s="136"/>
      <c r="C140" s="136"/>
      <c r="D140" s="136"/>
      <c r="E140" s="136"/>
    </row>
    <row r="141" spans="1:5" s="72" customFormat="1" ht="17.25" customHeight="1" x14ac:dyDescent="0.3">
      <c r="A141" s="135" t="s">
        <v>196</v>
      </c>
      <c r="B141" s="135"/>
      <c r="C141" s="135"/>
      <c r="D141" s="135"/>
      <c r="E141" s="135"/>
    </row>
    <row r="142" spans="1:5" s="72" customFormat="1" ht="17.25" customHeight="1" x14ac:dyDescent="0.3">
      <c r="A142" s="136" t="s">
        <v>32</v>
      </c>
      <c r="B142" s="136"/>
      <c r="C142" s="136"/>
      <c r="D142" s="136"/>
      <c r="E142" s="136"/>
    </row>
    <row r="143" spans="1:5" s="72" customFormat="1" ht="36.75" customHeight="1" x14ac:dyDescent="0.3">
      <c r="A143" s="141" t="s">
        <v>197</v>
      </c>
      <c r="B143" s="141"/>
      <c r="C143" s="141"/>
      <c r="D143" s="141"/>
      <c r="E143" s="141"/>
    </row>
    <row r="144" spans="1:5" s="72" customFormat="1" ht="17.25" customHeight="1" x14ac:dyDescent="0.3">
      <c r="A144" s="136" t="s">
        <v>69</v>
      </c>
      <c r="B144" s="136"/>
      <c r="C144" s="136"/>
      <c r="D144" s="136"/>
      <c r="E144" s="136"/>
    </row>
    <row r="145" spans="1:5" s="72" customFormat="1" ht="57" customHeight="1" x14ac:dyDescent="0.3">
      <c r="A145" s="148" t="s">
        <v>271</v>
      </c>
      <c r="B145" s="149"/>
      <c r="C145" s="149"/>
      <c r="D145" s="149"/>
      <c r="E145" s="150"/>
    </row>
    <row r="146" spans="1:5" s="72" customFormat="1" ht="17.25" customHeight="1" x14ac:dyDescent="0.3">
      <c r="A146" s="138" t="s">
        <v>14</v>
      </c>
      <c r="B146" s="138"/>
      <c r="C146" s="140" t="s">
        <v>49</v>
      </c>
      <c r="D146" s="140"/>
      <c r="E146" s="140"/>
    </row>
    <row r="147" spans="1:5" s="72" customFormat="1" ht="17.25" customHeight="1" x14ac:dyDescent="0.3">
      <c r="A147" s="138"/>
      <c r="B147" s="138"/>
      <c r="C147" s="141" t="s">
        <v>210</v>
      </c>
      <c r="D147" s="141"/>
      <c r="E147" s="141"/>
    </row>
    <row r="148" spans="1:5" s="72" customFormat="1" ht="17.25" customHeight="1" x14ac:dyDescent="0.3">
      <c r="A148" s="138"/>
      <c r="B148" s="138"/>
      <c r="C148" s="140" t="s">
        <v>50</v>
      </c>
      <c r="D148" s="140"/>
      <c r="E148" s="140"/>
    </row>
    <row r="149" spans="1:5" s="72" customFormat="1" ht="17.25" customHeight="1" x14ac:dyDescent="0.3">
      <c r="A149" s="138"/>
      <c r="B149" s="138"/>
      <c r="C149" s="142" t="s">
        <v>211</v>
      </c>
      <c r="D149" s="143"/>
      <c r="E149" s="144"/>
    </row>
    <row r="150" spans="1:5" s="72" customFormat="1" ht="17.25" customHeight="1" x14ac:dyDescent="0.3">
      <c r="A150" s="127">
        <v>1099</v>
      </c>
      <c r="B150" s="127" t="s">
        <v>209</v>
      </c>
      <c r="C150" s="145"/>
      <c r="D150" s="146"/>
      <c r="E150" s="147"/>
    </row>
    <row r="151" spans="1:5" s="72" customFormat="1" ht="17.25" customHeight="1" x14ac:dyDescent="0.3">
      <c r="A151" s="151" t="s">
        <v>64</v>
      </c>
      <c r="B151" s="152"/>
      <c r="C151" s="97" t="s">
        <v>212</v>
      </c>
      <c r="D151" s="25">
        <v>17300</v>
      </c>
      <c r="E151" s="129"/>
    </row>
    <row r="152" spans="1:5" s="72" customFormat="1" ht="17.25" customHeight="1" x14ac:dyDescent="0.3">
      <c r="A152" s="151" t="s">
        <v>195</v>
      </c>
      <c r="B152" s="152"/>
      <c r="C152" s="97" t="s">
        <v>67</v>
      </c>
      <c r="D152" s="129"/>
      <c r="E152" s="129"/>
    </row>
    <row r="153" spans="1:5" s="72" customFormat="1" ht="17.25" customHeight="1" x14ac:dyDescent="0.3">
      <c r="A153" s="151" t="s">
        <v>66</v>
      </c>
      <c r="B153" s="152"/>
      <c r="C153" s="97" t="s">
        <v>67</v>
      </c>
      <c r="D153" s="129"/>
      <c r="E153" s="129"/>
    </row>
    <row r="154" spans="1:5" s="72" customFormat="1" ht="17.25" customHeight="1" x14ac:dyDescent="0.3">
      <c r="A154" s="139" t="s">
        <v>68</v>
      </c>
      <c r="B154" s="139"/>
      <c r="C154" s="139"/>
      <c r="D154" s="127" t="s">
        <v>71</v>
      </c>
      <c r="E154" s="25">
        <f>'1'!E50</f>
        <v>120000</v>
      </c>
    </row>
    <row r="155" spans="1:5" s="72" customFormat="1" ht="17.25" customHeight="1" x14ac:dyDescent="0.3">
      <c r="A155" s="136" t="s">
        <v>31</v>
      </c>
      <c r="B155" s="136"/>
      <c r="C155" s="136"/>
      <c r="D155" s="136"/>
      <c r="E155" s="136"/>
    </row>
    <row r="156" spans="1:5" s="72" customFormat="1" ht="17.25" customHeight="1" x14ac:dyDescent="0.3">
      <c r="A156" s="135" t="s">
        <v>196</v>
      </c>
      <c r="B156" s="135"/>
      <c r="C156" s="135"/>
      <c r="D156" s="135"/>
      <c r="E156" s="135"/>
    </row>
    <row r="157" spans="1:5" s="72" customFormat="1" ht="17.25" customHeight="1" x14ac:dyDescent="0.3">
      <c r="A157" s="136" t="s">
        <v>32</v>
      </c>
      <c r="B157" s="136"/>
      <c r="C157" s="136"/>
      <c r="D157" s="136"/>
      <c r="E157" s="136"/>
    </row>
    <row r="158" spans="1:5" s="72" customFormat="1" ht="17.25" customHeight="1" x14ac:dyDescent="0.3">
      <c r="A158" s="141" t="s">
        <v>200</v>
      </c>
      <c r="B158" s="141"/>
      <c r="C158" s="141"/>
      <c r="D158" s="141"/>
      <c r="E158" s="141"/>
    </row>
    <row r="159" spans="1:5" s="72" customFormat="1" ht="17.25" customHeight="1" x14ac:dyDescent="0.3">
      <c r="A159" s="136" t="s">
        <v>69</v>
      </c>
      <c r="B159" s="136"/>
      <c r="C159" s="136"/>
      <c r="D159" s="136"/>
      <c r="E159" s="136"/>
    </row>
    <row r="160" spans="1:5" s="72" customFormat="1" ht="17.25" customHeight="1" x14ac:dyDescent="0.3">
      <c r="A160" s="148" t="s">
        <v>213</v>
      </c>
      <c r="B160" s="149"/>
      <c r="C160" s="149"/>
      <c r="D160" s="149"/>
      <c r="E160" s="150"/>
    </row>
    <row r="161" spans="1:5" s="72" customFormat="1" ht="17.25" customHeight="1" x14ac:dyDescent="0.3">
      <c r="A161" s="138" t="s">
        <v>14</v>
      </c>
      <c r="B161" s="138"/>
      <c r="C161" s="140" t="s">
        <v>49</v>
      </c>
      <c r="D161" s="140"/>
      <c r="E161" s="140"/>
    </row>
    <row r="162" spans="1:5" s="72" customFormat="1" ht="42.75" customHeight="1" x14ac:dyDescent="0.3">
      <c r="A162" s="138"/>
      <c r="B162" s="138"/>
      <c r="C162" s="141" t="s">
        <v>214</v>
      </c>
      <c r="D162" s="141"/>
      <c r="E162" s="141"/>
    </row>
    <row r="163" spans="1:5" s="72" customFormat="1" ht="17.25" customHeight="1" x14ac:dyDescent="0.3">
      <c r="A163" s="138"/>
      <c r="B163" s="138"/>
      <c r="C163" s="140" t="s">
        <v>50</v>
      </c>
      <c r="D163" s="140"/>
      <c r="E163" s="140"/>
    </row>
    <row r="164" spans="1:5" s="72" customFormat="1" ht="17.25" customHeight="1" x14ac:dyDescent="0.3">
      <c r="A164" s="138"/>
      <c r="B164" s="138"/>
      <c r="C164" s="142" t="s">
        <v>215</v>
      </c>
      <c r="D164" s="143"/>
      <c r="E164" s="144"/>
    </row>
    <row r="165" spans="1:5" s="72" customFormat="1" ht="43.5" customHeight="1" x14ac:dyDescent="0.3">
      <c r="A165" s="127">
        <v>1142</v>
      </c>
      <c r="B165" s="127" t="s">
        <v>201</v>
      </c>
      <c r="C165" s="145"/>
      <c r="D165" s="146"/>
      <c r="E165" s="147"/>
    </row>
    <row r="166" spans="1:5" s="72" customFormat="1" ht="45" customHeight="1" x14ac:dyDescent="0.3">
      <c r="A166" s="153" t="s">
        <v>64</v>
      </c>
      <c r="B166" s="154"/>
      <c r="C166" s="82" t="s">
        <v>216</v>
      </c>
      <c r="D166" s="129"/>
      <c r="E166" s="129"/>
    </row>
    <row r="167" spans="1:5" s="72" customFormat="1" ht="36" customHeight="1" x14ac:dyDescent="0.3">
      <c r="A167" s="157"/>
      <c r="B167" s="158"/>
      <c r="C167" s="82" t="s">
        <v>217</v>
      </c>
      <c r="D167" s="129"/>
      <c r="E167" s="129"/>
    </row>
    <row r="168" spans="1:5" s="72" customFormat="1" ht="38.25" customHeight="1" x14ac:dyDescent="0.3">
      <c r="A168" s="157"/>
      <c r="B168" s="158"/>
      <c r="C168" s="82" t="s">
        <v>218</v>
      </c>
      <c r="D168" s="129"/>
      <c r="E168" s="129"/>
    </row>
    <row r="169" spans="1:5" s="72" customFormat="1" ht="29.25" customHeight="1" x14ac:dyDescent="0.3">
      <c r="A169" s="157"/>
      <c r="B169" s="158"/>
      <c r="C169" s="82" t="s">
        <v>219</v>
      </c>
      <c r="D169" s="129"/>
      <c r="E169" s="129"/>
    </row>
    <row r="170" spans="1:5" s="72" customFormat="1" ht="36.75" customHeight="1" x14ac:dyDescent="0.3">
      <c r="A170" s="157"/>
      <c r="B170" s="158"/>
      <c r="C170" s="82" t="s">
        <v>220</v>
      </c>
      <c r="D170" s="129"/>
      <c r="E170" s="129"/>
    </row>
    <row r="171" spans="1:5" s="72" customFormat="1" ht="36.75" customHeight="1" x14ac:dyDescent="0.3">
      <c r="A171" s="157"/>
      <c r="B171" s="158"/>
      <c r="C171" s="82" t="s">
        <v>221</v>
      </c>
      <c r="D171" s="129"/>
      <c r="E171" s="129"/>
    </row>
    <row r="172" spans="1:5" s="72" customFormat="1" ht="26.25" customHeight="1" x14ac:dyDescent="0.3">
      <c r="A172" s="157"/>
      <c r="B172" s="158"/>
      <c r="C172" s="82" t="s">
        <v>222</v>
      </c>
      <c r="D172" s="129"/>
      <c r="E172" s="129"/>
    </row>
    <row r="173" spans="1:5" s="72" customFormat="1" ht="41.25" customHeight="1" x14ac:dyDescent="0.3">
      <c r="A173" s="157"/>
      <c r="B173" s="158"/>
      <c r="C173" s="82" t="s">
        <v>223</v>
      </c>
      <c r="D173" s="129"/>
      <c r="E173" s="129"/>
    </row>
    <row r="174" spans="1:5" s="72" customFormat="1" ht="39.75" customHeight="1" x14ac:dyDescent="0.3">
      <c r="A174" s="155"/>
      <c r="B174" s="156"/>
      <c r="C174" s="82" t="s">
        <v>224</v>
      </c>
      <c r="D174" s="25">
        <v>-1494</v>
      </c>
      <c r="E174" s="129"/>
    </row>
    <row r="175" spans="1:5" s="72" customFormat="1" ht="17.25" customHeight="1" x14ac:dyDescent="0.3">
      <c r="A175" s="151" t="s">
        <v>195</v>
      </c>
      <c r="B175" s="152"/>
      <c r="C175" s="97" t="s">
        <v>67</v>
      </c>
      <c r="D175" s="129"/>
      <c r="E175" s="129"/>
    </row>
    <row r="176" spans="1:5" s="72" customFormat="1" ht="17.25" customHeight="1" x14ac:dyDescent="0.3">
      <c r="A176" s="151" t="s">
        <v>66</v>
      </c>
      <c r="B176" s="152"/>
      <c r="C176" s="97" t="s">
        <v>67</v>
      </c>
      <c r="D176" s="129"/>
      <c r="E176" s="129"/>
    </row>
    <row r="177" spans="1:5" s="72" customFormat="1" ht="17.25" customHeight="1" x14ac:dyDescent="0.3">
      <c r="A177" s="139" t="s">
        <v>68</v>
      </c>
      <c r="B177" s="139"/>
      <c r="C177" s="139"/>
      <c r="D177" s="127" t="s">
        <v>71</v>
      </c>
      <c r="E177" s="25">
        <f>'1'!E119</f>
        <v>-9000</v>
      </c>
    </row>
    <row r="178" spans="1:5" s="72" customFormat="1" ht="17.25" customHeight="1" x14ac:dyDescent="0.3">
      <c r="A178" s="136" t="s">
        <v>31</v>
      </c>
      <c r="B178" s="136"/>
      <c r="C178" s="136"/>
      <c r="D178" s="136"/>
      <c r="E178" s="136"/>
    </row>
    <row r="179" spans="1:5" s="72" customFormat="1" ht="17.25" customHeight="1" x14ac:dyDescent="0.3">
      <c r="A179" s="135" t="s">
        <v>52</v>
      </c>
      <c r="B179" s="135"/>
      <c r="C179" s="135"/>
      <c r="D179" s="135"/>
      <c r="E179" s="135"/>
    </row>
    <row r="180" spans="1:5" s="72" customFormat="1" ht="17.25" customHeight="1" x14ac:dyDescent="0.3">
      <c r="A180" s="136" t="s">
        <v>32</v>
      </c>
      <c r="B180" s="136"/>
      <c r="C180" s="136"/>
      <c r="D180" s="136"/>
      <c r="E180" s="136"/>
    </row>
    <row r="181" spans="1:5" s="72" customFormat="1" ht="40.5" customHeight="1" x14ac:dyDescent="0.3">
      <c r="A181" s="141" t="s">
        <v>225</v>
      </c>
      <c r="B181" s="141"/>
      <c r="C181" s="141"/>
      <c r="D181" s="141"/>
      <c r="E181" s="141"/>
    </row>
    <row r="182" spans="1:5" s="72" customFormat="1" ht="17.25" customHeight="1" x14ac:dyDescent="0.3">
      <c r="A182" s="136" t="s">
        <v>69</v>
      </c>
      <c r="B182" s="136"/>
      <c r="C182" s="136"/>
      <c r="D182" s="136"/>
      <c r="E182" s="136"/>
    </row>
    <row r="183" spans="1:5" s="72" customFormat="1" ht="38.25" customHeight="1" x14ac:dyDescent="0.3">
      <c r="A183" s="148" t="s">
        <v>226</v>
      </c>
      <c r="B183" s="149"/>
      <c r="C183" s="149"/>
      <c r="D183" s="149"/>
      <c r="E183" s="150"/>
    </row>
    <row r="184" spans="1:5" s="72" customFormat="1" x14ac:dyDescent="0.3">
      <c r="A184" s="138" t="s">
        <v>14</v>
      </c>
      <c r="B184" s="138"/>
      <c r="C184" s="140" t="s">
        <v>49</v>
      </c>
      <c r="D184" s="140"/>
      <c r="E184" s="140"/>
    </row>
    <row r="185" spans="1:5" s="72" customFormat="1" x14ac:dyDescent="0.3">
      <c r="A185" s="138"/>
      <c r="B185" s="138"/>
      <c r="C185" s="141" t="s">
        <v>365</v>
      </c>
      <c r="D185" s="141"/>
      <c r="E185" s="141"/>
    </row>
    <row r="186" spans="1:5" s="72" customFormat="1" x14ac:dyDescent="0.3">
      <c r="A186" s="138"/>
      <c r="B186" s="138"/>
      <c r="C186" s="140" t="s">
        <v>50</v>
      </c>
      <c r="D186" s="140"/>
      <c r="E186" s="140"/>
    </row>
    <row r="187" spans="1:5" s="72" customFormat="1" ht="38.25" customHeight="1" x14ac:dyDescent="0.3">
      <c r="A187" s="138"/>
      <c r="B187" s="138"/>
      <c r="C187" s="142" t="s">
        <v>362</v>
      </c>
      <c r="D187" s="143"/>
      <c r="E187" s="144"/>
    </row>
    <row r="188" spans="1:5" s="72" customFormat="1" x14ac:dyDescent="0.3">
      <c r="A188" s="127">
        <v>1150</v>
      </c>
      <c r="B188" s="127" t="s">
        <v>174</v>
      </c>
      <c r="C188" s="145"/>
      <c r="D188" s="146"/>
      <c r="E188" s="147"/>
    </row>
    <row r="189" spans="1:5" s="72" customFormat="1" ht="38.25" customHeight="1" x14ac:dyDescent="0.3">
      <c r="A189" s="153" t="s">
        <v>64</v>
      </c>
      <c r="B189" s="154"/>
      <c r="C189" s="82" t="s">
        <v>363</v>
      </c>
      <c r="D189" s="25">
        <v>-1600</v>
      </c>
      <c r="E189" s="129"/>
    </row>
    <row r="190" spans="1:5" s="72" customFormat="1" x14ac:dyDescent="0.3">
      <c r="A190" s="151" t="s">
        <v>195</v>
      </c>
      <c r="B190" s="152"/>
      <c r="C190" s="97" t="s">
        <v>67</v>
      </c>
      <c r="D190" s="129"/>
      <c r="E190" s="129"/>
    </row>
    <row r="191" spans="1:5" s="72" customFormat="1" x14ac:dyDescent="0.3">
      <c r="A191" s="151" t="s">
        <v>66</v>
      </c>
      <c r="B191" s="152"/>
      <c r="C191" s="97" t="s">
        <v>67</v>
      </c>
      <c r="D191" s="129"/>
      <c r="E191" s="129"/>
    </row>
    <row r="192" spans="1:5" s="72" customFormat="1" x14ac:dyDescent="0.3">
      <c r="A192" s="139" t="s">
        <v>68</v>
      </c>
      <c r="B192" s="139"/>
      <c r="C192" s="139"/>
      <c r="D192" s="127" t="s">
        <v>71</v>
      </c>
      <c r="E192" s="25">
        <v>-100000</v>
      </c>
    </row>
    <row r="193" spans="1:5" s="72" customFormat="1" x14ac:dyDescent="0.3">
      <c r="A193" s="136" t="s">
        <v>31</v>
      </c>
      <c r="B193" s="136"/>
      <c r="C193" s="136"/>
      <c r="D193" s="136"/>
      <c r="E193" s="136"/>
    </row>
    <row r="194" spans="1:5" s="72" customFormat="1" x14ac:dyDescent="0.3">
      <c r="A194" s="135" t="s">
        <v>94</v>
      </c>
      <c r="B194" s="135"/>
      <c r="C194" s="135"/>
      <c r="D194" s="135"/>
      <c r="E194" s="135"/>
    </row>
    <row r="195" spans="1:5" s="72" customFormat="1" x14ac:dyDescent="0.3">
      <c r="A195" s="136" t="s">
        <v>32</v>
      </c>
      <c r="B195" s="136"/>
      <c r="C195" s="136"/>
      <c r="D195" s="136"/>
      <c r="E195" s="136"/>
    </row>
    <row r="196" spans="1:5" s="72" customFormat="1" x14ac:dyDescent="0.3">
      <c r="A196" s="141" t="s">
        <v>95</v>
      </c>
      <c r="B196" s="141"/>
      <c r="C196" s="141"/>
      <c r="D196" s="141"/>
      <c r="E196" s="141"/>
    </row>
    <row r="197" spans="1:5" s="72" customFormat="1" x14ac:dyDescent="0.3">
      <c r="A197" s="136" t="s">
        <v>69</v>
      </c>
      <c r="B197" s="136"/>
      <c r="C197" s="136"/>
      <c r="D197" s="136"/>
      <c r="E197" s="136"/>
    </row>
    <row r="198" spans="1:5" s="72" customFormat="1" x14ac:dyDescent="0.3">
      <c r="A198" s="148" t="s">
        <v>96</v>
      </c>
      <c r="B198" s="149"/>
      <c r="C198" s="149"/>
      <c r="D198" s="149"/>
      <c r="E198" s="150"/>
    </row>
    <row r="199" spans="1:5" s="72" customFormat="1" ht="17.25" customHeight="1" x14ac:dyDescent="0.3">
      <c r="A199" s="138" t="s">
        <v>14</v>
      </c>
      <c r="B199" s="138"/>
      <c r="C199" s="140" t="s">
        <v>49</v>
      </c>
      <c r="D199" s="140"/>
      <c r="E199" s="140"/>
    </row>
    <row r="200" spans="1:5" s="72" customFormat="1" ht="17.25" customHeight="1" x14ac:dyDescent="0.3">
      <c r="A200" s="138"/>
      <c r="B200" s="138"/>
      <c r="C200" s="141" t="s">
        <v>227</v>
      </c>
      <c r="D200" s="141"/>
      <c r="E200" s="141"/>
    </row>
    <row r="201" spans="1:5" s="72" customFormat="1" ht="17.25" customHeight="1" x14ac:dyDescent="0.3">
      <c r="A201" s="138"/>
      <c r="B201" s="138"/>
      <c r="C201" s="140" t="s">
        <v>50</v>
      </c>
      <c r="D201" s="140"/>
      <c r="E201" s="140"/>
    </row>
    <row r="202" spans="1:5" s="72" customFormat="1" ht="17.25" customHeight="1" x14ac:dyDescent="0.3">
      <c r="A202" s="138"/>
      <c r="B202" s="138"/>
      <c r="C202" s="142" t="s">
        <v>228</v>
      </c>
      <c r="D202" s="143"/>
      <c r="E202" s="144"/>
    </row>
    <row r="203" spans="1:5" s="72" customFormat="1" ht="17.25" customHeight="1" x14ac:dyDescent="0.3">
      <c r="A203" s="127">
        <v>1150</v>
      </c>
      <c r="B203" s="127" t="s">
        <v>156</v>
      </c>
      <c r="C203" s="145"/>
      <c r="D203" s="146"/>
      <c r="E203" s="147"/>
    </row>
    <row r="204" spans="1:5" s="72" customFormat="1" ht="34.5" x14ac:dyDescent="0.3">
      <c r="A204" s="153" t="s">
        <v>64</v>
      </c>
      <c r="B204" s="154"/>
      <c r="C204" s="82" t="s">
        <v>229</v>
      </c>
      <c r="D204" s="25">
        <v>3040</v>
      </c>
      <c r="E204" s="129"/>
    </row>
    <row r="205" spans="1:5" s="72" customFormat="1" ht="17.25" customHeight="1" x14ac:dyDescent="0.3">
      <c r="A205" s="151" t="s">
        <v>195</v>
      </c>
      <c r="B205" s="152"/>
      <c r="C205" s="97" t="s">
        <v>67</v>
      </c>
      <c r="D205" s="129"/>
      <c r="E205" s="129"/>
    </row>
    <row r="206" spans="1:5" s="72" customFormat="1" ht="17.25" customHeight="1" x14ac:dyDescent="0.3">
      <c r="A206" s="151" t="s">
        <v>66</v>
      </c>
      <c r="B206" s="152"/>
      <c r="C206" s="97" t="s">
        <v>67</v>
      </c>
      <c r="D206" s="129"/>
      <c r="E206" s="129"/>
    </row>
    <row r="207" spans="1:5" s="72" customFormat="1" ht="17.25" customHeight="1" x14ac:dyDescent="0.3">
      <c r="A207" s="139" t="s">
        <v>68</v>
      </c>
      <c r="B207" s="139"/>
      <c r="C207" s="139"/>
      <c r="D207" s="127" t="s">
        <v>71</v>
      </c>
      <c r="E207" s="25">
        <f>'1'!E58</f>
        <v>400000</v>
      </c>
    </row>
    <row r="208" spans="1:5" s="72" customFormat="1" ht="17.25" customHeight="1" x14ac:dyDescent="0.3">
      <c r="A208" s="136" t="s">
        <v>31</v>
      </c>
      <c r="B208" s="136"/>
      <c r="C208" s="136"/>
      <c r="D208" s="136"/>
      <c r="E208" s="136"/>
    </row>
    <row r="209" spans="1:5" s="72" customFormat="1" ht="17.25" customHeight="1" x14ac:dyDescent="0.3">
      <c r="A209" s="135" t="s">
        <v>94</v>
      </c>
      <c r="B209" s="135"/>
      <c r="C209" s="135"/>
      <c r="D209" s="135"/>
      <c r="E209" s="135"/>
    </row>
    <row r="210" spans="1:5" s="72" customFormat="1" ht="17.25" customHeight="1" x14ac:dyDescent="0.3">
      <c r="A210" s="136" t="s">
        <v>32</v>
      </c>
      <c r="B210" s="136"/>
      <c r="C210" s="136"/>
      <c r="D210" s="136"/>
      <c r="E210" s="136"/>
    </row>
    <row r="211" spans="1:5" s="72" customFormat="1" ht="17.25" customHeight="1" x14ac:dyDescent="0.3">
      <c r="A211" s="141" t="s">
        <v>95</v>
      </c>
      <c r="B211" s="141"/>
      <c r="C211" s="141"/>
      <c r="D211" s="141"/>
      <c r="E211" s="141"/>
    </row>
    <row r="212" spans="1:5" s="72" customFormat="1" ht="17.25" customHeight="1" x14ac:dyDescent="0.3">
      <c r="A212" s="136" t="s">
        <v>69</v>
      </c>
      <c r="B212" s="136"/>
      <c r="C212" s="136"/>
      <c r="D212" s="136"/>
      <c r="E212" s="136"/>
    </row>
    <row r="213" spans="1:5" s="72" customFormat="1" ht="17.25" customHeight="1" x14ac:dyDescent="0.3">
      <c r="A213" s="148" t="s">
        <v>230</v>
      </c>
      <c r="B213" s="149"/>
      <c r="C213" s="149"/>
      <c r="D213" s="149"/>
      <c r="E213" s="150"/>
    </row>
    <row r="214" spans="1:5" s="72" customFormat="1" ht="17.25" customHeight="1" x14ac:dyDescent="0.3">
      <c r="A214" s="138" t="s">
        <v>14</v>
      </c>
      <c r="B214" s="138"/>
      <c r="C214" s="140" t="s">
        <v>49</v>
      </c>
      <c r="D214" s="140"/>
      <c r="E214" s="140"/>
    </row>
    <row r="215" spans="1:5" s="72" customFormat="1" ht="39" customHeight="1" x14ac:dyDescent="0.3">
      <c r="A215" s="138"/>
      <c r="B215" s="138"/>
      <c r="C215" s="141" t="s">
        <v>233</v>
      </c>
      <c r="D215" s="141"/>
      <c r="E215" s="141"/>
    </row>
    <row r="216" spans="1:5" s="72" customFormat="1" ht="17.25" customHeight="1" x14ac:dyDescent="0.3">
      <c r="A216" s="138"/>
      <c r="B216" s="138"/>
      <c r="C216" s="140" t="s">
        <v>50</v>
      </c>
      <c r="D216" s="140"/>
      <c r="E216" s="140"/>
    </row>
    <row r="217" spans="1:5" s="72" customFormat="1" ht="17.25" customHeight="1" x14ac:dyDescent="0.3">
      <c r="A217" s="138"/>
      <c r="B217" s="138"/>
      <c r="C217" s="142" t="s">
        <v>234</v>
      </c>
      <c r="D217" s="143"/>
      <c r="E217" s="144"/>
    </row>
    <row r="218" spans="1:5" s="72" customFormat="1" ht="17.25" customHeight="1" x14ac:dyDescent="0.3">
      <c r="A218" s="127">
        <v>1150</v>
      </c>
      <c r="B218" s="127" t="s">
        <v>201</v>
      </c>
      <c r="C218" s="145"/>
      <c r="D218" s="146"/>
      <c r="E218" s="147"/>
    </row>
    <row r="219" spans="1:5" s="72" customFormat="1" ht="22.5" customHeight="1" x14ac:dyDescent="0.3">
      <c r="A219" s="153" t="s">
        <v>64</v>
      </c>
      <c r="B219" s="154"/>
      <c r="C219" s="126" t="s">
        <v>231</v>
      </c>
      <c r="D219" s="25"/>
      <c r="E219" s="129"/>
    </row>
    <row r="220" spans="1:5" s="72" customFormat="1" ht="22.5" customHeight="1" x14ac:dyDescent="0.3">
      <c r="A220" s="155"/>
      <c r="B220" s="156"/>
      <c r="C220" s="126" t="s">
        <v>235</v>
      </c>
      <c r="D220" s="25">
        <v>-20000</v>
      </c>
      <c r="E220" s="129"/>
    </row>
    <row r="221" spans="1:5" s="72" customFormat="1" ht="17.25" customHeight="1" x14ac:dyDescent="0.3">
      <c r="A221" s="151" t="s">
        <v>195</v>
      </c>
      <c r="B221" s="152"/>
      <c r="C221" s="97" t="s">
        <v>67</v>
      </c>
      <c r="D221" s="129"/>
      <c r="E221" s="129"/>
    </row>
    <row r="222" spans="1:5" s="72" customFormat="1" ht="17.25" customHeight="1" x14ac:dyDescent="0.3">
      <c r="A222" s="151" t="s">
        <v>66</v>
      </c>
      <c r="B222" s="152"/>
      <c r="C222" s="97" t="s">
        <v>67</v>
      </c>
      <c r="D222" s="129"/>
      <c r="E222" s="129"/>
    </row>
    <row r="223" spans="1:5" s="72" customFormat="1" ht="17.25" customHeight="1" x14ac:dyDescent="0.3">
      <c r="A223" s="139" t="s">
        <v>68</v>
      </c>
      <c r="B223" s="139"/>
      <c r="C223" s="139"/>
      <c r="D223" s="127" t="s">
        <v>71</v>
      </c>
      <c r="E223" s="25">
        <f>'1'!E66</f>
        <v>-130000</v>
      </c>
    </row>
    <row r="224" spans="1:5" s="72" customFormat="1" ht="17.25" customHeight="1" x14ac:dyDescent="0.3">
      <c r="A224" s="136" t="s">
        <v>31</v>
      </c>
      <c r="B224" s="136"/>
      <c r="C224" s="136"/>
      <c r="D224" s="136"/>
      <c r="E224" s="136"/>
    </row>
    <row r="225" spans="1:5" s="72" customFormat="1" ht="17.25" customHeight="1" x14ac:dyDescent="0.3">
      <c r="A225" s="135" t="s">
        <v>94</v>
      </c>
      <c r="B225" s="135"/>
      <c r="C225" s="135"/>
      <c r="D225" s="135"/>
      <c r="E225" s="135"/>
    </row>
    <row r="226" spans="1:5" s="72" customFormat="1" ht="17.25" customHeight="1" x14ac:dyDescent="0.3">
      <c r="A226" s="136" t="s">
        <v>32</v>
      </c>
      <c r="B226" s="136"/>
      <c r="C226" s="136"/>
      <c r="D226" s="136"/>
      <c r="E226" s="136"/>
    </row>
    <row r="227" spans="1:5" s="72" customFormat="1" ht="17.25" customHeight="1" x14ac:dyDescent="0.3">
      <c r="A227" s="141" t="s">
        <v>95</v>
      </c>
      <c r="B227" s="141"/>
      <c r="C227" s="141"/>
      <c r="D227" s="141"/>
      <c r="E227" s="141"/>
    </row>
    <row r="228" spans="1:5" s="72" customFormat="1" ht="17.25" customHeight="1" x14ac:dyDescent="0.3">
      <c r="A228" s="136" t="s">
        <v>69</v>
      </c>
      <c r="B228" s="136"/>
      <c r="C228" s="136"/>
      <c r="D228" s="136"/>
      <c r="E228" s="136"/>
    </row>
    <row r="229" spans="1:5" s="72" customFormat="1" ht="17.25" customHeight="1" x14ac:dyDescent="0.3">
      <c r="A229" s="148" t="s">
        <v>232</v>
      </c>
      <c r="B229" s="149"/>
      <c r="C229" s="149"/>
      <c r="D229" s="149"/>
      <c r="E229" s="150"/>
    </row>
    <row r="230" spans="1:5" s="72" customFormat="1" ht="17.25" customHeight="1" x14ac:dyDescent="0.3">
      <c r="A230" s="138" t="s">
        <v>14</v>
      </c>
      <c r="B230" s="138"/>
      <c r="C230" s="140" t="s">
        <v>49</v>
      </c>
      <c r="D230" s="140"/>
      <c r="E230" s="140"/>
    </row>
    <row r="231" spans="1:5" s="72" customFormat="1" ht="17.25" customHeight="1" x14ac:dyDescent="0.3">
      <c r="A231" s="138"/>
      <c r="B231" s="138"/>
      <c r="C231" s="141" t="s">
        <v>91</v>
      </c>
      <c r="D231" s="141"/>
      <c r="E231" s="141"/>
    </row>
    <row r="232" spans="1:5" s="72" customFormat="1" ht="17.25" customHeight="1" x14ac:dyDescent="0.3">
      <c r="A232" s="138"/>
      <c r="B232" s="138"/>
      <c r="C232" s="140" t="s">
        <v>50</v>
      </c>
      <c r="D232" s="140"/>
      <c r="E232" s="140"/>
    </row>
    <row r="233" spans="1:5" s="72" customFormat="1" ht="17.25" customHeight="1" x14ac:dyDescent="0.3">
      <c r="A233" s="138"/>
      <c r="B233" s="138"/>
      <c r="C233" s="142" t="s">
        <v>92</v>
      </c>
      <c r="D233" s="143"/>
      <c r="E233" s="144"/>
    </row>
    <row r="234" spans="1:5" s="72" customFormat="1" ht="17.25" customHeight="1" x14ac:dyDescent="0.3">
      <c r="A234" s="127">
        <v>1150</v>
      </c>
      <c r="B234" s="127" t="s">
        <v>63</v>
      </c>
      <c r="C234" s="145"/>
      <c r="D234" s="146"/>
      <c r="E234" s="147"/>
    </row>
    <row r="235" spans="1:5" s="72" customFormat="1" ht="17.25" customHeight="1" x14ac:dyDescent="0.3">
      <c r="A235" s="138" t="s">
        <v>64</v>
      </c>
      <c r="B235" s="138"/>
      <c r="C235" s="128" t="s">
        <v>93</v>
      </c>
      <c r="D235" s="25"/>
      <c r="E235" s="100"/>
    </row>
    <row r="236" spans="1:5" s="72" customFormat="1" ht="17.25" customHeight="1" x14ac:dyDescent="0.3">
      <c r="A236" s="138" t="s">
        <v>65</v>
      </c>
      <c r="B236" s="138"/>
      <c r="C236" s="128" t="s">
        <v>67</v>
      </c>
      <c r="D236" s="128"/>
      <c r="E236" s="100"/>
    </row>
    <row r="237" spans="1:5" s="72" customFormat="1" ht="17.25" customHeight="1" x14ac:dyDescent="0.3">
      <c r="A237" s="138" t="s">
        <v>66</v>
      </c>
      <c r="B237" s="138"/>
      <c r="C237" s="128" t="s">
        <v>67</v>
      </c>
      <c r="D237" s="128"/>
      <c r="E237" s="100"/>
    </row>
    <row r="238" spans="1:5" s="72" customFormat="1" ht="17.25" customHeight="1" x14ac:dyDescent="0.3">
      <c r="A238" s="139" t="s">
        <v>68</v>
      </c>
      <c r="B238" s="139"/>
      <c r="C238" s="139"/>
      <c r="D238" s="127" t="s">
        <v>71</v>
      </c>
      <c r="E238" s="25">
        <f>'1'!E72</f>
        <v>-280000</v>
      </c>
    </row>
    <row r="239" spans="1:5" s="72" customFormat="1" ht="17.25" customHeight="1" x14ac:dyDescent="0.3">
      <c r="A239" s="136" t="s">
        <v>31</v>
      </c>
      <c r="B239" s="136"/>
      <c r="C239" s="136"/>
      <c r="D239" s="136"/>
      <c r="E239" s="136"/>
    </row>
    <row r="240" spans="1:5" s="72" customFormat="1" ht="17.25" customHeight="1" x14ac:dyDescent="0.3">
      <c r="A240" s="135" t="s">
        <v>94</v>
      </c>
      <c r="B240" s="135"/>
      <c r="C240" s="135"/>
      <c r="D240" s="135"/>
      <c r="E240" s="135"/>
    </row>
    <row r="241" spans="1:5" s="72" customFormat="1" ht="17.25" customHeight="1" x14ac:dyDescent="0.3">
      <c r="A241" s="136" t="s">
        <v>32</v>
      </c>
      <c r="B241" s="136"/>
      <c r="C241" s="136"/>
      <c r="D241" s="136"/>
      <c r="E241" s="136"/>
    </row>
    <row r="242" spans="1:5" s="72" customFormat="1" ht="17.25" customHeight="1" x14ac:dyDescent="0.3">
      <c r="A242" s="137" t="s">
        <v>95</v>
      </c>
      <c r="B242" s="137"/>
      <c r="C242" s="137"/>
      <c r="D242" s="137"/>
      <c r="E242" s="137"/>
    </row>
    <row r="243" spans="1:5" s="72" customFormat="1" ht="17.25" customHeight="1" x14ac:dyDescent="0.3">
      <c r="A243" s="136" t="s">
        <v>69</v>
      </c>
      <c r="B243" s="136"/>
      <c r="C243" s="136"/>
      <c r="D243" s="136"/>
      <c r="E243" s="136"/>
    </row>
    <row r="244" spans="1:5" s="72" customFormat="1" ht="17.25" customHeight="1" x14ac:dyDescent="0.3">
      <c r="A244" s="135" t="s">
        <v>96</v>
      </c>
      <c r="B244" s="135"/>
      <c r="C244" s="135"/>
      <c r="D244" s="135"/>
      <c r="E244" s="135"/>
    </row>
    <row r="245" spans="1:5" s="72" customFormat="1" ht="17.25" customHeight="1" x14ac:dyDescent="0.3">
      <c r="A245" s="138" t="s">
        <v>14</v>
      </c>
      <c r="B245" s="138"/>
      <c r="C245" s="140" t="s">
        <v>49</v>
      </c>
      <c r="D245" s="140"/>
      <c r="E245" s="140"/>
    </row>
    <row r="246" spans="1:5" s="72" customFormat="1" ht="17.25" customHeight="1" x14ac:dyDescent="0.3">
      <c r="A246" s="138"/>
      <c r="B246" s="138"/>
      <c r="C246" s="141" t="s">
        <v>236</v>
      </c>
      <c r="D246" s="141"/>
      <c r="E246" s="141"/>
    </row>
    <row r="247" spans="1:5" s="72" customFormat="1" ht="17.25" customHeight="1" x14ac:dyDescent="0.3">
      <c r="A247" s="138"/>
      <c r="B247" s="138"/>
      <c r="C247" s="140" t="s">
        <v>50</v>
      </c>
      <c r="D247" s="140"/>
      <c r="E247" s="140"/>
    </row>
    <row r="248" spans="1:5" s="72" customFormat="1" ht="17.25" customHeight="1" x14ac:dyDescent="0.3">
      <c r="A248" s="138"/>
      <c r="B248" s="138"/>
      <c r="C248" s="142" t="s">
        <v>237</v>
      </c>
      <c r="D248" s="143"/>
      <c r="E248" s="144"/>
    </row>
    <row r="249" spans="1:5" s="72" customFormat="1" ht="27.75" customHeight="1" x14ac:dyDescent="0.3">
      <c r="A249" s="127">
        <v>1150</v>
      </c>
      <c r="B249" s="127" t="s">
        <v>90</v>
      </c>
      <c r="C249" s="145"/>
      <c r="D249" s="146"/>
      <c r="E249" s="147"/>
    </row>
    <row r="250" spans="1:5" s="72" customFormat="1" ht="34.5" x14ac:dyDescent="0.3">
      <c r="A250" s="138" t="s">
        <v>64</v>
      </c>
      <c r="B250" s="138"/>
      <c r="C250" s="128" t="s">
        <v>238</v>
      </c>
      <c r="D250" s="25">
        <v>2230</v>
      </c>
      <c r="E250" s="100"/>
    </row>
    <row r="251" spans="1:5" s="72" customFormat="1" ht="17.25" customHeight="1" x14ac:dyDescent="0.3">
      <c r="A251" s="138" t="s">
        <v>65</v>
      </c>
      <c r="B251" s="138"/>
      <c r="C251" s="128" t="s">
        <v>67</v>
      </c>
      <c r="D251" s="128"/>
      <c r="E251" s="100"/>
    </row>
    <row r="252" spans="1:5" s="72" customFormat="1" ht="17.25" customHeight="1" x14ac:dyDescent="0.3">
      <c r="A252" s="138" t="s">
        <v>66</v>
      </c>
      <c r="B252" s="138"/>
      <c r="C252" s="128" t="s">
        <v>67</v>
      </c>
      <c r="D252" s="128"/>
      <c r="E252" s="100"/>
    </row>
    <row r="253" spans="1:5" s="72" customFormat="1" ht="17.25" customHeight="1" x14ac:dyDescent="0.3">
      <c r="A253" s="139" t="s">
        <v>68</v>
      </c>
      <c r="B253" s="139"/>
      <c r="C253" s="139"/>
      <c r="D253" s="127" t="s">
        <v>71</v>
      </c>
      <c r="E253" s="25">
        <f>'1'!E76</f>
        <v>100000</v>
      </c>
    </row>
    <row r="254" spans="1:5" s="72" customFormat="1" ht="17.25" customHeight="1" x14ac:dyDescent="0.3">
      <c r="A254" s="136" t="s">
        <v>31</v>
      </c>
      <c r="B254" s="136"/>
      <c r="C254" s="136"/>
      <c r="D254" s="136"/>
      <c r="E254" s="136"/>
    </row>
    <row r="255" spans="1:5" s="72" customFormat="1" ht="17.25" customHeight="1" x14ac:dyDescent="0.3">
      <c r="A255" s="135" t="s">
        <v>94</v>
      </c>
      <c r="B255" s="135"/>
      <c r="C255" s="135"/>
      <c r="D255" s="135"/>
      <c r="E255" s="135"/>
    </row>
    <row r="256" spans="1:5" s="72" customFormat="1" ht="17.25" customHeight="1" x14ac:dyDescent="0.3">
      <c r="A256" s="136" t="s">
        <v>32</v>
      </c>
      <c r="B256" s="136"/>
      <c r="C256" s="136"/>
      <c r="D256" s="136"/>
      <c r="E256" s="136"/>
    </row>
    <row r="257" spans="1:5" s="72" customFormat="1" ht="17.25" customHeight="1" x14ac:dyDescent="0.3">
      <c r="A257" s="137" t="s">
        <v>95</v>
      </c>
      <c r="B257" s="137"/>
      <c r="C257" s="137"/>
      <c r="D257" s="137"/>
      <c r="E257" s="137"/>
    </row>
    <row r="258" spans="1:5" s="72" customFormat="1" ht="17.25" customHeight="1" x14ac:dyDescent="0.3">
      <c r="A258" s="136" t="s">
        <v>69</v>
      </c>
      <c r="B258" s="136"/>
      <c r="C258" s="136"/>
      <c r="D258" s="136"/>
      <c r="E258" s="136"/>
    </row>
    <row r="259" spans="1:5" s="72" customFormat="1" ht="17.25" customHeight="1" x14ac:dyDescent="0.3">
      <c r="A259" s="135" t="s">
        <v>230</v>
      </c>
      <c r="B259" s="135"/>
      <c r="C259" s="135"/>
      <c r="D259" s="135"/>
      <c r="E259" s="135"/>
    </row>
    <row r="260" spans="1:5" s="72" customFormat="1" ht="17.25" customHeight="1" x14ac:dyDescent="0.3">
      <c r="A260" s="138" t="s">
        <v>14</v>
      </c>
      <c r="B260" s="138"/>
      <c r="C260" s="140" t="s">
        <v>49</v>
      </c>
      <c r="D260" s="140"/>
      <c r="E260" s="140"/>
    </row>
    <row r="261" spans="1:5" s="72" customFormat="1" ht="17.25" customHeight="1" x14ac:dyDescent="0.3">
      <c r="A261" s="138"/>
      <c r="B261" s="138"/>
      <c r="C261" s="141" t="s">
        <v>117</v>
      </c>
      <c r="D261" s="141"/>
      <c r="E261" s="141"/>
    </row>
    <row r="262" spans="1:5" s="72" customFormat="1" ht="17.25" customHeight="1" x14ac:dyDescent="0.3">
      <c r="A262" s="138"/>
      <c r="B262" s="138"/>
      <c r="C262" s="140" t="s">
        <v>50</v>
      </c>
      <c r="D262" s="140"/>
      <c r="E262" s="140"/>
    </row>
    <row r="263" spans="1:5" s="72" customFormat="1" ht="17.25" customHeight="1" x14ac:dyDescent="0.3">
      <c r="A263" s="138"/>
      <c r="B263" s="138"/>
      <c r="C263" s="142" t="s">
        <v>118</v>
      </c>
      <c r="D263" s="143"/>
      <c r="E263" s="144"/>
    </row>
    <row r="264" spans="1:5" s="72" customFormat="1" ht="17.25" customHeight="1" x14ac:dyDescent="0.3">
      <c r="A264" s="127">
        <v>1150</v>
      </c>
      <c r="B264" s="127" t="s">
        <v>116</v>
      </c>
      <c r="C264" s="145"/>
      <c r="D264" s="146"/>
      <c r="E264" s="147"/>
    </row>
    <row r="265" spans="1:5" s="72" customFormat="1" ht="17.25" customHeight="1" x14ac:dyDescent="0.3">
      <c r="A265" s="138" t="s">
        <v>64</v>
      </c>
      <c r="B265" s="138"/>
      <c r="C265" s="128" t="s">
        <v>119</v>
      </c>
      <c r="D265" s="25"/>
      <c r="E265" s="100"/>
    </row>
    <row r="266" spans="1:5" s="72" customFormat="1" ht="17.25" customHeight="1" x14ac:dyDescent="0.3">
      <c r="A266" s="138" t="s">
        <v>65</v>
      </c>
      <c r="B266" s="138"/>
      <c r="C266" s="128" t="s">
        <v>67</v>
      </c>
      <c r="D266" s="128"/>
      <c r="E266" s="100"/>
    </row>
    <row r="267" spans="1:5" s="72" customFormat="1" ht="17.25" customHeight="1" x14ac:dyDescent="0.3">
      <c r="A267" s="138" t="s">
        <v>66</v>
      </c>
      <c r="B267" s="138"/>
      <c r="C267" s="128" t="s">
        <v>67</v>
      </c>
      <c r="D267" s="128"/>
      <c r="E267" s="100"/>
    </row>
    <row r="268" spans="1:5" s="72" customFormat="1" ht="17.25" customHeight="1" x14ac:dyDescent="0.3">
      <c r="A268" s="139" t="s">
        <v>68</v>
      </c>
      <c r="B268" s="139"/>
      <c r="C268" s="139"/>
      <c r="D268" s="127" t="s">
        <v>71</v>
      </c>
      <c r="E268" s="25">
        <f>'1'!E80</f>
        <v>-100000</v>
      </c>
    </row>
    <row r="269" spans="1:5" s="72" customFormat="1" ht="17.25" customHeight="1" x14ac:dyDescent="0.3">
      <c r="A269" s="136" t="s">
        <v>31</v>
      </c>
      <c r="B269" s="136"/>
      <c r="C269" s="136"/>
      <c r="D269" s="136"/>
      <c r="E269" s="136"/>
    </row>
    <row r="270" spans="1:5" s="72" customFormat="1" ht="17.25" customHeight="1" x14ac:dyDescent="0.3">
      <c r="A270" s="135" t="s">
        <v>94</v>
      </c>
      <c r="B270" s="135"/>
      <c r="C270" s="135"/>
      <c r="D270" s="135"/>
      <c r="E270" s="135"/>
    </row>
    <row r="271" spans="1:5" s="72" customFormat="1" ht="17.25" customHeight="1" x14ac:dyDescent="0.3">
      <c r="A271" s="136" t="s">
        <v>32</v>
      </c>
      <c r="B271" s="136"/>
      <c r="C271" s="136"/>
      <c r="D271" s="136"/>
      <c r="E271" s="136"/>
    </row>
    <row r="272" spans="1:5" s="72" customFormat="1" ht="17.25" customHeight="1" x14ac:dyDescent="0.3">
      <c r="A272" s="137" t="s">
        <v>95</v>
      </c>
      <c r="B272" s="137"/>
      <c r="C272" s="137"/>
      <c r="D272" s="137"/>
      <c r="E272" s="137"/>
    </row>
    <row r="273" spans="1:5" s="72" customFormat="1" ht="17.25" customHeight="1" x14ac:dyDescent="0.3">
      <c r="A273" s="136" t="s">
        <v>69</v>
      </c>
      <c r="B273" s="136"/>
      <c r="C273" s="136"/>
      <c r="D273" s="136"/>
      <c r="E273" s="136"/>
    </row>
    <row r="274" spans="1:5" s="72" customFormat="1" ht="17.25" customHeight="1" x14ac:dyDescent="0.3">
      <c r="A274" s="135" t="s">
        <v>96</v>
      </c>
      <c r="B274" s="135"/>
      <c r="C274" s="135"/>
      <c r="D274" s="135"/>
      <c r="E274" s="135"/>
    </row>
    <row r="275" spans="1:5" s="72" customFormat="1" ht="17.25" customHeight="1" x14ac:dyDescent="0.3">
      <c r="A275" s="138" t="s">
        <v>14</v>
      </c>
      <c r="B275" s="138"/>
      <c r="C275" s="140" t="s">
        <v>49</v>
      </c>
      <c r="D275" s="140"/>
      <c r="E275" s="140"/>
    </row>
    <row r="276" spans="1:5" s="72" customFormat="1" ht="17.25" customHeight="1" x14ac:dyDescent="0.3">
      <c r="A276" s="138"/>
      <c r="B276" s="138"/>
      <c r="C276" s="141" t="s">
        <v>240</v>
      </c>
      <c r="D276" s="141"/>
      <c r="E276" s="141"/>
    </row>
    <row r="277" spans="1:5" s="72" customFormat="1" ht="17.25" customHeight="1" x14ac:dyDescent="0.3">
      <c r="A277" s="138"/>
      <c r="B277" s="138"/>
      <c r="C277" s="140" t="s">
        <v>50</v>
      </c>
      <c r="D277" s="140"/>
      <c r="E277" s="140"/>
    </row>
    <row r="278" spans="1:5" s="72" customFormat="1" ht="17.25" customHeight="1" x14ac:dyDescent="0.3">
      <c r="A278" s="138"/>
      <c r="B278" s="138"/>
      <c r="C278" s="142" t="s">
        <v>241</v>
      </c>
      <c r="D278" s="143"/>
      <c r="E278" s="144"/>
    </row>
    <row r="279" spans="1:5" s="72" customFormat="1" ht="26.25" customHeight="1" x14ac:dyDescent="0.3">
      <c r="A279" s="127">
        <v>1150</v>
      </c>
      <c r="B279" s="127" t="s">
        <v>239</v>
      </c>
      <c r="C279" s="145"/>
      <c r="D279" s="146"/>
      <c r="E279" s="147"/>
    </row>
    <row r="280" spans="1:5" s="72" customFormat="1" ht="34.5" x14ac:dyDescent="0.3">
      <c r="A280" s="138" t="s">
        <v>64</v>
      </c>
      <c r="B280" s="138"/>
      <c r="C280" s="84" t="s">
        <v>242</v>
      </c>
      <c r="D280" s="25">
        <v>1800</v>
      </c>
      <c r="E280" s="100"/>
    </row>
    <row r="281" spans="1:5" s="72" customFormat="1" ht="17.25" customHeight="1" x14ac:dyDescent="0.3">
      <c r="A281" s="138" t="s">
        <v>65</v>
      </c>
      <c r="B281" s="138"/>
      <c r="C281" s="128" t="s">
        <v>67</v>
      </c>
      <c r="D281" s="128"/>
      <c r="E281" s="100"/>
    </row>
    <row r="282" spans="1:5" s="72" customFormat="1" ht="17.25" customHeight="1" x14ac:dyDescent="0.3">
      <c r="A282" s="138" t="s">
        <v>66</v>
      </c>
      <c r="B282" s="138"/>
      <c r="C282" s="128" t="s">
        <v>67</v>
      </c>
      <c r="D282" s="128"/>
      <c r="E282" s="100"/>
    </row>
    <row r="283" spans="1:5" s="72" customFormat="1" ht="17.25" customHeight="1" x14ac:dyDescent="0.3">
      <c r="A283" s="139" t="s">
        <v>68</v>
      </c>
      <c r="B283" s="139"/>
      <c r="C283" s="139"/>
      <c r="D283" s="127" t="s">
        <v>71</v>
      </c>
      <c r="E283" s="25">
        <f>'1'!E84</f>
        <v>200000</v>
      </c>
    </row>
    <row r="284" spans="1:5" s="72" customFormat="1" ht="17.25" customHeight="1" x14ac:dyDescent="0.3">
      <c r="A284" s="136" t="s">
        <v>31</v>
      </c>
      <c r="B284" s="136"/>
      <c r="C284" s="136"/>
      <c r="D284" s="136"/>
      <c r="E284" s="136"/>
    </row>
    <row r="285" spans="1:5" s="72" customFormat="1" ht="17.25" customHeight="1" x14ac:dyDescent="0.3">
      <c r="A285" s="135" t="s">
        <v>94</v>
      </c>
      <c r="B285" s="135"/>
      <c r="C285" s="135"/>
      <c r="D285" s="135"/>
      <c r="E285" s="135"/>
    </row>
    <row r="286" spans="1:5" s="72" customFormat="1" ht="17.25" customHeight="1" x14ac:dyDescent="0.3">
      <c r="A286" s="136" t="s">
        <v>32</v>
      </c>
      <c r="B286" s="136"/>
      <c r="C286" s="136"/>
      <c r="D286" s="136"/>
      <c r="E286" s="136"/>
    </row>
    <row r="287" spans="1:5" s="72" customFormat="1" ht="17.25" customHeight="1" x14ac:dyDescent="0.3">
      <c r="A287" s="137" t="s">
        <v>95</v>
      </c>
      <c r="B287" s="137"/>
      <c r="C287" s="137"/>
      <c r="D287" s="137"/>
      <c r="E287" s="137"/>
    </row>
    <row r="288" spans="1:5" s="72" customFormat="1" ht="17.25" customHeight="1" x14ac:dyDescent="0.3">
      <c r="A288" s="136" t="s">
        <v>69</v>
      </c>
      <c r="B288" s="136"/>
      <c r="C288" s="136"/>
      <c r="D288" s="136"/>
      <c r="E288" s="136"/>
    </row>
    <row r="289" spans="1:5" s="72" customFormat="1" ht="17.25" customHeight="1" x14ac:dyDescent="0.3">
      <c r="A289" s="135" t="s">
        <v>96</v>
      </c>
      <c r="B289" s="135"/>
      <c r="C289" s="135"/>
      <c r="D289" s="135"/>
      <c r="E289" s="135"/>
    </row>
    <row r="290" spans="1:5" s="72" customFormat="1" ht="17.25" customHeight="1" x14ac:dyDescent="0.3">
      <c r="A290" s="138" t="s">
        <v>14</v>
      </c>
      <c r="B290" s="138"/>
      <c r="C290" s="140" t="s">
        <v>49</v>
      </c>
      <c r="D290" s="140"/>
      <c r="E290" s="140"/>
    </row>
    <row r="291" spans="1:5" s="72" customFormat="1" ht="17.25" customHeight="1" x14ac:dyDescent="0.3">
      <c r="A291" s="138"/>
      <c r="B291" s="138"/>
      <c r="C291" s="141" t="s">
        <v>244</v>
      </c>
      <c r="D291" s="141"/>
      <c r="E291" s="141"/>
    </row>
    <row r="292" spans="1:5" s="72" customFormat="1" ht="17.25" customHeight="1" x14ac:dyDescent="0.3">
      <c r="A292" s="138"/>
      <c r="B292" s="138"/>
      <c r="C292" s="140" t="s">
        <v>50</v>
      </c>
      <c r="D292" s="140"/>
      <c r="E292" s="140"/>
    </row>
    <row r="293" spans="1:5" s="72" customFormat="1" ht="17.25" customHeight="1" x14ac:dyDescent="0.3">
      <c r="A293" s="138"/>
      <c r="B293" s="138"/>
      <c r="C293" s="142" t="s">
        <v>272</v>
      </c>
      <c r="D293" s="143"/>
      <c r="E293" s="144"/>
    </row>
    <row r="294" spans="1:5" s="72" customFormat="1" ht="17.25" customHeight="1" x14ac:dyDescent="0.3">
      <c r="A294" s="127">
        <v>1150</v>
      </c>
      <c r="B294" s="127" t="s">
        <v>243</v>
      </c>
      <c r="C294" s="145"/>
      <c r="D294" s="146"/>
      <c r="E294" s="147"/>
    </row>
    <row r="295" spans="1:5" s="72" customFormat="1" ht="17.25" customHeight="1" x14ac:dyDescent="0.3">
      <c r="A295" s="138" t="s">
        <v>64</v>
      </c>
      <c r="B295" s="138"/>
      <c r="C295" s="84" t="s">
        <v>231</v>
      </c>
      <c r="D295" s="25">
        <v>-10</v>
      </c>
      <c r="E295" s="100"/>
    </row>
    <row r="296" spans="1:5" s="72" customFormat="1" ht="17.25" customHeight="1" x14ac:dyDescent="0.3">
      <c r="A296" s="138" t="s">
        <v>65</v>
      </c>
      <c r="B296" s="138"/>
      <c r="C296" s="128" t="s">
        <v>67</v>
      </c>
      <c r="D296" s="128"/>
      <c r="E296" s="100"/>
    </row>
    <row r="297" spans="1:5" s="72" customFormat="1" ht="17.25" customHeight="1" x14ac:dyDescent="0.3">
      <c r="A297" s="138" t="s">
        <v>66</v>
      </c>
      <c r="B297" s="138"/>
      <c r="C297" s="128" t="s">
        <v>67</v>
      </c>
      <c r="D297" s="128"/>
      <c r="E297" s="100"/>
    </row>
    <row r="298" spans="1:5" s="72" customFormat="1" ht="17.25" customHeight="1" x14ac:dyDescent="0.3">
      <c r="A298" s="139" t="s">
        <v>68</v>
      </c>
      <c r="B298" s="139"/>
      <c r="C298" s="139"/>
      <c r="D298" s="127" t="s">
        <v>71</v>
      </c>
      <c r="E298" s="25">
        <f>'1'!E88</f>
        <v>-2000</v>
      </c>
    </row>
    <row r="299" spans="1:5" s="72" customFormat="1" ht="17.25" customHeight="1" x14ac:dyDescent="0.3">
      <c r="A299" s="136" t="s">
        <v>31</v>
      </c>
      <c r="B299" s="136"/>
      <c r="C299" s="136"/>
      <c r="D299" s="136"/>
      <c r="E299" s="136"/>
    </row>
    <row r="300" spans="1:5" s="72" customFormat="1" ht="17.25" customHeight="1" x14ac:dyDescent="0.3">
      <c r="A300" s="135" t="s">
        <v>94</v>
      </c>
      <c r="B300" s="135"/>
      <c r="C300" s="135"/>
      <c r="D300" s="135"/>
      <c r="E300" s="135"/>
    </row>
    <row r="301" spans="1:5" s="72" customFormat="1" ht="17.25" customHeight="1" x14ac:dyDescent="0.3">
      <c r="A301" s="136" t="s">
        <v>32</v>
      </c>
      <c r="B301" s="136"/>
      <c r="C301" s="136"/>
      <c r="D301" s="136"/>
      <c r="E301" s="136"/>
    </row>
    <row r="302" spans="1:5" s="72" customFormat="1" ht="17.25" customHeight="1" x14ac:dyDescent="0.3">
      <c r="A302" s="137" t="s">
        <v>95</v>
      </c>
      <c r="B302" s="137"/>
      <c r="C302" s="137"/>
      <c r="D302" s="137"/>
      <c r="E302" s="137"/>
    </row>
    <row r="303" spans="1:5" s="72" customFormat="1" ht="17.25" customHeight="1" x14ac:dyDescent="0.3">
      <c r="A303" s="136" t="s">
        <v>69</v>
      </c>
      <c r="B303" s="136"/>
      <c r="C303" s="136"/>
      <c r="D303" s="136"/>
      <c r="E303" s="136"/>
    </row>
    <row r="304" spans="1:5" s="72" customFormat="1" ht="17.25" customHeight="1" x14ac:dyDescent="0.3">
      <c r="A304" s="135" t="s">
        <v>232</v>
      </c>
      <c r="B304" s="135"/>
      <c r="C304" s="135"/>
      <c r="D304" s="135"/>
      <c r="E304" s="135"/>
    </row>
    <row r="305" spans="1:5" s="72" customFormat="1" ht="17.25" customHeight="1" x14ac:dyDescent="0.3">
      <c r="A305" s="138" t="s">
        <v>14</v>
      </c>
      <c r="B305" s="138"/>
      <c r="C305" s="140" t="s">
        <v>49</v>
      </c>
      <c r="D305" s="140"/>
      <c r="E305" s="140"/>
    </row>
    <row r="306" spans="1:5" s="72" customFormat="1" ht="17.25" customHeight="1" x14ac:dyDescent="0.3">
      <c r="A306" s="138"/>
      <c r="B306" s="138"/>
      <c r="C306" s="141" t="s">
        <v>247</v>
      </c>
      <c r="D306" s="141"/>
      <c r="E306" s="141"/>
    </row>
    <row r="307" spans="1:5" s="72" customFormat="1" ht="17.25" customHeight="1" x14ac:dyDescent="0.3">
      <c r="A307" s="138"/>
      <c r="B307" s="138"/>
      <c r="C307" s="140" t="s">
        <v>50</v>
      </c>
      <c r="D307" s="140"/>
      <c r="E307" s="140"/>
    </row>
    <row r="308" spans="1:5" s="72" customFormat="1" ht="17.25" customHeight="1" x14ac:dyDescent="0.3">
      <c r="A308" s="138"/>
      <c r="B308" s="138"/>
      <c r="C308" s="142" t="s">
        <v>246</v>
      </c>
      <c r="D308" s="143"/>
      <c r="E308" s="144"/>
    </row>
    <row r="309" spans="1:5" s="72" customFormat="1" ht="17.25" customHeight="1" x14ac:dyDescent="0.3">
      <c r="A309" s="127">
        <v>1150</v>
      </c>
      <c r="B309" s="127" t="s">
        <v>245</v>
      </c>
      <c r="C309" s="145"/>
      <c r="D309" s="146"/>
      <c r="E309" s="147"/>
    </row>
    <row r="310" spans="1:5" s="72" customFormat="1" ht="34.5" x14ac:dyDescent="0.3">
      <c r="A310" s="138" t="s">
        <v>64</v>
      </c>
      <c r="B310" s="138"/>
      <c r="C310" s="84" t="s">
        <v>248</v>
      </c>
      <c r="D310" s="25">
        <v>-250</v>
      </c>
      <c r="E310" s="100"/>
    </row>
    <row r="311" spans="1:5" s="72" customFormat="1" ht="17.25" customHeight="1" x14ac:dyDescent="0.3">
      <c r="A311" s="138" t="s">
        <v>65</v>
      </c>
      <c r="B311" s="138"/>
      <c r="C311" s="128" t="s">
        <v>67</v>
      </c>
      <c r="D311" s="128"/>
      <c r="E311" s="100"/>
    </row>
    <row r="312" spans="1:5" s="72" customFormat="1" ht="17.25" customHeight="1" x14ac:dyDescent="0.3">
      <c r="A312" s="138" t="s">
        <v>66</v>
      </c>
      <c r="B312" s="138"/>
      <c r="C312" s="128" t="s">
        <v>67</v>
      </c>
      <c r="D312" s="128"/>
      <c r="E312" s="100"/>
    </row>
    <row r="313" spans="1:5" s="72" customFormat="1" ht="17.25" customHeight="1" x14ac:dyDescent="0.3">
      <c r="A313" s="139" t="s">
        <v>68</v>
      </c>
      <c r="B313" s="139"/>
      <c r="C313" s="139"/>
      <c r="D313" s="127" t="s">
        <v>71</v>
      </c>
      <c r="E313" s="25">
        <f>'1'!E94</f>
        <v>-20000</v>
      </c>
    </row>
    <row r="314" spans="1:5" s="72" customFormat="1" ht="17.25" customHeight="1" x14ac:dyDescent="0.3">
      <c r="A314" s="136" t="s">
        <v>31</v>
      </c>
      <c r="B314" s="136"/>
      <c r="C314" s="136"/>
      <c r="D314" s="136"/>
      <c r="E314" s="136"/>
    </row>
    <row r="315" spans="1:5" s="72" customFormat="1" ht="17.25" customHeight="1" x14ac:dyDescent="0.3">
      <c r="A315" s="135" t="s">
        <v>94</v>
      </c>
      <c r="B315" s="135"/>
      <c r="C315" s="135"/>
      <c r="D315" s="135"/>
      <c r="E315" s="135"/>
    </row>
    <row r="316" spans="1:5" s="72" customFormat="1" ht="17.25" customHeight="1" x14ac:dyDescent="0.3">
      <c r="A316" s="136" t="s">
        <v>32</v>
      </c>
      <c r="B316" s="136"/>
      <c r="C316" s="136"/>
      <c r="D316" s="136"/>
      <c r="E316" s="136"/>
    </row>
    <row r="317" spans="1:5" s="72" customFormat="1" ht="17.25" customHeight="1" x14ac:dyDescent="0.3">
      <c r="A317" s="137" t="s">
        <v>249</v>
      </c>
      <c r="B317" s="137"/>
      <c r="C317" s="137"/>
      <c r="D317" s="137"/>
      <c r="E317" s="137"/>
    </row>
    <row r="318" spans="1:5" s="72" customFormat="1" ht="17.25" customHeight="1" x14ac:dyDescent="0.3">
      <c r="A318" s="136" t="s">
        <v>69</v>
      </c>
      <c r="B318" s="136"/>
      <c r="C318" s="136"/>
      <c r="D318" s="136"/>
      <c r="E318" s="136"/>
    </row>
    <row r="319" spans="1:5" s="72" customFormat="1" ht="17.25" customHeight="1" x14ac:dyDescent="0.3">
      <c r="A319" s="135" t="s">
        <v>232</v>
      </c>
      <c r="B319" s="135"/>
      <c r="C319" s="135"/>
      <c r="D319" s="135"/>
      <c r="E319" s="135"/>
    </row>
    <row r="320" spans="1:5" s="72" customFormat="1" ht="17.25" customHeight="1" x14ac:dyDescent="0.3">
      <c r="A320" s="138" t="s">
        <v>14</v>
      </c>
      <c r="B320" s="138"/>
      <c r="C320" s="140" t="s">
        <v>49</v>
      </c>
      <c r="D320" s="140"/>
      <c r="E320" s="140"/>
    </row>
    <row r="321" spans="1:5" s="72" customFormat="1" ht="17.25" customHeight="1" x14ac:dyDescent="0.3">
      <c r="A321" s="138"/>
      <c r="B321" s="138"/>
      <c r="C321" s="141" t="s">
        <v>251</v>
      </c>
      <c r="D321" s="141"/>
      <c r="E321" s="141"/>
    </row>
    <row r="322" spans="1:5" s="72" customFormat="1" ht="17.25" customHeight="1" x14ac:dyDescent="0.3">
      <c r="A322" s="138"/>
      <c r="B322" s="138"/>
      <c r="C322" s="140" t="s">
        <v>50</v>
      </c>
      <c r="D322" s="140"/>
      <c r="E322" s="140"/>
    </row>
    <row r="323" spans="1:5" s="72" customFormat="1" ht="17.25" customHeight="1" x14ac:dyDescent="0.3">
      <c r="A323" s="138"/>
      <c r="B323" s="138"/>
      <c r="C323" s="142" t="s">
        <v>252</v>
      </c>
      <c r="D323" s="143"/>
      <c r="E323" s="144"/>
    </row>
    <row r="324" spans="1:5" s="72" customFormat="1" ht="25.5" customHeight="1" x14ac:dyDescent="0.3">
      <c r="A324" s="127">
        <v>1150</v>
      </c>
      <c r="B324" s="127" t="s">
        <v>250</v>
      </c>
      <c r="C324" s="145"/>
      <c r="D324" s="146"/>
      <c r="E324" s="147"/>
    </row>
    <row r="325" spans="1:5" s="72" customFormat="1" ht="34.5" x14ac:dyDescent="0.3">
      <c r="A325" s="138" t="s">
        <v>64</v>
      </c>
      <c r="B325" s="138"/>
      <c r="C325" s="84" t="s">
        <v>253</v>
      </c>
      <c r="D325" s="25">
        <v>7880</v>
      </c>
      <c r="E325" s="100"/>
    </row>
    <row r="326" spans="1:5" s="72" customFormat="1" ht="17.25" customHeight="1" x14ac:dyDescent="0.3">
      <c r="A326" s="138" t="s">
        <v>65</v>
      </c>
      <c r="B326" s="138"/>
      <c r="C326" s="128" t="s">
        <v>67</v>
      </c>
      <c r="D326" s="128"/>
      <c r="E326" s="100"/>
    </row>
    <row r="327" spans="1:5" s="72" customFormat="1" ht="17.25" customHeight="1" x14ac:dyDescent="0.3">
      <c r="A327" s="138" t="s">
        <v>66</v>
      </c>
      <c r="B327" s="138"/>
      <c r="C327" s="128" t="s">
        <v>67</v>
      </c>
      <c r="D327" s="128"/>
      <c r="E327" s="100"/>
    </row>
    <row r="328" spans="1:5" s="72" customFormat="1" ht="17.25" customHeight="1" x14ac:dyDescent="0.3">
      <c r="A328" s="139" t="s">
        <v>68</v>
      </c>
      <c r="B328" s="139"/>
      <c r="C328" s="139"/>
      <c r="D328" s="127" t="s">
        <v>71</v>
      </c>
      <c r="E328" s="25">
        <f>'1'!E98</f>
        <v>574800</v>
      </c>
    </row>
    <row r="329" spans="1:5" s="72" customFormat="1" ht="17.25" customHeight="1" x14ac:dyDescent="0.3">
      <c r="A329" s="136" t="s">
        <v>31</v>
      </c>
      <c r="B329" s="136"/>
      <c r="C329" s="136"/>
      <c r="D329" s="136"/>
      <c r="E329" s="136"/>
    </row>
    <row r="330" spans="1:5" s="72" customFormat="1" ht="17.25" customHeight="1" x14ac:dyDescent="0.3">
      <c r="A330" s="135" t="s">
        <v>94</v>
      </c>
      <c r="B330" s="135"/>
      <c r="C330" s="135"/>
      <c r="D330" s="135"/>
      <c r="E330" s="135"/>
    </row>
    <row r="331" spans="1:5" s="72" customFormat="1" ht="17.25" customHeight="1" x14ac:dyDescent="0.3">
      <c r="A331" s="136" t="s">
        <v>32</v>
      </c>
      <c r="B331" s="136"/>
      <c r="C331" s="136"/>
      <c r="D331" s="136"/>
      <c r="E331" s="136"/>
    </row>
    <row r="332" spans="1:5" s="72" customFormat="1" ht="17.25" customHeight="1" x14ac:dyDescent="0.3">
      <c r="A332" s="137" t="s">
        <v>254</v>
      </c>
      <c r="B332" s="137"/>
      <c r="C332" s="137"/>
      <c r="D332" s="137"/>
      <c r="E332" s="137"/>
    </row>
    <row r="333" spans="1:5" s="72" customFormat="1" ht="17.25" customHeight="1" x14ac:dyDescent="0.3">
      <c r="A333" s="136" t="s">
        <v>69</v>
      </c>
      <c r="B333" s="136"/>
      <c r="C333" s="136"/>
      <c r="D333" s="136"/>
      <c r="E333" s="136"/>
    </row>
    <row r="334" spans="1:5" s="72" customFormat="1" ht="17.25" customHeight="1" x14ac:dyDescent="0.3">
      <c r="A334" s="135" t="s">
        <v>96</v>
      </c>
      <c r="B334" s="135"/>
      <c r="C334" s="135"/>
      <c r="D334" s="135"/>
      <c r="E334" s="135"/>
    </row>
    <row r="335" spans="1:5" s="72" customFormat="1" ht="17.25" customHeight="1" x14ac:dyDescent="0.3">
      <c r="A335" s="168" t="s">
        <v>27</v>
      </c>
      <c r="B335" s="168"/>
      <c r="C335" s="168"/>
      <c r="D335" s="168"/>
      <c r="E335" s="168"/>
    </row>
    <row r="336" spans="1:5" s="72" customFormat="1" ht="17.25" customHeight="1" x14ac:dyDescent="0.3">
      <c r="A336" s="138" t="s">
        <v>14</v>
      </c>
      <c r="B336" s="138"/>
      <c r="C336" s="140" t="s">
        <v>49</v>
      </c>
      <c r="D336" s="140"/>
      <c r="E336" s="140"/>
    </row>
    <row r="337" spans="1:5" s="72" customFormat="1" ht="39.75" customHeight="1" x14ac:dyDescent="0.3">
      <c r="A337" s="138"/>
      <c r="B337" s="138"/>
      <c r="C337" s="141" t="s">
        <v>97</v>
      </c>
      <c r="D337" s="141"/>
      <c r="E337" s="141"/>
    </row>
    <row r="338" spans="1:5" s="72" customFormat="1" ht="17.25" customHeight="1" x14ac:dyDescent="0.3">
      <c r="A338" s="138"/>
      <c r="B338" s="138"/>
      <c r="C338" s="140" t="s">
        <v>50</v>
      </c>
      <c r="D338" s="140"/>
      <c r="E338" s="140"/>
    </row>
    <row r="339" spans="1:5" s="72" customFormat="1" ht="48" customHeight="1" x14ac:dyDescent="0.3">
      <c r="A339" s="138"/>
      <c r="B339" s="138"/>
      <c r="C339" s="141" t="s">
        <v>98</v>
      </c>
      <c r="D339" s="141"/>
      <c r="E339" s="141"/>
    </row>
    <row r="340" spans="1:5" s="72" customFormat="1" ht="17.25" customHeight="1" x14ac:dyDescent="0.3">
      <c r="A340" s="127">
        <v>1142</v>
      </c>
      <c r="B340" s="127" t="s">
        <v>101</v>
      </c>
      <c r="C340" s="141"/>
      <c r="D340" s="141"/>
      <c r="E340" s="141"/>
    </row>
    <row r="341" spans="1:5" s="72" customFormat="1" ht="57.75" customHeight="1" x14ac:dyDescent="0.3">
      <c r="A341" s="138" t="s">
        <v>28</v>
      </c>
      <c r="B341" s="138"/>
      <c r="C341" s="85" t="s">
        <v>99</v>
      </c>
      <c r="D341" s="128"/>
      <c r="E341" s="100"/>
    </row>
    <row r="342" spans="1:5" s="72" customFormat="1" ht="17.25" customHeight="1" x14ac:dyDescent="0.3">
      <c r="A342" s="138" t="s">
        <v>51</v>
      </c>
      <c r="B342" s="138"/>
      <c r="C342" s="126"/>
      <c r="D342" s="126"/>
      <c r="E342" s="25">
        <f>'1'!E18</f>
        <v>-100000</v>
      </c>
    </row>
    <row r="343" spans="1:5" s="72" customFormat="1" ht="17.25" customHeight="1" x14ac:dyDescent="0.3">
      <c r="A343" s="138" t="s">
        <v>29</v>
      </c>
      <c r="B343" s="138"/>
      <c r="C343" s="126"/>
      <c r="D343" s="126"/>
      <c r="E343" s="127"/>
    </row>
    <row r="344" spans="1:5" s="72" customFormat="1" ht="17.25" customHeight="1" x14ac:dyDescent="0.3">
      <c r="A344" s="136" t="s">
        <v>30</v>
      </c>
      <c r="B344" s="136"/>
      <c r="C344" s="136"/>
      <c r="D344" s="136"/>
      <c r="E344" s="136"/>
    </row>
    <row r="345" spans="1:5" s="72" customFormat="1" ht="17.25" customHeight="1" x14ac:dyDescent="0.3">
      <c r="A345" s="135" t="s">
        <v>100</v>
      </c>
      <c r="B345" s="135"/>
      <c r="C345" s="135"/>
      <c r="D345" s="135"/>
      <c r="E345" s="135"/>
    </row>
    <row r="346" spans="1:5" s="72" customFormat="1" ht="17.25" customHeight="1" x14ac:dyDescent="0.3">
      <c r="A346" s="136" t="s">
        <v>31</v>
      </c>
      <c r="B346" s="136"/>
      <c r="C346" s="136"/>
      <c r="D346" s="136"/>
      <c r="E346" s="136"/>
    </row>
    <row r="347" spans="1:5" s="72" customFormat="1" ht="17.25" customHeight="1" x14ac:dyDescent="0.3">
      <c r="A347" s="135" t="s">
        <v>52</v>
      </c>
      <c r="B347" s="135"/>
      <c r="C347" s="135"/>
      <c r="D347" s="135"/>
      <c r="E347" s="135"/>
    </row>
    <row r="348" spans="1:5" s="72" customFormat="1" ht="17.25" customHeight="1" x14ac:dyDescent="0.3">
      <c r="A348" s="136" t="s">
        <v>32</v>
      </c>
      <c r="B348" s="136"/>
      <c r="C348" s="136"/>
      <c r="D348" s="136"/>
      <c r="E348" s="136"/>
    </row>
    <row r="349" spans="1:5" s="72" customFormat="1" ht="17.25" customHeight="1" x14ac:dyDescent="0.3">
      <c r="A349" s="137" t="s">
        <v>53</v>
      </c>
      <c r="B349" s="137"/>
      <c r="C349" s="137"/>
      <c r="D349" s="137"/>
      <c r="E349" s="137"/>
    </row>
    <row r="350" spans="1:5" s="72" customFormat="1" x14ac:dyDescent="0.3">
      <c r="A350" s="138" t="s">
        <v>14</v>
      </c>
      <c r="B350" s="138"/>
      <c r="C350" s="140" t="s">
        <v>49</v>
      </c>
      <c r="D350" s="140"/>
      <c r="E350" s="140"/>
    </row>
    <row r="351" spans="1:5" ht="36" customHeight="1" x14ac:dyDescent="0.3">
      <c r="A351" s="138"/>
      <c r="B351" s="138"/>
      <c r="C351" s="141" t="s">
        <v>257</v>
      </c>
      <c r="D351" s="141"/>
      <c r="E351" s="141"/>
    </row>
    <row r="352" spans="1:5" x14ac:dyDescent="0.3">
      <c r="A352" s="138"/>
      <c r="B352" s="138"/>
      <c r="C352" s="140" t="s">
        <v>50</v>
      </c>
      <c r="D352" s="140"/>
      <c r="E352" s="140"/>
    </row>
    <row r="353" spans="1:5" ht="37.5" customHeight="1" x14ac:dyDescent="0.3">
      <c r="A353" s="138"/>
      <c r="B353" s="138"/>
      <c r="C353" s="141" t="s">
        <v>258</v>
      </c>
      <c r="D353" s="141"/>
      <c r="E353" s="141"/>
    </row>
    <row r="354" spans="1:5" x14ac:dyDescent="0.3">
      <c r="A354" s="99">
        <v>1142</v>
      </c>
      <c r="B354" s="99" t="s">
        <v>256</v>
      </c>
      <c r="C354" s="141"/>
      <c r="D354" s="141"/>
      <c r="E354" s="141"/>
    </row>
    <row r="355" spans="1:5" x14ac:dyDescent="0.3">
      <c r="A355" s="138" t="s">
        <v>28</v>
      </c>
      <c r="B355" s="138"/>
      <c r="C355" s="85" t="s">
        <v>259</v>
      </c>
      <c r="D355" s="25">
        <v>-16060</v>
      </c>
      <c r="E355" s="100"/>
    </row>
    <row r="356" spans="1:5" x14ac:dyDescent="0.3">
      <c r="A356" s="138" t="s">
        <v>51</v>
      </c>
      <c r="B356" s="138"/>
      <c r="C356" s="98"/>
      <c r="D356" s="98"/>
      <c r="E356" s="25">
        <v>-5000</v>
      </c>
    </row>
    <row r="357" spans="1:5" ht="40.5" customHeight="1" x14ac:dyDescent="0.3">
      <c r="A357" s="138" t="s">
        <v>29</v>
      </c>
      <c r="B357" s="138"/>
      <c r="C357" s="98"/>
      <c r="D357" s="98"/>
      <c r="E357" s="99"/>
    </row>
    <row r="358" spans="1:5" x14ac:dyDescent="0.3">
      <c r="A358" s="136" t="s">
        <v>30</v>
      </c>
      <c r="B358" s="136"/>
      <c r="C358" s="136"/>
      <c r="D358" s="136"/>
      <c r="E358" s="136"/>
    </row>
    <row r="359" spans="1:5" x14ac:dyDescent="0.3">
      <c r="A359" s="135" t="s">
        <v>260</v>
      </c>
      <c r="B359" s="135"/>
      <c r="C359" s="135"/>
      <c r="D359" s="135"/>
      <c r="E359" s="135"/>
    </row>
    <row r="360" spans="1:5" x14ac:dyDescent="0.3">
      <c r="A360" s="136" t="s">
        <v>31</v>
      </c>
      <c r="B360" s="136"/>
      <c r="C360" s="136"/>
      <c r="D360" s="136"/>
      <c r="E360" s="136"/>
    </row>
    <row r="361" spans="1:5" x14ac:dyDescent="0.3">
      <c r="A361" s="135" t="s">
        <v>52</v>
      </c>
      <c r="B361" s="135"/>
      <c r="C361" s="135"/>
      <c r="D361" s="135"/>
      <c r="E361" s="135"/>
    </row>
    <row r="362" spans="1:5" x14ac:dyDescent="0.3">
      <c r="A362" s="136" t="s">
        <v>32</v>
      </c>
      <c r="B362" s="136"/>
      <c r="C362" s="136"/>
      <c r="D362" s="136"/>
      <c r="E362" s="136"/>
    </row>
    <row r="363" spans="1:5" ht="36" customHeight="1" x14ac:dyDescent="0.3">
      <c r="A363" s="137" t="s">
        <v>53</v>
      </c>
      <c r="B363" s="137"/>
      <c r="C363" s="137"/>
      <c r="D363" s="137"/>
      <c r="E363" s="137"/>
    </row>
  </sheetData>
  <autoFilter ref="A9:E349">
    <filterColumn colId="0" showButton="0"/>
    <filterColumn colId="1" showButton="0"/>
  </autoFilter>
  <mergeCells count="323">
    <mergeCell ref="A192:C192"/>
    <mergeCell ref="A193:E193"/>
    <mergeCell ref="A194:E194"/>
    <mergeCell ref="A195:E195"/>
    <mergeCell ref="A196:E196"/>
    <mergeCell ref="A197:E197"/>
    <mergeCell ref="A198:E198"/>
    <mergeCell ref="A115:E115"/>
    <mergeCell ref="A184:B187"/>
    <mergeCell ref="C184:E184"/>
    <mergeCell ref="C185:E185"/>
    <mergeCell ref="C186:E186"/>
    <mergeCell ref="C187:E188"/>
    <mergeCell ref="A189:B189"/>
    <mergeCell ref="A190:B190"/>
    <mergeCell ref="A191:B191"/>
    <mergeCell ref="A121:B121"/>
    <mergeCell ref="A131:B134"/>
    <mergeCell ref="C131:E131"/>
    <mergeCell ref="C132:E132"/>
    <mergeCell ref="C133:E133"/>
    <mergeCell ref="C134:E135"/>
    <mergeCell ref="A130:E130"/>
    <mergeCell ref="A125:E125"/>
    <mergeCell ref="A106:B106"/>
    <mergeCell ref="A107:B107"/>
    <mergeCell ref="A108:B108"/>
    <mergeCell ref="A109:C109"/>
    <mergeCell ref="A110:E110"/>
    <mergeCell ref="A111:E111"/>
    <mergeCell ref="A112:E112"/>
    <mergeCell ref="A113:E113"/>
    <mergeCell ref="A114:E114"/>
    <mergeCell ref="A94:C94"/>
    <mergeCell ref="A95:E95"/>
    <mergeCell ref="A96:E96"/>
    <mergeCell ref="A97:E97"/>
    <mergeCell ref="A98:E98"/>
    <mergeCell ref="A99:E99"/>
    <mergeCell ref="A100:E100"/>
    <mergeCell ref="A101:B104"/>
    <mergeCell ref="C101:E101"/>
    <mergeCell ref="C102:E102"/>
    <mergeCell ref="C103:E103"/>
    <mergeCell ref="C104:E105"/>
    <mergeCell ref="A358:E358"/>
    <mergeCell ref="A359:E359"/>
    <mergeCell ref="A360:E360"/>
    <mergeCell ref="A361:E361"/>
    <mergeCell ref="A362:E362"/>
    <mergeCell ref="A363:E363"/>
    <mergeCell ref="A350:B353"/>
    <mergeCell ref="C350:E350"/>
    <mergeCell ref="C351:E351"/>
    <mergeCell ref="C352:E352"/>
    <mergeCell ref="C353:E353"/>
    <mergeCell ref="C354:E354"/>
    <mergeCell ref="A355:B355"/>
    <mergeCell ref="A356:B356"/>
    <mergeCell ref="A357:B357"/>
    <mergeCell ref="A1:A3"/>
    <mergeCell ref="A7:C9"/>
    <mergeCell ref="A10:E10"/>
    <mergeCell ref="A11:E11"/>
    <mergeCell ref="A5:E5"/>
    <mergeCell ref="D7:E7"/>
    <mergeCell ref="A12:E12"/>
    <mergeCell ref="A344:E344"/>
    <mergeCell ref="A336:B339"/>
    <mergeCell ref="C336:E336"/>
    <mergeCell ref="C337:E337"/>
    <mergeCell ref="C338:E338"/>
    <mergeCell ref="C339:E339"/>
    <mergeCell ref="A230:B233"/>
    <mergeCell ref="C230:E230"/>
    <mergeCell ref="C261:E261"/>
    <mergeCell ref="C262:E262"/>
    <mergeCell ref="C231:E231"/>
    <mergeCell ref="C232:E232"/>
    <mergeCell ref="A235:B235"/>
    <mergeCell ref="A236:B236"/>
    <mergeCell ref="A237:B237"/>
    <mergeCell ref="A238:C238"/>
    <mergeCell ref="A239:E239"/>
    <mergeCell ref="A343:B343"/>
    <mergeCell ref="A349:E349"/>
    <mergeCell ref="A345:E345"/>
    <mergeCell ref="A346:E346"/>
    <mergeCell ref="A347:E347"/>
    <mergeCell ref="A348:E348"/>
    <mergeCell ref="A240:E240"/>
    <mergeCell ref="A241:E241"/>
    <mergeCell ref="A242:E242"/>
    <mergeCell ref="A243:E243"/>
    <mergeCell ref="A244:E244"/>
    <mergeCell ref="A274:E274"/>
    <mergeCell ref="C263:E264"/>
    <mergeCell ref="A269:E269"/>
    <mergeCell ref="A270:E270"/>
    <mergeCell ref="A271:E271"/>
    <mergeCell ref="A272:E272"/>
    <mergeCell ref="A273:E273"/>
    <mergeCell ref="A265:B265"/>
    <mergeCell ref="A266:B266"/>
    <mergeCell ref="A267:B267"/>
    <mergeCell ref="A268:C268"/>
    <mergeCell ref="A260:B263"/>
    <mergeCell ref="C260:E260"/>
    <mergeCell ref="A13:B16"/>
    <mergeCell ref="C13:E13"/>
    <mergeCell ref="C14:E14"/>
    <mergeCell ref="C15:E15"/>
    <mergeCell ref="C16:E17"/>
    <mergeCell ref="A335:E335"/>
    <mergeCell ref="C340:E340"/>
    <mergeCell ref="A341:B341"/>
    <mergeCell ref="A342:B342"/>
    <mergeCell ref="C233:E234"/>
    <mergeCell ref="A48:C48"/>
    <mergeCell ref="A49:E49"/>
    <mergeCell ref="A35:B41"/>
    <mergeCell ref="A42:B46"/>
    <mergeCell ref="A47:B47"/>
    <mergeCell ref="A55:B58"/>
    <mergeCell ref="C55:E55"/>
    <mergeCell ref="A18:B20"/>
    <mergeCell ref="A30:B33"/>
    <mergeCell ref="C30:E30"/>
    <mergeCell ref="C31:E31"/>
    <mergeCell ref="C32:E32"/>
    <mergeCell ref="C33:E34"/>
    <mergeCell ref="A25:E25"/>
    <mergeCell ref="A26:E26"/>
    <mergeCell ref="A27:E27"/>
    <mergeCell ref="A28:E28"/>
    <mergeCell ref="A29:E29"/>
    <mergeCell ref="A21:B21"/>
    <mergeCell ref="A22:B22"/>
    <mergeCell ref="A23:C23"/>
    <mergeCell ref="A24:E24"/>
    <mergeCell ref="C56:E56"/>
    <mergeCell ref="C57:E57"/>
    <mergeCell ref="C58:E59"/>
    <mergeCell ref="A76:B77"/>
    <mergeCell ref="A60:B75"/>
    <mergeCell ref="A50:E50"/>
    <mergeCell ref="A51:E51"/>
    <mergeCell ref="A52:E52"/>
    <mergeCell ref="A53:E53"/>
    <mergeCell ref="A54:E54"/>
    <mergeCell ref="A78:B78"/>
    <mergeCell ref="A122:B122"/>
    <mergeCell ref="A123:B123"/>
    <mergeCell ref="A124:C124"/>
    <mergeCell ref="A84:E84"/>
    <mergeCell ref="A85:E85"/>
    <mergeCell ref="A116:B119"/>
    <mergeCell ref="C116:E116"/>
    <mergeCell ref="C117:E117"/>
    <mergeCell ref="C118:E118"/>
    <mergeCell ref="C119:E120"/>
    <mergeCell ref="A79:C79"/>
    <mergeCell ref="A80:E80"/>
    <mergeCell ref="A81:E81"/>
    <mergeCell ref="A82:E82"/>
    <mergeCell ref="A83:E83"/>
    <mergeCell ref="A86:B89"/>
    <mergeCell ref="C86:E86"/>
    <mergeCell ref="C87:E87"/>
    <mergeCell ref="C88:E88"/>
    <mergeCell ref="C89:E90"/>
    <mergeCell ref="A91:B91"/>
    <mergeCell ref="A92:B92"/>
    <mergeCell ref="A93:B93"/>
    <mergeCell ref="A126:E126"/>
    <mergeCell ref="A127:E127"/>
    <mergeCell ref="A128:E128"/>
    <mergeCell ref="A129:E129"/>
    <mergeCell ref="A141:E141"/>
    <mergeCell ref="A142:E142"/>
    <mergeCell ref="A143:E143"/>
    <mergeCell ref="A144:E144"/>
    <mergeCell ref="A145:E145"/>
    <mergeCell ref="A136:B136"/>
    <mergeCell ref="A137:B137"/>
    <mergeCell ref="A138:B138"/>
    <mergeCell ref="A139:C139"/>
    <mergeCell ref="A140:E140"/>
    <mergeCell ref="A151:B151"/>
    <mergeCell ref="A152:B152"/>
    <mergeCell ref="A153:B153"/>
    <mergeCell ref="A154:C154"/>
    <mergeCell ref="A155:E155"/>
    <mergeCell ref="A146:B149"/>
    <mergeCell ref="C146:E146"/>
    <mergeCell ref="C147:E147"/>
    <mergeCell ref="C148:E148"/>
    <mergeCell ref="C149:E150"/>
    <mergeCell ref="A183:E183"/>
    <mergeCell ref="A161:B164"/>
    <mergeCell ref="C161:E161"/>
    <mergeCell ref="C162:E162"/>
    <mergeCell ref="C163:E163"/>
    <mergeCell ref="C164:E165"/>
    <mergeCell ref="A156:E156"/>
    <mergeCell ref="A157:E157"/>
    <mergeCell ref="A158:E158"/>
    <mergeCell ref="A159:E159"/>
    <mergeCell ref="A160:E160"/>
    <mergeCell ref="A166:B174"/>
    <mergeCell ref="A175:B175"/>
    <mergeCell ref="A176:B176"/>
    <mergeCell ref="A177:C177"/>
    <mergeCell ref="A178:E178"/>
    <mergeCell ref="A179:E179"/>
    <mergeCell ref="A180:E180"/>
    <mergeCell ref="A181:E181"/>
    <mergeCell ref="A182:E182"/>
    <mergeCell ref="A204:B204"/>
    <mergeCell ref="A205:B205"/>
    <mergeCell ref="A206:B206"/>
    <mergeCell ref="A207:C207"/>
    <mergeCell ref="A208:E208"/>
    <mergeCell ref="A199:B202"/>
    <mergeCell ref="C199:E199"/>
    <mergeCell ref="C200:E200"/>
    <mergeCell ref="C201:E201"/>
    <mergeCell ref="C202:E203"/>
    <mergeCell ref="A209:E209"/>
    <mergeCell ref="A210:E210"/>
    <mergeCell ref="A211:E211"/>
    <mergeCell ref="A212:E212"/>
    <mergeCell ref="A213:E213"/>
    <mergeCell ref="A219:B220"/>
    <mergeCell ref="A214:B217"/>
    <mergeCell ref="C214:E214"/>
    <mergeCell ref="C215:E215"/>
    <mergeCell ref="C216:E216"/>
    <mergeCell ref="C217:E218"/>
    <mergeCell ref="A225:E225"/>
    <mergeCell ref="A226:E226"/>
    <mergeCell ref="A227:E227"/>
    <mergeCell ref="A228:E228"/>
    <mergeCell ref="A229:E229"/>
    <mergeCell ref="A221:B221"/>
    <mergeCell ref="A222:B222"/>
    <mergeCell ref="A223:C223"/>
    <mergeCell ref="A224:E224"/>
    <mergeCell ref="A250:B250"/>
    <mergeCell ref="A251:B251"/>
    <mergeCell ref="A252:B252"/>
    <mergeCell ref="A253:C253"/>
    <mergeCell ref="A254:E254"/>
    <mergeCell ref="A245:B248"/>
    <mergeCell ref="C245:E245"/>
    <mergeCell ref="C246:E246"/>
    <mergeCell ref="C247:E247"/>
    <mergeCell ref="C248:E249"/>
    <mergeCell ref="A275:B278"/>
    <mergeCell ref="C275:E275"/>
    <mergeCell ref="C276:E276"/>
    <mergeCell ref="C277:E277"/>
    <mergeCell ref="C278:E279"/>
    <mergeCell ref="A255:E255"/>
    <mergeCell ref="A256:E256"/>
    <mergeCell ref="A257:E257"/>
    <mergeCell ref="A258:E258"/>
    <mergeCell ref="A259:E259"/>
    <mergeCell ref="A285:E285"/>
    <mergeCell ref="A286:E286"/>
    <mergeCell ref="A287:E287"/>
    <mergeCell ref="A288:E288"/>
    <mergeCell ref="A289:E289"/>
    <mergeCell ref="A280:B280"/>
    <mergeCell ref="A281:B281"/>
    <mergeCell ref="A282:B282"/>
    <mergeCell ref="A283:C283"/>
    <mergeCell ref="A284:E284"/>
    <mergeCell ref="A295:B295"/>
    <mergeCell ref="A296:B296"/>
    <mergeCell ref="A297:B297"/>
    <mergeCell ref="A298:C298"/>
    <mergeCell ref="A299:E299"/>
    <mergeCell ref="A290:B293"/>
    <mergeCell ref="C290:E290"/>
    <mergeCell ref="C291:E291"/>
    <mergeCell ref="C292:E292"/>
    <mergeCell ref="C293:E294"/>
    <mergeCell ref="A300:E300"/>
    <mergeCell ref="A301:E301"/>
    <mergeCell ref="A302:E302"/>
    <mergeCell ref="A303:E303"/>
    <mergeCell ref="A304:E304"/>
    <mergeCell ref="A310:B310"/>
    <mergeCell ref="A311:B311"/>
    <mergeCell ref="A312:B312"/>
    <mergeCell ref="A313:C313"/>
    <mergeCell ref="A314:E314"/>
    <mergeCell ref="A305:B308"/>
    <mergeCell ref="C305:E305"/>
    <mergeCell ref="C306:E306"/>
    <mergeCell ref="C307:E307"/>
    <mergeCell ref="C308:E309"/>
    <mergeCell ref="A320:B323"/>
    <mergeCell ref="C320:E320"/>
    <mergeCell ref="C321:E321"/>
    <mergeCell ref="C322:E322"/>
    <mergeCell ref="C323:E324"/>
    <mergeCell ref="A315:E315"/>
    <mergeCell ref="A316:E316"/>
    <mergeCell ref="A317:E317"/>
    <mergeCell ref="A318:E318"/>
    <mergeCell ref="A319:E319"/>
    <mergeCell ref="A330:E330"/>
    <mergeCell ref="A331:E331"/>
    <mergeCell ref="A332:E332"/>
    <mergeCell ref="A333:E333"/>
    <mergeCell ref="A334:E334"/>
    <mergeCell ref="A325:B325"/>
    <mergeCell ref="A326:B326"/>
    <mergeCell ref="A327:B327"/>
    <mergeCell ref="A328:C328"/>
    <mergeCell ref="A329:E329"/>
  </mergeCells>
  <pageMargins left="0.15748031496062992" right="0.15748031496062992" top="0.23622047244094491" bottom="0.15748031496062992" header="0.15748031496062992" footer="0.15748031496062992"/>
  <pageSetup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"/>
  <sheetViews>
    <sheetView topLeftCell="A52" zoomScaleNormal="100" workbookViewId="0">
      <selection activeCell="A6" sqref="A6:E6"/>
    </sheetView>
  </sheetViews>
  <sheetFormatPr defaultColWidth="9.140625" defaultRowHeight="13.5" x14ac:dyDescent="0.25"/>
  <cols>
    <col min="1" max="3" width="14" style="3" customWidth="1"/>
    <col min="4" max="4" width="89.42578125" style="3" customWidth="1"/>
    <col min="5" max="5" width="27.42578125" style="3" customWidth="1"/>
    <col min="6" max="6" width="9.140625" style="3"/>
    <col min="7" max="7" width="10.7109375" style="3" bestFit="1" customWidth="1"/>
    <col min="8" max="8" width="10.42578125" style="3" bestFit="1" customWidth="1"/>
    <col min="9" max="16384" width="9.140625" style="3"/>
  </cols>
  <sheetData>
    <row r="1" spans="1:11" s="33" customFormat="1" ht="17.25" x14ac:dyDescent="0.3">
      <c r="A1" s="32"/>
      <c r="B1" s="32"/>
      <c r="C1" s="32"/>
      <c r="D1" s="32"/>
      <c r="E1" s="28" t="s">
        <v>1</v>
      </c>
      <c r="I1" s="6"/>
      <c r="K1" s="6"/>
    </row>
    <row r="2" spans="1:11" s="33" customFormat="1" ht="17.25" x14ac:dyDescent="0.3">
      <c r="A2" s="32"/>
      <c r="B2" s="32"/>
      <c r="C2" s="32"/>
      <c r="D2" s="32"/>
      <c r="E2" s="28" t="s">
        <v>367</v>
      </c>
      <c r="I2" s="6"/>
      <c r="K2" s="6"/>
    </row>
    <row r="3" spans="1:11" s="33" customFormat="1" ht="17.25" x14ac:dyDescent="0.3">
      <c r="A3" s="32"/>
      <c r="B3" s="32"/>
      <c r="C3" s="32"/>
      <c r="D3" s="32"/>
      <c r="E3" s="28" t="s">
        <v>57</v>
      </c>
      <c r="K3" s="7"/>
    </row>
    <row r="4" spans="1:11" x14ac:dyDescent="0.25">
      <c r="A4" s="23"/>
      <c r="B4" s="23"/>
      <c r="C4" s="23"/>
      <c r="D4" s="23"/>
      <c r="E4" s="27"/>
    </row>
    <row r="5" spans="1:11" ht="14.25" x14ac:dyDescent="0.25">
      <c r="A5" s="22"/>
      <c r="B5" s="23"/>
      <c r="C5" s="23"/>
      <c r="D5" s="23"/>
      <c r="E5" s="31" t="s">
        <v>25</v>
      </c>
    </row>
    <row r="6" spans="1:11" ht="33" customHeight="1" x14ac:dyDescent="0.25">
      <c r="A6" s="189" t="s">
        <v>353</v>
      </c>
      <c r="B6" s="189"/>
      <c r="C6" s="189"/>
      <c r="D6" s="189"/>
      <c r="E6" s="189"/>
    </row>
    <row r="7" spans="1:11" x14ac:dyDescent="0.25">
      <c r="A7" s="22"/>
      <c r="B7" s="23"/>
      <c r="C7" s="23"/>
      <c r="D7" s="23"/>
      <c r="E7" s="24"/>
    </row>
    <row r="8" spans="1:11" ht="14.25" x14ac:dyDescent="0.25">
      <c r="A8" s="190" t="s">
        <v>355</v>
      </c>
      <c r="B8" s="190"/>
      <c r="C8" s="190"/>
      <c r="D8" s="190"/>
      <c r="E8" s="190"/>
    </row>
    <row r="9" spans="1:11" ht="14.25" x14ac:dyDescent="0.25">
      <c r="A9" s="190" t="s">
        <v>15</v>
      </c>
      <c r="B9" s="190"/>
      <c r="C9" s="190"/>
      <c r="D9" s="190"/>
      <c r="E9" s="190"/>
    </row>
    <row r="10" spans="1:11" ht="14.25" x14ac:dyDescent="0.25">
      <c r="A10" s="191" t="s">
        <v>16</v>
      </c>
      <c r="B10" s="191"/>
      <c r="C10" s="191"/>
      <c r="D10" s="191"/>
      <c r="E10" s="192"/>
    </row>
    <row r="11" spans="1:11" ht="33" customHeight="1" x14ac:dyDescent="0.25">
      <c r="A11" s="195" t="s">
        <v>14</v>
      </c>
      <c r="B11" s="196"/>
      <c r="C11" s="193" t="s">
        <v>20</v>
      </c>
      <c r="D11" s="195" t="s">
        <v>17</v>
      </c>
      <c r="E11" s="29" t="s">
        <v>74</v>
      </c>
    </row>
    <row r="12" spans="1:11" ht="81" x14ac:dyDescent="0.25">
      <c r="A12" s="47" t="s">
        <v>18</v>
      </c>
      <c r="B12" s="47" t="s">
        <v>19</v>
      </c>
      <c r="C12" s="194"/>
      <c r="D12" s="197"/>
      <c r="E12" s="30" t="s">
        <v>21</v>
      </c>
      <c r="G12" s="51"/>
    </row>
    <row r="13" spans="1:11" x14ac:dyDescent="0.25">
      <c r="A13" s="5">
        <v>1001</v>
      </c>
      <c r="B13" s="36"/>
      <c r="C13" s="37"/>
      <c r="D13" s="39" t="s">
        <v>23</v>
      </c>
      <c r="E13" s="38"/>
      <c r="G13" s="51"/>
    </row>
    <row r="14" spans="1:11" x14ac:dyDescent="0.25">
      <c r="A14" s="188"/>
      <c r="B14" s="179"/>
      <c r="C14" s="179"/>
      <c r="D14" s="4" t="s">
        <v>261</v>
      </c>
      <c r="E14" s="182">
        <f>E20</f>
        <v>-10000</v>
      </c>
      <c r="G14" s="51"/>
    </row>
    <row r="15" spans="1:11" ht="14.25" x14ac:dyDescent="0.25">
      <c r="A15" s="188"/>
      <c r="B15" s="180"/>
      <c r="C15" s="180"/>
      <c r="D15" s="43" t="s">
        <v>33</v>
      </c>
      <c r="E15" s="183"/>
      <c r="G15" s="51"/>
    </row>
    <row r="16" spans="1:11" ht="27" x14ac:dyDescent="0.25">
      <c r="A16" s="188"/>
      <c r="B16" s="180"/>
      <c r="C16" s="180"/>
      <c r="D16" s="4" t="s">
        <v>262</v>
      </c>
      <c r="E16" s="183"/>
      <c r="G16" s="51"/>
      <c r="H16" s="51"/>
    </row>
    <row r="17" spans="1:7" ht="14.25" x14ac:dyDescent="0.25">
      <c r="A17" s="188"/>
      <c r="B17" s="180"/>
      <c r="C17" s="180"/>
      <c r="D17" s="43" t="s">
        <v>34</v>
      </c>
      <c r="E17" s="183"/>
      <c r="G17" s="51"/>
    </row>
    <row r="18" spans="1:7" ht="27" x14ac:dyDescent="0.25">
      <c r="A18" s="188"/>
      <c r="B18" s="181"/>
      <c r="C18" s="181"/>
      <c r="D18" s="4" t="s">
        <v>263</v>
      </c>
      <c r="E18" s="184"/>
      <c r="G18" s="51"/>
    </row>
    <row r="19" spans="1:7" x14ac:dyDescent="0.25">
      <c r="A19" s="188"/>
      <c r="B19" s="39"/>
      <c r="C19" s="39"/>
      <c r="D19" s="39" t="s">
        <v>75</v>
      </c>
      <c r="E19" s="38"/>
      <c r="G19" s="51"/>
    </row>
    <row r="20" spans="1:7" x14ac:dyDescent="0.25">
      <c r="A20" s="188"/>
      <c r="B20" s="79" t="str">
        <f>+'2'!B17</f>
        <v>ԱԾ17</v>
      </c>
      <c r="C20" s="179"/>
      <c r="D20" s="4" t="s">
        <v>149</v>
      </c>
      <c r="E20" s="182">
        <f>'2'!E23</f>
        <v>-10000</v>
      </c>
      <c r="G20" s="51"/>
    </row>
    <row r="21" spans="1:7" ht="14.25" x14ac:dyDescent="0.25">
      <c r="A21" s="188"/>
      <c r="B21" s="80"/>
      <c r="C21" s="180"/>
      <c r="D21" s="43" t="s">
        <v>72</v>
      </c>
      <c r="E21" s="183"/>
      <c r="G21" s="51"/>
    </row>
    <row r="22" spans="1:7" ht="54" x14ac:dyDescent="0.25">
      <c r="A22" s="188"/>
      <c r="B22" s="80"/>
      <c r="C22" s="180"/>
      <c r="D22" s="4" t="s">
        <v>150</v>
      </c>
      <c r="E22" s="183"/>
      <c r="G22" s="51"/>
    </row>
    <row r="23" spans="1:7" ht="14.25" x14ac:dyDescent="0.25">
      <c r="A23" s="188"/>
      <c r="B23" s="80"/>
      <c r="C23" s="180"/>
      <c r="D23" s="43" t="s">
        <v>73</v>
      </c>
      <c r="E23" s="183"/>
      <c r="G23" s="51"/>
    </row>
    <row r="24" spans="1:7" x14ac:dyDescent="0.25">
      <c r="A24" s="188"/>
      <c r="B24" s="81"/>
      <c r="C24" s="181"/>
      <c r="D24" s="4" t="s">
        <v>155</v>
      </c>
      <c r="E24" s="184"/>
      <c r="G24" s="51"/>
    </row>
    <row r="25" spans="1:7" x14ac:dyDescent="0.25">
      <c r="A25" s="5">
        <v>1003</v>
      </c>
      <c r="B25" s="36"/>
      <c r="C25" s="37"/>
      <c r="D25" s="39" t="s">
        <v>23</v>
      </c>
      <c r="E25" s="38"/>
      <c r="G25" s="51"/>
    </row>
    <row r="26" spans="1:7" x14ac:dyDescent="0.25">
      <c r="A26" s="188"/>
      <c r="B26" s="179"/>
      <c r="C26" s="179"/>
      <c r="D26" s="4" t="s">
        <v>264</v>
      </c>
      <c r="E26" s="182">
        <f>E32</f>
        <v>-158800</v>
      </c>
      <c r="G26" s="51"/>
    </row>
    <row r="27" spans="1:7" ht="14.25" x14ac:dyDescent="0.25">
      <c r="A27" s="188"/>
      <c r="B27" s="180"/>
      <c r="C27" s="180"/>
      <c r="D27" s="43" t="s">
        <v>33</v>
      </c>
      <c r="E27" s="183"/>
      <c r="G27" s="51"/>
    </row>
    <row r="28" spans="1:7" ht="27" x14ac:dyDescent="0.25">
      <c r="A28" s="188"/>
      <c r="B28" s="180"/>
      <c r="C28" s="180"/>
      <c r="D28" s="4" t="s">
        <v>265</v>
      </c>
      <c r="E28" s="183"/>
      <c r="G28" s="51"/>
    </row>
    <row r="29" spans="1:7" ht="14.25" x14ac:dyDescent="0.25">
      <c r="A29" s="188"/>
      <c r="B29" s="180"/>
      <c r="C29" s="180"/>
      <c r="D29" s="43" t="s">
        <v>34</v>
      </c>
      <c r="E29" s="183"/>
      <c r="G29" s="51"/>
    </row>
    <row r="30" spans="1:7" ht="135" x14ac:dyDescent="0.25">
      <c r="A30" s="188"/>
      <c r="B30" s="181"/>
      <c r="C30" s="181"/>
      <c r="D30" s="4" t="s">
        <v>266</v>
      </c>
      <c r="E30" s="184"/>
      <c r="G30" s="51"/>
    </row>
    <row r="31" spans="1:7" x14ac:dyDescent="0.25">
      <c r="A31" s="188"/>
      <c r="B31" s="39"/>
      <c r="C31" s="39"/>
      <c r="D31" s="39" t="s">
        <v>75</v>
      </c>
      <c r="E31" s="38"/>
      <c r="G31" s="51"/>
    </row>
    <row r="32" spans="1:7" x14ac:dyDescent="0.25">
      <c r="A32" s="188"/>
      <c r="B32" s="79" t="str">
        <f>+'2'!B34</f>
        <v>ԱԾ02</v>
      </c>
      <c r="C32" s="179"/>
      <c r="D32" s="4" t="s">
        <v>267</v>
      </c>
      <c r="E32" s="182">
        <f>'2'!E48</f>
        <v>-158800</v>
      </c>
      <c r="G32" s="51"/>
    </row>
    <row r="33" spans="1:7" ht="14.25" x14ac:dyDescent="0.25">
      <c r="A33" s="188"/>
      <c r="B33" s="80"/>
      <c r="C33" s="180"/>
      <c r="D33" s="43" t="s">
        <v>72</v>
      </c>
      <c r="E33" s="183"/>
      <c r="G33" s="51"/>
    </row>
    <row r="34" spans="1:7" ht="54" x14ac:dyDescent="0.25">
      <c r="A34" s="188"/>
      <c r="B34" s="80"/>
      <c r="C34" s="180"/>
      <c r="D34" s="4" t="s">
        <v>158</v>
      </c>
      <c r="E34" s="183"/>
      <c r="G34" s="51"/>
    </row>
    <row r="35" spans="1:7" ht="14.25" x14ac:dyDescent="0.25">
      <c r="A35" s="188"/>
      <c r="B35" s="80"/>
      <c r="C35" s="180"/>
      <c r="D35" s="43" t="s">
        <v>73</v>
      </c>
      <c r="E35" s="183"/>
      <c r="G35" s="51"/>
    </row>
    <row r="36" spans="1:7" x14ac:dyDescent="0.25">
      <c r="A36" s="188"/>
      <c r="B36" s="81"/>
      <c r="C36" s="181"/>
      <c r="D36" s="4" t="s">
        <v>173</v>
      </c>
      <c r="E36" s="184"/>
      <c r="G36" s="51"/>
    </row>
    <row r="37" spans="1:7" x14ac:dyDescent="0.25">
      <c r="A37" s="5">
        <v>1099</v>
      </c>
      <c r="B37" s="36"/>
      <c r="C37" s="37"/>
      <c r="D37" s="39" t="s">
        <v>23</v>
      </c>
      <c r="E37" s="38"/>
      <c r="G37" s="51"/>
    </row>
    <row r="38" spans="1:7" ht="18.75" customHeight="1" x14ac:dyDescent="0.25">
      <c r="A38" s="185"/>
      <c r="B38" s="179"/>
      <c r="C38" s="179"/>
      <c r="D38" s="4" t="s">
        <v>268</v>
      </c>
      <c r="E38" s="182">
        <f>E44+E49+E54+E59+E64+E69</f>
        <v>-360000</v>
      </c>
      <c r="G38" s="51"/>
    </row>
    <row r="39" spans="1:7" ht="14.25" x14ac:dyDescent="0.25">
      <c r="A39" s="186"/>
      <c r="B39" s="180"/>
      <c r="C39" s="180"/>
      <c r="D39" s="43" t="s">
        <v>33</v>
      </c>
      <c r="E39" s="183"/>
      <c r="G39" s="51"/>
    </row>
    <row r="40" spans="1:7" ht="93" customHeight="1" x14ac:dyDescent="0.25">
      <c r="A40" s="186"/>
      <c r="B40" s="180"/>
      <c r="C40" s="180"/>
      <c r="D40" s="4" t="s">
        <v>269</v>
      </c>
      <c r="E40" s="183"/>
      <c r="G40" s="51"/>
    </row>
    <row r="41" spans="1:7" ht="14.25" x14ac:dyDescent="0.25">
      <c r="A41" s="186"/>
      <c r="B41" s="180"/>
      <c r="C41" s="180"/>
      <c r="D41" s="43" t="s">
        <v>34</v>
      </c>
      <c r="E41" s="183"/>
      <c r="G41" s="51"/>
    </row>
    <row r="42" spans="1:7" ht="54" x14ac:dyDescent="0.25">
      <c r="A42" s="186"/>
      <c r="B42" s="181"/>
      <c r="C42" s="181"/>
      <c r="D42" s="4" t="s">
        <v>270</v>
      </c>
      <c r="E42" s="184"/>
      <c r="G42" s="51"/>
    </row>
    <row r="43" spans="1:7" x14ac:dyDescent="0.25">
      <c r="A43" s="186"/>
      <c r="B43" s="39"/>
      <c r="C43" s="39"/>
      <c r="D43" s="39" t="s">
        <v>75</v>
      </c>
      <c r="E43" s="38"/>
      <c r="G43" s="51"/>
    </row>
    <row r="44" spans="1:7" x14ac:dyDescent="0.25">
      <c r="A44" s="186"/>
      <c r="B44" s="86" t="str">
        <f>'2'!B59</f>
        <v>ԱԾ01</v>
      </c>
      <c r="C44" s="179"/>
      <c r="D44" s="4" t="s">
        <v>175</v>
      </c>
      <c r="E44" s="182">
        <f>'2'!E79</f>
        <v>-360000</v>
      </c>
      <c r="G44" s="51"/>
    </row>
    <row r="45" spans="1:7" ht="14.25" x14ac:dyDescent="0.25">
      <c r="A45" s="186"/>
      <c r="B45" s="87"/>
      <c r="C45" s="180"/>
      <c r="D45" s="43" t="s">
        <v>72</v>
      </c>
      <c r="E45" s="183"/>
      <c r="G45" s="51"/>
    </row>
    <row r="46" spans="1:7" ht="135" x14ac:dyDescent="0.25">
      <c r="A46" s="186"/>
      <c r="B46" s="87"/>
      <c r="C46" s="180"/>
      <c r="D46" s="4" t="s">
        <v>176</v>
      </c>
      <c r="E46" s="183"/>
      <c r="G46" s="51"/>
    </row>
    <row r="47" spans="1:7" ht="14.25" x14ac:dyDescent="0.25">
      <c r="A47" s="186"/>
      <c r="B47" s="87"/>
      <c r="C47" s="180"/>
      <c r="D47" s="43" t="s">
        <v>73</v>
      </c>
      <c r="E47" s="183"/>
      <c r="G47" s="51"/>
    </row>
    <row r="48" spans="1:7" ht="40.5" x14ac:dyDescent="0.25">
      <c r="A48" s="186"/>
      <c r="B48" s="88"/>
      <c r="C48" s="181"/>
      <c r="D48" s="4" t="s">
        <v>198</v>
      </c>
      <c r="E48" s="184"/>
      <c r="G48" s="51"/>
    </row>
    <row r="49" spans="1:7" ht="27" x14ac:dyDescent="0.25">
      <c r="A49" s="186"/>
      <c r="B49" s="86" t="str">
        <f>'2'!B90</f>
        <v>ԱԾ02</v>
      </c>
      <c r="C49" s="106"/>
      <c r="D49" s="4" t="s">
        <v>356</v>
      </c>
      <c r="E49" s="182">
        <f>'2'!E94</f>
        <v>35000</v>
      </c>
      <c r="G49" s="51"/>
    </row>
    <row r="50" spans="1:7" ht="14.25" x14ac:dyDescent="0.25">
      <c r="A50" s="186"/>
      <c r="B50" s="87"/>
      <c r="C50" s="106"/>
      <c r="D50" s="43" t="s">
        <v>72</v>
      </c>
      <c r="E50" s="183"/>
      <c r="G50" s="51"/>
    </row>
    <row r="51" spans="1:7" ht="27" x14ac:dyDescent="0.25">
      <c r="A51" s="186"/>
      <c r="B51" s="87"/>
      <c r="C51" s="106"/>
      <c r="D51" s="4" t="s">
        <v>357</v>
      </c>
      <c r="E51" s="183"/>
      <c r="G51" s="51"/>
    </row>
    <row r="52" spans="1:7" ht="14.25" x14ac:dyDescent="0.25">
      <c r="A52" s="186"/>
      <c r="B52" s="87"/>
      <c r="C52" s="106"/>
      <c r="D52" s="43" t="s">
        <v>73</v>
      </c>
      <c r="E52" s="183"/>
      <c r="G52" s="51"/>
    </row>
    <row r="53" spans="1:7" ht="27" x14ac:dyDescent="0.25">
      <c r="A53" s="186"/>
      <c r="B53" s="87"/>
      <c r="C53" s="106"/>
      <c r="D53" s="4" t="s">
        <v>364</v>
      </c>
      <c r="E53" s="184"/>
      <c r="G53" s="51"/>
    </row>
    <row r="54" spans="1:7" ht="27" x14ac:dyDescent="0.25">
      <c r="A54" s="186"/>
      <c r="B54" s="86" t="str">
        <f>'2'!B105</f>
        <v>ԱԾ03</v>
      </c>
      <c r="C54" s="179"/>
      <c r="D54" s="4" t="s">
        <v>359</v>
      </c>
      <c r="E54" s="182">
        <f>'2'!E109</f>
        <v>15000</v>
      </c>
      <c r="G54" s="51"/>
    </row>
    <row r="55" spans="1:7" ht="14.25" x14ac:dyDescent="0.25">
      <c r="A55" s="186"/>
      <c r="B55" s="87"/>
      <c r="C55" s="180"/>
      <c r="D55" s="43" t="s">
        <v>72</v>
      </c>
      <c r="E55" s="183"/>
      <c r="G55" s="51"/>
    </row>
    <row r="56" spans="1:7" ht="40.5" x14ac:dyDescent="0.25">
      <c r="A56" s="186"/>
      <c r="B56" s="87"/>
      <c r="C56" s="180"/>
      <c r="D56" s="4" t="s">
        <v>360</v>
      </c>
      <c r="E56" s="183"/>
      <c r="G56" s="51"/>
    </row>
    <row r="57" spans="1:7" ht="14.25" x14ac:dyDescent="0.25">
      <c r="A57" s="186"/>
      <c r="B57" s="87"/>
      <c r="C57" s="180"/>
      <c r="D57" s="43" t="s">
        <v>73</v>
      </c>
      <c r="E57" s="183"/>
      <c r="G57" s="51"/>
    </row>
    <row r="58" spans="1:7" x14ac:dyDescent="0.25">
      <c r="A58" s="186"/>
      <c r="B58" s="88"/>
      <c r="C58" s="181"/>
      <c r="D58" s="4" t="s">
        <v>96</v>
      </c>
      <c r="E58" s="184"/>
      <c r="G58" s="51"/>
    </row>
    <row r="59" spans="1:7" x14ac:dyDescent="0.25">
      <c r="A59" s="186"/>
      <c r="B59" s="86" t="str">
        <f>'2'!B120</f>
        <v>ԱԾ04</v>
      </c>
      <c r="C59" s="179"/>
      <c r="D59" s="4" t="s">
        <v>202</v>
      </c>
      <c r="E59" s="182">
        <f>'2'!E124</f>
        <v>-160000</v>
      </c>
      <c r="G59" s="51"/>
    </row>
    <row r="60" spans="1:7" ht="14.25" x14ac:dyDescent="0.25">
      <c r="A60" s="186"/>
      <c r="B60" s="87"/>
      <c r="C60" s="180"/>
      <c r="D60" s="43" t="s">
        <v>72</v>
      </c>
      <c r="E60" s="183"/>
      <c r="G60" s="51"/>
    </row>
    <row r="61" spans="1:7" ht="27" x14ac:dyDescent="0.25">
      <c r="A61" s="186"/>
      <c r="B61" s="87"/>
      <c r="C61" s="180"/>
      <c r="D61" s="4" t="s">
        <v>203</v>
      </c>
      <c r="E61" s="183"/>
      <c r="G61" s="51"/>
    </row>
    <row r="62" spans="1:7" ht="14.25" x14ac:dyDescent="0.25">
      <c r="A62" s="186"/>
      <c r="B62" s="87"/>
      <c r="C62" s="180"/>
      <c r="D62" s="43" t="s">
        <v>73</v>
      </c>
      <c r="E62" s="183"/>
      <c r="G62" s="51"/>
    </row>
    <row r="63" spans="1:7" x14ac:dyDescent="0.25">
      <c r="A63" s="186"/>
      <c r="B63" s="88"/>
      <c r="C63" s="181"/>
      <c r="D63" s="4" t="s">
        <v>205</v>
      </c>
      <c r="E63" s="184"/>
      <c r="G63" s="51"/>
    </row>
    <row r="64" spans="1:7" ht="27" x14ac:dyDescent="0.25">
      <c r="A64" s="186"/>
      <c r="B64" s="86" t="str">
        <f>'2'!B135</f>
        <v>ԱԾ06</v>
      </c>
      <c r="C64" s="179"/>
      <c r="D64" s="4" t="s">
        <v>207</v>
      </c>
      <c r="E64" s="182">
        <f>'2'!E139</f>
        <v>-10000</v>
      </c>
      <c r="G64" s="51"/>
    </row>
    <row r="65" spans="1:7" ht="14.25" x14ac:dyDescent="0.25">
      <c r="A65" s="186"/>
      <c r="B65" s="87"/>
      <c r="C65" s="180"/>
      <c r="D65" s="43" t="s">
        <v>72</v>
      </c>
      <c r="E65" s="183"/>
      <c r="G65" s="51"/>
    </row>
    <row r="66" spans="1:7" ht="40.5" x14ac:dyDescent="0.25">
      <c r="A66" s="186"/>
      <c r="B66" s="87"/>
      <c r="C66" s="180"/>
      <c r="D66" s="4" t="s">
        <v>208</v>
      </c>
      <c r="E66" s="183"/>
      <c r="G66" s="51"/>
    </row>
    <row r="67" spans="1:7" ht="14.25" x14ac:dyDescent="0.25">
      <c r="A67" s="186"/>
      <c r="B67" s="87"/>
      <c r="C67" s="180"/>
      <c r="D67" s="43" t="s">
        <v>73</v>
      </c>
      <c r="E67" s="183"/>
      <c r="G67" s="51"/>
    </row>
    <row r="68" spans="1:7" ht="54" x14ac:dyDescent="0.25">
      <c r="A68" s="186"/>
      <c r="B68" s="88"/>
      <c r="C68" s="181"/>
      <c r="D68" s="4" t="s">
        <v>271</v>
      </c>
      <c r="E68" s="184"/>
      <c r="G68" s="51"/>
    </row>
    <row r="69" spans="1:7" x14ac:dyDescent="0.25">
      <c r="A69" s="186"/>
      <c r="B69" s="86" t="str">
        <f>'2'!B150</f>
        <v>ԱԾ10</v>
      </c>
      <c r="C69" s="179"/>
      <c r="D69" s="4" t="s">
        <v>210</v>
      </c>
      <c r="E69" s="182">
        <f>'2'!E154</f>
        <v>120000</v>
      </c>
      <c r="G69" s="51"/>
    </row>
    <row r="70" spans="1:7" ht="14.25" x14ac:dyDescent="0.25">
      <c r="A70" s="186"/>
      <c r="B70" s="87"/>
      <c r="C70" s="180"/>
      <c r="D70" s="43" t="s">
        <v>72</v>
      </c>
      <c r="E70" s="183"/>
      <c r="G70" s="51"/>
    </row>
    <row r="71" spans="1:7" x14ac:dyDescent="0.25">
      <c r="A71" s="186"/>
      <c r="B71" s="87"/>
      <c r="C71" s="180"/>
      <c r="D71" s="4" t="s">
        <v>211</v>
      </c>
      <c r="E71" s="183"/>
      <c r="G71" s="51"/>
    </row>
    <row r="72" spans="1:7" ht="14.25" x14ac:dyDescent="0.25">
      <c r="A72" s="186"/>
      <c r="B72" s="87"/>
      <c r="C72" s="180"/>
      <c r="D72" s="43" t="s">
        <v>73</v>
      </c>
      <c r="E72" s="183"/>
      <c r="G72" s="51"/>
    </row>
    <row r="73" spans="1:7" ht="27" x14ac:dyDescent="0.25">
      <c r="A73" s="187"/>
      <c r="B73" s="88"/>
      <c r="C73" s="181"/>
      <c r="D73" s="4" t="s">
        <v>213</v>
      </c>
      <c r="E73" s="184"/>
      <c r="G73" s="51"/>
    </row>
    <row r="74" spans="1:7" x14ac:dyDescent="0.25">
      <c r="A74" s="5">
        <v>1142</v>
      </c>
      <c r="B74" s="36"/>
      <c r="C74" s="37"/>
      <c r="D74" s="39" t="s">
        <v>23</v>
      </c>
      <c r="E74" s="38"/>
      <c r="G74" s="51"/>
    </row>
    <row r="75" spans="1:7" x14ac:dyDescent="0.25">
      <c r="A75" s="185"/>
      <c r="B75" s="179"/>
      <c r="C75" s="179"/>
      <c r="D75" s="4" t="s">
        <v>55</v>
      </c>
      <c r="E75" s="182">
        <f>E81+E87+E90</f>
        <v>-114000</v>
      </c>
      <c r="G75" s="51"/>
    </row>
    <row r="76" spans="1:7" ht="14.25" x14ac:dyDescent="0.25">
      <c r="A76" s="186"/>
      <c r="B76" s="180"/>
      <c r="C76" s="180"/>
      <c r="D76" s="43" t="s">
        <v>33</v>
      </c>
      <c r="E76" s="183"/>
      <c r="G76" s="51"/>
    </row>
    <row r="77" spans="1:7" ht="54" x14ac:dyDescent="0.25">
      <c r="A77" s="186"/>
      <c r="B77" s="180"/>
      <c r="C77" s="180"/>
      <c r="D77" s="4" t="s">
        <v>56</v>
      </c>
      <c r="E77" s="183"/>
      <c r="G77" s="51"/>
    </row>
    <row r="78" spans="1:7" ht="14.25" x14ac:dyDescent="0.25">
      <c r="A78" s="186"/>
      <c r="B78" s="180"/>
      <c r="C78" s="180"/>
      <c r="D78" s="43" t="s">
        <v>34</v>
      </c>
      <c r="E78" s="183"/>
      <c r="G78" s="51"/>
    </row>
    <row r="79" spans="1:7" ht="27" x14ac:dyDescent="0.25">
      <c r="A79" s="186"/>
      <c r="B79" s="181"/>
      <c r="C79" s="181"/>
      <c r="D79" s="4" t="s">
        <v>53</v>
      </c>
      <c r="E79" s="184"/>
      <c r="G79" s="51"/>
    </row>
    <row r="80" spans="1:7" x14ac:dyDescent="0.25">
      <c r="A80" s="186"/>
      <c r="B80" s="39"/>
      <c r="C80" s="39"/>
      <c r="D80" s="39" t="s">
        <v>75</v>
      </c>
      <c r="E80" s="38"/>
      <c r="G80" s="51"/>
    </row>
    <row r="81" spans="1:7" ht="27" x14ac:dyDescent="0.25">
      <c r="A81" s="186"/>
      <c r="B81" s="86" t="str">
        <f>'2'!B165</f>
        <v>ԱԾ04</v>
      </c>
      <c r="C81" s="179"/>
      <c r="D81" s="4" t="s">
        <v>214</v>
      </c>
      <c r="E81" s="182">
        <f>'2'!E177</f>
        <v>-9000</v>
      </c>
      <c r="G81" s="51"/>
    </row>
    <row r="82" spans="1:7" ht="14.25" x14ac:dyDescent="0.25">
      <c r="A82" s="186"/>
      <c r="B82" s="87"/>
      <c r="C82" s="180"/>
      <c r="D82" s="43" t="s">
        <v>72</v>
      </c>
      <c r="E82" s="183"/>
      <c r="G82" s="51"/>
    </row>
    <row r="83" spans="1:7" ht="58.5" customHeight="1" x14ac:dyDescent="0.25">
      <c r="A83" s="186"/>
      <c r="B83" s="87"/>
      <c r="C83" s="180"/>
      <c r="D83" s="4" t="s">
        <v>215</v>
      </c>
      <c r="E83" s="183"/>
      <c r="G83" s="51"/>
    </row>
    <row r="84" spans="1:7" ht="14.25" x14ac:dyDescent="0.25">
      <c r="A84" s="186"/>
      <c r="B84" s="87"/>
      <c r="C84" s="180"/>
      <c r="D84" s="43" t="s">
        <v>73</v>
      </c>
      <c r="E84" s="183"/>
      <c r="G84" s="51"/>
    </row>
    <row r="85" spans="1:7" ht="27" x14ac:dyDescent="0.25">
      <c r="A85" s="186"/>
      <c r="B85" s="88"/>
      <c r="C85" s="181"/>
      <c r="D85" s="4" t="s">
        <v>226</v>
      </c>
      <c r="E85" s="184"/>
      <c r="G85" s="51"/>
    </row>
    <row r="86" spans="1:7" x14ac:dyDescent="0.25">
      <c r="A86" s="186"/>
      <c r="B86" s="39"/>
      <c r="C86" s="39"/>
      <c r="D86" s="39" t="s">
        <v>35</v>
      </c>
      <c r="E86" s="38"/>
      <c r="G86" s="51"/>
    </row>
    <row r="87" spans="1:7" ht="27" x14ac:dyDescent="0.25">
      <c r="A87" s="186"/>
      <c r="B87" s="86" t="str">
        <f>'2'!B340</f>
        <v>ԾՏ01</v>
      </c>
      <c r="C87" s="179"/>
      <c r="D87" s="4" t="s">
        <v>97</v>
      </c>
      <c r="E87" s="182">
        <f>'2'!E342</f>
        <v>-100000</v>
      </c>
      <c r="G87" s="51"/>
    </row>
    <row r="88" spans="1:7" ht="14.25" x14ac:dyDescent="0.25">
      <c r="A88" s="186"/>
      <c r="B88" s="94"/>
      <c r="C88" s="180"/>
      <c r="D88" s="43" t="s">
        <v>36</v>
      </c>
      <c r="E88" s="183"/>
      <c r="G88" s="51"/>
    </row>
    <row r="89" spans="1:7" ht="27" x14ac:dyDescent="0.25">
      <c r="A89" s="186"/>
      <c r="B89" s="95"/>
      <c r="C89" s="181"/>
      <c r="D89" s="4" t="s">
        <v>98</v>
      </c>
      <c r="E89" s="184"/>
      <c r="G89" s="51"/>
    </row>
    <row r="90" spans="1:7" ht="27" x14ac:dyDescent="0.25">
      <c r="A90" s="186"/>
      <c r="B90" s="86" t="str">
        <f>'2'!B354</f>
        <v>ԾՏ02</v>
      </c>
      <c r="C90" s="179"/>
      <c r="D90" s="4" t="s">
        <v>257</v>
      </c>
      <c r="E90" s="182">
        <f>'2'!E356</f>
        <v>-5000</v>
      </c>
      <c r="G90" s="51"/>
    </row>
    <row r="91" spans="1:7" ht="14.25" x14ac:dyDescent="0.25">
      <c r="A91" s="186"/>
      <c r="B91" s="94"/>
      <c r="C91" s="180"/>
      <c r="D91" s="43" t="s">
        <v>36</v>
      </c>
      <c r="E91" s="183"/>
      <c r="G91" s="51"/>
    </row>
    <row r="92" spans="1:7" ht="27" x14ac:dyDescent="0.25">
      <c r="A92" s="187"/>
      <c r="B92" s="95"/>
      <c r="C92" s="181"/>
      <c r="D92" s="4" t="s">
        <v>258</v>
      </c>
      <c r="E92" s="184"/>
      <c r="G92" s="51"/>
    </row>
    <row r="93" spans="1:7" x14ac:dyDescent="0.25">
      <c r="A93" s="5">
        <v>1150</v>
      </c>
      <c r="B93" s="36"/>
      <c r="C93" s="37"/>
      <c r="D93" s="39" t="s">
        <v>23</v>
      </c>
      <c r="E93" s="38"/>
      <c r="G93" s="51"/>
    </row>
    <row r="94" spans="1:7" x14ac:dyDescent="0.25">
      <c r="A94" s="185"/>
      <c r="B94" s="179"/>
      <c r="C94" s="179"/>
      <c r="D94" s="4" t="s">
        <v>102</v>
      </c>
      <c r="E94" s="182">
        <f>E105+E110+E115+E120+E125+E130+E135+E140+E145+E100</f>
        <v>642800</v>
      </c>
      <c r="G94" s="51"/>
    </row>
    <row r="95" spans="1:7" ht="14.25" x14ac:dyDescent="0.25">
      <c r="A95" s="186"/>
      <c r="B95" s="180"/>
      <c r="C95" s="180"/>
      <c r="D95" s="43" t="s">
        <v>33</v>
      </c>
      <c r="E95" s="183"/>
      <c r="G95" s="51"/>
    </row>
    <row r="96" spans="1:7" ht="40.5" x14ac:dyDescent="0.25">
      <c r="A96" s="186"/>
      <c r="B96" s="180"/>
      <c r="C96" s="180"/>
      <c r="D96" s="4" t="s">
        <v>103</v>
      </c>
      <c r="E96" s="183"/>
      <c r="G96" s="51"/>
    </row>
    <row r="97" spans="1:7" ht="14.25" x14ac:dyDescent="0.25">
      <c r="A97" s="186"/>
      <c r="B97" s="180"/>
      <c r="C97" s="180"/>
      <c r="D97" s="43" t="s">
        <v>34</v>
      </c>
      <c r="E97" s="183"/>
      <c r="G97" s="51"/>
    </row>
    <row r="98" spans="1:7" x14ac:dyDescent="0.25">
      <c r="A98" s="186"/>
      <c r="B98" s="181"/>
      <c r="C98" s="181"/>
      <c r="D98" s="4" t="s">
        <v>95</v>
      </c>
      <c r="E98" s="184"/>
      <c r="G98" s="51"/>
    </row>
    <row r="99" spans="1:7" x14ac:dyDescent="0.25">
      <c r="A99" s="186"/>
      <c r="B99" s="39"/>
      <c r="C99" s="39"/>
      <c r="D99" s="39" t="s">
        <v>75</v>
      </c>
      <c r="E99" s="38"/>
      <c r="G99" s="51"/>
    </row>
    <row r="100" spans="1:7" ht="27" x14ac:dyDescent="0.25">
      <c r="A100" s="186"/>
      <c r="B100" s="86" t="str">
        <f>'2'!B188</f>
        <v>ԱԾ01</v>
      </c>
      <c r="C100" s="179"/>
      <c r="D100" s="4" t="s">
        <v>365</v>
      </c>
      <c r="E100" s="182">
        <f>'2'!E192</f>
        <v>-100000</v>
      </c>
      <c r="G100" s="51"/>
    </row>
    <row r="101" spans="1:7" ht="14.25" x14ac:dyDescent="0.25">
      <c r="A101" s="186"/>
      <c r="B101" s="87"/>
      <c r="C101" s="180"/>
      <c r="D101" s="43" t="s">
        <v>72</v>
      </c>
      <c r="E101" s="183"/>
      <c r="G101" s="51"/>
    </row>
    <row r="102" spans="1:7" ht="27" x14ac:dyDescent="0.25">
      <c r="A102" s="186"/>
      <c r="B102" s="87"/>
      <c r="C102" s="180"/>
      <c r="D102" s="4" t="s">
        <v>362</v>
      </c>
      <c r="E102" s="183"/>
      <c r="G102" s="51"/>
    </row>
    <row r="103" spans="1:7" ht="14.25" x14ac:dyDescent="0.25">
      <c r="A103" s="186"/>
      <c r="B103" s="87"/>
      <c r="C103" s="180"/>
      <c r="D103" s="43" t="s">
        <v>73</v>
      </c>
      <c r="E103" s="183"/>
      <c r="G103" s="51"/>
    </row>
    <row r="104" spans="1:7" x14ac:dyDescent="0.25">
      <c r="A104" s="186"/>
      <c r="B104" s="88"/>
      <c r="C104" s="181"/>
      <c r="D104" s="4" t="s">
        <v>96</v>
      </c>
      <c r="E104" s="184"/>
      <c r="G104" s="51"/>
    </row>
    <row r="105" spans="1:7" x14ac:dyDescent="0.25">
      <c r="A105" s="186"/>
      <c r="B105" s="86" t="str">
        <f>'2'!B203</f>
        <v>ԱԾ02</v>
      </c>
      <c r="C105" s="185"/>
      <c r="D105" s="114" t="s">
        <v>227</v>
      </c>
      <c r="E105" s="198">
        <f>'2'!E207</f>
        <v>400000</v>
      </c>
      <c r="G105" s="51"/>
    </row>
    <row r="106" spans="1:7" ht="14.25" x14ac:dyDescent="0.25">
      <c r="A106" s="186"/>
      <c r="B106" s="87"/>
      <c r="C106" s="186"/>
      <c r="D106" s="115" t="s">
        <v>72</v>
      </c>
      <c r="E106" s="199"/>
      <c r="G106" s="51"/>
    </row>
    <row r="107" spans="1:7" ht="27" x14ac:dyDescent="0.25">
      <c r="A107" s="186"/>
      <c r="B107" s="87"/>
      <c r="C107" s="186"/>
      <c r="D107" s="114" t="s">
        <v>228</v>
      </c>
      <c r="E107" s="199"/>
      <c r="G107" s="51"/>
    </row>
    <row r="108" spans="1:7" ht="14.25" x14ac:dyDescent="0.25">
      <c r="A108" s="186"/>
      <c r="B108" s="87"/>
      <c r="C108" s="186"/>
      <c r="D108" s="115" t="s">
        <v>73</v>
      </c>
      <c r="E108" s="199"/>
      <c r="G108" s="51"/>
    </row>
    <row r="109" spans="1:7" ht="27" x14ac:dyDescent="0.25">
      <c r="A109" s="186"/>
      <c r="B109" s="88"/>
      <c r="C109" s="187"/>
      <c r="D109" s="114" t="s">
        <v>230</v>
      </c>
      <c r="E109" s="200"/>
      <c r="G109" s="51"/>
    </row>
    <row r="110" spans="1:7" ht="27" x14ac:dyDescent="0.25">
      <c r="A110" s="186"/>
      <c r="B110" s="113" t="str">
        <f>'2'!B218</f>
        <v>ԱԾ04</v>
      </c>
      <c r="C110" s="179"/>
      <c r="D110" s="114" t="s">
        <v>233</v>
      </c>
      <c r="E110" s="182">
        <f>'2'!E223</f>
        <v>-130000</v>
      </c>
      <c r="G110" s="51"/>
    </row>
    <row r="111" spans="1:7" ht="14.25" x14ac:dyDescent="0.25">
      <c r="A111" s="186"/>
      <c r="B111" s="87"/>
      <c r="C111" s="180"/>
      <c r="D111" s="43" t="s">
        <v>72</v>
      </c>
      <c r="E111" s="183"/>
      <c r="G111" s="51"/>
    </row>
    <row r="112" spans="1:7" ht="40.5" x14ac:dyDescent="0.25">
      <c r="A112" s="186"/>
      <c r="B112" s="87"/>
      <c r="C112" s="180"/>
      <c r="D112" s="4" t="s">
        <v>234</v>
      </c>
      <c r="E112" s="183"/>
      <c r="G112" s="51"/>
    </row>
    <row r="113" spans="1:7" ht="14.25" x14ac:dyDescent="0.25">
      <c r="A113" s="186"/>
      <c r="B113" s="87"/>
      <c r="C113" s="180"/>
      <c r="D113" s="43" t="s">
        <v>73</v>
      </c>
      <c r="E113" s="183"/>
      <c r="G113" s="51"/>
    </row>
    <row r="114" spans="1:7" x14ac:dyDescent="0.25">
      <c r="A114" s="186"/>
      <c r="B114" s="88"/>
      <c r="C114" s="181"/>
      <c r="D114" s="4" t="s">
        <v>232</v>
      </c>
      <c r="E114" s="184"/>
      <c r="G114" s="51"/>
    </row>
    <row r="115" spans="1:7" x14ac:dyDescent="0.25">
      <c r="A115" s="186"/>
      <c r="B115" s="44" t="str">
        <f>'2'!B234</f>
        <v>ԱԾ05</v>
      </c>
      <c r="C115" s="179"/>
      <c r="D115" s="4" t="s">
        <v>91</v>
      </c>
      <c r="E115" s="182">
        <f>'2'!E238</f>
        <v>-280000</v>
      </c>
      <c r="G115" s="51"/>
    </row>
    <row r="116" spans="1:7" ht="14.25" x14ac:dyDescent="0.25">
      <c r="A116" s="186"/>
      <c r="B116" s="45"/>
      <c r="C116" s="180"/>
      <c r="D116" s="43" t="s">
        <v>72</v>
      </c>
      <c r="E116" s="183"/>
      <c r="G116" s="51"/>
    </row>
    <row r="117" spans="1:7" ht="27" x14ac:dyDescent="0.25">
      <c r="A117" s="186"/>
      <c r="B117" s="45"/>
      <c r="C117" s="180"/>
      <c r="D117" s="4" t="s">
        <v>92</v>
      </c>
      <c r="E117" s="183"/>
      <c r="G117" s="51"/>
    </row>
    <row r="118" spans="1:7" ht="14.25" x14ac:dyDescent="0.25">
      <c r="A118" s="186"/>
      <c r="B118" s="45"/>
      <c r="C118" s="180"/>
      <c r="D118" s="43" t="s">
        <v>73</v>
      </c>
      <c r="E118" s="183"/>
      <c r="G118" s="51"/>
    </row>
    <row r="119" spans="1:7" x14ac:dyDescent="0.25">
      <c r="A119" s="186"/>
      <c r="B119" s="46"/>
      <c r="C119" s="181"/>
      <c r="D119" s="4" t="s">
        <v>96</v>
      </c>
      <c r="E119" s="184"/>
      <c r="G119" s="51"/>
    </row>
    <row r="120" spans="1:7" x14ac:dyDescent="0.25">
      <c r="A120" s="186"/>
      <c r="B120" s="56" t="str">
        <f>'2'!B249</f>
        <v>ԱԾ06</v>
      </c>
      <c r="C120" s="179"/>
      <c r="D120" s="4" t="s">
        <v>236</v>
      </c>
      <c r="E120" s="182">
        <f>'2'!E253</f>
        <v>100000</v>
      </c>
      <c r="G120" s="51"/>
    </row>
    <row r="121" spans="1:7" ht="14.25" x14ac:dyDescent="0.25">
      <c r="A121" s="186"/>
      <c r="B121" s="57"/>
      <c r="C121" s="180"/>
      <c r="D121" s="43" t="s">
        <v>72</v>
      </c>
      <c r="E121" s="183"/>
      <c r="G121" s="51"/>
    </row>
    <row r="122" spans="1:7" ht="40.5" x14ac:dyDescent="0.25">
      <c r="A122" s="186"/>
      <c r="B122" s="57"/>
      <c r="C122" s="180"/>
      <c r="D122" s="4" t="s">
        <v>237</v>
      </c>
      <c r="E122" s="183"/>
      <c r="G122" s="51"/>
    </row>
    <row r="123" spans="1:7" ht="14.25" x14ac:dyDescent="0.25">
      <c r="A123" s="186"/>
      <c r="B123" s="57"/>
      <c r="C123" s="180"/>
      <c r="D123" s="43" t="s">
        <v>73</v>
      </c>
      <c r="E123" s="183"/>
      <c r="G123" s="51"/>
    </row>
    <row r="124" spans="1:7" ht="27" x14ac:dyDescent="0.25">
      <c r="A124" s="186"/>
      <c r="B124" s="58"/>
      <c r="C124" s="181"/>
      <c r="D124" s="4" t="s">
        <v>230</v>
      </c>
      <c r="E124" s="184"/>
      <c r="G124" s="51"/>
    </row>
    <row r="125" spans="1:7" x14ac:dyDescent="0.25">
      <c r="A125" s="186"/>
      <c r="B125" s="86" t="str">
        <f>'2'!B264</f>
        <v>ԱԾ07</v>
      </c>
      <c r="C125" s="179"/>
      <c r="D125" s="4" t="s">
        <v>117</v>
      </c>
      <c r="E125" s="182">
        <f>'2'!E268</f>
        <v>-100000</v>
      </c>
      <c r="G125" s="51"/>
    </row>
    <row r="126" spans="1:7" ht="14.25" x14ac:dyDescent="0.25">
      <c r="A126" s="186"/>
      <c r="B126" s="87"/>
      <c r="C126" s="180"/>
      <c r="D126" s="43" t="s">
        <v>72</v>
      </c>
      <c r="E126" s="183"/>
      <c r="G126" s="51"/>
    </row>
    <row r="127" spans="1:7" ht="40.5" x14ac:dyDescent="0.25">
      <c r="A127" s="186"/>
      <c r="B127" s="87"/>
      <c r="C127" s="180"/>
      <c r="D127" s="4" t="s">
        <v>118</v>
      </c>
      <c r="E127" s="183"/>
      <c r="G127" s="51"/>
    </row>
    <row r="128" spans="1:7" ht="14.25" x14ac:dyDescent="0.25">
      <c r="A128" s="186"/>
      <c r="B128" s="87"/>
      <c r="C128" s="180"/>
      <c r="D128" s="43" t="s">
        <v>73</v>
      </c>
      <c r="E128" s="183"/>
      <c r="G128" s="51"/>
    </row>
    <row r="129" spans="1:7" x14ac:dyDescent="0.25">
      <c r="A129" s="186"/>
      <c r="B129" s="88"/>
      <c r="C129" s="181"/>
      <c r="D129" s="4" t="s">
        <v>96</v>
      </c>
      <c r="E129" s="184"/>
      <c r="G129" s="51"/>
    </row>
    <row r="130" spans="1:7" ht="27" x14ac:dyDescent="0.25">
      <c r="A130" s="186"/>
      <c r="B130" s="86" t="str">
        <f>'2'!B279</f>
        <v>ԱԾ08</v>
      </c>
      <c r="C130" s="179"/>
      <c r="D130" s="4" t="s">
        <v>240</v>
      </c>
      <c r="E130" s="182">
        <f>'2'!E283</f>
        <v>200000</v>
      </c>
      <c r="G130" s="51"/>
    </row>
    <row r="131" spans="1:7" ht="14.25" x14ac:dyDescent="0.25">
      <c r="A131" s="186"/>
      <c r="B131" s="87"/>
      <c r="C131" s="180"/>
      <c r="D131" s="43" t="s">
        <v>72</v>
      </c>
      <c r="E131" s="183"/>
      <c r="G131" s="51"/>
    </row>
    <row r="132" spans="1:7" ht="40.5" x14ac:dyDescent="0.25">
      <c r="A132" s="186"/>
      <c r="B132" s="87"/>
      <c r="C132" s="180"/>
      <c r="D132" s="4" t="s">
        <v>241</v>
      </c>
      <c r="E132" s="183"/>
      <c r="G132" s="51"/>
    </row>
    <row r="133" spans="1:7" ht="14.25" x14ac:dyDescent="0.25">
      <c r="A133" s="186"/>
      <c r="B133" s="87"/>
      <c r="C133" s="180"/>
      <c r="D133" s="43" t="s">
        <v>73</v>
      </c>
      <c r="E133" s="183"/>
      <c r="G133" s="51"/>
    </row>
    <row r="134" spans="1:7" x14ac:dyDescent="0.25">
      <c r="A134" s="186"/>
      <c r="B134" s="88"/>
      <c r="C134" s="181"/>
      <c r="D134" s="4" t="s">
        <v>96</v>
      </c>
      <c r="E134" s="184"/>
      <c r="G134" s="51"/>
    </row>
    <row r="135" spans="1:7" x14ac:dyDescent="0.25">
      <c r="A135" s="186"/>
      <c r="B135" s="86" t="str">
        <f>'2'!B294</f>
        <v>ԱԾ09</v>
      </c>
      <c r="C135" s="179"/>
      <c r="D135" s="4" t="s">
        <v>244</v>
      </c>
      <c r="E135" s="182">
        <f>'2'!E298</f>
        <v>-2000</v>
      </c>
      <c r="G135" s="51"/>
    </row>
    <row r="136" spans="1:7" ht="14.25" x14ac:dyDescent="0.25">
      <c r="A136" s="186"/>
      <c r="B136" s="87"/>
      <c r="C136" s="180"/>
      <c r="D136" s="43" t="s">
        <v>72</v>
      </c>
      <c r="E136" s="183"/>
      <c r="G136" s="51"/>
    </row>
    <row r="137" spans="1:7" ht="27" x14ac:dyDescent="0.25">
      <c r="A137" s="186"/>
      <c r="B137" s="87"/>
      <c r="C137" s="180"/>
      <c r="D137" s="4" t="s">
        <v>272</v>
      </c>
      <c r="E137" s="183"/>
      <c r="G137" s="51"/>
    </row>
    <row r="138" spans="1:7" ht="14.25" x14ac:dyDescent="0.25">
      <c r="A138" s="186"/>
      <c r="B138" s="87"/>
      <c r="C138" s="180"/>
      <c r="D138" s="43" t="s">
        <v>73</v>
      </c>
      <c r="E138" s="183"/>
      <c r="G138" s="51"/>
    </row>
    <row r="139" spans="1:7" x14ac:dyDescent="0.25">
      <c r="A139" s="186"/>
      <c r="B139" s="88"/>
      <c r="C139" s="181"/>
      <c r="D139" s="4" t="s">
        <v>232</v>
      </c>
      <c r="E139" s="184"/>
      <c r="G139" s="51"/>
    </row>
    <row r="140" spans="1:7" x14ac:dyDescent="0.25">
      <c r="A140" s="186"/>
      <c r="B140" s="86" t="str">
        <f>'2'!B309</f>
        <v>ԱԾ11</v>
      </c>
      <c r="C140" s="179"/>
      <c r="D140" s="4" t="s">
        <v>247</v>
      </c>
      <c r="E140" s="182">
        <f>'2'!E313</f>
        <v>-20000</v>
      </c>
      <c r="G140" s="51"/>
    </row>
    <row r="141" spans="1:7" ht="14.25" x14ac:dyDescent="0.25">
      <c r="A141" s="186"/>
      <c r="B141" s="87"/>
      <c r="C141" s="180"/>
      <c r="D141" s="43" t="s">
        <v>72</v>
      </c>
      <c r="E141" s="183"/>
      <c r="G141" s="51"/>
    </row>
    <row r="142" spans="1:7" x14ac:dyDescent="0.25">
      <c r="A142" s="186"/>
      <c r="B142" s="87"/>
      <c r="C142" s="180"/>
      <c r="D142" s="4" t="s">
        <v>246</v>
      </c>
      <c r="E142" s="183"/>
      <c r="G142" s="51"/>
    </row>
    <row r="143" spans="1:7" ht="14.25" x14ac:dyDescent="0.25">
      <c r="A143" s="186"/>
      <c r="B143" s="87"/>
      <c r="C143" s="180"/>
      <c r="D143" s="43" t="s">
        <v>73</v>
      </c>
      <c r="E143" s="183"/>
      <c r="G143" s="51"/>
    </row>
    <row r="144" spans="1:7" x14ac:dyDescent="0.25">
      <c r="A144" s="186"/>
      <c r="B144" s="88"/>
      <c r="C144" s="181"/>
      <c r="D144" s="4" t="s">
        <v>232</v>
      </c>
      <c r="E144" s="184"/>
      <c r="G144" s="51"/>
    </row>
    <row r="145" spans="1:7" x14ac:dyDescent="0.25">
      <c r="A145" s="186"/>
      <c r="B145" s="86" t="str">
        <f>'2'!B324</f>
        <v>ԱԾ12</v>
      </c>
      <c r="C145" s="179"/>
      <c r="D145" s="4" t="s">
        <v>251</v>
      </c>
      <c r="E145" s="182">
        <f>'2'!E328</f>
        <v>574800</v>
      </c>
      <c r="G145" s="51"/>
    </row>
    <row r="146" spans="1:7" ht="14.25" x14ac:dyDescent="0.25">
      <c r="A146" s="186"/>
      <c r="B146" s="87"/>
      <c r="C146" s="180"/>
      <c r="D146" s="43" t="s">
        <v>72</v>
      </c>
      <c r="E146" s="183"/>
      <c r="G146" s="51"/>
    </row>
    <row r="147" spans="1:7" ht="40.5" x14ac:dyDescent="0.25">
      <c r="A147" s="186"/>
      <c r="B147" s="87"/>
      <c r="C147" s="180"/>
      <c r="D147" s="4" t="s">
        <v>252</v>
      </c>
      <c r="E147" s="183"/>
      <c r="G147" s="51"/>
    </row>
    <row r="148" spans="1:7" ht="14.25" x14ac:dyDescent="0.25">
      <c r="A148" s="186"/>
      <c r="B148" s="87"/>
      <c r="C148" s="180"/>
      <c r="D148" s="43" t="s">
        <v>73</v>
      </c>
      <c r="E148" s="183"/>
      <c r="G148" s="51"/>
    </row>
    <row r="149" spans="1:7" x14ac:dyDescent="0.25">
      <c r="A149" s="187"/>
      <c r="B149" s="88"/>
      <c r="C149" s="181"/>
      <c r="D149" s="4" t="s">
        <v>96</v>
      </c>
      <c r="E149" s="184"/>
      <c r="G149" s="51"/>
    </row>
  </sheetData>
  <mergeCells count="68">
    <mergeCell ref="E54:E58"/>
    <mergeCell ref="C100:C104"/>
    <mergeCell ref="E100:E104"/>
    <mergeCell ref="C90:C92"/>
    <mergeCell ref="E90:E92"/>
    <mergeCell ref="C115:C119"/>
    <mergeCell ref="C105:C109"/>
    <mergeCell ref="E105:E109"/>
    <mergeCell ref="C110:C114"/>
    <mergeCell ref="E110:E114"/>
    <mergeCell ref="A6:E6"/>
    <mergeCell ref="A8:E8"/>
    <mergeCell ref="A9:E9"/>
    <mergeCell ref="A10:E10"/>
    <mergeCell ref="C11:C12"/>
    <mergeCell ref="A11:B11"/>
    <mergeCell ref="D11:D12"/>
    <mergeCell ref="A14:A24"/>
    <mergeCell ref="B14:B18"/>
    <mergeCell ref="C14:C18"/>
    <mergeCell ref="E14:E18"/>
    <mergeCell ref="C20:C24"/>
    <mergeCell ref="E20:E24"/>
    <mergeCell ref="A26:A36"/>
    <mergeCell ref="B26:B30"/>
    <mergeCell ref="C69:C73"/>
    <mergeCell ref="E69:E73"/>
    <mergeCell ref="A38:A73"/>
    <mergeCell ref="B38:B42"/>
    <mergeCell ref="C38:C42"/>
    <mergeCell ref="E38:E42"/>
    <mergeCell ref="C44:C48"/>
    <mergeCell ref="C26:C30"/>
    <mergeCell ref="E26:E30"/>
    <mergeCell ref="C32:C36"/>
    <mergeCell ref="E32:E36"/>
    <mergeCell ref="E44:E48"/>
    <mergeCell ref="E49:E53"/>
    <mergeCell ref="C54:C58"/>
    <mergeCell ref="B75:B79"/>
    <mergeCell ref="C75:C79"/>
    <mergeCell ref="E75:E79"/>
    <mergeCell ref="C59:C63"/>
    <mergeCell ref="E59:E63"/>
    <mergeCell ref="C64:C68"/>
    <mergeCell ref="E64:E68"/>
    <mergeCell ref="A75:A92"/>
    <mergeCell ref="A94:A149"/>
    <mergeCell ref="C81:C85"/>
    <mergeCell ref="E81:E85"/>
    <mergeCell ref="C87:C89"/>
    <mergeCell ref="E87:E89"/>
    <mergeCell ref="C120:C124"/>
    <mergeCell ref="E120:E124"/>
    <mergeCell ref="E115:E119"/>
    <mergeCell ref="C94:C98"/>
    <mergeCell ref="B94:B98"/>
    <mergeCell ref="E94:E98"/>
    <mergeCell ref="C125:C129"/>
    <mergeCell ref="E125:E129"/>
    <mergeCell ref="C140:C144"/>
    <mergeCell ref="E140:E144"/>
    <mergeCell ref="C145:C149"/>
    <mergeCell ref="E145:E149"/>
    <mergeCell ref="C130:C134"/>
    <mergeCell ref="E130:E134"/>
    <mergeCell ref="C135:C139"/>
    <mergeCell ref="E135:E139"/>
  </mergeCells>
  <dataValidations count="1">
    <dataValidation allowBlank="1" errorTitle="ԱՐԳԵԼՎԱԾ ԴԱՇՏ" error="Այս դաշտում մուտքագրումը և փոփոխությունները արգելված են" promptTitle="ԱՐԳԵԼՎԱԾ ԴԱՇՏ" prompt="Այս դաշտում մուտքագրումը և փոփոխությունները արգելված են" sqref="D94:D98 D14:D18 D20:D24 D26:D30 D32:D36 D38:D42 D75:D79 D81:D85 D87:D92 D44:D73 D100:D149"/>
  </dataValidations>
  <pageMargins left="0.15748031496062992" right="0.15748031496062992" top="0.74803149606299213" bottom="0.74803149606299213" header="0.31496062992125984" footer="0.31496062992125984"/>
  <pageSetup scale="5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97"/>
  <sheetViews>
    <sheetView zoomScaleNormal="100" workbookViewId="0">
      <pane ySplit="10" topLeftCell="A89" activePane="bottomLeft" state="frozen"/>
      <selection pane="bottomLeft" activeCell="J1" sqref="J1"/>
    </sheetView>
  </sheetViews>
  <sheetFormatPr defaultColWidth="9.140625" defaultRowHeight="16.5" x14ac:dyDescent="0.25"/>
  <cols>
    <col min="1" max="1" width="5.85546875" style="61" customWidth="1"/>
    <col min="2" max="4" width="17.42578125" style="61" customWidth="1"/>
    <col min="5" max="5" width="18.85546875" style="61" customWidth="1"/>
    <col min="6" max="9" width="17.42578125" style="61" customWidth="1"/>
    <col min="10" max="10" width="35.28515625" style="61" customWidth="1"/>
    <col min="11" max="11" width="13.7109375" style="61" bestFit="1" customWidth="1"/>
    <col min="12" max="12" width="12.28515625" style="61" bestFit="1" customWidth="1"/>
    <col min="13" max="16384" width="9.140625" style="61"/>
  </cols>
  <sheetData>
    <row r="1" spans="2:12" x14ac:dyDescent="0.25">
      <c r="J1" s="116" t="s">
        <v>371</v>
      </c>
    </row>
    <row r="2" spans="2:12" x14ac:dyDescent="0.25">
      <c r="J2" s="116" t="s">
        <v>367</v>
      </c>
    </row>
    <row r="3" spans="2:12" x14ac:dyDescent="0.25">
      <c r="J3" s="116" t="s">
        <v>57</v>
      </c>
      <c r="K3" s="117"/>
    </row>
    <row r="5" spans="2:12" ht="38.25" customHeight="1" x14ac:dyDescent="0.25">
      <c r="B5" s="211" t="s">
        <v>354</v>
      </c>
      <c r="C5" s="211"/>
      <c r="D5" s="211"/>
      <c r="E5" s="211"/>
      <c r="F5" s="211"/>
      <c r="G5" s="211"/>
      <c r="H5" s="211"/>
      <c r="I5" s="211"/>
      <c r="J5" s="211"/>
    </row>
    <row r="6" spans="2:12" x14ac:dyDescent="0.25">
      <c r="B6" s="212" t="s">
        <v>355</v>
      </c>
      <c r="C6" s="212"/>
      <c r="D6" s="212"/>
      <c r="E6" s="212"/>
      <c r="F6" s="212"/>
      <c r="G6" s="212"/>
      <c r="H6" s="212"/>
      <c r="I6" s="212"/>
      <c r="J6" s="212"/>
    </row>
    <row r="7" spans="2:12" x14ac:dyDescent="0.25">
      <c r="B7" s="118"/>
      <c r="J7" s="119"/>
      <c r="K7" s="119"/>
    </row>
    <row r="8" spans="2:12" x14ac:dyDescent="0.25">
      <c r="B8" s="207" t="s">
        <v>37</v>
      </c>
      <c r="C8" s="207"/>
      <c r="D8" s="207"/>
      <c r="E8" s="207"/>
      <c r="F8" s="207" t="s">
        <v>38</v>
      </c>
      <c r="G8" s="207" t="s">
        <v>39</v>
      </c>
      <c r="H8" s="207" t="s">
        <v>40</v>
      </c>
      <c r="I8" s="207" t="s">
        <v>41</v>
      </c>
      <c r="J8" s="213" t="s">
        <v>44</v>
      </c>
      <c r="K8" s="120"/>
    </row>
    <row r="9" spans="2:12" ht="66.75" customHeight="1" x14ac:dyDescent="0.25">
      <c r="B9" s="110" t="s">
        <v>42</v>
      </c>
      <c r="C9" s="207" t="s">
        <v>43</v>
      </c>
      <c r="D9" s="207"/>
      <c r="E9" s="207"/>
      <c r="F9" s="207"/>
      <c r="G9" s="207"/>
      <c r="H9" s="207"/>
      <c r="I9" s="207"/>
      <c r="J9" s="214"/>
    </row>
    <row r="10" spans="2:12" x14ac:dyDescent="0.25">
      <c r="B10" s="110">
        <v>1</v>
      </c>
      <c r="C10" s="201">
        <v>2</v>
      </c>
      <c r="D10" s="202"/>
      <c r="E10" s="203"/>
      <c r="F10" s="110">
        <v>3</v>
      </c>
      <c r="G10" s="110">
        <v>4</v>
      </c>
      <c r="H10" s="110">
        <v>5</v>
      </c>
      <c r="I10" s="110">
        <v>6</v>
      </c>
      <c r="J10" s="110">
        <v>7</v>
      </c>
    </row>
    <row r="11" spans="2:12" x14ac:dyDescent="0.25">
      <c r="B11" s="121" t="s">
        <v>45</v>
      </c>
      <c r="C11" s="121" t="s">
        <v>104</v>
      </c>
      <c r="D11" s="121" t="s">
        <v>54</v>
      </c>
      <c r="E11" s="208" t="s">
        <v>80</v>
      </c>
      <c r="F11" s="209"/>
      <c r="G11" s="209"/>
      <c r="H11" s="209"/>
      <c r="I11" s="210"/>
      <c r="J11" s="122">
        <f>+J12</f>
        <v>-99999.996379999997</v>
      </c>
    </row>
    <row r="12" spans="2:12" ht="33.75" customHeight="1" x14ac:dyDescent="0.25">
      <c r="B12" s="204" t="s">
        <v>105</v>
      </c>
      <c r="C12" s="205"/>
      <c r="D12" s="205"/>
      <c r="E12" s="205"/>
      <c r="F12" s="205"/>
      <c r="G12" s="205"/>
      <c r="H12" s="205"/>
      <c r="I12" s="206"/>
      <c r="J12" s="59">
        <f>J14+J15+J16+J17+J18+J19+J20+J21</f>
        <v>-99999.996379999997</v>
      </c>
      <c r="K12" s="60"/>
      <c r="L12" s="60"/>
    </row>
    <row r="13" spans="2:12" x14ac:dyDescent="0.25">
      <c r="B13" s="111"/>
      <c r="C13" s="207" t="s">
        <v>106</v>
      </c>
      <c r="D13" s="207"/>
      <c r="E13" s="207"/>
      <c r="F13" s="110"/>
      <c r="G13" s="110"/>
      <c r="H13" s="110"/>
      <c r="I13" s="110"/>
      <c r="J13" s="110"/>
      <c r="K13" s="60"/>
    </row>
    <row r="14" spans="2:12" x14ac:dyDescent="0.25">
      <c r="B14" s="111" t="s">
        <v>317</v>
      </c>
      <c r="C14" s="204" t="s">
        <v>318</v>
      </c>
      <c r="D14" s="205"/>
      <c r="E14" s="206"/>
      <c r="F14" s="110" t="s">
        <v>313</v>
      </c>
      <c r="G14" s="110" t="s">
        <v>319</v>
      </c>
      <c r="H14" s="59">
        <v>40500</v>
      </c>
      <c r="I14" s="59">
        <v>-640</v>
      </c>
      <c r="J14" s="59">
        <f>H14*I14/1000</f>
        <v>-25920</v>
      </c>
      <c r="L14" s="60"/>
    </row>
    <row r="15" spans="2:12" x14ac:dyDescent="0.25">
      <c r="B15" s="111" t="s">
        <v>320</v>
      </c>
      <c r="C15" s="204" t="s">
        <v>321</v>
      </c>
      <c r="D15" s="205"/>
      <c r="E15" s="206"/>
      <c r="F15" s="110" t="s">
        <v>123</v>
      </c>
      <c r="G15" s="110" t="s">
        <v>322</v>
      </c>
      <c r="H15" s="110">
        <v>13.2</v>
      </c>
      <c r="I15" s="59">
        <v>-731817</v>
      </c>
      <c r="J15" s="59">
        <f t="shared" ref="J15:J21" si="0">H15*I15/1000</f>
        <v>-9659.9844000000012</v>
      </c>
    </row>
    <row r="16" spans="2:12" x14ac:dyDescent="0.25">
      <c r="B16" s="111" t="s">
        <v>323</v>
      </c>
      <c r="C16" s="204" t="s">
        <v>324</v>
      </c>
      <c r="D16" s="205"/>
      <c r="E16" s="206"/>
      <c r="F16" s="110" t="s">
        <v>313</v>
      </c>
      <c r="G16" s="110" t="s">
        <v>322</v>
      </c>
      <c r="H16" s="110">
        <v>50.9</v>
      </c>
      <c r="I16" s="59">
        <v>-255000</v>
      </c>
      <c r="J16" s="59">
        <f t="shared" si="0"/>
        <v>-12979.5</v>
      </c>
    </row>
    <row r="17" spans="2:12" x14ac:dyDescent="0.25">
      <c r="B17" s="111" t="s">
        <v>325</v>
      </c>
      <c r="C17" s="204" t="s">
        <v>326</v>
      </c>
      <c r="D17" s="205"/>
      <c r="E17" s="206"/>
      <c r="F17" s="110" t="s">
        <v>313</v>
      </c>
      <c r="G17" s="110" t="s">
        <v>319</v>
      </c>
      <c r="H17" s="59">
        <v>188000</v>
      </c>
      <c r="I17" s="59">
        <v>-90</v>
      </c>
      <c r="J17" s="59">
        <f t="shared" si="0"/>
        <v>-16920</v>
      </c>
      <c r="L17" s="60"/>
    </row>
    <row r="18" spans="2:12" ht="33.75" customHeight="1" x14ac:dyDescent="0.25">
      <c r="B18" s="111" t="s">
        <v>327</v>
      </c>
      <c r="C18" s="204" t="s">
        <v>328</v>
      </c>
      <c r="D18" s="205"/>
      <c r="E18" s="206"/>
      <c r="F18" s="110" t="s">
        <v>123</v>
      </c>
      <c r="G18" s="110" t="s">
        <v>329</v>
      </c>
      <c r="H18" s="110">
        <v>66</v>
      </c>
      <c r="I18" s="59">
        <v>-217999</v>
      </c>
      <c r="J18" s="59">
        <f t="shared" si="0"/>
        <v>-14387.933999999999</v>
      </c>
    </row>
    <row r="19" spans="2:12" x14ac:dyDescent="0.25">
      <c r="B19" s="111" t="s">
        <v>330</v>
      </c>
      <c r="C19" s="107" t="s">
        <v>331</v>
      </c>
      <c r="D19" s="108"/>
      <c r="E19" s="109"/>
      <c r="F19" s="110" t="s">
        <v>123</v>
      </c>
      <c r="G19" s="110" t="s">
        <v>322</v>
      </c>
      <c r="H19" s="110">
        <v>12.8</v>
      </c>
      <c r="I19" s="59">
        <v>-500000</v>
      </c>
      <c r="J19" s="59">
        <f t="shared" si="0"/>
        <v>-6400</v>
      </c>
    </row>
    <row r="20" spans="2:12" x14ac:dyDescent="0.25">
      <c r="B20" s="111" t="s">
        <v>332</v>
      </c>
      <c r="C20" s="204" t="s">
        <v>333</v>
      </c>
      <c r="D20" s="205"/>
      <c r="E20" s="206"/>
      <c r="F20" s="110" t="s">
        <v>123</v>
      </c>
      <c r="G20" s="110" t="s">
        <v>319</v>
      </c>
      <c r="H20" s="110">
        <v>540</v>
      </c>
      <c r="I20" s="59">
        <v>-12037</v>
      </c>
      <c r="J20" s="59">
        <f t="shared" si="0"/>
        <v>-6499.98</v>
      </c>
    </row>
    <row r="21" spans="2:12" x14ac:dyDescent="0.25">
      <c r="B21" s="62" t="s">
        <v>334</v>
      </c>
      <c r="C21" s="204" t="s">
        <v>335</v>
      </c>
      <c r="D21" s="205"/>
      <c r="E21" s="206"/>
      <c r="F21" s="110" t="s">
        <v>123</v>
      </c>
      <c r="G21" s="110" t="s">
        <v>124</v>
      </c>
      <c r="H21" s="96">
        <v>14.47</v>
      </c>
      <c r="I21" s="59">
        <v>-499834</v>
      </c>
      <c r="J21" s="59">
        <f t="shared" si="0"/>
        <v>-7232.5979800000005</v>
      </c>
    </row>
    <row r="22" spans="2:12" x14ac:dyDescent="0.25">
      <c r="B22" s="121" t="s">
        <v>45</v>
      </c>
      <c r="C22" s="121" t="s">
        <v>273</v>
      </c>
      <c r="D22" s="121" t="s">
        <v>54</v>
      </c>
      <c r="E22" s="208" t="s">
        <v>126</v>
      </c>
      <c r="F22" s="209"/>
      <c r="G22" s="209"/>
      <c r="H22" s="209"/>
      <c r="I22" s="210"/>
      <c r="J22" s="122">
        <f>+J23</f>
        <v>-360000</v>
      </c>
    </row>
    <row r="23" spans="2:12" x14ac:dyDescent="0.25">
      <c r="B23" s="204" t="s">
        <v>274</v>
      </c>
      <c r="C23" s="205"/>
      <c r="D23" s="205"/>
      <c r="E23" s="205"/>
      <c r="F23" s="205"/>
      <c r="G23" s="205"/>
      <c r="H23" s="205"/>
      <c r="I23" s="206"/>
      <c r="J23" s="59">
        <f>J25</f>
        <v>-360000</v>
      </c>
    </row>
    <row r="24" spans="2:12" x14ac:dyDescent="0.25">
      <c r="B24" s="111"/>
      <c r="C24" s="207" t="s">
        <v>77</v>
      </c>
      <c r="D24" s="207"/>
      <c r="E24" s="207"/>
      <c r="F24" s="110"/>
      <c r="G24" s="110"/>
      <c r="H24" s="110"/>
      <c r="I24" s="110"/>
      <c r="J24" s="110"/>
    </row>
    <row r="25" spans="2:12" x14ac:dyDescent="0.25">
      <c r="B25" s="62" t="s">
        <v>108</v>
      </c>
      <c r="C25" s="201" t="s">
        <v>109</v>
      </c>
      <c r="D25" s="202"/>
      <c r="E25" s="203"/>
      <c r="F25" s="110" t="s">
        <v>107</v>
      </c>
      <c r="G25" s="110" t="s">
        <v>78</v>
      </c>
      <c r="H25" s="59"/>
      <c r="I25" s="63"/>
      <c r="J25" s="59">
        <f>'1'!E26</f>
        <v>-360000</v>
      </c>
    </row>
    <row r="26" spans="2:12" x14ac:dyDescent="0.25">
      <c r="B26" s="121" t="s">
        <v>45</v>
      </c>
      <c r="C26" s="121" t="s">
        <v>273</v>
      </c>
      <c r="D26" s="121" t="s">
        <v>111</v>
      </c>
      <c r="E26" s="208" t="s">
        <v>128</v>
      </c>
      <c r="F26" s="209"/>
      <c r="G26" s="209"/>
      <c r="H26" s="209"/>
      <c r="I26" s="210"/>
      <c r="J26" s="122">
        <f>+J30+J36+J27+J35</f>
        <v>-120000</v>
      </c>
    </row>
    <row r="27" spans="2:12" ht="34.5" customHeight="1" x14ac:dyDescent="0.25">
      <c r="B27" s="204" t="s">
        <v>368</v>
      </c>
      <c r="C27" s="205"/>
      <c r="D27" s="205"/>
      <c r="E27" s="205"/>
      <c r="F27" s="205"/>
      <c r="G27" s="205"/>
      <c r="H27" s="205"/>
      <c r="I27" s="206"/>
      <c r="J27" s="59">
        <f>J29</f>
        <v>15000</v>
      </c>
    </row>
    <row r="28" spans="2:12" x14ac:dyDescent="0.25">
      <c r="B28" s="111"/>
      <c r="C28" s="207" t="s">
        <v>77</v>
      </c>
      <c r="D28" s="207"/>
      <c r="E28" s="207"/>
      <c r="F28" s="110"/>
      <c r="G28" s="110"/>
      <c r="H28" s="110"/>
      <c r="I28" s="110"/>
      <c r="J28" s="110"/>
    </row>
    <row r="29" spans="2:12" x14ac:dyDescent="0.25">
      <c r="B29" s="62" t="s">
        <v>280</v>
      </c>
      <c r="C29" s="201" t="s">
        <v>275</v>
      </c>
      <c r="D29" s="202"/>
      <c r="E29" s="203"/>
      <c r="F29" s="110" t="s">
        <v>107</v>
      </c>
      <c r="G29" s="110" t="s">
        <v>78</v>
      </c>
      <c r="H29" s="59"/>
      <c r="I29" s="63"/>
      <c r="J29" s="59">
        <f>'1'!E33</f>
        <v>15000</v>
      </c>
    </row>
    <row r="30" spans="2:12" x14ac:dyDescent="0.25">
      <c r="B30" s="204" t="s">
        <v>276</v>
      </c>
      <c r="C30" s="205"/>
      <c r="D30" s="205"/>
      <c r="E30" s="205"/>
      <c r="F30" s="205"/>
      <c r="G30" s="205"/>
      <c r="H30" s="205"/>
      <c r="I30" s="206"/>
      <c r="J30" s="59">
        <f>J32</f>
        <v>-160000</v>
      </c>
    </row>
    <row r="31" spans="2:12" x14ac:dyDescent="0.25">
      <c r="B31" s="111"/>
      <c r="C31" s="207" t="s">
        <v>77</v>
      </c>
      <c r="D31" s="207"/>
      <c r="E31" s="207"/>
      <c r="F31" s="110"/>
      <c r="G31" s="110"/>
      <c r="H31" s="110"/>
      <c r="I31" s="110"/>
      <c r="J31" s="110"/>
    </row>
    <row r="32" spans="2:12" ht="33.75" customHeight="1" x14ac:dyDescent="0.25">
      <c r="B32" s="62" t="s">
        <v>277</v>
      </c>
      <c r="C32" s="201" t="s">
        <v>278</v>
      </c>
      <c r="D32" s="202"/>
      <c r="E32" s="203"/>
      <c r="F32" s="110" t="s">
        <v>107</v>
      </c>
      <c r="G32" s="110" t="s">
        <v>78</v>
      </c>
      <c r="H32" s="59"/>
      <c r="I32" s="63"/>
      <c r="J32" s="59">
        <f>'1'!E36</f>
        <v>-160000</v>
      </c>
    </row>
    <row r="33" spans="2:10" x14ac:dyDescent="0.25">
      <c r="B33" s="204" t="s">
        <v>369</v>
      </c>
      <c r="C33" s="205"/>
      <c r="D33" s="205"/>
      <c r="E33" s="205"/>
      <c r="F33" s="205"/>
      <c r="G33" s="205"/>
      <c r="H33" s="205"/>
      <c r="I33" s="206"/>
      <c r="J33" s="59">
        <f>J35</f>
        <v>35000</v>
      </c>
    </row>
    <row r="34" spans="2:10" x14ac:dyDescent="0.25">
      <c r="B34" s="111"/>
      <c r="C34" s="207" t="s">
        <v>77</v>
      </c>
      <c r="D34" s="207"/>
      <c r="E34" s="207"/>
      <c r="F34" s="110"/>
      <c r="G34" s="110"/>
      <c r="H34" s="110"/>
      <c r="I34" s="110"/>
      <c r="J34" s="110"/>
    </row>
    <row r="35" spans="2:10" x14ac:dyDescent="0.25">
      <c r="B35" s="62" t="s">
        <v>280</v>
      </c>
      <c r="C35" s="201" t="s">
        <v>275</v>
      </c>
      <c r="D35" s="202"/>
      <c r="E35" s="203"/>
      <c r="F35" s="110" t="s">
        <v>107</v>
      </c>
      <c r="G35" s="110" t="s">
        <v>78</v>
      </c>
      <c r="H35" s="59"/>
      <c r="I35" s="63"/>
      <c r="J35" s="59">
        <f>'1'!E41</f>
        <v>35000</v>
      </c>
    </row>
    <row r="36" spans="2:10" ht="33.75" customHeight="1" x14ac:dyDescent="0.25">
      <c r="B36" s="204" t="s">
        <v>279</v>
      </c>
      <c r="C36" s="205"/>
      <c r="D36" s="205"/>
      <c r="E36" s="205"/>
      <c r="F36" s="205"/>
      <c r="G36" s="205"/>
      <c r="H36" s="205"/>
      <c r="I36" s="206"/>
      <c r="J36" s="59">
        <f>J38</f>
        <v>-10000</v>
      </c>
    </row>
    <row r="37" spans="2:10" x14ac:dyDescent="0.25">
      <c r="B37" s="111"/>
      <c r="C37" s="207" t="s">
        <v>77</v>
      </c>
      <c r="D37" s="207"/>
      <c r="E37" s="207"/>
      <c r="F37" s="110"/>
      <c r="G37" s="110"/>
      <c r="H37" s="110"/>
      <c r="I37" s="110"/>
      <c r="J37" s="110"/>
    </row>
    <row r="38" spans="2:10" x14ac:dyDescent="0.25">
      <c r="B38" s="62" t="s">
        <v>280</v>
      </c>
      <c r="C38" s="201" t="s">
        <v>275</v>
      </c>
      <c r="D38" s="202"/>
      <c r="E38" s="203"/>
      <c r="F38" s="110" t="s">
        <v>107</v>
      </c>
      <c r="G38" s="110" t="s">
        <v>78</v>
      </c>
      <c r="H38" s="59"/>
      <c r="I38" s="63"/>
      <c r="J38" s="59">
        <f>'1'!E44</f>
        <v>-10000</v>
      </c>
    </row>
    <row r="39" spans="2:10" x14ac:dyDescent="0.25">
      <c r="B39" s="121" t="s">
        <v>45</v>
      </c>
      <c r="C39" s="121" t="s">
        <v>273</v>
      </c>
      <c r="D39" s="121" t="s">
        <v>281</v>
      </c>
      <c r="E39" s="208" t="s">
        <v>132</v>
      </c>
      <c r="F39" s="209"/>
      <c r="G39" s="209"/>
      <c r="H39" s="209"/>
      <c r="I39" s="210"/>
      <c r="J39" s="122">
        <f>J40</f>
        <v>120000</v>
      </c>
    </row>
    <row r="40" spans="2:10" x14ac:dyDescent="0.25">
      <c r="B40" s="204" t="s">
        <v>282</v>
      </c>
      <c r="C40" s="205"/>
      <c r="D40" s="205"/>
      <c r="E40" s="205"/>
      <c r="F40" s="205"/>
      <c r="G40" s="205"/>
      <c r="H40" s="205"/>
      <c r="I40" s="206"/>
      <c r="J40" s="59">
        <f>J42</f>
        <v>120000</v>
      </c>
    </row>
    <row r="41" spans="2:10" x14ac:dyDescent="0.25">
      <c r="B41" s="111"/>
      <c r="C41" s="207" t="s">
        <v>77</v>
      </c>
      <c r="D41" s="207"/>
      <c r="E41" s="207"/>
      <c r="F41" s="110"/>
      <c r="G41" s="110"/>
      <c r="H41" s="110"/>
      <c r="I41" s="110"/>
      <c r="J41" s="110"/>
    </row>
    <row r="42" spans="2:10" x14ac:dyDescent="0.25">
      <c r="B42" s="62" t="s">
        <v>283</v>
      </c>
      <c r="C42" s="201" t="s">
        <v>284</v>
      </c>
      <c r="D42" s="202"/>
      <c r="E42" s="203"/>
      <c r="F42" s="110" t="s">
        <v>107</v>
      </c>
      <c r="G42" s="110" t="s">
        <v>78</v>
      </c>
      <c r="H42" s="59"/>
      <c r="I42" s="63"/>
      <c r="J42" s="59">
        <f>'1'!E53</f>
        <v>120000</v>
      </c>
    </row>
    <row r="43" spans="2:10" x14ac:dyDescent="0.25">
      <c r="B43" s="121" t="s">
        <v>45</v>
      </c>
      <c r="C43" s="121" t="s">
        <v>110</v>
      </c>
      <c r="D43" s="121" t="s">
        <v>54</v>
      </c>
      <c r="E43" s="208" t="s">
        <v>134</v>
      </c>
      <c r="F43" s="209"/>
      <c r="G43" s="209"/>
      <c r="H43" s="209"/>
      <c r="I43" s="210"/>
      <c r="J43" s="122">
        <f>J44+J47+J50</f>
        <v>170000</v>
      </c>
    </row>
    <row r="44" spans="2:10" x14ac:dyDescent="0.25">
      <c r="B44" s="204" t="s">
        <v>285</v>
      </c>
      <c r="C44" s="205"/>
      <c r="D44" s="205"/>
      <c r="E44" s="205"/>
      <c r="F44" s="205"/>
      <c r="G44" s="205"/>
      <c r="H44" s="205"/>
      <c r="I44" s="206"/>
      <c r="J44" s="59">
        <f>J46</f>
        <v>400000</v>
      </c>
    </row>
    <row r="45" spans="2:10" x14ac:dyDescent="0.25">
      <c r="B45" s="111"/>
      <c r="C45" s="207" t="s">
        <v>77</v>
      </c>
      <c r="D45" s="207"/>
      <c r="E45" s="207"/>
      <c r="F45" s="110"/>
      <c r="G45" s="110"/>
      <c r="H45" s="110"/>
      <c r="I45" s="110"/>
      <c r="J45" s="110"/>
    </row>
    <row r="46" spans="2:10" x14ac:dyDescent="0.25">
      <c r="B46" s="62" t="s">
        <v>286</v>
      </c>
      <c r="C46" s="201" t="s">
        <v>287</v>
      </c>
      <c r="D46" s="202"/>
      <c r="E46" s="203"/>
      <c r="F46" s="110" t="s">
        <v>107</v>
      </c>
      <c r="G46" s="110" t="s">
        <v>78</v>
      </c>
      <c r="H46" s="59"/>
      <c r="I46" s="63"/>
      <c r="J46" s="59">
        <f>'1'!E58</f>
        <v>400000</v>
      </c>
    </row>
    <row r="47" spans="2:10" x14ac:dyDescent="0.25">
      <c r="B47" s="204" t="s">
        <v>370</v>
      </c>
      <c r="C47" s="205"/>
      <c r="D47" s="205"/>
      <c r="E47" s="205"/>
      <c r="F47" s="205"/>
      <c r="G47" s="205"/>
      <c r="H47" s="205"/>
      <c r="I47" s="206"/>
      <c r="J47" s="59">
        <f>J49</f>
        <v>-100000</v>
      </c>
    </row>
    <row r="48" spans="2:10" x14ac:dyDescent="0.25">
      <c r="B48" s="111"/>
      <c r="C48" s="207" t="s">
        <v>77</v>
      </c>
      <c r="D48" s="207"/>
      <c r="E48" s="207"/>
      <c r="F48" s="110"/>
      <c r="G48" s="110"/>
      <c r="H48" s="110"/>
      <c r="I48" s="110"/>
      <c r="J48" s="110"/>
    </row>
    <row r="49" spans="2:12" x14ac:dyDescent="0.25">
      <c r="B49" s="62" t="s">
        <v>286</v>
      </c>
      <c r="C49" s="201" t="s">
        <v>287</v>
      </c>
      <c r="D49" s="202"/>
      <c r="E49" s="203"/>
      <c r="F49" s="110" t="s">
        <v>107</v>
      </c>
      <c r="G49" s="110" t="s">
        <v>78</v>
      </c>
      <c r="H49" s="59"/>
      <c r="I49" s="63"/>
      <c r="J49" s="59">
        <f>'1'!E62</f>
        <v>-100000</v>
      </c>
    </row>
    <row r="50" spans="2:12" x14ac:dyDescent="0.25">
      <c r="B50" s="204" t="s">
        <v>288</v>
      </c>
      <c r="C50" s="205"/>
      <c r="D50" s="205"/>
      <c r="E50" s="205"/>
      <c r="F50" s="205"/>
      <c r="G50" s="205"/>
      <c r="H50" s="205"/>
      <c r="I50" s="206"/>
      <c r="J50" s="59">
        <f>J52</f>
        <v>-130000</v>
      </c>
    </row>
    <row r="51" spans="2:12" x14ac:dyDescent="0.25">
      <c r="B51" s="111"/>
      <c r="C51" s="207" t="s">
        <v>77</v>
      </c>
      <c r="D51" s="207"/>
      <c r="E51" s="207"/>
      <c r="F51" s="110"/>
      <c r="G51" s="110"/>
      <c r="H51" s="110"/>
      <c r="I51" s="110"/>
      <c r="J51" s="110"/>
    </row>
    <row r="52" spans="2:12" x14ac:dyDescent="0.25">
      <c r="B52" s="62" t="s">
        <v>286</v>
      </c>
      <c r="C52" s="201" t="s">
        <v>287</v>
      </c>
      <c r="D52" s="202"/>
      <c r="E52" s="203"/>
      <c r="F52" s="110" t="s">
        <v>107</v>
      </c>
      <c r="G52" s="110" t="s">
        <v>78</v>
      </c>
      <c r="H52" s="59"/>
      <c r="I52" s="63"/>
      <c r="J52" s="59">
        <f>'1'!E66</f>
        <v>-130000</v>
      </c>
    </row>
    <row r="53" spans="2:12" x14ac:dyDescent="0.25">
      <c r="B53" s="121" t="s">
        <v>45</v>
      </c>
      <c r="C53" s="121" t="s">
        <v>110</v>
      </c>
      <c r="D53" s="121" t="s">
        <v>111</v>
      </c>
      <c r="E53" s="208" t="s">
        <v>87</v>
      </c>
      <c r="F53" s="209"/>
      <c r="G53" s="209"/>
      <c r="H53" s="209"/>
      <c r="I53" s="210"/>
      <c r="J53" s="122">
        <f>J54+J57+J60+J63+J66</f>
        <v>-82000</v>
      </c>
    </row>
    <row r="54" spans="2:12" x14ac:dyDescent="0.25">
      <c r="B54" s="204" t="s">
        <v>112</v>
      </c>
      <c r="C54" s="205"/>
      <c r="D54" s="205"/>
      <c r="E54" s="205"/>
      <c r="F54" s="205"/>
      <c r="G54" s="205"/>
      <c r="H54" s="205"/>
      <c r="I54" s="206"/>
      <c r="J54" s="59">
        <f>J56</f>
        <v>-280000</v>
      </c>
      <c r="L54" s="60"/>
    </row>
    <row r="55" spans="2:12" x14ac:dyDescent="0.25">
      <c r="B55" s="111"/>
      <c r="C55" s="207" t="s">
        <v>77</v>
      </c>
      <c r="D55" s="207"/>
      <c r="E55" s="207"/>
      <c r="F55" s="110"/>
      <c r="G55" s="110"/>
      <c r="H55" s="110"/>
      <c r="I55" s="110"/>
      <c r="J55" s="110"/>
    </row>
    <row r="56" spans="2:12" ht="32.25" customHeight="1" x14ac:dyDescent="0.25">
      <c r="B56" s="62" t="s">
        <v>113</v>
      </c>
      <c r="C56" s="201" t="s">
        <v>114</v>
      </c>
      <c r="D56" s="202"/>
      <c r="E56" s="203"/>
      <c r="F56" s="110" t="s">
        <v>107</v>
      </c>
      <c r="G56" s="110" t="s">
        <v>78</v>
      </c>
      <c r="H56" s="59"/>
      <c r="I56" s="63"/>
      <c r="J56" s="59">
        <f>'1'!E72</f>
        <v>-280000</v>
      </c>
    </row>
    <row r="57" spans="2:12" x14ac:dyDescent="0.25">
      <c r="B57" s="204" t="s">
        <v>289</v>
      </c>
      <c r="C57" s="205"/>
      <c r="D57" s="205"/>
      <c r="E57" s="205"/>
      <c r="F57" s="205"/>
      <c r="G57" s="205"/>
      <c r="H57" s="205"/>
      <c r="I57" s="206"/>
      <c r="J57" s="59">
        <f>J59</f>
        <v>100000</v>
      </c>
    </row>
    <row r="58" spans="2:12" x14ac:dyDescent="0.25">
      <c r="B58" s="111"/>
      <c r="C58" s="207" t="s">
        <v>77</v>
      </c>
      <c r="D58" s="207"/>
      <c r="E58" s="207"/>
      <c r="F58" s="110"/>
      <c r="G58" s="110"/>
      <c r="H58" s="110"/>
      <c r="I58" s="110"/>
      <c r="J58" s="110"/>
    </row>
    <row r="59" spans="2:12" ht="32.25" customHeight="1" x14ac:dyDescent="0.25">
      <c r="B59" s="62" t="s">
        <v>113</v>
      </c>
      <c r="C59" s="201" t="s">
        <v>114</v>
      </c>
      <c r="D59" s="202"/>
      <c r="E59" s="203"/>
      <c r="F59" s="110" t="s">
        <v>107</v>
      </c>
      <c r="G59" s="110" t="s">
        <v>78</v>
      </c>
      <c r="H59" s="59"/>
      <c r="I59" s="63"/>
      <c r="J59" s="59">
        <f>'1'!E76</f>
        <v>100000</v>
      </c>
    </row>
    <row r="60" spans="2:12" ht="16.5" customHeight="1" x14ac:dyDescent="0.25">
      <c r="B60" s="204" t="s">
        <v>120</v>
      </c>
      <c r="C60" s="205"/>
      <c r="D60" s="205"/>
      <c r="E60" s="205"/>
      <c r="F60" s="205"/>
      <c r="G60" s="205"/>
      <c r="H60" s="205"/>
      <c r="I60" s="206"/>
      <c r="J60" s="59">
        <f>J62</f>
        <v>-100000</v>
      </c>
    </row>
    <row r="61" spans="2:12" ht="16.5" customHeight="1" x14ac:dyDescent="0.25">
      <c r="B61" s="111"/>
      <c r="C61" s="207" t="s">
        <v>77</v>
      </c>
      <c r="D61" s="207"/>
      <c r="E61" s="207"/>
      <c r="F61" s="110"/>
      <c r="G61" s="110"/>
      <c r="H61" s="110"/>
      <c r="I61" s="110"/>
      <c r="J61" s="110"/>
    </row>
    <row r="62" spans="2:12" ht="36.75" customHeight="1" x14ac:dyDescent="0.25">
      <c r="B62" s="62" t="s">
        <v>121</v>
      </c>
      <c r="C62" s="201" t="s">
        <v>122</v>
      </c>
      <c r="D62" s="202"/>
      <c r="E62" s="203"/>
      <c r="F62" s="110" t="s">
        <v>107</v>
      </c>
      <c r="G62" s="110" t="s">
        <v>78</v>
      </c>
      <c r="H62" s="59"/>
      <c r="I62" s="63"/>
      <c r="J62" s="59">
        <f>'1'!E80</f>
        <v>-100000</v>
      </c>
    </row>
    <row r="63" spans="2:12" x14ac:dyDescent="0.25">
      <c r="B63" s="204" t="s">
        <v>290</v>
      </c>
      <c r="C63" s="205"/>
      <c r="D63" s="205"/>
      <c r="E63" s="205"/>
      <c r="F63" s="205"/>
      <c r="G63" s="205"/>
      <c r="H63" s="205"/>
      <c r="I63" s="206"/>
      <c r="J63" s="59">
        <f>J65</f>
        <v>200000</v>
      </c>
    </row>
    <row r="64" spans="2:12" x14ac:dyDescent="0.25">
      <c r="B64" s="111"/>
      <c r="C64" s="207" t="s">
        <v>77</v>
      </c>
      <c r="D64" s="207"/>
      <c r="E64" s="207"/>
      <c r="F64" s="110"/>
      <c r="G64" s="110"/>
      <c r="H64" s="110"/>
      <c r="I64" s="110"/>
      <c r="J64" s="110"/>
    </row>
    <row r="65" spans="2:10" x14ac:dyDescent="0.25">
      <c r="B65" s="62" t="s">
        <v>291</v>
      </c>
      <c r="C65" s="201" t="s">
        <v>292</v>
      </c>
      <c r="D65" s="202"/>
      <c r="E65" s="203"/>
      <c r="F65" s="110" t="s">
        <v>107</v>
      </c>
      <c r="G65" s="110" t="s">
        <v>78</v>
      </c>
      <c r="H65" s="59"/>
      <c r="I65" s="63"/>
      <c r="J65" s="59">
        <f>'1'!E84</f>
        <v>200000</v>
      </c>
    </row>
    <row r="66" spans="2:10" x14ac:dyDescent="0.25">
      <c r="B66" s="204" t="s">
        <v>293</v>
      </c>
      <c r="C66" s="205"/>
      <c r="D66" s="205"/>
      <c r="E66" s="205"/>
      <c r="F66" s="205"/>
      <c r="G66" s="205"/>
      <c r="H66" s="205"/>
      <c r="I66" s="206"/>
      <c r="J66" s="59">
        <f>J68</f>
        <v>-2000</v>
      </c>
    </row>
    <row r="67" spans="2:10" x14ac:dyDescent="0.25">
      <c r="B67" s="111"/>
      <c r="C67" s="207" t="s">
        <v>77</v>
      </c>
      <c r="D67" s="207"/>
      <c r="E67" s="207"/>
      <c r="F67" s="110"/>
      <c r="G67" s="110"/>
      <c r="H67" s="110"/>
      <c r="I67" s="110"/>
      <c r="J67" s="110"/>
    </row>
    <row r="68" spans="2:10" ht="32.25" customHeight="1" x14ac:dyDescent="0.25">
      <c r="B68" s="62" t="s">
        <v>113</v>
      </c>
      <c r="C68" s="201" t="s">
        <v>114</v>
      </c>
      <c r="D68" s="202"/>
      <c r="E68" s="203"/>
      <c r="F68" s="110" t="s">
        <v>107</v>
      </c>
      <c r="G68" s="110" t="s">
        <v>78</v>
      </c>
      <c r="H68" s="59"/>
      <c r="I68" s="63"/>
      <c r="J68" s="59">
        <f>'1'!E88</f>
        <v>-2000</v>
      </c>
    </row>
    <row r="69" spans="2:10" x14ac:dyDescent="0.25">
      <c r="B69" s="121" t="s">
        <v>45</v>
      </c>
      <c r="C69" s="121" t="s">
        <v>110</v>
      </c>
      <c r="D69" s="121" t="s">
        <v>294</v>
      </c>
      <c r="E69" s="208" t="s">
        <v>140</v>
      </c>
      <c r="F69" s="209"/>
      <c r="G69" s="209"/>
      <c r="H69" s="209"/>
      <c r="I69" s="210"/>
      <c r="J69" s="122">
        <f>+J70+J73</f>
        <v>554800</v>
      </c>
    </row>
    <row r="70" spans="2:10" x14ac:dyDescent="0.25">
      <c r="B70" s="204" t="s">
        <v>295</v>
      </c>
      <c r="C70" s="205"/>
      <c r="D70" s="205"/>
      <c r="E70" s="205"/>
      <c r="F70" s="205"/>
      <c r="G70" s="205"/>
      <c r="H70" s="205"/>
      <c r="I70" s="206"/>
      <c r="J70" s="59">
        <f>J72</f>
        <v>-20000</v>
      </c>
    </row>
    <row r="71" spans="2:10" x14ac:dyDescent="0.25">
      <c r="B71" s="111"/>
      <c r="C71" s="207" t="s">
        <v>77</v>
      </c>
      <c r="D71" s="207"/>
      <c r="E71" s="207"/>
      <c r="F71" s="110"/>
      <c r="G71" s="110"/>
      <c r="H71" s="110"/>
      <c r="I71" s="110"/>
      <c r="J71" s="110"/>
    </row>
    <row r="72" spans="2:10" ht="33.75" customHeight="1" x14ac:dyDescent="0.25">
      <c r="B72" s="62" t="s">
        <v>296</v>
      </c>
      <c r="C72" s="201" t="s">
        <v>297</v>
      </c>
      <c r="D72" s="202"/>
      <c r="E72" s="203"/>
      <c r="F72" s="110" t="s">
        <v>107</v>
      </c>
      <c r="G72" s="110" t="s">
        <v>78</v>
      </c>
      <c r="H72" s="59"/>
      <c r="I72" s="63"/>
      <c r="J72" s="59">
        <f>'1'!E94</f>
        <v>-20000</v>
      </c>
    </row>
    <row r="73" spans="2:10" x14ac:dyDescent="0.25">
      <c r="B73" s="204" t="s">
        <v>298</v>
      </c>
      <c r="C73" s="205"/>
      <c r="D73" s="205"/>
      <c r="E73" s="205"/>
      <c r="F73" s="205"/>
      <c r="G73" s="205"/>
      <c r="H73" s="205"/>
      <c r="I73" s="206"/>
      <c r="J73" s="59">
        <f>J75</f>
        <v>574800</v>
      </c>
    </row>
    <row r="74" spans="2:10" x14ac:dyDescent="0.25">
      <c r="B74" s="111"/>
      <c r="C74" s="207" t="s">
        <v>77</v>
      </c>
      <c r="D74" s="207"/>
      <c r="E74" s="207"/>
      <c r="F74" s="110"/>
      <c r="G74" s="110"/>
      <c r="H74" s="110"/>
      <c r="I74" s="110"/>
      <c r="J74" s="110"/>
    </row>
    <row r="75" spans="2:10" ht="32.25" customHeight="1" x14ac:dyDescent="0.25">
      <c r="B75" s="62" t="s">
        <v>113</v>
      </c>
      <c r="C75" s="201" t="s">
        <v>114</v>
      </c>
      <c r="D75" s="202"/>
      <c r="E75" s="203"/>
      <c r="F75" s="110" t="s">
        <v>107</v>
      </c>
      <c r="G75" s="110" t="s">
        <v>78</v>
      </c>
      <c r="H75" s="59"/>
      <c r="I75" s="63"/>
      <c r="J75" s="59">
        <f>'1'!E98</f>
        <v>574800</v>
      </c>
    </row>
    <row r="76" spans="2:10" x14ac:dyDescent="0.25">
      <c r="B76" s="121" t="s">
        <v>45</v>
      </c>
      <c r="C76" s="121" t="s">
        <v>299</v>
      </c>
      <c r="D76" s="121" t="s">
        <v>54</v>
      </c>
      <c r="E76" s="208" t="s">
        <v>143</v>
      </c>
      <c r="F76" s="209"/>
      <c r="G76" s="209"/>
      <c r="H76" s="209"/>
      <c r="I76" s="210"/>
      <c r="J76" s="122">
        <f>+J77</f>
        <v>-158800</v>
      </c>
    </row>
    <row r="77" spans="2:10" x14ac:dyDescent="0.25">
      <c r="B77" s="204" t="s">
        <v>300</v>
      </c>
      <c r="C77" s="205"/>
      <c r="D77" s="205"/>
      <c r="E77" s="205"/>
      <c r="F77" s="205"/>
      <c r="G77" s="205"/>
      <c r="H77" s="205"/>
      <c r="I77" s="206"/>
      <c r="J77" s="59">
        <f>J79+J80+J81+J83+J82</f>
        <v>-158800</v>
      </c>
    </row>
    <row r="78" spans="2:10" x14ac:dyDescent="0.25">
      <c r="B78" s="111"/>
      <c r="C78" s="207" t="s">
        <v>106</v>
      </c>
      <c r="D78" s="207"/>
      <c r="E78" s="207"/>
      <c r="F78" s="110"/>
      <c r="G78" s="110"/>
      <c r="H78" s="110"/>
      <c r="I78" s="110"/>
      <c r="J78" s="110"/>
    </row>
    <row r="79" spans="2:10" x14ac:dyDescent="0.25">
      <c r="B79" s="62" t="s">
        <v>314</v>
      </c>
      <c r="C79" s="201" t="s">
        <v>301</v>
      </c>
      <c r="D79" s="202"/>
      <c r="E79" s="203"/>
      <c r="F79" s="110" t="s">
        <v>302</v>
      </c>
      <c r="G79" s="110" t="s">
        <v>124</v>
      </c>
      <c r="H79" s="59"/>
      <c r="I79" s="63"/>
      <c r="J79" s="59">
        <v>-17500</v>
      </c>
    </row>
    <row r="80" spans="2:10" x14ac:dyDescent="0.25">
      <c r="B80" s="62" t="s">
        <v>315</v>
      </c>
      <c r="C80" s="204" t="s">
        <v>303</v>
      </c>
      <c r="D80" s="205"/>
      <c r="E80" s="205"/>
      <c r="F80" s="110" t="s">
        <v>302</v>
      </c>
      <c r="G80" s="110" t="s">
        <v>124</v>
      </c>
      <c r="H80" s="59"/>
      <c r="I80" s="63"/>
      <c r="J80" s="59">
        <v>-42500</v>
      </c>
    </row>
    <row r="81" spans="2:11" x14ac:dyDescent="0.25">
      <c r="B81" s="62" t="s">
        <v>304</v>
      </c>
      <c r="C81" s="204" t="s">
        <v>305</v>
      </c>
      <c r="D81" s="205"/>
      <c r="E81" s="205"/>
      <c r="F81" s="110" t="s">
        <v>123</v>
      </c>
      <c r="G81" s="110" t="s">
        <v>306</v>
      </c>
      <c r="H81" s="59"/>
      <c r="I81" s="63"/>
      <c r="J81" s="59">
        <v>-65000</v>
      </c>
    </row>
    <row r="82" spans="2:11" ht="47.25" customHeight="1" x14ac:dyDescent="0.25">
      <c r="B82" s="62" t="s">
        <v>307</v>
      </c>
      <c r="C82" s="204" t="s">
        <v>336</v>
      </c>
      <c r="D82" s="205"/>
      <c r="E82" s="205"/>
      <c r="F82" s="110" t="s">
        <v>123</v>
      </c>
      <c r="G82" s="110" t="s">
        <v>306</v>
      </c>
      <c r="H82" s="59">
        <v>11000</v>
      </c>
      <c r="I82" s="59">
        <v>-300</v>
      </c>
      <c r="J82" s="59">
        <f>H82*I82/1000</f>
        <v>-3300</v>
      </c>
    </row>
    <row r="83" spans="2:11" ht="51" customHeight="1" x14ac:dyDescent="0.25">
      <c r="B83" s="62" t="s">
        <v>316</v>
      </c>
      <c r="C83" s="204" t="s">
        <v>336</v>
      </c>
      <c r="D83" s="205"/>
      <c r="E83" s="205"/>
      <c r="F83" s="110" t="s">
        <v>302</v>
      </c>
      <c r="G83" s="110" t="s">
        <v>124</v>
      </c>
      <c r="H83" s="59"/>
      <c r="I83" s="107"/>
      <c r="J83" s="59">
        <v>-30500</v>
      </c>
    </row>
    <row r="84" spans="2:11" x14ac:dyDescent="0.25">
      <c r="B84" s="62"/>
      <c r="C84" s="111"/>
      <c r="D84" s="112"/>
      <c r="E84" s="112"/>
      <c r="F84" s="112"/>
      <c r="G84" s="112"/>
      <c r="H84" s="123"/>
      <c r="I84" s="124"/>
      <c r="J84" s="59"/>
    </row>
    <row r="85" spans="2:11" s="125" customFormat="1" x14ac:dyDescent="0.25">
      <c r="B85" s="121" t="s">
        <v>45</v>
      </c>
      <c r="C85" s="121" t="s">
        <v>76</v>
      </c>
      <c r="D85" s="121" t="s">
        <v>54</v>
      </c>
      <c r="E85" s="208" t="s">
        <v>59</v>
      </c>
      <c r="F85" s="209"/>
      <c r="G85" s="209"/>
      <c r="H85" s="209"/>
      <c r="I85" s="210"/>
      <c r="J85" s="122">
        <f>+J86+J91+J95</f>
        <v>-24000</v>
      </c>
    </row>
    <row r="86" spans="2:11" x14ac:dyDescent="0.25">
      <c r="B86" s="204" t="s">
        <v>308</v>
      </c>
      <c r="C86" s="205"/>
      <c r="D86" s="205"/>
      <c r="E86" s="205"/>
      <c r="F86" s="205"/>
      <c r="G86" s="205"/>
      <c r="H86" s="205"/>
      <c r="I86" s="206"/>
      <c r="J86" s="59">
        <f>J88+J89+J90</f>
        <v>-10000</v>
      </c>
    </row>
    <row r="87" spans="2:11" ht="16.5" customHeight="1" x14ac:dyDescent="0.25">
      <c r="B87" s="111"/>
      <c r="C87" s="207" t="s">
        <v>77</v>
      </c>
      <c r="D87" s="207"/>
      <c r="E87" s="207"/>
      <c r="F87" s="110"/>
      <c r="G87" s="110"/>
      <c r="H87" s="110"/>
      <c r="I87" s="110"/>
      <c r="J87" s="110"/>
    </row>
    <row r="88" spans="2:11" x14ac:dyDescent="0.25">
      <c r="B88" s="111" t="s">
        <v>347</v>
      </c>
      <c r="C88" s="201" t="s">
        <v>343</v>
      </c>
      <c r="D88" s="202"/>
      <c r="E88" s="203"/>
      <c r="F88" s="110" t="s">
        <v>313</v>
      </c>
      <c r="G88" s="110" t="s">
        <v>344</v>
      </c>
      <c r="H88" s="110"/>
      <c r="I88" s="110"/>
      <c r="J88" s="59">
        <v>-2400</v>
      </c>
    </row>
    <row r="89" spans="2:11" x14ac:dyDescent="0.25">
      <c r="B89" s="62" t="s">
        <v>338</v>
      </c>
      <c r="C89" s="201" t="s">
        <v>339</v>
      </c>
      <c r="D89" s="202"/>
      <c r="E89" s="203"/>
      <c r="F89" s="110" t="s">
        <v>313</v>
      </c>
      <c r="G89" s="110" t="s">
        <v>78</v>
      </c>
      <c r="H89" s="59">
        <v>4600000</v>
      </c>
      <c r="I89" s="63">
        <v>-1</v>
      </c>
      <c r="J89" s="59">
        <v>-4600</v>
      </c>
    </row>
    <row r="90" spans="2:11" x14ac:dyDescent="0.25">
      <c r="B90" s="62" t="s">
        <v>340</v>
      </c>
      <c r="C90" s="201" t="s">
        <v>341</v>
      </c>
      <c r="D90" s="202"/>
      <c r="E90" s="203"/>
      <c r="F90" s="110" t="s">
        <v>313</v>
      </c>
      <c r="G90" s="110" t="s">
        <v>78</v>
      </c>
      <c r="H90" s="59"/>
      <c r="I90" s="63"/>
      <c r="J90" s="59">
        <v>-3000</v>
      </c>
    </row>
    <row r="91" spans="2:11" x14ac:dyDescent="0.25">
      <c r="B91" s="204" t="s">
        <v>309</v>
      </c>
      <c r="C91" s="205"/>
      <c r="D91" s="205"/>
      <c r="E91" s="205"/>
      <c r="F91" s="205"/>
      <c r="G91" s="205"/>
      <c r="H91" s="205"/>
      <c r="I91" s="206"/>
      <c r="J91" s="59">
        <f>J94+J93</f>
        <v>-9000</v>
      </c>
    </row>
    <row r="92" spans="2:11" ht="16.5" customHeight="1" x14ac:dyDescent="0.25">
      <c r="B92" s="111"/>
      <c r="C92" s="207" t="s">
        <v>77</v>
      </c>
      <c r="D92" s="207"/>
      <c r="E92" s="207"/>
      <c r="F92" s="110"/>
      <c r="G92" s="110"/>
      <c r="H92" s="110"/>
      <c r="I92" s="110"/>
      <c r="J92" s="110"/>
    </row>
    <row r="93" spans="2:11" x14ac:dyDescent="0.25">
      <c r="B93" s="111" t="s">
        <v>342</v>
      </c>
      <c r="C93" s="201" t="s">
        <v>343</v>
      </c>
      <c r="D93" s="202"/>
      <c r="E93" s="203"/>
      <c r="F93" s="110" t="s">
        <v>313</v>
      </c>
      <c r="G93" s="110" t="s">
        <v>344</v>
      </c>
      <c r="H93" s="110"/>
      <c r="I93" s="110"/>
      <c r="J93" s="59">
        <v>-3000</v>
      </c>
      <c r="K93" s="60"/>
    </row>
    <row r="94" spans="2:11" ht="36.75" customHeight="1" x14ac:dyDescent="0.25">
      <c r="B94" s="62" t="s">
        <v>345</v>
      </c>
      <c r="C94" s="201" t="s">
        <v>346</v>
      </c>
      <c r="D94" s="202"/>
      <c r="E94" s="203"/>
      <c r="F94" s="110" t="s">
        <v>313</v>
      </c>
      <c r="G94" s="110" t="s">
        <v>78</v>
      </c>
      <c r="H94" s="59"/>
      <c r="I94" s="63"/>
      <c r="J94" s="59">
        <v>-6000</v>
      </c>
    </row>
    <row r="95" spans="2:11" x14ac:dyDescent="0.25">
      <c r="B95" s="204" t="s">
        <v>310</v>
      </c>
      <c r="C95" s="205"/>
      <c r="D95" s="205"/>
      <c r="E95" s="205"/>
      <c r="F95" s="205"/>
      <c r="G95" s="205"/>
      <c r="H95" s="205"/>
      <c r="I95" s="206"/>
      <c r="J95" s="59">
        <f>J97</f>
        <v>-5000</v>
      </c>
    </row>
    <row r="96" spans="2:11" x14ac:dyDescent="0.25">
      <c r="B96" s="111"/>
      <c r="C96" s="207" t="s">
        <v>77</v>
      </c>
      <c r="D96" s="207"/>
      <c r="E96" s="207"/>
      <c r="F96" s="110"/>
      <c r="G96" s="110"/>
      <c r="H96" s="110"/>
      <c r="I96" s="110"/>
      <c r="J96" s="110"/>
    </row>
    <row r="97" spans="2:10" ht="39.75" customHeight="1" x14ac:dyDescent="0.25">
      <c r="B97" s="62" t="s">
        <v>311</v>
      </c>
      <c r="C97" s="201" t="s">
        <v>312</v>
      </c>
      <c r="D97" s="202"/>
      <c r="E97" s="203"/>
      <c r="F97" s="110" t="s">
        <v>313</v>
      </c>
      <c r="G97" s="110" t="s">
        <v>78</v>
      </c>
      <c r="H97" s="59">
        <v>-5000000</v>
      </c>
      <c r="I97" s="63">
        <v>1</v>
      </c>
      <c r="J97" s="59">
        <f>'1'!E124</f>
        <v>-5000</v>
      </c>
    </row>
  </sheetData>
  <autoFilter ref="B10:K85">
    <filterColumn colId="1" showButton="0"/>
    <filterColumn colId="2" showButton="0"/>
  </autoFilter>
  <mergeCells count="95">
    <mergeCell ref="C35:E35"/>
    <mergeCell ref="B27:I27"/>
    <mergeCell ref="C28:E28"/>
    <mergeCell ref="C29:E29"/>
    <mergeCell ref="B33:I33"/>
    <mergeCell ref="C34:E34"/>
    <mergeCell ref="B44:I44"/>
    <mergeCell ref="C45:E45"/>
    <mergeCell ref="C93:E93"/>
    <mergeCell ref="C88:E88"/>
    <mergeCell ref="C89:E89"/>
    <mergeCell ref="C90:E90"/>
    <mergeCell ref="B47:I47"/>
    <mergeCell ref="C48:E48"/>
    <mergeCell ref="C49:E49"/>
    <mergeCell ref="B50:I50"/>
    <mergeCell ref="C51:E51"/>
    <mergeCell ref="C52:E52"/>
    <mergeCell ref="B57:I57"/>
    <mergeCell ref="C58:E58"/>
    <mergeCell ref="B54:I54"/>
    <mergeCell ref="C55:E55"/>
    <mergeCell ref="E39:I39"/>
    <mergeCell ref="B40:I40"/>
    <mergeCell ref="C46:E46"/>
    <mergeCell ref="C10:E10"/>
    <mergeCell ref="B5:J5"/>
    <mergeCell ref="B6:J6"/>
    <mergeCell ref="B8:E8"/>
    <mergeCell ref="F8:F9"/>
    <mergeCell ref="G8:G9"/>
    <mergeCell ref="H8:H9"/>
    <mergeCell ref="I8:I9"/>
    <mergeCell ref="J8:J9"/>
    <mergeCell ref="C9:E9"/>
    <mergeCell ref="C41:E41"/>
    <mergeCell ref="C42:E42"/>
    <mergeCell ref="E43:I43"/>
    <mergeCell ref="E11:I11"/>
    <mergeCell ref="B12:I12"/>
    <mergeCell ref="C13:E13"/>
    <mergeCell ref="C21:E21"/>
    <mergeCell ref="E53:I53"/>
    <mergeCell ref="B23:I23"/>
    <mergeCell ref="C24:E24"/>
    <mergeCell ref="C25:E25"/>
    <mergeCell ref="E26:I26"/>
    <mergeCell ref="B30:I30"/>
    <mergeCell ref="C31:E31"/>
    <mergeCell ref="C32:E32"/>
    <mergeCell ref="B36:I36"/>
    <mergeCell ref="E22:I22"/>
    <mergeCell ref="C37:E37"/>
    <mergeCell ref="C38:E38"/>
    <mergeCell ref="C56:E56"/>
    <mergeCell ref="C59:E59"/>
    <mergeCell ref="B60:I60"/>
    <mergeCell ref="C61:E61"/>
    <mergeCell ref="E85:I85"/>
    <mergeCell ref="E69:I69"/>
    <mergeCell ref="C67:E67"/>
    <mergeCell ref="C68:E68"/>
    <mergeCell ref="C62:E62"/>
    <mergeCell ref="B63:I63"/>
    <mergeCell ref="C64:E64"/>
    <mergeCell ref="C65:E65"/>
    <mergeCell ref="B66:I66"/>
    <mergeCell ref="C80:E80"/>
    <mergeCell ref="C81:E81"/>
    <mergeCell ref="C83:E83"/>
    <mergeCell ref="C75:E75"/>
    <mergeCell ref="E76:I76"/>
    <mergeCell ref="B77:I77"/>
    <mergeCell ref="C78:E78"/>
    <mergeCell ref="B70:I70"/>
    <mergeCell ref="C71:E71"/>
    <mergeCell ref="C72:E72"/>
    <mergeCell ref="B73:I73"/>
    <mergeCell ref="C74:E74"/>
    <mergeCell ref="C97:E97"/>
    <mergeCell ref="C82:E82"/>
    <mergeCell ref="C14:E14"/>
    <mergeCell ref="C15:E15"/>
    <mergeCell ref="C16:E16"/>
    <mergeCell ref="C17:E17"/>
    <mergeCell ref="C18:E18"/>
    <mergeCell ref="C20:E20"/>
    <mergeCell ref="B91:I91"/>
    <mergeCell ref="C92:E92"/>
    <mergeCell ref="C94:E94"/>
    <mergeCell ref="B95:I95"/>
    <mergeCell ref="C96:E96"/>
    <mergeCell ref="C87:E87"/>
    <mergeCell ref="B86:I86"/>
    <mergeCell ref="C79:E79"/>
  </mergeCells>
  <pageMargins left="0.19685039370078741" right="0.19685039370078741" top="0.19685039370078741" bottom="0.19685039370078741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2018-11-02T08:47:05Z</dcterms:modified>
  <cp:keywords>https://mul.gov.am/tasks/docs/attachment.php?id=485725&amp;fn=02-Havelvacner+%283%29.xlsx&amp;out=1&amp;token=3cedaa7ec336b967b9b0</cp:keywords>
</cp:coreProperties>
</file>