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4"/>
  </bookViews>
  <sheets>
    <sheet name="ԿԳՆ" sheetId="1" r:id="rId1"/>
    <sheet name="Երևան" sheetId="5" r:id="rId2"/>
    <sheet name="Մշակույթ" sheetId="4" r:id="rId3"/>
    <sheet name="Արագածոտն" sheetId="8" r:id="rId4"/>
    <sheet name="Արարատ" sheetId="6" r:id="rId5"/>
    <sheet name="Արմավիր" sheetId="7" r:id="rId6"/>
    <sheet name="Գեղարքունիք" sheetId="10" r:id="rId7"/>
    <sheet name="Լոռի" sheetId="15" r:id="rId8"/>
    <sheet name="Կոտայք" sheetId="9" r:id="rId9"/>
    <sheet name="Շիրակ" sheetId="11" r:id="rId10"/>
    <sheet name="Սյունիք" sheetId="12" r:id="rId11"/>
    <sheet name="Վայոց ձոր" sheetId="13" r:id="rId12"/>
    <sheet name="Տավուշ" sheetId="14" r:id="rId13"/>
  </sheets>
  <calcPr calcId="124519"/>
</workbook>
</file>

<file path=xl/calcChain.xml><?xml version="1.0" encoding="utf-8"?>
<calcChain xmlns="http://schemas.openxmlformats.org/spreadsheetml/2006/main">
  <c r="F23" i="1"/>
  <c r="D22"/>
  <c r="E22" s="1"/>
  <c r="F22" s="1"/>
  <c r="F14" i="8"/>
  <c r="F14" i="5"/>
  <c r="F11" i="4"/>
  <c r="F13" i="13"/>
  <c r="F15" i="9"/>
  <c r="F15" i="10"/>
  <c r="F13" i="6"/>
  <c r="F12" i="13"/>
  <c r="F14" i="9"/>
  <c r="F14" i="10"/>
  <c r="F12" i="6"/>
  <c r="F13" i="9"/>
  <c r="F13" i="10"/>
  <c r="F13" i="8"/>
  <c r="F13" i="5"/>
  <c r="F11" i="14"/>
  <c r="F11" i="13"/>
  <c r="F11" i="12"/>
  <c r="F11" i="11"/>
  <c r="F11" i="9"/>
  <c r="F11" i="15"/>
  <c r="F11" i="10"/>
  <c r="F11" i="7"/>
  <c r="F11" i="6"/>
  <c r="F11" i="8"/>
  <c r="F11" i="5"/>
  <c r="F9" i="14" l="1"/>
  <c r="C9" i="4" l="1"/>
  <c r="F16" i="13"/>
  <c r="F13" i="14"/>
  <c r="F13" i="12" l="1"/>
  <c r="F14" i="11"/>
  <c r="F18" i="9"/>
  <c r="F13" i="15"/>
  <c r="F18" i="10"/>
  <c r="F13" i="7"/>
  <c r="F16" i="6"/>
  <c r="F15" i="5"/>
  <c r="C23" i="1" l="1"/>
  <c r="F12" i="14" l="1"/>
  <c r="F15" i="13"/>
  <c r="F10" i="12"/>
  <c r="F12"/>
  <c r="F9"/>
  <c r="F10" i="9"/>
  <c r="F12"/>
  <c r="F16"/>
  <c r="F17"/>
  <c r="F9"/>
  <c r="F10" i="15"/>
  <c r="F12"/>
  <c r="F9"/>
  <c r="F10" i="10"/>
  <c r="F12"/>
  <c r="F16"/>
  <c r="F17"/>
  <c r="F9"/>
  <c r="F10" i="7"/>
  <c r="F12"/>
  <c r="F9"/>
  <c r="F10" i="6"/>
  <c r="F14"/>
  <c r="F15"/>
  <c r="F9"/>
  <c r="F10" i="4" l="1"/>
  <c r="D9" l="1"/>
  <c r="E9"/>
  <c r="F9" s="1"/>
  <c r="D9" i="1"/>
  <c r="E9" s="1"/>
  <c r="D10"/>
  <c r="E10" s="1"/>
  <c r="F10" s="1"/>
  <c r="D11"/>
  <c r="E11" s="1"/>
  <c r="F11" s="1"/>
  <c r="D12"/>
  <c r="E12" s="1"/>
  <c r="F12" s="1"/>
  <c r="D13"/>
  <c r="E13" s="1"/>
  <c r="F13" s="1"/>
  <c r="D14"/>
  <c r="E14" s="1"/>
  <c r="F14" s="1"/>
  <c r="D15"/>
  <c r="E15" s="1"/>
  <c r="F15" s="1"/>
  <c r="D16"/>
  <c r="E16" s="1"/>
  <c r="F16" s="1"/>
  <c r="D17"/>
  <c r="E17" s="1"/>
  <c r="F17" s="1"/>
  <c r="D18"/>
  <c r="E18" s="1"/>
  <c r="F18" s="1"/>
  <c r="D19"/>
  <c r="E19" s="1"/>
  <c r="F19" s="1"/>
  <c r="D20"/>
  <c r="E20" s="1"/>
  <c r="F20" s="1"/>
  <c r="D21"/>
  <c r="E21" s="1"/>
  <c r="F21" s="1"/>
  <c r="F12" i="4" l="1"/>
  <c r="F9" i="1"/>
  <c r="E23"/>
  <c r="D23"/>
  <c r="C13" i="14"/>
  <c r="C16" i="13"/>
  <c r="C14" i="11"/>
  <c r="C12" i="4"/>
  <c r="D12"/>
  <c r="E12"/>
  <c r="C15" i="5"/>
  <c r="D9"/>
  <c r="E9" s="1"/>
  <c r="F9" s="1"/>
  <c r="D10"/>
  <c r="E10" s="1"/>
  <c r="F10" s="1"/>
  <c r="D11"/>
  <c r="E11" s="1"/>
  <c r="D12"/>
  <c r="E12" s="1"/>
  <c r="F12" s="1"/>
  <c r="D13"/>
  <c r="E13" s="1"/>
  <c r="D14"/>
  <c r="E14" s="1"/>
  <c r="E15" l="1"/>
  <c r="D15"/>
  <c r="D9" i="14"/>
  <c r="E9"/>
  <c r="D10"/>
  <c r="E10" s="1"/>
  <c r="F10" s="1"/>
  <c r="D11"/>
  <c r="E11" s="1"/>
  <c r="E12"/>
  <c r="D12"/>
  <c r="D9" i="13"/>
  <c r="E9"/>
  <c r="D10"/>
  <c r="E10" s="1"/>
  <c r="F10" s="1"/>
  <c r="D11"/>
  <c r="E11" s="1"/>
  <c r="D12"/>
  <c r="E12" s="1"/>
  <c r="D13"/>
  <c r="E13"/>
  <c r="D14"/>
  <c r="E14" s="1"/>
  <c r="F14" s="1"/>
  <c r="E15"/>
  <c r="D15"/>
  <c r="C13" i="12"/>
  <c r="D13"/>
  <c r="E13"/>
  <c r="D9"/>
  <c r="E9" s="1"/>
  <c r="D10"/>
  <c r="E10" s="1"/>
  <c r="D11"/>
  <c r="E11" s="1"/>
  <c r="E12"/>
  <c r="D12"/>
  <c r="D9" i="11"/>
  <c r="D10"/>
  <c r="E10" s="1"/>
  <c r="F10" s="1"/>
  <c r="D11"/>
  <c r="E11" s="1"/>
  <c r="D12"/>
  <c r="E12" s="1"/>
  <c r="F12" s="1"/>
  <c r="D13"/>
  <c r="E13" s="1"/>
  <c r="F13" s="1"/>
  <c r="C18" i="9"/>
  <c r="D18"/>
  <c r="E18"/>
  <c r="D16" i="13" l="1"/>
  <c r="F9"/>
  <c r="E16"/>
  <c r="D13" i="14"/>
  <c r="E13"/>
  <c r="D14" i="11"/>
  <c r="E9"/>
  <c r="F9" s="1"/>
  <c r="D10" i="9"/>
  <c r="E10" s="1"/>
  <c r="D11"/>
  <c r="E11" s="1"/>
  <c r="D12"/>
  <c r="E12"/>
  <c r="D13"/>
  <c r="E13" s="1"/>
  <c r="D14"/>
  <c r="E14" s="1"/>
  <c r="D15"/>
  <c r="E15" s="1"/>
  <c r="D16"/>
  <c r="E16" s="1"/>
  <c r="D17"/>
  <c r="E17" s="1"/>
  <c r="D9"/>
  <c r="E9" s="1"/>
  <c r="E14" i="11" l="1"/>
  <c r="C13" i="15"/>
  <c r="D13"/>
  <c r="E13"/>
  <c r="D10" l="1"/>
  <c r="E10" s="1"/>
  <c r="D11"/>
  <c r="E11" s="1"/>
  <c r="D12"/>
  <c r="E12"/>
  <c r="D9"/>
  <c r="E9" s="1"/>
  <c r="C18" i="10" l="1"/>
  <c r="D10"/>
  <c r="E10" s="1"/>
  <c r="D11"/>
  <c r="E11" s="1"/>
  <c r="D12"/>
  <c r="E12" s="1"/>
  <c r="D13"/>
  <c r="E13"/>
  <c r="D14"/>
  <c r="E14" s="1"/>
  <c r="D15"/>
  <c r="E15" s="1"/>
  <c r="D16"/>
  <c r="E16" s="1"/>
  <c r="D17"/>
  <c r="E17" s="1"/>
  <c r="D9"/>
  <c r="C13" i="7"/>
  <c r="C16" i="6"/>
  <c r="D16"/>
  <c r="E16"/>
  <c r="C15" i="8"/>
  <c r="E10" i="7"/>
  <c r="D9"/>
  <c r="E9" s="1"/>
  <c r="D10"/>
  <c r="D11"/>
  <c r="E11" s="1"/>
  <c r="D12"/>
  <c r="E12" s="1"/>
  <c r="D12" i="6"/>
  <c r="E12" s="1"/>
  <c r="D13"/>
  <c r="E13" s="1"/>
  <c r="D14"/>
  <c r="E14" s="1"/>
  <c r="D15"/>
  <c r="E15" s="1"/>
  <c r="D11"/>
  <c r="E11" s="1"/>
  <c r="D10"/>
  <c r="E10" s="1"/>
  <c r="E9"/>
  <c r="D9"/>
  <c r="D18" i="10" l="1"/>
  <c r="E9"/>
  <c r="E13" i="7"/>
  <c r="D13"/>
  <c r="D14" i="8"/>
  <c r="E14" s="1"/>
  <c r="D11"/>
  <c r="E11"/>
  <c r="D10"/>
  <c r="E10" s="1"/>
  <c r="F10" s="1"/>
  <c r="D9"/>
  <c r="D13"/>
  <c r="E13" s="1"/>
  <c r="D12"/>
  <c r="E12" s="1"/>
  <c r="F12" s="1"/>
  <c r="E10" i="4"/>
  <c r="E11"/>
  <c r="D11"/>
  <c r="D10"/>
  <c r="E9" i="8" l="1"/>
  <c r="D15"/>
  <c r="E18" i="10"/>
  <c r="F9" i="8" l="1"/>
  <c r="E15"/>
  <c r="F15" l="1"/>
</calcChain>
</file>

<file path=xl/sharedStrings.xml><?xml version="1.0" encoding="utf-8"?>
<sst xmlns="http://schemas.openxmlformats.org/spreadsheetml/2006/main" count="186" uniqueCount="22">
  <si>
    <t>Ծրագրերը</t>
  </si>
  <si>
    <t xml:space="preserve"> 2019թ. հաստատված բյուջե</t>
  </si>
  <si>
    <t>2019 թ. ֆոնդը ավելացված 10 տոկոսով</t>
  </si>
  <si>
    <t>10 տոկոսով բարձրացման դեպքում 4 ամսվա համար անհրաժեշտ գումարը</t>
  </si>
  <si>
    <t>11001. Տարրական ընդհանուր հանրակրթություն</t>
  </si>
  <si>
    <t>11002. Հիմնական ընդհանուր հանրակրթություն</t>
  </si>
  <si>
    <t>11003. Միջնակարգ ընդհանուր հանրակրթություն</t>
  </si>
  <si>
    <t>11004. Տարրական հատուկ հանրակրթություն</t>
  </si>
  <si>
    <t>11005. Հիմնական հատուկ հանրակրթություն</t>
  </si>
  <si>
    <t>11006. Միջնակարգ հատուկ հանրակրթություն</t>
  </si>
  <si>
    <t>11007. Ներառական կրթություն տարրական դպրոցում</t>
  </si>
  <si>
    <t>11008. Ներառական կրթություն միջին դպրոցում</t>
  </si>
  <si>
    <t>11009. Ներառական կրթություն ավագ դպրոցում</t>
  </si>
  <si>
    <t>11010. Տարրական մասնագիտացված հանրակրթություն</t>
  </si>
  <si>
    <t>11011. Հիմնական մասնագիտացված հանրակրթություն</t>
  </si>
  <si>
    <t xml:space="preserve">11012. Միջնակարգ մասնագիտացված հանրակրթություն </t>
  </si>
  <si>
    <t>11013. Նախադպրոցական կրթություն</t>
  </si>
  <si>
    <t>11020.Միջնակարգ հանրակրթություն երեկոյան դպրոցում (Շիրակի մարզ)</t>
  </si>
  <si>
    <t>ՏԵՂԵԿԱՆՔ</t>
  </si>
  <si>
    <t>Մանկավարժական կազմի  աշխատավարձի ֆոնդի վերաբերյալ</t>
  </si>
  <si>
    <t>ԸՆԴԱՄԵՆԸ</t>
  </si>
  <si>
    <t>Տարբերությունը` տարեկան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</si>
</sst>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GHEA Grapalat"/>
      <family val="3"/>
    </font>
    <font>
      <sz val="10"/>
      <name val="GHEA Grapalat"/>
      <family val="3"/>
    </font>
    <font>
      <b/>
      <sz val="12"/>
      <name val="Arial Cyr"/>
      <charset val="204"/>
    </font>
    <font>
      <b/>
      <sz val="12"/>
      <color theme="1"/>
      <name val="Calibri"/>
      <family val="2"/>
      <scheme val="minor"/>
    </font>
    <font>
      <sz val="11"/>
      <name val="GHEA Grapalat"/>
      <family val="3"/>
    </font>
    <font>
      <i/>
      <sz val="10"/>
      <name val="Arial Armenian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4" xfId="0" applyBorder="1" applyAlignment="1">
      <alignment vertical="top" wrapText="1"/>
    </xf>
    <xf numFmtId="0" fontId="0" fillId="0" borderId="4" xfId="0" applyBorder="1"/>
    <xf numFmtId="0" fontId="1" fillId="0" borderId="4" xfId="0" applyFont="1" applyBorder="1"/>
    <xf numFmtId="164" fontId="3" fillId="2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/>
    <xf numFmtId="0" fontId="6" fillId="0" borderId="4" xfId="0" applyFont="1" applyBorder="1"/>
    <xf numFmtId="164" fontId="6" fillId="0" borderId="4" xfId="0" applyNumberFormat="1" applyFont="1" applyBorder="1"/>
    <xf numFmtId="0" fontId="6" fillId="0" borderId="0" xfId="0" applyFont="1"/>
    <xf numFmtId="164" fontId="7" fillId="2" borderId="4" xfId="1" applyNumberFormat="1" applyFont="1" applyFill="1" applyBorder="1" applyAlignment="1">
      <alignment horizontal="right" vertical="center" wrapText="1"/>
    </xf>
    <xf numFmtId="164" fontId="0" fillId="0" borderId="4" xfId="0" applyNumberFormat="1" applyFill="1" applyBorder="1"/>
    <xf numFmtId="164" fontId="6" fillId="0" borderId="0" xfId="0" applyNumberFormat="1" applyFont="1"/>
    <xf numFmtId="164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4" fontId="8" fillId="0" borderId="0" xfId="0" applyNumberFormat="1" applyFont="1" applyFill="1" applyBorder="1" applyAlignment="1">
      <alignment horizontal="justify" wrapText="1"/>
    </xf>
    <xf numFmtId="164" fontId="8" fillId="0" borderId="0" xfId="0" applyNumberFormat="1" applyFont="1" applyBorder="1" applyAlignment="1">
      <alignment horizontal="justify" wrapText="1"/>
    </xf>
    <xf numFmtId="164" fontId="0" fillId="0" borderId="0" xfId="0" applyNumberFormat="1" applyBorder="1"/>
    <xf numFmtId="164" fontId="9" fillId="0" borderId="0" xfId="0" applyNumberFormat="1" applyFont="1"/>
    <xf numFmtId="0" fontId="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7"/>
  <sheetViews>
    <sheetView tabSelected="1" topLeftCell="A11" workbookViewId="0">
      <selection activeCell="F24" sqref="F24"/>
    </sheetView>
  </sheetViews>
  <sheetFormatPr defaultRowHeight="15"/>
  <cols>
    <col min="1" max="1" width="4.42578125" customWidth="1"/>
    <col min="2" max="2" width="32.42578125" customWidth="1"/>
    <col min="3" max="6" width="23.5703125" customWidth="1"/>
    <col min="7" max="8" width="6.42578125" customWidth="1"/>
    <col min="9" max="10" width="11.7109375" customWidth="1"/>
  </cols>
  <sheetData>
    <row r="2" spans="2:10">
      <c r="D2" t="s">
        <v>18</v>
      </c>
    </row>
    <row r="3" spans="2:10">
      <c r="C3" s="22" t="s">
        <v>19</v>
      </c>
      <c r="D3" s="22"/>
      <c r="E3" s="22"/>
      <c r="H3" s="13"/>
      <c r="I3" s="13"/>
      <c r="J3" s="13"/>
    </row>
    <row r="4" spans="2:10">
      <c r="H4" s="13"/>
      <c r="I4" s="13"/>
      <c r="J4" s="13"/>
    </row>
    <row r="5" spans="2:10">
      <c r="H5" s="13"/>
      <c r="I5" s="13"/>
      <c r="J5" s="13"/>
    </row>
    <row r="6" spans="2:10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  <c r="H6" s="13"/>
      <c r="I6" s="13"/>
      <c r="J6" s="13"/>
    </row>
    <row r="7" spans="2:10">
      <c r="B7" s="24"/>
      <c r="C7" s="20"/>
      <c r="D7" s="20"/>
      <c r="E7" s="20"/>
      <c r="F7" s="20"/>
      <c r="H7" s="13"/>
      <c r="I7" s="13"/>
      <c r="J7" s="13"/>
    </row>
    <row r="8" spans="2:10" ht="30.75" customHeight="1">
      <c r="B8" s="25"/>
      <c r="C8" s="21"/>
      <c r="D8" s="21"/>
      <c r="E8" s="21"/>
      <c r="F8" s="21"/>
      <c r="H8" s="13"/>
      <c r="I8" s="13"/>
      <c r="J8" s="13"/>
    </row>
    <row r="9" spans="2:10" ht="30">
      <c r="B9" s="1" t="s">
        <v>4</v>
      </c>
      <c r="C9" s="5">
        <v>272228.13827305153</v>
      </c>
      <c r="D9" s="5">
        <f t="shared" ref="D9:D20" si="0">C9*110%</f>
        <v>299450.95210035669</v>
      </c>
      <c r="E9" s="5">
        <f t="shared" ref="E9:E20" si="1">D9-C9</f>
        <v>27222.813827305159</v>
      </c>
      <c r="F9" s="5">
        <f>E9/3</f>
        <v>9074.2712757683857</v>
      </c>
      <c r="H9" s="13"/>
      <c r="I9" s="13"/>
      <c r="J9" s="13"/>
    </row>
    <row r="10" spans="2:10" ht="30">
      <c r="B10" s="1" t="s">
        <v>5</v>
      </c>
      <c r="C10" s="5">
        <v>494444.18741539586</v>
      </c>
      <c r="D10" s="5">
        <f t="shared" si="0"/>
        <v>543888.60615693545</v>
      </c>
      <c r="E10" s="5">
        <f t="shared" si="1"/>
        <v>49444.418741539586</v>
      </c>
      <c r="F10" s="5">
        <f t="shared" ref="F10:F19" si="2">E10/3</f>
        <v>16481.47291384653</v>
      </c>
      <c r="H10" s="13"/>
      <c r="I10" s="13"/>
      <c r="J10" s="13"/>
    </row>
    <row r="11" spans="2:10" ht="30">
      <c r="B11" s="1" t="s">
        <v>6</v>
      </c>
      <c r="C11" s="5">
        <v>4984392.1243446907</v>
      </c>
      <c r="D11" s="5">
        <f t="shared" si="0"/>
        <v>5482831.3367791604</v>
      </c>
      <c r="E11" s="5">
        <f t="shared" si="1"/>
        <v>498439.21243446972</v>
      </c>
      <c r="F11" s="5">
        <f>ROUND(E11/3,1)</f>
        <v>166146.4</v>
      </c>
      <c r="H11" s="13"/>
      <c r="I11" s="13"/>
      <c r="J11" s="13"/>
    </row>
    <row r="12" spans="2:10" ht="30">
      <c r="B12" s="1" t="s">
        <v>7</v>
      </c>
      <c r="C12" s="12">
        <v>174456.93522361922</v>
      </c>
      <c r="D12" s="5">
        <f t="shared" si="0"/>
        <v>191902.62874598117</v>
      </c>
      <c r="E12" s="5">
        <f t="shared" si="1"/>
        <v>17445.693522361951</v>
      </c>
      <c r="F12" s="5">
        <f t="shared" si="2"/>
        <v>5815.2311741206504</v>
      </c>
      <c r="H12" s="13"/>
      <c r="I12" s="13"/>
      <c r="J12" s="13"/>
    </row>
    <row r="13" spans="2:10" ht="30">
      <c r="B13" s="1" t="s">
        <v>8</v>
      </c>
      <c r="C13" s="5">
        <v>288353.43287690065</v>
      </c>
      <c r="D13" s="5">
        <f t="shared" si="0"/>
        <v>317188.77616459073</v>
      </c>
      <c r="E13" s="5">
        <f t="shared" si="1"/>
        <v>28835.343287690077</v>
      </c>
      <c r="F13" s="5">
        <f>ROUND(E13/3,1)</f>
        <v>9611.7999999999993</v>
      </c>
      <c r="H13" s="13"/>
      <c r="I13" s="13"/>
      <c r="J13" s="13"/>
    </row>
    <row r="14" spans="2:10" ht="30">
      <c r="B14" s="1" t="s">
        <v>9</v>
      </c>
      <c r="C14" s="5">
        <v>308235.41487634229</v>
      </c>
      <c r="D14" s="5">
        <f t="shared" si="0"/>
        <v>339058.95636397653</v>
      </c>
      <c r="E14" s="5">
        <f t="shared" si="1"/>
        <v>30823.54148763424</v>
      </c>
      <c r="F14" s="5">
        <f t="shared" si="2"/>
        <v>10274.513829211413</v>
      </c>
      <c r="H14" s="13"/>
      <c r="I14" s="13"/>
      <c r="J14" s="13"/>
    </row>
    <row r="15" spans="2:10" ht="30">
      <c r="B15" s="1" t="s">
        <v>10</v>
      </c>
      <c r="C15" s="2">
        <v>8727.2000000000007</v>
      </c>
      <c r="D15" s="5">
        <f t="shared" si="0"/>
        <v>9599.9200000000019</v>
      </c>
      <c r="E15" s="5">
        <f t="shared" si="1"/>
        <v>872.72000000000116</v>
      </c>
      <c r="F15" s="5">
        <f>ROUND(E15/3,1)</f>
        <v>290.89999999999998</v>
      </c>
      <c r="H15" s="13"/>
      <c r="I15" s="13"/>
      <c r="J15" s="13"/>
    </row>
    <row r="16" spans="2:10" ht="30">
      <c r="B16" s="1" t="s">
        <v>11</v>
      </c>
      <c r="C16" s="2">
        <v>14288.6</v>
      </c>
      <c r="D16" s="5">
        <f t="shared" si="0"/>
        <v>15717.460000000001</v>
      </c>
      <c r="E16" s="5">
        <f t="shared" si="1"/>
        <v>1428.8600000000006</v>
      </c>
      <c r="F16" s="5">
        <f>ROUND(E16/3,1)</f>
        <v>476.3</v>
      </c>
      <c r="H16" s="16"/>
      <c r="I16" s="17"/>
      <c r="J16" s="13"/>
    </row>
    <row r="17" spans="2:10" ht="30">
      <c r="B17" s="1" t="s">
        <v>12</v>
      </c>
      <c r="C17" s="2">
        <v>8983.7999999999993</v>
      </c>
      <c r="D17" s="5">
        <f t="shared" si="0"/>
        <v>9882.18</v>
      </c>
      <c r="E17" s="5">
        <f t="shared" si="1"/>
        <v>898.38000000000102</v>
      </c>
      <c r="F17" s="5">
        <f t="shared" si="2"/>
        <v>299.46000000000032</v>
      </c>
      <c r="H17" s="13"/>
      <c r="I17" s="13"/>
      <c r="J17" s="14"/>
    </row>
    <row r="18" spans="2:10" ht="45">
      <c r="B18" s="1" t="s">
        <v>13</v>
      </c>
      <c r="C18" s="2">
        <v>60445.4</v>
      </c>
      <c r="D18" s="5">
        <f t="shared" si="0"/>
        <v>66489.94</v>
      </c>
      <c r="E18" s="5">
        <f t="shared" si="1"/>
        <v>6044.5400000000009</v>
      </c>
      <c r="F18" s="5">
        <f t="shared" si="2"/>
        <v>2014.846666666667</v>
      </c>
      <c r="H18" s="15"/>
      <c r="I18" s="15"/>
      <c r="J18" s="13"/>
    </row>
    <row r="19" spans="2:10" ht="45">
      <c r="B19" s="1" t="s">
        <v>14</v>
      </c>
      <c r="C19" s="5">
        <v>440494</v>
      </c>
      <c r="D19" s="5">
        <f t="shared" si="0"/>
        <v>484543.4</v>
      </c>
      <c r="E19" s="5">
        <f t="shared" si="1"/>
        <v>44049.400000000023</v>
      </c>
      <c r="F19" s="5">
        <f t="shared" si="2"/>
        <v>14683.13333333334</v>
      </c>
      <c r="H19" s="13"/>
      <c r="I19" s="13"/>
      <c r="J19" s="13"/>
    </row>
    <row r="20" spans="2:10" ht="45">
      <c r="B20" s="1" t="s">
        <v>15</v>
      </c>
      <c r="C20" s="5">
        <v>373064</v>
      </c>
      <c r="D20" s="5">
        <f t="shared" si="0"/>
        <v>410370.4</v>
      </c>
      <c r="E20" s="5">
        <f t="shared" si="1"/>
        <v>37306.400000000023</v>
      </c>
      <c r="F20" s="5">
        <f>ROUND(E20/3,1)</f>
        <v>12435.5</v>
      </c>
      <c r="H20" s="13"/>
      <c r="I20" s="13"/>
      <c r="J20" s="13"/>
    </row>
    <row r="21" spans="2:10" ht="30">
      <c r="B21" s="1" t="s">
        <v>16</v>
      </c>
      <c r="C21" s="2">
        <v>25858.7</v>
      </c>
      <c r="D21" s="5">
        <f>C21*110%</f>
        <v>28444.570000000003</v>
      </c>
      <c r="E21" s="5">
        <f>D21-C21</f>
        <v>2585.8700000000026</v>
      </c>
      <c r="F21" s="5">
        <f>ROUND(E21/3,1)</f>
        <v>862</v>
      </c>
      <c r="H21" s="13"/>
      <c r="I21" s="13"/>
      <c r="J21" s="13"/>
    </row>
    <row r="22" spans="2:10" ht="45">
      <c r="B22" s="1" t="s">
        <v>17</v>
      </c>
      <c r="C22" s="2">
        <v>9053.7999999999993</v>
      </c>
      <c r="D22" s="5">
        <f>C22*110%</f>
        <v>9959.18</v>
      </c>
      <c r="E22" s="5">
        <f>D22-C22</f>
        <v>905.38000000000102</v>
      </c>
      <c r="F22" s="5">
        <f t="shared" ref="F22" si="3">E22/3</f>
        <v>301.79333333333369</v>
      </c>
      <c r="H22" s="13"/>
      <c r="I22" s="13"/>
      <c r="J22" s="13"/>
    </row>
    <row r="23" spans="2:10" ht="15.75">
      <c r="B23" s="3" t="s">
        <v>20</v>
      </c>
      <c r="C23" s="7">
        <f t="shared" ref="C23:E23" si="4">SUM(C9:C21)</f>
        <v>7453971.9330099998</v>
      </c>
      <c r="D23" s="7">
        <f t="shared" si="4"/>
        <v>8199369.1263110023</v>
      </c>
      <c r="E23" s="7">
        <f t="shared" si="4"/>
        <v>745397.19330100075</v>
      </c>
      <c r="F23" s="7">
        <f>SUM(F9:F22)</f>
        <v>248767.62252628029</v>
      </c>
      <c r="H23" s="13"/>
      <c r="I23" s="13"/>
      <c r="J23" s="13"/>
    </row>
    <row r="24" spans="2:10">
      <c r="F24" s="12"/>
      <c r="H24" s="13"/>
      <c r="I24" s="13"/>
      <c r="J24" s="13"/>
    </row>
    <row r="25" spans="2:10" ht="18.75">
      <c r="F25" s="18"/>
      <c r="H25" s="13"/>
      <c r="I25" s="13"/>
      <c r="J25" s="13"/>
    </row>
    <row r="26" spans="2:10" ht="15.75">
      <c r="E26" s="11"/>
      <c r="F26" s="12"/>
      <c r="G26" s="12"/>
    </row>
    <row r="27" spans="2:10">
      <c r="F27" s="12"/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4"/>
  <sheetViews>
    <sheetView workbookViewId="0">
      <selection activeCell="B13" sqref="B13:F13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5">
        <v>1367108</v>
      </c>
      <c r="D9" s="2">
        <f t="shared" ref="D9:D12" si="0">C9*110%</f>
        <v>1503818.8</v>
      </c>
      <c r="E9" s="2">
        <f t="shared" ref="E9:E12" si="1">D9-C9</f>
        <v>136710.80000000005</v>
      </c>
      <c r="F9" s="5">
        <f>E9/3</f>
        <v>45570.266666666685</v>
      </c>
    </row>
    <row r="10" spans="2:6" ht="30">
      <c r="B10" s="1" t="s">
        <v>5</v>
      </c>
      <c r="C10" s="5">
        <v>1777201</v>
      </c>
      <c r="D10" s="2">
        <f t="shared" si="0"/>
        <v>1954921.1</v>
      </c>
      <c r="E10" s="2">
        <f t="shared" si="1"/>
        <v>177720.10000000009</v>
      </c>
      <c r="F10" s="5">
        <f t="shared" ref="F10:F13" si="2">E10/3</f>
        <v>59240.033333333362</v>
      </c>
    </row>
    <row r="11" spans="2:6" ht="30">
      <c r="B11" s="1" t="s">
        <v>6</v>
      </c>
      <c r="C11" s="2">
        <v>30186.6</v>
      </c>
      <c r="D11" s="2">
        <f t="shared" si="0"/>
        <v>33205.26</v>
      </c>
      <c r="E11" s="2">
        <f t="shared" si="1"/>
        <v>3018.6600000000035</v>
      </c>
      <c r="F11" s="5">
        <f>ROUND(E11/3,1)</f>
        <v>1006.2</v>
      </c>
    </row>
    <row r="12" spans="2:6" ht="30">
      <c r="B12" s="1" t="s">
        <v>16</v>
      </c>
      <c r="C12" s="2">
        <v>113892.7</v>
      </c>
      <c r="D12" s="5">
        <f t="shared" si="0"/>
        <v>125281.97</v>
      </c>
      <c r="E12" s="5">
        <f t="shared" si="1"/>
        <v>11389.270000000004</v>
      </c>
      <c r="F12" s="5">
        <f t="shared" si="2"/>
        <v>3796.4233333333345</v>
      </c>
    </row>
    <row r="13" spans="2:6" ht="45">
      <c r="B13" s="1" t="s">
        <v>17</v>
      </c>
      <c r="C13" s="2">
        <v>9053.7999999999993</v>
      </c>
      <c r="D13" s="5">
        <f>C13*110%</f>
        <v>9959.18</v>
      </c>
      <c r="E13" s="5">
        <f>D13-C13</f>
        <v>905.38000000000102</v>
      </c>
      <c r="F13" s="5">
        <f t="shared" si="2"/>
        <v>301.79333333333369</v>
      </c>
    </row>
    <row r="14" spans="2:6" ht="15.75">
      <c r="B14" s="3" t="s">
        <v>20</v>
      </c>
      <c r="C14" s="7">
        <f t="shared" ref="C14:E14" si="3">SUM(C9:C13)</f>
        <v>3297442.1</v>
      </c>
      <c r="D14" s="7">
        <f t="shared" si="3"/>
        <v>3627186.3100000005</v>
      </c>
      <c r="E14" s="7">
        <f t="shared" si="3"/>
        <v>329744.2100000002</v>
      </c>
      <c r="F14" s="7">
        <f>SUM(F9:F13)</f>
        <v>109914.71666666672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13"/>
  <sheetViews>
    <sheetView workbookViewId="0">
      <selection activeCell="F12" sqref="F12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824560.5</v>
      </c>
      <c r="D9" s="5">
        <f t="shared" ref="D9:D11" si="0">C9*110%</f>
        <v>907016.55</v>
      </c>
      <c r="E9" s="5">
        <f t="shared" ref="E9:E11" si="1">D9-C9</f>
        <v>82456.050000000047</v>
      </c>
      <c r="F9" s="5">
        <f>E9/3</f>
        <v>27485.350000000017</v>
      </c>
    </row>
    <row r="10" spans="2:6" ht="30">
      <c r="B10" s="1" t="s">
        <v>5</v>
      </c>
      <c r="C10" s="2">
        <v>1233935.1000000001</v>
      </c>
      <c r="D10" s="5">
        <f t="shared" si="0"/>
        <v>1357328.61</v>
      </c>
      <c r="E10" s="5">
        <f t="shared" si="1"/>
        <v>123393.51000000001</v>
      </c>
      <c r="F10" s="5">
        <f t="shared" ref="F10:F12" si="2">E10/3</f>
        <v>41131.170000000006</v>
      </c>
    </row>
    <row r="11" spans="2:6" ht="30">
      <c r="B11" s="1" t="s">
        <v>6</v>
      </c>
      <c r="C11" s="2">
        <v>391536</v>
      </c>
      <c r="D11" s="5">
        <f t="shared" si="0"/>
        <v>430689.60000000003</v>
      </c>
      <c r="E11" s="5">
        <f t="shared" si="1"/>
        <v>39153.600000000035</v>
      </c>
      <c r="F11" s="5">
        <f>ROUND(E11/3,1)</f>
        <v>13051.2</v>
      </c>
    </row>
    <row r="12" spans="2:6" ht="30">
      <c r="B12" s="1" t="s">
        <v>16</v>
      </c>
      <c r="C12" s="2">
        <v>3650.8</v>
      </c>
      <c r="D12" s="5">
        <f>C12*110%</f>
        <v>4015.8800000000006</v>
      </c>
      <c r="E12" s="5">
        <f>D12-C12</f>
        <v>365.08000000000038</v>
      </c>
      <c r="F12" s="5">
        <f t="shared" si="2"/>
        <v>121.69333333333346</v>
      </c>
    </row>
    <row r="13" spans="2:6" ht="15.75">
      <c r="B13" s="3" t="s">
        <v>20</v>
      </c>
      <c r="C13" s="7">
        <f t="shared" ref="C13:E13" si="3">SUM(C9:C12)</f>
        <v>2453682.4</v>
      </c>
      <c r="D13" s="7">
        <f t="shared" si="3"/>
        <v>2699050.64</v>
      </c>
      <c r="E13" s="7">
        <f t="shared" si="3"/>
        <v>245368.24000000008</v>
      </c>
      <c r="F13" s="7">
        <f>SUM(F9:F12)</f>
        <v>81789.413333333345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16"/>
  <sheetViews>
    <sheetView workbookViewId="0">
      <selection activeCell="F14" sqref="F14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367548.4</v>
      </c>
      <c r="D9" s="5">
        <f t="shared" ref="D9:D14" si="0">C9*110%</f>
        <v>404303.24000000005</v>
      </c>
      <c r="E9" s="5">
        <f t="shared" ref="E9:E14" si="1">D9-C9</f>
        <v>36754.840000000026</v>
      </c>
      <c r="F9" s="5">
        <f>E9/3</f>
        <v>12251.613333333342</v>
      </c>
    </row>
    <row r="10" spans="2:6" ht="30">
      <c r="B10" s="1" t="s">
        <v>5</v>
      </c>
      <c r="C10" s="2">
        <v>448635.1</v>
      </c>
      <c r="D10" s="5">
        <f t="shared" si="0"/>
        <v>493498.61</v>
      </c>
      <c r="E10" s="5">
        <f t="shared" si="1"/>
        <v>44863.510000000009</v>
      </c>
      <c r="F10" s="5">
        <f t="shared" ref="F10:F15" si="2">E10/3</f>
        <v>14954.503333333336</v>
      </c>
    </row>
    <row r="11" spans="2:6" ht="30">
      <c r="B11" s="1" t="s">
        <v>6</v>
      </c>
      <c r="C11" s="2">
        <v>172281.69999999998</v>
      </c>
      <c r="D11" s="5">
        <f t="shared" si="0"/>
        <v>189509.87</v>
      </c>
      <c r="E11" s="5">
        <f t="shared" si="1"/>
        <v>17228.170000000013</v>
      </c>
      <c r="F11" s="5">
        <f>ROUND(E11/3,1)</f>
        <v>5742.7</v>
      </c>
    </row>
    <row r="12" spans="2:6" ht="30">
      <c r="B12" s="1" t="s">
        <v>10</v>
      </c>
      <c r="C12" s="2">
        <v>20044.8</v>
      </c>
      <c r="D12" s="5">
        <f t="shared" si="0"/>
        <v>22049.280000000002</v>
      </c>
      <c r="E12" s="5">
        <f t="shared" si="1"/>
        <v>2004.4800000000032</v>
      </c>
      <c r="F12" s="5">
        <f>ROUND(E12/3,1)</f>
        <v>668.2</v>
      </c>
    </row>
    <row r="13" spans="2:6" ht="30">
      <c r="B13" s="1" t="s">
        <v>11</v>
      </c>
      <c r="C13" s="2">
        <v>31564.799999999999</v>
      </c>
      <c r="D13" s="5">
        <f t="shared" si="0"/>
        <v>34721.279999999999</v>
      </c>
      <c r="E13" s="5">
        <f t="shared" si="1"/>
        <v>3156.4799999999996</v>
      </c>
      <c r="F13" s="5">
        <f>ROUND(E13/3,1)</f>
        <v>1052.2</v>
      </c>
    </row>
    <row r="14" spans="2:6" ht="30">
      <c r="B14" s="1" t="s">
        <v>12</v>
      </c>
      <c r="C14" s="2">
        <v>3129.6</v>
      </c>
      <c r="D14" s="5">
        <f t="shared" si="0"/>
        <v>3442.5600000000004</v>
      </c>
      <c r="E14" s="5">
        <f t="shared" si="1"/>
        <v>312.96000000000049</v>
      </c>
      <c r="F14" s="5">
        <f t="shared" si="2"/>
        <v>104.32000000000016</v>
      </c>
    </row>
    <row r="15" spans="2:6" ht="30">
      <c r="B15" s="1" t="s">
        <v>16</v>
      </c>
      <c r="C15" s="5">
        <v>16673.7</v>
      </c>
      <c r="D15" s="5">
        <f>C15*110%</f>
        <v>18341.070000000003</v>
      </c>
      <c r="E15" s="5">
        <f>D15-C15</f>
        <v>1667.3700000000026</v>
      </c>
      <c r="F15" s="5">
        <f t="shared" si="2"/>
        <v>555.79000000000087</v>
      </c>
    </row>
    <row r="16" spans="2:6" ht="15.75">
      <c r="B16" s="3" t="s">
        <v>20</v>
      </c>
      <c r="C16" s="7">
        <f t="shared" ref="C16:E16" si="3">SUM(C9:C15)</f>
        <v>1059878.1000000001</v>
      </c>
      <c r="D16" s="7">
        <f t="shared" si="3"/>
        <v>1165865.9100000004</v>
      </c>
      <c r="E16" s="7">
        <f t="shared" si="3"/>
        <v>105987.81000000006</v>
      </c>
      <c r="F16" s="7">
        <f>SUM(F9:F15)</f>
        <v>35329.326666666668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13"/>
  <sheetViews>
    <sheetView workbookViewId="0">
      <selection activeCell="F11" sqref="F11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5">
        <v>806759.97051655082</v>
      </c>
      <c r="D9" s="5">
        <f t="shared" ref="D9:D11" si="0">C9*110%</f>
        <v>887435.96756820602</v>
      </c>
      <c r="E9" s="5">
        <f t="shared" ref="E9:E11" si="1">D9-C9</f>
        <v>80675.997051655198</v>
      </c>
      <c r="F9" s="5">
        <f>E9/3</f>
        <v>26891.999017218401</v>
      </c>
    </row>
    <row r="10" spans="2:6" ht="30">
      <c r="B10" s="1" t="s">
        <v>5</v>
      </c>
      <c r="C10" s="5">
        <v>1149050.0451880321</v>
      </c>
      <c r="D10" s="5">
        <f t="shared" si="0"/>
        <v>1263955.0497068353</v>
      </c>
      <c r="E10" s="5">
        <f t="shared" si="1"/>
        <v>114905.00451880321</v>
      </c>
      <c r="F10" s="5">
        <f t="shared" ref="F10:F12" si="2">E10/3</f>
        <v>38301.668172934405</v>
      </c>
    </row>
    <row r="11" spans="2:6" ht="30">
      <c r="B11" s="1" t="s">
        <v>6</v>
      </c>
      <c r="C11" s="5">
        <v>348044.08429541701</v>
      </c>
      <c r="D11" s="5">
        <f t="shared" si="0"/>
        <v>382848.49272495875</v>
      </c>
      <c r="E11" s="5">
        <f t="shared" si="1"/>
        <v>34804.408429541741</v>
      </c>
      <c r="F11" s="5">
        <f>ROUND(E11/3,1)</f>
        <v>11601.5</v>
      </c>
    </row>
    <row r="12" spans="2:6" ht="30">
      <c r="B12" s="1" t="s">
        <v>16</v>
      </c>
      <c r="C12" s="5">
        <v>20507</v>
      </c>
      <c r="D12" s="2">
        <f>C12*110%</f>
        <v>22557.7</v>
      </c>
      <c r="E12" s="5">
        <f>D12-C12</f>
        <v>2050.7000000000007</v>
      </c>
      <c r="F12" s="5">
        <f t="shared" si="2"/>
        <v>683.56666666666695</v>
      </c>
    </row>
    <row r="13" spans="2:6" ht="15.75">
      <c r="B13" s="3" t="s">
        <v>20</v>
      </c>
      <c r="C13" s="7">
        <f t="shared" ref="C13:E13" si="3">SUM(C9:C12)</f>
        <v>2324361.1</v>
      </c>
      <c r="D13" s="7">
        <f t="shared" si="3"/>
        <v>2556797.2100000004</v>
      </c>
      <c r="E13" s="7">
        <f t="shared" si="3"/>
        <v>232436.11000000016</v>
      </c>
      <c r="F13" s="7">
        <f>SUM(F9:F12)</f>
        <v>77478.733856819468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5"/>
  <sheetViews>
    <sheetView workbookViewId="0">
      <selection activeCell="F15" sqref="F15"/>
    </sheetView>
  </sheetViews>
  <sheetFormatPr defaultRowHeight="15"/>
  <cols>
    <col min="1" max="1" width="5.28515625" customWidth="1"/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3657429.4</v>
      </c>
      <c r="D9" s="5">
        <f t="shared" ref="D9:D13" si="0">C9*110%</f>
        <v>4023172.3400000003</v>
      </c>
      <c r="E9" s="5">
        <f t="shared" ref="E9:E13" si="1">D9-C9</f>
        <v>365742.94000000041</v>
      </c>
      <c r="F9" s="5">
        <f>E9/4</f>
        <v>91435.735000000102</v>
      </c>
    </row>
    <row r="10" spans="2:6" ht="30">
      <c r="B10" s="1" t="s">
        <v>5</v>
      </c>
      <c r="C10" s="2">
        <v>6809896.8000000007</v>
      </c>
      <c r="D10" s="5">
        <f t="shared" si="0"/>
        <v>7490886.4800000014</v>
      </c>
      <c r="E10" s="5">
        <f t="shared" si="1"/>
        <v>680989.68000000063</v>
      </c>
      <c r="F10" s="5">
        <f t="shared" ref="F10:F12" si="2">E10/4</f>
        <v>170247.42000000016</v>
      </c>
    </row>
    <row r="11" spans="2:6" ht="30">
      <c r="B11" s="1" t="s">
        <v>6</v>
      </c>
      <c r="C11" s="2">
        <v>174935.5</v>
      </c>
      <c r="D11" s="5">
        <f t="shared" si="0"/>
        <v>192429.05000000002</v>
      </c>
      <c r="E11" s="5">
        <f t="shared" si="1"/>
        <v>17493.550000000017</v>
      </c>
      <c r="F11" s="5">
        <f>ROUND(E11/4,1)</f>
        <v>4373.3999999999996</v>
      </c>
    </row>
    <row r="12" spans="2:6" ht="30">
      <c r="B12" s="1" t="s">
        <v>7</v>
      </c>
      <c r="C12" s="5">
        <v>44578</v>
      </c>
      <c r="D12" s="5">
        <f t="shared" si="0"/>
        <v>49035.8</v>
      </c>
      <c r="E12" s="5">
        <f t="shared" si="1"/>
        <v>4457.8000000000029</v>
      </c>
      <c r="F12" s="5">
        <f t="shared" si="2"/>
        <v>1114.4500000000007</v>
      </c>
    </row>
    <row r="13" spans="2:6" ht="30">
      <c r="B13" s="1" t="s">
        <v>8</v>
      </c>
      <c r="C13" s="2">
        <v>63215.9</v>
      </c>
      <c r="D13" s="5">
        <f t="shared" si="0"/>
        <v>69537.490000000005</v>
      </c>
      <c r="E13" s="5">
        <f t="shared" si="1"/>
        <v>6321.5900000000038</v>
      </c>
      <c r="F13" s="5">
        <f>ROUND(E13/4,1)</f>
        <v>1580.4</v>
      </c>
    </row>
    <row r="14" spans="2:6" ht="30">
      <c r="B14" s="1" t="s">
        <v>16</v>
      </c>
      <c r="C14" s="2">
        <v>10201.700000000001</v>
      </c>
      <c r="D14" s="5">
        <f>C14*110%</f>
        <v>11221.87</v>
      </c>
      <c r="E14" s="5">
        <f>D14-C14</f>
        <v>1020.1700000000001</v>
      </c>
      <c r="F14" s="5">
        <f>ROUND(E14/4,1)</f>
        <v>255</v>
      </c>
    </row>
    <row r="15" spans="2:6" ht="15.75">
      <c r="B15" s="3" t="s">
        <v>20</v>
      </c>
      <c r="C15" s="7">
        <f>SUM(C9:C14)</f>
        <v>10760257.300000001</v>
      </c>
      <c r="D15" s="7">
        <f>SUM(D9:D14)</f>
        <v>11836283.030000003</v>
      </c>
      <c r="E15" s="7">
        <f>SUM(E9:E14)</f>
        <v>1076025.7300000011</v>
      </c>
      <c r="F15" s="7">
        <f>SUM(F9:F14)</f>
        <v>269006.40500000032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F21"/>
  <sheetViews>
    <sheetView topLeftCell="A3" workbookViewId="0">
      <selection activeCell="F12" sqref="F12"/>
    </sheetView>
  </sheetViews>
  <sheetFormatPr defaultRowHeight="15"/>
  <cols>
    <col min="2" max="2" width="32.42578125" customWidth="1"/>
    <col min="3" max="5" width="23.5703125" customWidth="1"/>
    <col min="6" max="6" width="28.42578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26" t="s">
        <v>1</v>
      </c>
      <c r="D6" s="26" t="s">
        <v>2</v>
      </c>
      <c r="E6" s="19" t="s">
        <v>21</v>
      </c>
      <c r="F6" s="26" t="s">
        <v>3</v>
      </c>
    </row>
    <row r="7" spans="2:6" ht="17.25" customHeight="1">
      <c r="B7" s="24"/>
      <c r="C7" s="27"/>
      <c r="D7" s="27"/>
      <c r="E7" s="20"/>
      <c r="F7" s="27"/>
    </row>
    <row r="8" spans="2:6" ht="30.75" customHeight="1">
      <c r="B8" s="25"/>
      <c r="C8" s="28"/>
      <c r="D8" s="28"/>
      <c r="E8" s="21"/>
      <c r="F8" s="28"/>
    </row>
    <row r="9" spans="2:6" ht="45">
      <c r="B9" s="1" t="s">
        <v>13</v>
      </c>
      <c r="C9" s="9">
        <f>132046.6</f>
        <v>132046.6</v>
      </c>
      <c r="D9" s="9">
        <f>C9*110%</f>
        <v>145251.26</v>
      </c>
      <c r="E9" s="9">
        <f>D9-C9</f>
        <v>13204.660000000003</v>
      </c>
      <c r="F9" s="4">
        <f>E9/3</f>
        <v>4401.5533333333342</v>
      </c>
    </row>
    <row r="10" spans="2:6" ht="45">
      <c r="B10" s="1" t="s">
        <v>14</v>
      </c>
      <c r="C10" s="9">
        <v>130985.9</v>
      </c>
      <c r="D10" s="9">
        <f t="shared" ref="D10:D11" si="0">C10*110%</f>
        <v>144084.49</v>
      </c>
      <c r="E10" s="9">
        <f t="shared" ref="E10:E11" si="1">D10-C10</f>
        <v>13098.589999999997</v>
      </c>
      <c r="F10" s="4">
        <f t="shared" ref="F10" si="2">E10/3</f>
        <v>4366.1966666666658</v>
      </c>
    </row>
    <row r="11" spans="2:6" ht="45">
      <c r="B11" s="1" t="s">
        <v>15</v>
      </c>
      <c r="C11" s="9">
        <v>58742.400000000001</v>
      </c>
      <c r="D11" s="9">
        <f t="shared" si="0"/>
        <v>64616.640000000007</v>
      </c>
      <c r="E11" s="9">
        <f t="shared" si="1"/>
        <v>5874.2400000000052</v>
      </c>
      <c r="F11" s="4">
        <f>ROUND(E11/3,1)</f>
        <v>1958.1</v>
      </c>
    </row>
    <row r="12" spans="2:6" ht="15.75">
      <c r="B12" s="3" t="s">
        <v>20</v>
      </c>
      <c r="C12" s="7">
        <f t="shared" ref="C12:E12" si="3">SUM(C9:C11)</f>
        <v>321774.90000000002</v>
      </c>
      <c r="D12" s="7">
        <f t="shared" si="3"/>
        <v>353952.39</v>
      </c>
      <c r="E12" s="7">
        <f t="shared" si="3"/>
        <v>32177.490000000005</v>
      </c>
      <c r="F12" s="7">
        <f>SUM(F9:F11)</f>
        <v>10725.85</v>
      </c>
    </row>
    <row r="21" spans="4:4">
      <c r="D21" s="5"/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5"/>
  <sheetViews>
    <sheetView topLeftCell="A2" workbookViewId="0">
      <selection activeCell="F15" sqref="F15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1058769.1000000001</v>
      </c>
      <c r="D9" s="5">
        <f t="shared" ref="D9:D14" si="0">C9*110%</f>
        <v>1164646.0100000002</v>
      </c>
      <c r="E9" s="5">
        <f>D9-C9</f>
        <v>105876.91000000015</v>
      </c>
      <c r="F9" s="5">
        <f>E9/3</f>
        <v>35292.303333333381</v>
      </c>
    </row>
    <row r="10" spans="2:6" ht="30">
      <c r="B10" s="1" t="s">
        <v>5</v>
      </c>
      <c r="C10" s="2">
        <v>1551644.4000000001</v>
      </c>
      <c r="D10" s="5">
        <f t="shared" si="0"/>
        <v>1706808.8400000003</v>
      </c>
      <c r="E10" s="5">
        <f t="shared" ref="E10:E11" si="1">D10-C10</f>
        <v>155164.44000000018</v>
      </c>
      <c r="F10" s="5">
        <f t="shared" ref="F10:F12" si="2">E10/3</f>
        <v>51721.480000000061</v>
      </c>
    </row>
    <row r="11" spans="2:6" ht="30">
      <c r="B11" s="1" t="s">
        <v>6</v>
      </c>
      <c r="C11" s="2">
        <v>564250.9</v>
      </c>
      <c r="D11" s="5">
        <f t="shared" si="0"/>
        <v>620675.99000000011</v>
      </c>
      <c r="E11" s="5">
        <f t="shared" si="1"/>
        <v>56425.090000000084</v>
      </c>
      <c r="F11" s="5">
        <f>ROUND(E11/3,1)</f>
        <v>18808.400000000001</v>
      </c>
    </row>
    <row r="12" spans="2:6" ht="30">
      <c r="B12" s="1" t="s">
        <v>7</v>
      </c>
      <c r="C12" s="2">
        <v>14802.1</v>
      </c>
      <c r="D12" s="5">
        <f t="shared" si="0"/>
        <v>16282.310000000001</v>
      </c>
      <c r="E12" s="5">
        <f>D12-C12</f>
        <v>1480.2100000000009</v>
      </c>
      <c r="F12" s="5">
        <f t="shared" si="2"/>
        <v>493.40333333333365</v>
      </c>
    </row>
    <row r="13" spans="2:6" ht="30">
      <c r="B13" s="1" t="s">
        <v>8</v>
      </c>
      <c r="C13" s="2">
        <v>14008.5</v>
      </c>
      <c r="D13" s="5">
        <f t="shared" si="0"/>
        <v>15409.35</v>
      </c>
      <c r="E13" s="5">
        <f>D13-C13</f>
        <v>1400.8500000000004</v>
      </c>
      <c r="F13" s="5">
        <f>ROUND(E13/3,1)</f>
        <v>467</v>
      </c>
    </row>
    <row r="14" spans="2:6" ht="30">
      <c r="B14" s="1" t="s">
        <v>16</v>
      </c>
      <c r="C14" s="5">
        <v>69367.600000000006</v>
      </c>
      <c r="D14" s="5">
        <f t="shared" si="0"/>
        <v>76304.360000000015</v>
      </c>
      <c r="E14" s="5">
        <f t="shared" ref="E14" si="3">D14-C14</f>
        <v>6936.7600000000093</v>
      </c>
      <c r="F14" s="5">
        <f>ROUND(E14/3,1)</f>
        <v>2312.3000000000002</v>
      </c>
    </row>
    <row r="15" spans="2:6" ht="21.75" customHeight="1">
      <c r="B15" s="3" t="s">
        <v>20</v>
      </c>
      <c r="C15" s="6">
        <f>SUM(C9:C14)</f>
        <v>3272842.6</v>
      </c>
      <c r="D15" s="6">
        <f>SUM(D9:D14)</f>
        <v>3600126.8600000008</v>
      </c>
      <c r="E15" s="6">
        <f>SUM(E9:E14)</f>
        <v>327284.26000000042</v>
      </c>
      <c r="F15" s="7">
        <f>SUM(F9:F14)</f>
        <v>109094.88666666677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F16"/>
  <sheetViews>
    <sheetView topLeftCell="A4" workbookViewId="0">
      <selection activeCell="C14" sqref="C14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1506454.9</v>
      </c>
      <c r="D9" s="5">
        <f>C9*110%</f>
        <v>1657100.3900000001</v>
      </c>
      <c r="E9" s="5">
        <f>D9-C9</f>
        <v>150645.49000000022</v>
      </c>
      <c r="F9" s="5">
        <f>E9/3</f>
        <v>50215.16333333341</v>
      </c>
    </row>
    <row r="10" spans="2:6" ht="30">
      <c r="B10" s="1" t="s">
        <v>5</v>
      </c>
      <c r="C10" s="2">
        <v>2011629.5</v>
      </c>
      <c r="D10" s="5">
        <f>C10*110%</f>
        <v>2212792.4500000002</v>
      </c>
      <c r="E10" s="5">
        <f t="shared" ref="E10:E15" si="0">D10-C10</f>
        <v>201162.95000000019</v>
      </c>
      <c r="F10" s="5">
        <f t="shared" ref="F10:F15" si="1">E10/3</f>
        <v>67054.316666666724</v>
      </c>
    </row>
    <row r="11" spans="2:6" ht="30">
      <c r="B11" s="1" t="s">
        <v>6</v>
      </c>
      <c r="C11" s="5">
        <v>516262.8</v>
      </c>
      <c r="D11" s="5">
        <f>C11*110%</f>
        <v>567889.08000000007</v>
      </c>
      <c r="E11" s="5">
        <f t="shared" si="0"/>
        <v>51626.280000000086</v>
      </c>
      <c r="F11" s="5">
        <f>ROUND(E11/3,1)</f>
        <v>17208.8</v>
      </c>
    </row>
    <row r="12" spans="2:6" ht="30">
      <c r="B12" s="1" t="s">
        <v>10</v>
      </c>
      <c r="C12" s="2">
        <v>82690.8</v>
      </c>
      <c r="D12" s="5">
        <f t="shared" ref="D12:D14" si="2">C12*110%</f>
        <v>90959.88</v>
      </c>
      <c r="E12" s="5">
        <f t="shared" si="0"/>
        <v>8269.0800000000017</v>
      </c>
      <c r="F12" s="5">
        <f>ROUND(E12/3,1)</f>
        <v>2756.4</v>
      </c>
    </row>
    <row r="13" spans="2:6" ht="30">
      <c r="B13" s="1" t="s">
        <v>11</v>
      </c>
      <c r="C13" s="2">
        <v>102222.6</v>
      </c>
      <c r="D13" s="5">
        <f t="shared" si="2"/>
        <v>112444.86000000002</v>
      </c>
      <c r="E13" s="5">
        <f t="shared" si="0"/>
        <v>10222.260000000009</v>
      </c>
      <c r="F13" s="5">
        <f>ROUND(E13/3,1)</f>
        <v>3407.4</v>
      </c>
    </row>
    <row r="14" spans="2:6" ht="30">
      <c r="B14" s="1" t="s">
        <v>12</v>
      </c>
      <c r="C14" s="2">
        <v>18619.099999999999</v>
      </c>
      <c r="D14" s="5">
        <f t="shared" si="2"/>
        <v>20481.009999999998</v>
      </c>
      <c r="E14" s="5">
        <f t="shared" si="0"/>
        <v>1861.9099999999999</v>
      </c>
      <c r="F14" s="5">
        <f t="shared" si="1"/>
        <v>620.63666666666666</v>
      </c>
    </row>
    <row r="15" spans="2:6" ht="30">
      <c r="B15" s="1" t="s">
        <v>16</v>
      </c>
      <c r="C15" s="2">
        <v>82249.2</v>
      </c>
      <c r="D15" s="5">
        <f>C15*110%</f>
        <v>90474.12000000001</v>
      </c>
      <c r="E15" s="5">
        <f t="shared" si="0"/>
        <v>8224.9200000000128</v>
      </c>
      <c r="F15" s="5">
        <f t="shared" si="1"/>
        <v>2741.6400000000044</v>
      </c>
    </row>
    <row r="16" spans="2:6" ht="15.75">
      <c r="B16" s="3" t="s">
        <v>20</v>
      </c>
      <c r="C16" s="7">
        <f t="shared" ref="C16:E16" si="3">SUM(C9:C15)</f>
        <v>4320128.8999999994</v>
      </c>
      <c r="D16" s="7">
        <f t="shared" si="3"/>
        <v>4752141.79</v>
      </c>
      <c r="E16" s="7">
        <f t="shared" si="3"/>
        <v>432012.89000000048</v>
      </c>
      <c r="F16" s="7">
        <f>SUM(F9:F15)</f>
        <v>144004.35666666678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3"/>
  <sheetViews>
    <sheetView topLeftCell="A3" workbookViewId="0">
      <selection activeCell="F12" sqref="F12"/>
    </sheetView>
  </sheetViews>
  <sheetFormatPr defaultRowHeight="15"/>
  <cols>
    <col min="1" max="1" width="6.85546875" customWidth="1"/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1375470.3</v>
      </c>
      <c r="D9" s="5">
        <f t="shared" ref="D9:D11" si="0">C9*110%</f>
        <v>1513017.33</v>
      </c>
      <c r="E9" s="5">
        <f>D9-C9</f>
        <v>137547.03000000003</v>
      </c>
      <c r="F9" s="5">
        <f>E9/3</f>
        <v>45849.010000000009</v>
      </c>
    </row>
    <row r="10" spans="2:6" ht="30">
      <c r="B10" s="1" t="s">
        <v>5</v>
      </c>
      <c r="C10" s="2">
        <v>2510689.2000000002</v>
      </c>
      <c r="D10" s="5">
        <f t="shared" si="0"/>
        <v>2761758.1200000006</v>
      </c>
      <c r="E10" s="5">
        <f t="shared" ref="E10:E12" si="1">D10-C10</f>
        <v>251068.92000000039</v>
      </c>
      <c r="F10" s="5">
        <f t="shared" ref="F10:F12" si="2">E10/3</f>
        <v>83689.64000000013</v>
      </c>
    </row>
    <row r="11" spans="2:6" ht="30">
      <c r="B11" s="1" t="s">
        <v>6</v>
      </c>
      <c r="C11" s="2">
        <v>689286.1</v>
      </c>
      <c r="D11" s="5">
        <f t="shared" si="0"/>
        <v>758214.71000000008</v>
      </c>
      <c r="E11" s="5">
        <f t="shared" si="1"/>
        <v>68928.610000000102</v>
      </c>
      <c r="F11" s="5">
        <f>ROUND(E11/3,1)</f>
        <v>22976.2</v>
      </c>
    </row>
    <row r="12" spans="2:6" ht="30">
      <c r="B12" s="1" t="s">
        <v>16</v>
      </c>
      <c r="C12" s="5">
        <v>113175</v>
      </c>
      <c r="D12" s="2">
        <f>C12*110%</f>
        <v>124492.50000000001</v>
      </c>
      <c r="E12" s="2">
        <f t="shared" si="1"/>
        <v>11317.500000000015</v>
      </c>
      <c r="F12" s="5">
        <f t="shared" si="2"/>
        <v>3772.500000000005</v>
      </c>
    </row>
    <row r="13" spans="2:6" ht="15.75">
      <c r="B13" s="3" t="s">
        <v>20</v>
      </c>
      <c r="C13" s="7">
        <f t="shared" ref="C13:E13" si="3">SUM(C9:C12)</f>
        <v>4688620.5999999996</v>
      </c>
      <c r="D13" s="7">
        <f t="shared" si="3"/>
        <v>5157482.6600000011</v>
      </c>
      <c r="E13" s="7">
        <f t="shared" si="3"/>
        <v>468862.06000000052</v>
      </c>
      <c r="F13" s="7">
        <f>SUM(F9:F12)</f>
        <v>156287.35000000015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F16" sqref="F16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5">
        <v>1474728</v>
      </c>
      <c r="D9" s="2">
        <f>C9*110%</f>
        <v>1622200.8</v>
      </c>
      <c r="E9" s="2">
        <f>D9-C9</f>
        <v>147472.80000000005</v>
      </c>
      <c r="F9" s="2">
        <f>E9/3</f>
        <v>49157.600000000013</v>
      </c>
    </row>
    <row r="10" spans="2:6" ht="30">
      <c r="B10" s="1" t="s">
        <v>5</v>
      </c>
      <c r="C10" s="5">
        <v>2004852</v>
      </c>
      <c r="D10" s="2">
        <f t="shared" ref="D10:D17" si="0">C10*110%</f>
        <v>2205337.2000000002</v>
      </c>
      <c r="E10" s="2">
        <f t="shared" ref="E10:E17" si="1">D10-C10</f>
        <v>200485.20000000019</v>
      </c>
      <c r="F10" s="2">
        <f t="shared" ref="F10:F17" si="2">E10/3</f>
        <v>66828.400000000067</v>
      </c>
    </row>
    <row r="11" spans="2:6" ht="30">
      <c r="B11" s="1" t="s">
        <v>6</v>
      </c>
      <c r="C11" s="5">
        <v>609786</v>
      </c>
      <c r="D11" s="2">
        <f t="shared" si="0"/>
        <v>670764.60000000009</v>
      </c>
      <c r="E11" s="2">
        <f t="shared" si="1"/>
        <v>60978.600000000093</v>
      </c>
      <c r="F11" s="2">
        <f>ROUND(E11/3,1)</f>
        <v>20326.2</v>
      </c>
    </row>
    <row r="12" spans="2:6" ht="30">
      <c r="B12" s="1" t="s">
        <v>7</v>
      </c>
      <c r="C12" s="5">
        <v>8040</v>
      </c>
      <c r="D12" s="5">
        <f t="shared" si="0"/>
        <v>8844</v>
      </c>
      <c r="E12" s="5">
        <f t="shared" si="1"/>
        <v>804</v>
      </c>
      <c r="F12" s="5">
        <f t="shared" si="2"/>
        <v>268</v>
      </c>
    </row>
    <row r="13" spans="2:6" ht="30">
      <c r="B13" s="1" t="s">
        <v>8</v>
      </c>
      <c r="C13" s="5">
        <v>20820</v>
      </c>
      <c r="D13" s="5">
        <f t="shared" si="0"/>
        <v>22902.000000000004</v>
      </c>
      <c r="E13" s="5">
        <f t="shared" si="1"/>
        <v>2082.0000000000036</v>
      </c>
      <c r="F13" s="5">
        <f>ROUND(E13/3,1)</f>
        <v>694</v>
      </c>
    </row>
    <row r="14" spans="2:6" ht="30">
      <c r="B14" s="1" t="s">
        <v>10</v>
      </c>
      <c r="C14" s="10">
        <v>9750</v>
      </c>
      <c r="D14" s="5">
        <f t="shared" si="0"/>
        <v>10725</v>
      </c>
      <c r="E14" s="5">
        <f t="shared" si="1"/>
        <v>975</v>
      </c>
      <c r="F14" s="5">
        <f>ROUND(E14/3,1)</f>
        <v>325</v>
      </c>
    </row>
    <row r="15" spans="2:6" ht="30">
      <c r="B15" s="1" t="s">
        <v>11</v>
      </c>
      <c r="C15" s="10">
        <v>24750</v>
      </c>
      <c r="D15" s="5">
        <f t="shared" si="0"/>
        <v>27225.000000000004</v>
      </c>
      <c r="E15" s="5">
        <f t="shared" si="1"/>
        <v>2475.0000000000036</v>
      </c>
      <c r="F15" s="5">
        <f>ROUND(E15/3,1)</f>
        <v>825</v>
      </c>
    </row>
    <row r="16" spans="2:6" ht="30">
      <c r="B16" s="1" t="s">
        <v>12</v>
      </c>
      <c r="C16" s="10">
        <v>750</v>
      </c>
      <c r="D16" s="5">
        <f t="shared" si="0"/>
        <v>825.00000000000011</v>
      </c>
      <c r="E16" s="5">
        <f t="shared" si="1"/>
        <v>75.000000000000114</v>
      </c>
      <c r="F16" s="5">
        <f t="shared" si="2"/>
        <v>25.000000000000039</v>
      </c>
    </row>
    <row r="17" spans="2:6" ht="30">
      <c r="B17" s="1" t="s">
        <v>16</v>
      </c>
      <c r="C17" s="5">
        <v>107520</v>
      </c>
      <c r="D17" s="5">
        <f t="shared" si="0"/>
        <v>118272.00000000001</v>
      </c>
      <c r="E17" s="5">
        <f t="shared" si="1"/>
        <v>10752.000000000015</v>
      </c>
      <c r="F17" s="5">
        <f t="shared" si="2"/>
        <v>3584.000000000005</v>
      </c>
    </row>
    <row r="18" spans="2:6" ht="15.75">
      <c r="B18" s="3" t="s">
        <v>20</v>
      </c>
      <c r="C18" s="6">
        <f t="shared" ref="C18:E18" si="3">SUM(C9:C17)</f>
        <v>4260996</v>
      </c>
      <c r="D18" s="6">
        <f t="shared" si="3"/>
        <v>4687095.5999999996</v>
      </c>
      <c r="E18" s="6">
        <f t="shared" si="3"/>
        <v>426099.60000000033</v>
      </c>
      <c r="F18" s="6">
        <f>SUM(F9:F17)</f>
        <v>142033.2000000001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3"/>
  <sheetViews>
    <sheetView workbookViewId="0">
      <selection activeCell="F12" sqref="F12"/>
    </sheetView>
  </sheetViews>
  <sheetFormatPr defaultRowHeight="15"/>
  <cols>
    <col min="2" max="2" width="32.42578125" customWidth="1"/>
    <col min="3" max="6" width="23.5703125" customWidth="1"/>
  </cols>
  <sheetData>
    <row r="2" spans="2:6" ht="15.75">
      <c r="D2" s="8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1438600.9</v>
      </c>
      <c r="D9" s="5">
        <f>C9*110%</f>
        <v>1582460.99</v>
      </c>
      <c r="E9" s="5">
        <f>D9-C9</f>
        <v>143860.09000000008</v>
      </c>
      <c r="F9" s="5">
        <f>E9/3</f>
        <v>47953.363333333364</v>
      </c>
    </row>
    <row r="10" spans="2:6" ht="30">
      <c r="B10" s="1" t="s">
        <v>5</v>
      </c>
      <c r="C10" s="5">
        <v>2363685.2000000002</v>
      </c>
      <c r="D10" s="2">
        <f t="shared" ref="D10:D12" si="0">C10*110%</f>
        <v>2600053.7200000002</v>
      </c>
      <c r="E10" s="2">
        <f t="shared" ref="E10:E12" si="1">D10-C10</f>
        <v>236368.52000000002</v>
      </c>
      <c r="F10" s="5">
        <f t="shared" ref="F10:F12" si="2">E10/3</f>
        <v>78789.506666666668</v>
      </c>
    </row>
    <row r="11" spans="2:6" ht="30">
      <c r="B11" s="1" t="s">
        <v>6</v>
      </c>
      <c r="C11" s="2">
        <v>209951.9</v>
      </c>
      <c r="D11" s="5">
        <f t="shared" si="0"/>
        <v>230947.09000000003</v>
      </c>
      <c r="E11" s="5">
        <f t="shared" si="1"/>
        <v>20995.190000000031</v>
      </c>
      <c r="F11" s="5">
        <f>ROUND(E11/3,1)</f>
        <v>6998.4</v>
      </c>
    </row>
    <row r="12" spans="2:6" ht="30">
      <c r="B12" s="1" t="s">
        <v>16</v>
      </c>
      <c r="C12" s="2">
        <v>48701.8</v>
      </c>
      <c r="D12" s="5">
        <f t="shared" si="0"/>
        <v>53571.98000000001</v>
      </c>
      <c r="E12" s="5">
        <f t="shared" si="1"/>
        <v>4870.1800000000076</v>
      </c>
      <c r="F12" s="5">
        <f t="shared" si="2"/>
        <v>1623.3933333333359</v>
      </c>
    </row>
    <row r="13" spans="2:6" ht="15.75">
      <c r="B13" s="3" t="s">
        <v>20</v>
      </c>
      <c r="C13" s="7">
        <f t="shared" ref="C13:E13" si="3">SUM(C9:C12)</f>
        <v>4060939.8</v>
      </c>
      <c r="D13" s="7">
        <f t="shared" si="3"/>
        <v>4467033.78</v>
      </c>
      <c r="E13" s="7">
        <f t="shared" si="3"/>
        <v>406093.98000000016</v>
      </c>
      <c r="F13" s="7">
        <f>SUM(F9:F12)</f>
        <v>135364.66333333336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8"/>
  <sheetViews>
    <sheetView topLeftCell="A4" workbookViewId="0">
      <selection activeCell="F16" sqref="F16"/>
    </sheetView>
  </sheetViews>
  <sheetFormatPr defaultRowHeight="15"/>
  <cols>
    <col min="2" max="2" width="32.42578125" customWidth="1"/>
    <col min="3" max="6" width="23.5703125" customWidth="1"/>
  </cols>
  <sheetData>
    <row r="2" spans="2:6">
      <c r="D2" t="s">
        <v>18</v>
      </c>
    </row>
    <row r="3" spans="2:6">
      <c r="C3" s="22" t="s">
        <v>19</v>
      </c>
      <c r="D3" s="22"/>
      <c r="E3" s="22"/>
    </row>
    <row r="6" spans="2:6" ht="31.5" customHeight="1">
      <c r="B6" s="23" t="s">
        <v>0</v>
      </c>
      <c r="C6" s="19" t="s">
        <v>1</v>
      </c>
      <c r="D6" s="19" t="s">
        <v>2</v>
      </c>
      <c r="E6" s="19" t="s">
        <v>21</v>
      </c>
      <c r="F6" s="19" t="s">
        <v>3</v>
      </c>
    </row>
    <row r="7" spans="2:6">
      <c r="B7" s="24"/>
      <c r="C7" s="20"/>
      <c r="D7" s="20"/>
      <c r="E7" s="20"/>
      <c r="F7" s="20"/>
    </row>
    <row r="8" spans="2:6" ht="30.75" customHeight="1">
      <c r="B8" s="25"/>
      <c r="C8" s="21"/>
      <c r="D8" s="21"/>
      <c r="E8" s="21"/>
      <c r="F8" s="21"/>
    </row>
    <row r="9" spans="2:6" ht="30">
      <c r="B9" s="1" t="s">
        <v>4</v>
      </c>
      <c r="C9" s="2">
        <v>1410163.4</v>
      </c>
      <c r="D9" s="5">
        <f>C9*110%</f>
        <v>1551179.74</v>
      </c>
      <c r="E9" s="5">
        <f>D9-C9</f>
        <v>141016.34000000008</v>
      </c>
      <c r="F9" s="5">
        <f>E9/3</f>
        <v>47005.446666666692</v>
      </c>
    </row>
    <row r="10" spans="2:6" ht="30">
      <c r="B10" s="1" t="s">
        <v>5</v>
      </c>
      <c r="C10" s="2">
        <v>2289556.7999999998</v>
      </c>
      <c r="D10" s="5">
        <f t="shared" ref="D10:D17" si="0">C10*110%</f>
        <v>2518512.48</v>
      </c>
      <c r="E10" s="5">
        <f t="shared" ref="E10:E17" si="1">D10-C10</f>
        <v>228955.68000000017</v>
      </c>
      <c r="F10" s="5">
        <f t="shared" ref="F10:F17" si="2">E10/3</f>
        <v>76318.560000000056</v>
      </c>
    </row>
    <row r="11" spans="2:6" ht="30">
      <c r="B11" s="1" t="s">
        <v>6</v>
      </c>
      <c r="C11" s="2">
        <v>540066.5</v>
      </c>
      <c r="D11" s="5">
        <f t="shared" si="0"/>
        <v>594073.15</v>
      </c>
      <c r="E11" s="5">
        <f t="shared" si="1"/>
        <v>54006.650000000023</v>
      </c>
      <c r="F11" s="5">
        <f>ROUND(E11/3,1)</f>
        <v>18002.2</v>
      </c>
    </row>
    <row r="12" spans="2:6" ht="30">
      <c r="B12" s="1" t="s">
        <v>7</v>
      </c>
      <c r="C12" s="2">
        <v>15341.8</v>
      </c>
      <c r="D12" s="5">
        <f t="shared" si="0"/>
        <v>16875.98</v>
      </c>
      <c r="E12" s="5">
        <f t="shared" si="1"/>
        <v>1534.1800000000003</v>
      </c>
      <c r="F12" s="5">
        <f t="shared" si="2"/>
        <v>511.39333333333343</v>
      </c>
    </row>
    <row r="13" spans="2:6" ht="30">
      <c r="B13" s="1" t="s">
        <v>8</v>
      </c>
      <c r="C13" s="2">
        <v>16985.5</v>
      </c>
      <c r="D13" s="5">
        <f t="shared" si="0"/>
        <v>18684.050000000003</v>
      </c>
      <c r="E13" s="5">
        <f t="shared" si="1"/>
        <v>1698.5500000000029</v>
      </c>
      <c r="F13" s="5">
        <f>ROUND(E13/3,1)</f>
        <v>566.20000000000005</v>
      </c>
    </row>
    <row r="14" spans="2:6" ht="30">
      <c r="B14" s="1" t="s">
        <v>10</v>
      </c>
      <c r="C14" s="2">
        <v>27816.1</v>
      </c>
      <c r="D14" s="5">
        <f t="shared" si="0"/>
        <v>30597.71</v>
      </c>
      <c r="E14" s="5">
        <f t="shared" si="1"/>
        <v>2781.6100000000006</v>
      </c>
      <c r="F14" s="5">
        <f>ROUND(E14/3,1)</f>
        <v>927.2</v>
      </c>
    </row>
    <row r="15" spans="2:6" ht="30">
      <c r="B15" s="1" t="s">
        <v>11</v>
      </c>
      <c r="C15" s="2">
        <v>23377.9</v>
      </c>
      <c r="D15" s="5">
        <f t="shared" si="0"/>
        <v>25715.690000000002</v>
      </c>
      <c r="E15" s="5">
        <f t="shared" si="1"/>
        <v>2337.7900000000009</v>
      </c>
      <c r="F15" s="5">
        <f>ROUND(E15/3,1)</f>
        <v>779.3</v>
      </c>
    </row>
    <row r="16" spans="2:6" ht="30">
      <c r="B16" s="1" t="s">
        <v>12</v>
      </c>
      <c r="C16" s="2">
        <v>365.3</v>
      </c>
      <c r="D16" s="5">
        <f t="shared" si="0"/>
        <v>401.83000000000004</v>
      </c>
      <c r="E16" s="5">
        <f t="shared" si="1"/>
        <v>36.53000000000003</v>
      </c>
      <c r="F16" s="5">
        <f t="shared" si="2"/>
        <v>12.176666666666677</v>
      </c>
    </row>
    <row r="17" spans="2:6" ht="30">
      <c r="B17" s="1" t="s">
        <v>16</v>
      </c>
      <c r="C17" s="2">
        <v>61732.3</v>
      </c>
      <c r="D17" s="5">
        <f t="shared" si="0"/>
        <v>67905.530000000013</v>
      </c>
      <c r="E17" s="5">
        <f t="shared" si="1"/>
        <v>6173.2300000000105</v>
      </c>
      <c r="F17" s="5">
        <f t="shared" si="2"/>
        <v>2057.743333333337</v>
      </c>
    </row>
    <row r="18" spans="2:6" ht="15.75">
      <c r="B18" s="3" t="s">
        <v>20</v>
      </c>
      <c r="C18" s="7">
        <f t="shared" ref="C18:E18" si="3">SUM(C9:C17)</f>
        <v>4385405.5999999987</v>
      </c>
      <c r="D18" s="7">
        <f t="shared" si="3"/>
        <v>4823946.1600000011</v>
      </c>
      <c r="E18" s="7">
        <f t="shared" si="3"/>
        <v>438540.56000000029</v>
      </c>
      <c r="F18" s="7">
        <f>SUM(F9:F17)</f>
        <v>146180.22000000012</v>
      </c>
    </row>
  </sheetData>
  <mergeCells count="6">
    <mergeCell ref="F6:F8"/>
    <mergeCell ref="C3:E3"/>
    <mergeCell ref="B6:B8"/>
    <mergeCell ref="C6:C8"/>
    <mergeCell ref="D6:D8"/>
    <mergeCell ref="E6:E8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ԿԳՆ</vt:lpstr>
      <vt:lpstr>Երևան</vt:lpstr>
      <vt:lpstr>Մշակույթ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2019-08-21T12:12:28Z</dcterms:modified>
  <cp:keywords>https://mul2.gov.am/tasks/115681/oneclick/3Hashvark.xlsx?token=752d94749894be79bd931a92b93ed853</cp:keywords>
</cp:coreProperties>
</file>