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narikS\Desktop\կրթության և գիտության նախ\վերջնական\"/>
    </mc:Choice>
  </mc:AlternateContent>
  <bookViews>
    <workbookView xWindow="0" yWindow="0" windowWidth="28800" windowHeight="12330" activeTab="5"/>
  </bookViews>
  <sheets>
    <sheet name="Havelvac 1 " sheetId="32" r:id="rId1"/>
    <sheet name="Havelvac 2" sheetId="33" r:id="rId2"/>
    <sheet name="Havelvac 3" sheetId="34" r:id="rId3"/>
    <sheet name="havelva 4" sheetId="29" r:id="rId4"/>
    <sheet name="Havelvac 5" sheetId="28" r:id="rId5"/>
    <sheet name="Havelvac 6" sheetId="35" r:id="rId6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Functional1" localSheetId="0">#REF!</definedName>
    <definedName name="Functional1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H26" i="32" l="1"/>
  <c r="E32" i="34"/>
  <c r="F32" i="33"/>
  <c r="E44" i="34" l="1"/>
  <c r="D46" i="34"/>
  <c r="E44" i="33"/>
  <c r="F44" i="33"/>
  <c r="G44" i="33"/>
  <c r="H44" i="33"/>
  <c r="D46" i="33"/>
  <c r="H48" i="35"/>
  <c r="H49" i="35"/>
  <c r="D49" i="34"/>
  <c r="D47" i="34" s="1"/>
  <c r="E47" i="34"/>
  <c r="D47" i="33"/>
  <c r="H34" i="35"/>
  <c r="H46" i="35"/>
  <c r="H47" i="35"/>
  <c r="H45" i="35"/>
  <c r="H33" i="35"/>
  <c r="H43" i="35"/>
  <c r="H32" i="35"/>
  <c r="H44" i="35"/>
  <c r="H36" i="35"/>
  <c r="H27" i="35"/>
  <c r="H37" i="35"/>
  <c r="H28" i="35"/>
  <c r="H38" i="35"/>
  <c r="H29" i="35"/>
  <c r="H39" i="35"/>
  <c r="H30" i="35"/>
  <c r="H40" i="35"/>
  <c r="H31" i="35"/>
  <c r="H41" i="35"/>
  <c r="H42" i="35"/>
  <c r="H26" i="35"/>
  <c r="H35" i="35"/>
  <c r="H25" i="35"/>
  <c r="H63" i="35" l="1"/>
  <c r="H64" i="35"/>
  <c r="H65" i="35"/>
  <c r="H66" i="35"/>
  <c r="H67" i="35"/>
  <c r="H68" i="35"/>
  <c r="H69" i="35"/>
  <c r="H70" i="35"/>
  <c r="H71" i="35"/>
  <c r="H72" i="35"/>
  <c r="H73" i="35"/>
  <c r="H74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19" i="35"/>
  <c r="H15" i="35"/>
  <c r="H16" i="35"/>
  <c r="H17" i="35"/>
  <c r="H18" i="35"/>
  <c r="H20" i="35"/>
  <c r="H21" i="35"/>
  <c r="H22" i="35"/>
  <c r="H23" i="35"/>
  <c r="H62" i="35" l="1"/>
  <c r="H24" i="35" s="1"/>
  <c r="H14" i="35"/>
  <c r="H13" i="35" s="1"/>
  <c r="H12" i="35" l="1"/>
  <c r="H11" i="35" s="1"/>
  <c r="G35" i="32"/>
  <c r="G34" i="32" s="1"/>
  <c r="H34" i="32"/>
  <c r="G33" i="32"/>
  <c r="G32" i="32" s="1"/>
  <c r="H32" i="32"/>
  <c r="G26" i="32"/>
  <c r="G24" i="32"/>
  <c r="H31" i="32" l="1"/>
  <c r="H30" i="32" s="1"/>
  <c r="H29" i="32" s="1"/>
  <c r="H27" i="32" s="1"/>
  <c r="G31" i="32"/>
  <c r="G30" i="32" s="1"/>
  <c r="G29" i="32" s="1"/>
  <c r="G27" i="32" l="1"/>
  <c r="C70" i="28" l="1"/>
  <c r="C27" i="28"/>
  <c r="D28" i="29"/>
  <c r="D62" i="34" l="1"/>
  <c r="D61" i="34" s="1"/>
  <c r="D59" i="34"/>
  <c r="E61" i="34"/>
  <c r="E57" i="34"/>
  <c r="E55" i="34"/>
  <c r="E53" i="34"/>
  <c r="E51" i="34"/>
  <c r="E37" i="34"/>
  <c r="E35" i="34"/>
  <c r="D45" i="34"/>
  <c r="D44" i="34" s="1"/>
  <c r="D38" i="33"/>
  <c r="D37" i="33" s="1"/>
  <c r="H37" i="33"/>
  <c r="G37" i="33"/>
  <c r="F37" i="33"/>
  <c r="E37" i="33"/>
  <c r="E50" i="34" l="1"/>
  <c r="H23" i="32"/>
  <c r="G23" i="32"/>
  <c r="D20" i="34"/>
  <c r="D19" i="34" s="1"/>
  <c r="D60" i="34"/>
  <c r="D58" i="34"/>
  <c r="D56" i="34"/>
  <c r="D55" i="34" s="1"/>
  <c r="D54" i="34"/>
  <c r="D53" i="34" s="1"/>
  <c r="D52" i="34"/>
  <c r="D51" i="34" s="1"/>
  <c r="D43" i="34"/>
  <c r="D42" i="34"/>
  <c r="D40" i="34"/>
  <c r="D39" i="34" s="1"/>
  <c r="D38" i="34"/>
  <c r="D37" i="34" s="1"/>
  <c r="D36" i="34"/>
  <c r="D35" i="34" s="1"/>
  <c r="D32" i="34"/>
  <c r="D31" i="34" s="1"/>
  <c r="D30" i="34"/>
  <c r="D29" i="34"/>
  <c r="D27" i="34"/>
  <c r="D26" i="34"/>
  <c r="D24" i="34"/>
  <c r="D23" i="34"/>
  <c r="D22" i="34"/>
  <c r="E41" i="34"/>
  <c r="D41" i="34"/>
  <c r="E39" i="34"/>
  <c r="E33" i="34" s="1"/>
  <c r="E31" i="34"/>
  <c r="E28" i="34"/>
  <c r="E25" i="34"/>
  <c r="E21" i="34"/>
  <c r="E19" i="34"/>
  <c r="D22" i="33"/>
  <c r="D60" i="33"/>
  <c r="D59" i="33" s="1"/>
  <c r="H59" i="33"/>
  <c r="G59" i="33"/>
  <c r="F59" i="33"/>
  <c r="E59" i="33"/>
  <c r="D58" i="33"/>
  <c r="D57" i="33"/>
  <c r="D56" i="33"/>
  <c r="H55" i="33"/>
  <c r="G55" i="33"/>
  <c r="F55" i="33"/>
  <c r="E55" i="33"/>
  <c r="D54" i="33"/>
  <c r="D53" i="33" s="1"/>
  <c r="H53" i="33"/>
  <c r="G53" i="33"/>
  <c r="F53" i="33"/>
  <c r="E53" i="33"/>
  <c r="D52" i="33"/>
  <c r="D51" i="33" s="1"/>
  <c r="H51" i="33"/>
  <c r="G51" i="33"/>
  <c r="F51" i="33"/>
  <c r="E51" i="33"/>
  <c r="D50" i="33"/>
  <c r="D49" i="33" s="1"/>
  <c r="H49" i="33"/>
  <c r="G49" i="33"/>
  <c r="G48" i="33" s="1"/>
  <c r="F49" i="33"/>
  <c r="E49" i="33"/>
  <c r="E48" i="33" s="1"/>
  <c r="D43" i="33"/>
  <c r="D42" i="33"/>
  <c r="H41" i="33"/>
  <c r="G41" i="33"/>
  <c r="F41" i="33"/>
  <c r="E41" i="33"/>
  <c r="D45" i="33"/>
  <c r="D44" i="33" s="1"/>
  <c r="D40" i="33"/>
  <c r="D39" i="33" s="1"/>
  <c r="H39" i="33"/>
  <c r="G39" i="33"/>
  <c r="F39" i="33"/>
  <c r="E39" i="33"/>
  <c r="D36" i="33"/>
  <c r="D35" i="33" s="1"/>
  <c r="H35" i="33"/>
  <c r="G35" i="33"/>
  <c r="F35" i="33"/>
  <c r="E35" i="33"/>
  <c r="D32" i="33"/>
  <c r="D31" i="33" s="1"/>
  <c r="H31" i="33"/>
  <c r="G31" i="33"/>
  <c r="F31" i="33"/>
  <c r="E31" i="33"/>
  <c r="D30" i="33"/>
  <c r="D29" i="33"/>
  <c r="H28" i="33"/>
  <c r="G28" i="33"/>
  <c r="F28" i="33"/>
  <c r="E28" i="33"/>
  <c r="D27" i="33"/>
  <c r="D26" i="33"/>
  <c r="H25" i="33"/>
  <c r="G25" i="33"/>
  <c r="F25" i="33"/>
  <c r="E25" i="33"/>
  <c r="D24" i="33"/>
  <c r="D23" i="33"/>
  <c r="H21" i="33"/>
  <c r="G21" i="33"/>
  <c r="F21" i="33"/>
  <c r="E21" i="33"/>
  <c r="D20" i="33"/>
  <c r="D19" i="33" s="1"/>
  <c r="H19" i="33"/>
  <c r="G19" i="33"/>
  <c r="F19" i="33"/>
  <c r="E19" i="33"/>
  <c r="F48" i="33" l="1"/>
  <c r="H48" i="33"/>
  <c r="E17" i="33"/>
  <c r="F17" i="33"/>
  <c r="D25" i="33"/>
  <c r="G17" i="33"/>
  <c r="E17" i="34"/>
  <c r="E15" i="34" s="1"/>
  <c r="E13" i="34" s="1"/>
  <c r="E11" i="34" s="1"/>
  <c r="E9" i="34" s="1"/>
  <c r="D25" i="34"/>
  <c r="H17" i="33"/>
  <c r="D28" i="34"/>
  <c r="E33" i="33"/>
  <c r="D21" i="33"/>
  <c r="H33" i="33"/>
  <c r="D41" i="33"/>
  <c r="D33" i="33" s="1"/>
  <c r="F33" i="33"/>
  <c r="D33" i="34"/>
  <c r="D21" i="34"/>
  <c r="D57" i="34"/>
  <c r="D50" i="34" s="1"/>
  <c r="G33" i="33"/>
  <c r="D55" i="33"/>
  <c r="D48" i="33" s="1"/>
  <c r="D28" i="33"/>
  <c r="D17" i="34" l="1"/>
  <c r="D17" i="33"/>
  <c r="D15" i="33" s="1"/>
  <c r="D13" i="33" s="1"/>
  <c r="D11" i="33" s="1"/>
  <c r="F15" i="33"/>
  <c r="F13" i="33" s="1"/>
  <c r="F11" i="33" s="1"/>
  <c r="D15" i="34"/>
  <c r="D13" i="34" s="1"/>
  <c r="D11" i="34" s="1"/>
  <c r="D9" i="34" s="1"/>
  <c r="G15" i="33"/>
  <c r="G13" i="33" s="1"/>
  <c r="G11" i="33" s="1"/>
  <c r="E15" i="33"/>
  <c r="E13" i="33" s="1"/>
  <c r="E11" i="33" s="1"/>
  <c r="H15" i="33"/>
  <c r="H13" i="33" s="1"/>
  <c r="H11" i="33" s="1"/>
  <c r="G25" i="32"/>
  <c r="H25" i="32"/>
  <c r="H22" i="32" l="1"/>
  <c r="H21" i="32" s="1"/>
  <c r="H20" i="32" s="1"/>
  <c r="G22" i="32"/>
  <c r="G21" i="32" s="1"/>
  <c r="G20" i="32" s="1"/>
  <c r="H16" i="32" l="1"/>
  <c r="H13" i="32" s="1"/>
  <c r="H11" i="32" s="1"/>
  <c r="H9" i="32" s="1"/>
  <c r="H8" i="32" s="1"/>
  <c r="H18" i="32"/>
  <c r="G16" i="32"/>
  <c r="G13" i="32" s="1"/>
  <c r="G11" i="32" s="1"/>
  <c r="G9" i="32" s="1"/>
  <c r="G8" i="32" s="1"/>
  <c r="G18" i="32"/>
  <c r="G15" i="32" l="1"/>
  <c r="H15" i="32"/>
</calcChain>
</file>

<file path=xl/sharedStrings.xml><?xml version="1.0" encoding="utf-8"?>
<sst xmlns="http://schemas.openxmlformats.org/spreadsheetml/2006/main" count="523" uniqueCount="238">
  <si>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</si>
  <si>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</si>
  <si>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</si>
  <si>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</si>
  <si>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</si>
  <si>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</si>
  <si>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</si>
  <si>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</si>
  <si>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</si>
  <si>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</si>
  <si>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</si>
  <si>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</si>
  <si>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</si>
  <si>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</si>
  <si>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</si>
  <si>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</si>
  <si>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</si>
  <si>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 xml:space="preserve"> Ծրագրային դասիչը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</si>
  <si>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</si>
  <si>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</si>
  <si>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</si>
  <si>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</si>
  <si>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</si>
  <si>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</si>
  <si>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</si>
  <si>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</si>
  <si>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</si>
  <si>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</si>
  <si>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</si>
  <si>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</si>
  <si>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</si>
  <si>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</si>
  <si>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</si>
  <si>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>02</t>
  </si>
  <si>
    <t>ՀՀ  կառավարություն</t>
  </si>
  <si>
    <t>Ցուցանիշների փոփոխությունը (նվազեցումները նշված են  փակագծերում)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</si>
  <si>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</si>
  <si>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</si>
  <si>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</si>
  <si>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</si>
  <si>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</si>
  <si>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</si>
  <si>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</si>
  <si>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ՀԱՅԱՍՏԱՆԻ ՀԱՆՐԱՊԵՏՈՒԹՅԱՆ ԿԱՌԱՎԱՐՈՒԹՅԱՆ 2018ԹՎԱԿԱՆԻ ԴԵԿՏԵՄԲԵՐԻ 27-Ի N 1515-Ն ՈՐՈՇՄԱՆ N 11.1 ՀԱՎԵԼՎԱԾԻ  11.1.66 ԱՂՅՈՒՍԱԿՈՒՄ ԿԱՏԱՐՎՈՂ ՓՈՓՈԽՈՒԹՅՈՒՆՆԵՐԸ  </t>
  </si>
  <si>
    <t xml:space="preserve">ՀՀ կառավարության 2019 թվականի </t>
  </si>
  <si>
    <t>___________  ___-ի N _______ -Ն    որոշման</t>
  </si>
  <si>
    <t>հազար դրամ</t>
  </si>
  <si>
    <t xml:space="preserve"> ԸՆԴԱՄԵՆԸ </t>
  </si>
  <si>
    <t>այդ թվում</t>
  </si>
  <si>
    <t>այդ թվում` ըստ կատարողների</t>
  </si>
  <si>
    <t>Շրագրային դասիչը</t>
  </si>
  <si>
    <t>Բյուջետային գլխավոր կարգադրիչների,  ծրագրերի և միջոցառումների  և ուղղությունների անվանումները</t>
  </si>
  <si>
    <t>Ընդամենը,</t>
  </si>
  <si>
    <t>Ծրագիր</t>
  </si>
  <si>
    <t>Միջոցառում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</si>
  <si>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</si>
  <si>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</si>
  <si>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</si>
  <si>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</si>
  <si>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>Ընդամենը</t>
  </si>
  <si>
    <t>այդ թվում`</t>
  </si>
  <si>
    <t xml:space="preserve">             </t>
  </si>
  <si>
    <t>Հավելված 5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</si>
  <si>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</si>
  <si>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</si>
  <si>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</si>
  <si>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</si>
  <si>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</si>
  <si>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</si>
  <si>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</si>
  <si>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</si>
  <si>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Խումբ N 02</t>
  </si>
  <si>
    <t>ՄԱՍ III. ԾԱՌԱՅՈՒԹՅՈՒՆՆԵՐ</t>
  </si>
  <si>
    <t>Հուշարձանների գիտանախագծային փաստաթղթերի կազմում, հրատապ ուսումնասիրում, վավերագրման և ուսումնասիրման աշխատանքներ, հետախուզում և հնագիտական պեղում, ամրակայում, նորոգում և վերականգնում</t>
  </si>
  <si>
    <t>Հանրության կողմից անմիջականորեն օգտագործվող ակտիվների հետ կապված միջոցառումներ</t>
  </si>
  <si>
    <t>Հուշարձանների ամրակայում, նորոգում և վերականգնում</t>
  </si>
  <si>
    <t xml:space="preserve"> Մշակութային ժառանգության ծրագիր</t>
  </si>
  <si>
    <t>Հավելված  N 3</t>
  </si>
  <si>
    <t>Հավելված 6</t>
  </si>
  <si>
    <t>08</t>
  </si>
  <si>
    <t xml:space="preserve"> ՀԱՆԳԻՍՏ, ՄՇԱԿՈՒՅԹ ԵՎ ԿՐՈՆ</t>
  </si>
  <si>
    <t xml:space="preserve"> Մշակութային ծառայություններ</t>
  </si>
  <si>
    <t>07</t>
  </si>
  <si>
    <t>Հուշարձանների և մշակութային արժեքների վերականգնում և պահպանում</t>
  </si>
  <si>
    <t xml:space="preserve">Հուշարձանների ամրակայում, նորոգում և վերականգնում </t>
  </si>
  <si>
    <t xml:space="preserve"> այդ թվում`ըստ կատարողների</t>
  </si>
  <si>
    <t xml:space="preserve"> այդ թվում`բյուջետային ծախսերի տնտեսագիտական դասակարգման հոդվածներ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</si>
  <si>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</si>
  <si>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</si>
  <si>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</si>
  <si>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շինությունների կապիտալ վերանորոգում</t>
  </si>
  <si>
    <t>ԱՅԼ ՀԻՄՆԱԿԱՆ ՄԻՋՈՑՆԵՐ</t>
  </si>
  <si>
    <t xml:space="preserve"> - Նախագծահետազոտական ծախսեր</t>
  </si>
  <si>
    <t>ՀՀ կառավարություն</t>
  </si>
  <si>
    <t>2. Վավերագրման և ուսումնասիրման աշխատանքներ, (այդ թվում՝ հետախուզում և պեղում), գիտանախագծային փաստաթղթերի կազմում և փորձաքննում</t>
  </si>
  <si>
    <t>այդ թվում` ըստ ուղղությունների</t>
  </si>
  <si>
    <t>ՀԱՅԱՍՏԱՆԻ ՀԱՆՐԱՊԵՏՈՒԹՅԱՆ ԿԱՌԱՎԱՐՈՒԹՅԱՆ 2018 ԹՎԱԿԱՆԻ ԴԵԿՏԵՄԲԵՐԻ 27-Ի N 1515-Ն ՈՐՈՇՄԱՆ N 11 ՀԱՎԵԼՎԱԾԻ  N 11.17 ԱՂՅՈՒՍԱԿՈՒՄ ԿԱՏԱՐՎՈՂ ՓՈՓՈԽՈՒԹՅՈՒՆՆԵՐԸ ԵՎ  ԼՐԱՑՈՒՄՆԵՐԸ</t>
  </si>
  <si>
    <t xml:space="preserve">Հուշարձանների ամրակայման, նորոգման և վերականգնման աշխատանքներ, քանակ </t>
  </si>
  <si>
    <t>Հուշարձանների ուսումնասիրման (այդ թվում՝ հետախուզում և պեղում) և նախագծման աշխատանքներ, քանակ</t>
  </si>
  <si>
    <t xml:space="preserve">Հուշարձանների հրատապ միջամտություն պահանջող աշխատանքներ, քանակ (ուսումնասիրման, նախագծման և վերականգնողական) </t>
  </si>
  <si>
    <t xml:space="preserve">Հուշարձանների ամրակայման, նորոգման և վերականգնման միջին տևողություն, ամիս </t>
  </si>
  <si>
    <t>Ցուցանիշների փոփոխությունը (ավելացումները նշված են դրական նշանով)</t>
  </si>
  <si>
    <t>Բաժին N 08</t>
  </si>
  <si>
    <t>Դաս N 07</t>
  </si>
  <si>
    <t>Հուշարձանների և մշակությաին արժեքների վերականգնում և պահպանում</t>
  </si>
  <si>
    <t>Գումարը /հազար դրամով/</t>
  </si>
  <si>
    <t>նախագծերի պատրաստում, ծախսերի գնահատում</t>
  </si>
  <si>
    <t>դրամ</t>
  </si>
  <si>
    <t>ԳՀ</t>
  </si>
  <si>
    <t>ՀԱՅԱՍՏԱՆԻ ՀԱՆՐԱՊԵՏՈՒԹՅԱՆ ԿԱՌԱՎԱՐՈՒԹՅԱՆ 2018ԹՎԱԿԱՆԻ ԴԵԿՏԵՄԲԵՐԻ 27-Ի N 1515-Ն ՈՐՈՇՄԱՆ N 11.1 ՀԱՎԵԼՎԱԾԻ  11.1.17 ԱՂՅՈՒՍԱԿՈՒՄ ԿԱՏԱՐՎՈՂ ՓՈՓՈԽՈՒԹՅՈՒՆՆԵՐԸ ԵՎ ԼՐԱՑՈՒՄՆԵՐԸ</t>
  </si>
  <si>
    <t>ՀԱՅԱՍՏԱՆԻ ՀԱՆՐԱՊԵՏՈՒԹՅԱՆ ԿԱՌԱՎԱՐՈՒԹՅԱՆ 2018 ԹՎԱԿԱՆԻ ԴԵԿՏԵՄԲԵՐԻ 27-Ի N 1515-Ն ՈՐՈՇՄԱՆ N 3 ԵՎ N 4 ՀԱՎԵԼՎԱԾՆԵՐՈՒՄ ԿԱՏԱՐՎՈՂ ՓՈՓՈԽՈՒԹՅՈՒՆՆԵՐԸ ԵՎ ԼՐԱՑՈՒՄՆԵՐԸ</t>
  </si>
  <si>
    <t>1. Վերականգնողական աշխատանքներ,</t>
  </si>
  <si>
    <t>որից`</t>
  </si>
  <si>
    <t>ք. Երևան</t>
  </si>
  <si>
    <t>ՀՀ Արարատի մարզ</t>
  </si>
  <si>
    <t>ՀՀ Լոռու մարզ</t>
  </si>
  <si>
    <t>ՀՀ Կոտայքի մարզ</t>
  </si>
  <si>
    <t>ՀՀ Շիրակի մարզ</t>
  </si>
  <si>
    <t>Հոռոմ համայնքի Սբ Հռիփսիմե եկեղեցու ամրակայում</t>
  </si>
  <si>
    <t>ՀՀ Տավուշի մարզ</t>
  </si>
  <si>
    <t>«ԼՈՌԵՑԻ ՍԱՔՈ» քանդակի վերականգնման (ըստ հիմնավորման՝ տեղափոխման) և տարածքի բարեկարգման գիտանախագծային և նախահաշվային փաստաթղթերի կազմմում, փորձաքննում</t>
  </si>
  <si>
    <t>ՀՀ Գեղարքունիքի մարզ</t>
  </si>
  <si>
    <t>Լանջաղբյուր համայնքի մատուռի ուսումնասիրում, ամրակայման և վերականգնման գիտանախագծային և նախահաշվային փաստաթղթերի կազմում, փորձաքննում</t>
  </si>
  <si>
    <t>ՀՀ Սյունիքի մարզ</t>
  </si>
  <si>
    <t>ՀՀ Արագածոտնի մարզ</t>
  </si>
  <si>
    <t>ՀՀ Արմավիրի մարզ</t>
  </si>
  <si>
    <t>Այգեշատ համայնքի Թարգմանչաց եկեղեցու վերականգնման գիտանախագծային և նախահաշվային փաստաթղթերի փորձաքննություն</t>
  </si>
  <si>
    <t>Մեղրաձոր համայնքի Թեժառույք վանական համալիրի ամրակայման և տարածքի մասնակի բարեկարգման գիտանախագծային և նախահաշվային փաստաթղթերի փորձաքննություն</t>
  </si>
  <si>
    <t>ՀՀ Վայոց ձորի մարզ</t>
  </si>
  <si>
    <t>Տեղ համայնքի Սբ. Գևորգ եկեղեցու կցակառույցի վերականգնման և տարածքի բարեկարգման գիտանախագծային և նախահաշվային փաստաթղթերի փորձաքննություն</t>
  </si>
  <si>
    <t>3. Վերականգնողական այլ աշխատանքներ</t>
  </si>
  <si>
    <t>ՀԱՅԱՍՏԱՆԻ ՀԱՆՐԱՊԵՏՈՒԹՅԱՆ ԿԱՌԱՎԱՐՈՒԹՅԱՆ 2018 ԹՎԱԿԱՆԻ ԴԵԿՏԵՄԲԵՐԻ 27-Ի N 1515-Ն ՈՐՈՇՄԱՆ N 5 ՀԱՎԵԼՎԱԾԻ N 2 ԱՂՅՈՒՍԱԿՈՒՄ ԿԱՏԱՐՎՈՂ ՓՈՓՈԽՈՒԹՅՈՒՆՆԵՐԸ ԵՎ ԼՐԱՑՈՒՄՆԵՐԸ</t>
  </si>
  <si>
    <t>Լուսառատ համայնքի Արտաշատ քաղաքատեղիի բաղնիքի ամրակայում և մասնակի վերականգնում</t>
  </si>
  <si>
    <t>Հնաբերդ համայնքի Դվին հնավայրի միանավ եկեղեցու ամրակայում և վերականգնում</t>
  </si>
  <si>
    <t>Թումանյան համայնքի (Քոբեր ե/գ կայարան) Քոբայրավանք համալիրի գլխավոր եկեղեցուն կից մատուռի տանիքածածկի նորոգում</t>
  </si>
  <si>
    <t>Աչաջուր համայնքի Մակարավանքի հյուրատան (12-րդ դար) ուսումնասիրում, վերականգնման և տարածքի բարեկարգման աշխատանքների գիտանախագծային և նախահաշվային փաստաթղթերի կազմում, փորձաքննում</t>
  </si>
  <si>
    <t>Հնաբերդի համայնքի Դվին հնավայրի բնակելի հատվածի (տան) ամրակայման, նորոգման, վերականգնման, օգտագործման և տարածքի մասնակի բարեկարգման գիտանախագծային ու նախահաշվային փաստաթղթերի մշակում և փորձաքննում</t>
  </si>
  <si>
    <t>Խոտ համայնքի մատուռի ուսումնասիրման, վերականգնման և տարածքի բարեկարգման աշխատանքների գիտանախագծային և նախահաշվային փաստաթղթերի կազմում, փորձաքննում</t>
  </si>
  <si>
    <t>Կապան համայնքի Խդրանց եկեղեցու ուսումնասիրման, վերականգնման և տարածքի բարեկարգման աշխատանքների գիտանախագծային և նախահաշվային փաստաթղթերի կազմում, փորձաքննում</t>
  </si>
  <si>
    <t>Օրգով (նաև Անտառուտ) համայնքի Ամբերդ ամրոցի դղյակի վթարային հատվածների ուսումնասիրում, հրատապ ամրակայման աշխատանքների գիտանախագծային և նախահաշվային փաստաթղթերի կազմում, փորձաքննում</t>
  </si>
  <si>
    <t>Եղեգնաձոր համայնքի թիվ 1 դպրոցի տարածքի հնձանների ուսումնասիրում,  ամրակայման գիտանախագծային և նախահաշվային փաստաթղթերի կազմում, փորձաքննություն</t>
  </si>
  <si>
    <t>Աղնջաձոր համայնքի Զույգ կամուրջների  ուսումնասիրում,  ամրակայման գիտանախագծային և նախահաշվային փաստաթղթերի կազմում (լրացում), փորձաքննություն</t>
  </si>
  <si>
    <t>Արենի համայնքի Նորավանքի գավթի հատակի տապանաքարերի ուսումնասիրում, պահպանման և թանգարանացման գիտանախագծային և նախահաշվային փաստաթղթերի կազմում, փորձաքննություն</t>
  </si>
  <si>
    <t>այդ թվում՝ ըստ ուղղությունների</t>
  </si>
  <si>
    <t>-</t>
  </si>
  <si>
    <t xml:space="preserve"> Հուշարձանների ամրակայում՝ նորոգում և վերականգնում </t>
  </si>
  <si>
    <t xml:space="preserve"> Հուշարձանների գիտանախագծային փաստաթղթերի կազմում՝  հրատապ ուսումնասիրում՝ վավերագրման և ուսումնասիրման աշխատանքներ՝ հետախուզում և հնագիտական պեղում՝ ամրակայում՝ նորոգում և վերականգնում </t>
  </si>
  <si>
    <t xml:space="preserve"> Հանրության կողմից անմիջականորեն օգտագործվող ակտիվների հետ կապված միջոցառումներ </t>
  </si>
  <si>
    <t xml:space="preserve"> Հուշարձանների ամրակայման, նորոգման և վերականգնման աշխատանքներ, քանակ </t>
  </si>
  <si>
    <t xml:space="preserve"> Հուշարձանների հրատապ միջամտություն պահանջող աշխատանքներ, քանակ (ուսումնասիրման, նախագծման և վերականգնողական) </t>
  </si>
  <si>
    <t xml:space="preserve"> Հուշարձանների ամրակայման, նորոգման և վերականգնման միջին տևողություն, ամիս </t>
  </si>
  <si>
    <t xml:space="preserve"> Հուշարձանների ուսումնասիրման (այդ թվում` հետախուզում և պեղում) և նախագծման աշխատանքների ավարտվածության աստիճանը, տոկոս </t>
  </si>
  <si>
    <t xml:space="preserve"> Հուշարձանների ամրակայման, նորոգման և վերականգնման աշխատանքների  ավարտվածության աստիճանը, տոկոս </t>
  </si>
  <si>
    <t xml:space="preserve">Հուշարձանների հրատապ միջամտություն պահանջող աշխատանքների (ուսումնասիրման, նախագծման և վերականգնողական) ավարտվածության աստիճանը, տոկոս </t>
  </si>
  <si>
    <t xml:space="preserve">1075  21001 </t>
  </si>
  <si>
    <t>ՄԱՍ II. ԱՇԽԱՏԱՆՔՆԵՐ</t>
  </si>
  <si>
    <t>45451600-1</t>
  </si>
  <si>
    <t>վերականգնողական աշխատանքներ</t>
  </si>
  <si>
    <t>71351540-1</t>
  </si>
  <si>
    <t>տեխնիկական հսկողության ծառայություններ</t>
  </si>
  <si>
    <t>98111140-1</t>
  </si>
  <si>
    <t>հեղինակային հսկողության ծառայություններ</t>
  </si>
  <si>
    <t>ՄԱ</t>
  </si>
  <si>
    <t>45451600-5</t>
  </si>
  <si>
    <t>45451600-6</t>
  </si>
  <si>
    <t>45451600-7</t>
  </si>
  <si>
    <t>45451600-8</t>
  </si>
  <si>
    <t>45451600-9</t>
  </si>
  <si>
    <t>45451600-10</t>
  </si>
  <si>
    <t>45451600-11</t>
  </si>
  <si>
    <t>45451600-12</t>
  </si>
  <si>
    <t>45451600-13</t>
  </si>
  <si>
    <t>71351540-2</t>
  </si>
  <si>
    <t>71351540-3</t>
  </si>
  <si>
    <t>71351540-4</t>
  </si>
  <si>
    <t>71351540-5</t>
  </si>
  <si>
    <t>71351540-6</t>
  </si>
  <si>
    <t>71351540-7</t>
  </si>
  <si>
    <t>71351540-8</t>
  </si>
  <si>
    <t>71351540-9</t>
  </si>
  <si>
    <t>71351540-10</t>
  </si>
  <si>
    <t>71351540-11</t>
  </si>
  <si>
    <t>71351540-12</t>
  </si>
  <si>
    <t>71351540-13</t>
  </si>
  <si>
    <t>98111140-2</t>
  </si>
  <si>
    <t>98111140-3</t>
  </si>
  <si>
    <t>98111140-4</t>
  </si>
  <si>
    <t>98111140-5</t>
  </si>
  <si>
    <t>98111140-6</t>
  </si>
  <si>
    <t>98111140-7</t>
  </si>
  <si>
    <t>98111140-8</t>
  </si>
  <si>
    <t>98111140-9</t>
  </si>
  <si>
    <t>98111140-10</t>
  </si>
  <si>
    <t>98111140-11</t>
  </si>
  <si>
    <t>98111140-12</t>
  </si>
  <si>
    <t>98111140-13</t>
  </si>
  <si>
    <t>71241200-10</t>
  </si>
  <si>
    <t>71241200-11</t>
  </si>
  <si>
    <t>71241200-12</t>
  </si>
  <si>
    <t>71241200-13</t>
  </si>
  <si>
    <t>71241200-14</t>
  </si>
  <si>
    <t>71241200-15</t>
  </si>
  <si>
    <t>71241200-16</t>
  </si>
  <si>
    <t>71241200-17</t>
  </si>
  <si>
    <t>Հավելված  N 2</t>
  </si>
  <si>
    <t>Հավելված 4</t>
  </si>
  <si>
    <t xml:space="preserve">այդ թվում` </t>
  </si>
  <si>
    <t>4. Հրատապ ուսումնասիրում, նախագծում, փորձաքննություն, նորոգում, ամրակայում</t>
  </si>
  <si>
    <t>Երևանի Ա. Սպենդիարյանի անվան օպերայի և բալետի ազգային ակադեմիական թատրոնի շենքի տանիքի վերանորոգում</t>
  </si>
  <si>
    <t>71241200-8</t>
  </si>
  <si>
    <t>71241200-9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</si>
  <si>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</si>
  <si>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</si>
  <si>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</si>
  <si>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</si>
  <si>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</si>
  <si>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</si>
  <si>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</si>
  <si>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50531140-10</t>
  </si>
  <si>
    <t>50531140-12</t>
  </si>
  <si>
    <t>50531140-13</t>
  </si>
  <si>
    <t>50531140-14</t>
  </si>
  <si>
    <t>50531140-15</t>
  </si>
  <si>
    <t>50531140-16</t>
  </si>
  <si>
    <t>փորձաքննության ծառայություններ</t>
  </si>
  <si>
    <t>Գոշ համայնքի Գոշավանքի Սբ Աստվածածին եկեղեցու տանիքների նորոգման գիտանախագծային և նախահաշվային փաստաթղթերի փորձաքննում</t>
  </si>
  <si>
    <t>50531140-11</t>
  </si>
  <si>
    <t>ՀԲՄ</t>
  </si>
  <si>
    <t>ՀՀ ԿՐԹՈՒԹՅԱՆ, ԳԻՏՈՒԹՅԱՆ, ՄՇԱԿՈՒՅԹԻ ԵՎ ՍՊՈՐՏԻ ՆԱԽԱՐԱՐՈՒԹՅՈՒՆ</t>
  </si>
  <si>
    <t>ՀՀկրթության, գիտության, մշակույթի և սպորտի նախարարություն</t>
  </si>
  <si>
    <t>ՀՀ կրթության, գիտության, մշակույթի և սպորտի նախարարություն</t>
  </si>
  <si>
    <t xml:space="preserve">ՀՀ կրթության, գիտության, մշակույթի և սպորտի նախարարություն </t>
  </si>
  <si>
    <t xml:space="preserve">ՀՀ  կրթության, գիտության, մշակույթի և սպորտի նախարարություն </t>
  </si>
  <si>
    <t>ՀԱՅԱՍՏԱՆԻ ՀԱՆՐԱՊԵՏՈՒԹՅԱՆ 2019 ԹՎԱԿԱՆԻ ՊԵՏԱԿԱՆ ԲՅՈՒՋԵԻ ՄԱՍԻՆ ՕՐԵՆՔԻ N 1 ՀԱՎԵԼՎԱԾԻ N 3 ԱՂՅՈՒՍԱԿՈՒՄ ԿԱՏԱՐՎՈՂ ԱՂՅՈՒՍԱԿՈՒՄ ԿԱՏԱՐՎՈՂ  ՎԵՐԱԲԱՇԽՈՒՄԸ</t>
  </si>
  <si>
    <t>Հնաբերդ համայնքի Դվին հնավայրի ճեմուղիների, գլխավոր հատակագծի, մուտքային հատվածների կազմակերպում և հուշարձանապատկան բեկորների ցուցադրություն</t>
  </si>
  <si>
    <t>Ալավերդի համայնքի Սանահինվանքային համալիրի կառույցների վերականգնում և ամրակայում (Սբ Ամենափրկիչ եկեղեցու տանիքների նորոգում)</t>
  </si>
  <si>
    <t>Սոլակ համայնքի Մայրավանք, Սբ Աստվածածին եկեղեցու վերականգնում և ամարակայում</t>
  </si>
  <si>
    <t>Կամարիս համայնքի Սբ Հովհաննես եկեղեցու նորոգում և տարածքի բարեկարգում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</si>
</sst>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##,##0.0;\(##,##0.0\);\-"/>
    <numFmt numFmtId="165" formatCode="#,##0.0_);\(#,##0.0\)"/>
    <numFmt numFmtId="166" formatCode="#,##0.000_);\(#,##0.000\)"/>
    <numFmt numFmtId="167" formatCode="_(* #,##0.000_);_(* \(#,##0.000\);_(* &quot;-&quot;??_);_(@_)"/>
    <numFmt numFmtId="168" formatCode="##,##0.000;\(##,##0.000\);\-"/>
    <numFmt numFmtId="169" formatCode="0_);\(0\)"/>
    <numFmt numFmtId="170" formatCode="_(* #,##0_);_(* \(#,##0\);_(* &quot;-&quot;??_);_(@_)"/>
    <numFmt numFmtId="171" formatCode="0.000"/>
  </numFmts>
  <fonts count="31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i/>
      <sz val="8"/>
      <name val="GHEA Grapalat"/>
      <family val="2"/>
    </font>
    <font>
      <sz val="10"/>
      <name val="GHEA Grapalat"/>
      <family val="2"/>
    </font>
    <font>
      <b/>
      <sz val="12"/>
      <color rgb="FFFF0000"/>
      <name val="GHEA Grapalat"/>
      <family val="3"/>
    </font>
    <font>
      <sz val="11"/>
      <name val="GHEA Grapalat"/>
      <family val="3"/>
    </font>
    <font>
      <b/>
      <u/>
      <sz val="12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4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14" fillId="0" borderId="0">
      <alignment horizontal="left" vertical="top" wrapText="1"/>
    </xf>
    <xf numFmtId="0" fontId="19" fillId="0" borderId="0"/>
    <xf numFmtId="43" fontId="19" fillId="0" borderId="0" applyFont="0" applyFill="0" applyBorder="0" applyAlignment="0" applyProtection="0"/>
    <xf numFmtId="164" fontId="24" fillId="0" borderId="0" applyFill="0" applyBorder="0" applyProtection="0">
      <alignment horizontal="right" vertical="top"/>
    </xf>
  </cellStyleXfs>
  <cellXfs count="206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0" fontId="10" fillId="2" borderId="1" xfId="0" applyFont="1" applyFill="1" applyBorder="1"/>
    <xf numFmtId="0" fontId="6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vertical="top" wrapText="1"/>
    </xf>
    <xf numFmtId="0" fontId="6" fillId="2" borderId="4" xfId="0" applyFont="1" applyFill="1" applyBorder="1" applyAlignment="1"/>
    <xf numFmtId="0" fontId="6" fillId="2" borderId="6" xfId="0" applyFont="1" applyFill="1" applyBorder="1" applyAlignment="1"/>
    <xf numFmtId="0" fontId="6" fillId="2" borderId="5" xfId="0" applyFont="1" applyFill="1" applyBorder="1" applyAlignment="1"/>
    <xf numFmtId="0" fontId="10" fillId="0" borderId="1" xfId="0" applyFont="1" applyBorder="1"/>
    <xf numFmtId="0" fontId="10" fillId="0" borderId="4" xfId="0" applyFont="1" applyBorder="1" applyAlignment="1"/>
    <xf numFmtId="0" fontId="10" fillId="0" borderId="6" xfId="0" applyFont="1" applyBorder="1" applyAlignment="1"/>
    <xf numFmtId="0" fontId="10" fillId="0" borderId="5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7" fillId="0" borderId="0" xfId="0" applyFont="1" applyAlignment="1"/>
    <xf numFmtId="0" fontId="7" fillId="2" borderId="0" xfId="0" applyFont="1" applyFill="1" applyAlignment="1"/>
    <xf numFmtId="0" fontId="12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7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8" fontId="12" fillId="0" borderId="1" xfId="6" applyNumberFormat="1" applyFont="1" applyBorder="1" applyAlignment="1">
      <alignment horizontal="right" vertical="top"/>
    </xf>
    <xf numFmtId="169" fontId="12" fillId="0" borderId="1" xfId="0" applyNumberFormat="1" applyFont="1" applyBorder="1" applyAlignment="1">
      <alignment horizontal="right" vertical="top" wrapText="1"/>
    </xf>
    <xf numFmtId="0" fontId="20" fillId="2" borderId="0" xfId="0" applyFont="1" applyFill="1" applyAlignment="1">
      <alignment wrapText="1"/>
    </xf>
    <xf numFmtId="0" fontId="6" fillId="2" borderId="9" xfId="0" applyFont="1" applyFill="1" applyBorder="1" applyAlignment="1">
      <alignment horizontal="left" vertical="top"/>
    </xf>
    <xf numFmtId="168" fontId="12" fillId="0" borderId="9" xfId="6" applyNumberFormat="1" applyFont="1" applyBorder="1" applyAlignment="1">
      <alignment horizontal="right" vertical="top"/>
    </xf>
    <xf numFmtId="169" fontId="9" fillId="2" borderId="1" xfId="0" applyNumberFormat="1" applyFont="1" applyFill="1" applyBorder="1" applyAlignment="1">
      <alignment vertical="top" wrapText="1"/>
    </xf>
    <xf numFmtId="164" fontId="25" fillId="0" borderId="0" xfId="6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164" fontId="13" fillId="0" borderId="0" xfId="11" applyNumberFormat="1" applyFont="1" applyAlignment="1">
      <alignment horizontal="right" vertical="top"/>
    </xf>
    <xf numFmtId="167" fontId="9" fillId="2" borderId="1" xfId="7" applyNumberFormat="1" applyFont="1" applyFill="1" applyBorder="1" applyAlignment="1">
      <alignment horizontal="right" wrapText="1"/>
    </xf>
    <xf numFmtId="167" fontId="9" fillId="2" borderId="1" xfId="7" applyNumberFormat="1" applyFont="1" applyFill="1" applyBorder="1" applyAlignment="1">
      <alignment horizontal="justify" wrapText="1"/>
    </xf>
    <xf numFmtId="167" fontId="6" fillId="0" borderId="1" xfId="7" applyNumberFormat="1" applyFont="1" applyBorder="1" applyAlignment="1">
      <alignment horizontal="center" vertical="center" wrapText="1"/>
    </xf>
    <xf numFmtId="170" fontId="6" fillId="0" borderId="1" xfId="7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/>
    </xf>
    <xf numFmtId="168" fontId="12" fillId="0" borderId="7" xfId="6" applyNumberFormat="1" applyFont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168" fontId="12" fillId="0" borderId="0" xfId="6" applyNumberFormat="1" applyFont="1" applyBorder="1" applyAlignment="1">
      <alignment horizontal="right" vertical="top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5" fillId="0" borderId="0" xfId="8" applyFont="1" applyFill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right" vertical="center" wrapText="1"/>
    </xf>
    <xf numFmtId="166" fontId="23" fillId="0" borderId="1" xfId="0" applyNumberFormat="1" applyFont="1" applyFill="1" applyBorder="1" applyAlignment="1">
      <alignment horizontal="right" vertical="center" wrapText="1"/>
    </xf>
    <xf numFmtId="165" fontId="10" fillId="0" borderId="1" xfId="9" applyNumberFormat="1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horizontal="left" vertical="center" wrapText="1"/>
    </xf>
    <xf numFmtId="165" fontId="10" fillId="0" borderId="1" xfId="10" applyNumberFormat="1" applyFont="1" applyFill="1" applyBorder="1" applyAlignment="1">
      <alignment horizontal="right" vertical="center" wrapText="1"/>
    </xf>
    <xf numFmtId="166" fontId="10" fillId="0" borderId="1" xfId="9" applyNumberFormat="1" applyFont="1" applyFill="1" applyBorder="1" applyAlignment="1">
      <alignment vertical="center"/>
    </xf>
    <xf numFmtId="165" fontId="15" fillId="0" borderId="1" xfId="9" applyNumberFormat="1" applyFont="1" applyFill="1" applyBorder="1" applyAlignment="1">
      <alignment horizontal="center" vertical="center" wrapText="1"/>
    </xf>
    <xf numFmtId="37" fontId="15" fillId="0" borderId="1" xfId="9" applyNumberFormat="1" applyFont="1" applyFill="1" applyBorder="1" applyAlignment="1">
      <alignment horizontal="center" vertical="center"/>
    </xf>
    <xf numFmtId="165" fontId="15" fillId="0" borderId="1" xfId="9" applyNumberFormat="1" applyFont="1" applyFill="1" applyBorder="1" applyAlignment="1">
      <alignment horizontal="center" vertical="center"/>
    </xf>
    <xf numFmtId="165" fontId="15" fillId="0" borderId="1" xfId="10" applyNumberFormat="1" applyFont="1" applyFill="1" applyBorder="1" applyAlignment="1">
      <alignment horizontal="center" vertical="center" wrapText="1"/>
    </xf>
    <xf numFmtId="166" fontId="15" fillId="0" borderId="1" xfId="9" applyNumberFormat="1" applyFont="1" applyFill="1" applyBorder="1" applyAlignment="1">
      <alignment vertical="center"/>
    </xf>
    <xf numFmtId="165" fontId="15" fillId="0" borderId="1" xfId="9" applyNumberFormat="1" applyFont="1" applyFill="1" applyBorder="1" applyAlignment="1">
      <alignment vertical="center"/>
    </xf>
    <xf numFmtId="165" fontId="15" fillId="0" borderId="4" xfId="9" applyNumberFormat="1" applyFont="1" applyFill="1" applyBorder="1" applyAlignment="1">
      <alignment horizontal="center" vertical="center" wrapText="1"/>
    </xf>
    <xf numFmtId="165" fontId="15" fillId="0" borderId="5" xfId="10" applyNumberFormat="1" applyFont="1" applyFill="1" applyBorder="1" applyAlignment="1">
      <alignment horizontal="center" vertical="center" wrapText="1"/>
    </xf>
    <xf numFmtId="0" fontId="15" fillId="0" borderId="7" xfId="8" applyFont="1" applyFill="1" applyBorder="1" applyAlignment="1">
      <alignment horizontal="center" vertical="center" wrapText="1"/>
    </xf>
    <xf numFmtId="0" fontId="15" fillId="0" borderId="1" xfId="8" applyFont="1" applyFill="1" applyBorder="1">
      <alignment horizontal="left" vertical="top" wrapText="1"/>
    </xf>
    <xf numFmtId="0" fontId="10" fillId="0" borderId="1" xfId="8" applyFont="1" applyFill="1" applyBorder="1" applyAlignment="1">
      <alignment horizontal="center" vertical="top" wrapText="1"/>
    </xf>
    <xf numFmtId="0" fontId="15" fillId="0" borderId="1" xfId="8" applyFont="1" applyFill="1" applyBorder="1" applyAlignment="1">
      <alignment horizontal="center" vertical="top" wrapText="1"/>
    </xf>
    <xf numFmtId="167" fontId="15" fillId="0" borderId="1" xfId="6" applyNumberFormat="1" applyFont="1" applyFill="1" applyBorder="1" applyAlignment="1">
      <alignment horizontal="right" vertical="top"/>
    </xf>
    <xf numFmtId="167" fontId="15" fillId="0" borderId="3" xfId="6" applyNumberFormat="1" applyFont="1" applyFill="1" applyBorder="1" applyAlignment="1">
      <alignment horizontal="right" vertical="top"/>
    </xf>
    <xf numFmtId="0" fontId="15" fillId="0" borderId="1" xfId="8" applyFont="1" applyFill="1" applyBorder="1" applyAlignment="1">
      <alignment horizontal="left" vertical="top" wrapText="1"/>
    </xf>
    <xf numFmtId="167" fontId="10" fillId="0" borderId="3" xfId="6" applyNumberFormat="1" applyFont="1" applyFill="1" applyBorder="1" applyAlignment="1">
      <alignment horizontal="right" vertical="top"/>
    </xf>
    <xf numFmtId="167" fontId="10" fillId="0" borderId="3" xfId="6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7" fontId="2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 wrapText="1"/>
    </xf>
    <xf numFmtId="0" fontId="1" fillId="0" borderId="0" xfId="8" applyFont="1" applyFill="1">
      <alignment horizontal="left" vertical="top" wrapText="1"/>
    </xf>
    <xf numFmtId="0" fontId="1" fillId="0" borderId="0" xfId="8" applyFont="1" applyFill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2" fillId="0" borderId="1" xfId="7" applyNumberFormat="1" applyFont="1" applyFill="1" applyBorder="1" applyAlignment="1">
      <alignment horizontal="center" wrapText="1"/>
    </xf>
    <xf numFmtId="167" fontId="22" fillId="0" borderId="1" xfId="7" applyNumberFormat="1" applyFont="1" applyFill="1" applyBorder="1" applyAlignment="1">
      <alignment horizontal="center" vertical="center" wrapText="1"/>
    </xf>
    <xf numFmtId="167" fontId="12" fillId="2" borderId="1" xfId="7" applyNumberFormat="1" applyFont="1" applyFill="1" applyBorder="1" applyAlignment="1">
      <alignment horizontal="right" wrapText="1"/>
    </xf>
    <xf numFmtId="169" fontId="12" fillId="2" borderId="1" xfId="0" applyNumberFormat="1" applyFont="1" applyFill="1" applyBorder="1" applyAlignment="1">
      <alignment vertical="top" wrapText="1"/>
    </xf>
    <xf numFmtId="169" fontId="9" fillId="0" borderId="1" xfId="0" applyNumberFormat="1" applyFont="1" applyFill="1" applyBorder="1" applyAlignment="1">
      <alignment vertical="top" wrapText="1"/>
    </xf>
    <xf numFmtId="169" fontId="9" fillId="0" borderId="1" xfId="0" applyNumberFormat="1" applyFont="1" applyFill="1" applyBorder="1" applyAlignment="1">
      <alignment horizontal="right" vertical="top" wrapText="1"/>
    </xf>
    <xf numFmtId="0" fontId="26" fillId="0" borderId="0" xfId="0" applyFont="1" applyAlignment="1"/>
    <xf numFmtId="0" fontId="15" fillId="0" borderId="1" xfId="8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5" fontId="10" fillId="0" borderId="1" xfId="9" applyNumberFormat="1" applyFont="1" applyFill="1" applyBorder="1" applyAlignment="1">
      <alignment horizontal="center" vertical="center" wrapText="1"/>
    </xf>
    <xf numFmtId="165" fontId="10" fillId="0" borderId="1" xfId="9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0" fontId="15" fillId="0" borderId="4" xfId="8" applyFont="1" applyFill="1" applyBorder="1" applyAlignment="1">
      <alignment horizontal="center" vertical="center" wrapText="1"/>
    </xf>
    <xf numFmtId="0" fontId="15" fillId="0" borderId="5" xfId="8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165" fontId="15" fillId="0" borderId="4" xfId="9" applyNumberFormat="1" applyFont="1" applyFill="1" applyBorder="1" applyAlignment="1">
      <alignment horizontal="left" vertical="center" wrapText="1"/>
    </xf>
    <xf numFmtId="165" fontId="15" fillId="0" borderId="5" xfId="9" applyNumberFormat="1" applyFont="1" applyFill="1" applyBorder="1" applyAlignment="1">
      <alignment horizontal="left" vertical="center" wrapText="1"/>
    </xf>
    <xf numFmtId="165" fontId="10" fillId="0" borderId="4" xfId="9" applyNumberFormat="1" applyFont="1" applyFill="1" applyBorder="1" applyAlignment="1">
      <alignment vertical="center"/>
    </xf>
    <xf numFmtId="165" fontId="10" fillId="0" borderId="5" xfId="9" applyNumberFormat="1" applyFont="1" applyFill="1" applyBorder="1" applyAlignment="1">
      <alignment vertical="center"/>
    </xf>
    <xf numFmtId="165" fontId="10" fillId="0" borderId="1" xfId="9" applyNumberFormat="1" applyFont="1" applyFill="1" applyBorder="1" applyAlignment="1">
      <alignment horizontal="center" vertical="center" wrapText="1"/>
    </xf>
    <xf numFmtId="165" fontId="10" fillId="0" borderId="1" xfId="9" applyNumberFormat="1" applyFont="1" applyFill="1" applyBorder="1" applyAlignment="1">
      <alignment horizontal="center" vertical="center"/>
    </xf>
    <xf numFmtId="165" fontId="15" fillId="0" borderId="4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5" fillId="0" borderId="6" xfId="9" applyNumberFormat="1" applyFont="1" applyFill="1" applyBorder="1" applyAlignment="1">
      <alignment horizontal="left" vertical="center" wrapText="1"/>
    </xf>
    <xf numFmtId="0" fontId="21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7" fillId="0" borderId="0" xfId="0" applyFont="1" applyFill="1"/>
    <xf numFmtId="0" fontId="27" fillId="0" borderId="0" xfId="0" applyFont="1" applyFill="1" applyBorder="1"/>
    <xf numFmtId="0" fontId="21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167" fontId="23" fillId="0" borderId="1" xfId="7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7" fontId="21" fillId="0" borderId="3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167" fontId="21" fillId="0" borderId="1" xfId="0" applyNumberFormat="1" applyFont="1" applyFill="1" applyBorder="1" applyAlignment="1">
      <alignment horizontal="center" vertical="center"/>
    </xf>
    <xf numFmtId="167" fontId="21" fillId="0" borderId="4" xfId="0" applyNumberFormat="1" applyFont="1" applyFill="1" applyBorder="1" applyAlignment="1">
      <alignment horizontal="center" vertical="center"/>
    </xf>
    <xf numFmtId="166" fontId="23" fillId="0" borderId="1" xfId="7" applyNumberFormat="1" applyFont="1" applyFill="1" applyBorder="1" applyAlignment="1">
      <alignment horizontal="center" vertical="center" wrapText="1"/>
    </xf>
    <xf numFmtId="43" fontId="12" fillId="0" borderId="0" xfId="7" applyNumberFormat="1" applyFont="1" applyFill="1" applyBorder="1" applyAlignment="1">
      <alignment horizontal="justify" wrapText="1"/>
    </xf>
    <xf numFmtId="0" fontId="21" fillId="0" borderId="0" xfId="0" applyFont="1" applyFill="1" applyBorder="1"/>
    <xf numFmtId="166" fontId="21" fillId="0" borderId="0" xfId="0" applyNumberFormat="1" applyFont="1" applyFill="1"/>
    <xf numFmtId="0" fontId="15" fillId="0" borderId="0" xfId="0" applyFont="1" applyFill="1" applyAlignment="1"/>
    <xf numFmtId="0" fontId="15" fillId="0" borderId="0" xfId="0" applyFont="1" applyAlignment="1">
      <alignment horizontal="right"/>
    </xf>
    <xf numFmtId="0" fontId="21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0" fontId="29" fillId="0" borderId="1" xfId="8" applyFont="1" applyFill="1" applyBorder="1" applyAlignment="1">
      <alignment horizontal="left" vertical="top" wrapText="1"/>
    </xf>
    <xf numFmtId="167" fontId="22" fillId="0" borderId="1" xfId="7" applyNumberFormat="1" applyFont="1" applyFill="1" applyBorder="1" applyAlignment="1">
      <alignment horizontal="right" wrapText="1"/>
    </xf>
    <xf numFmtId="167" fontId="20" fillId="0" borderId="1" xfId="7" applyNumberFormat="1" applyFont="1" applyFill="1" applyBorder="1" applyAlignment="1">
      <alignment horizontal="right" wrapText="1"/>
    </xf>
    <xf numFmtId="0" fontId="20" fillId="0" borderId="0" xfId="0" applyFont="1" applyAlignment="1">
      <alignment wrapText="1"/>
    </xf>
    <xf numFmtId="0" fontId="15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Alignment="1"/>
    <xf numFmtId="0" fontId="15" fillId="0" borderId="1" xfId="0" applyFont="1" applyBorder="1"/>
    <xf numFmtId="0" fontId="10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justify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0" fillId="0" borderId="8" xfId="0" applyFont="1" applyFill="1" applyBorder="1" applyAlignment="1">
      <alignment horizontal="center" vertical="center" wrapText="1"/>
    </xf>
    <xf numFmtId="165" fontId="10" fillId="0" borderId="1" xfId="9" applyNumberFormat="1" applyFont="1" applyFill="1" applyBorder="1" applyAlignment="1">
      <alignment horizontal="left" vertical="center" wrapText="1"/>
    </xf>
    <xf numFmtId="166" fontId="15" fillId="0" borderId="0" xfId="0" applyNumberFormat="1" applyFont="1" applyFill="1"/>
    <xf numFmtId="39" fontId="15" fillId="0" borderId="0" xfId="0" applyNumberFormat="1" applyFont="1" applyFill="1"/>
    <xf numFmtId="171" fontId="15" fillId="0" borderId="0" xfId="0" applyNumberFormat="1" applyFont="1" applyFill="1"/>
    <xf numFmtId="39" fontId="15" fillId="0" borderId="1" xfId="0" applyNumberFormat="1" applyFont="1" applyFill="1" applyBorder="1" applyAlignment="1">
      <alignment horizontal="right" vertical="top" wrapText="1"/>
    </xf>
  </cellXfs>
  <cellStyles count="12">
    <cellStyle name="Comma" xfId="7" builtinId="3"/>
    <cellStyle name="Comma 2" xfId="10"/>
    <cellStyle name="Normal" xfId="0" builtinId="0"/>
    <cellStyle name="Normal 10" xfId="4"/>
    <cellStyle name="Normal 2" xfId="1"/>
    <cellStyle name="Normal 3" xfId="3"/>
    <cellStyle name="Normal 4" xfId="5"/>
    <cellStyle name="Normal 4 2" xfId="9"/>
    <cellStyle name="Normal 8" xfId="8"/>
    <cellStyle name="Percent 2" xfId="2"/>
    <cellStyle name="SN_241" xfId="6"/>
    <cellStyle name="SN_it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0" zoomScaleNormal="80" workbookViewId="0">
      <selection activeCell="F35" sqref="F35"/>
    </sheetView>
  </sheetViews>
  <sheetFormatPr defaultColWidth="9.140625" defaultRowHeight="13.5" x14ac:dyDescent="0.25"/>
  <cols>
    <col min="1" max="1" width="7.85546875" style="1" customWidth="1"/>
    <col min="2" max="2" width="7.5703125" style="1" customWidth="1"/>
    <col min="3" max="3" width="8" style="1" customWidth="1"/>
    <col min="4" max="4" width="10.42578125" style="1" customWidth="1"/>
    <col min="5" max="5" width="12.42578125" style="1" customWidth="1"/>
    <col min="6" max="6" width="62.140625" style="1" customWidth="1"/>
    <col min="7" max="7" width="19.28515625" style="1" customWidth="1"/>
    <col min="8" max="8" width="17.42578125" style="1" customWidth="1"/>
    <col min="9" max="9" width="9.140625" style="1"/>
    <col min="10" max="10" width="49.85546875" style="1" customWidth="1"/>
    <col min="11" max="11" width="9.140625" style="1"/>
    <col min="12" max="12" width="12.7109375" style="1" customWidth="1"/>
    <col min="13" max="13" width="12.42578125" style="1" customWidth="1"/>
    <col min="14" max="14" width="14.7109375" style="1" customWidth="1"/>
    <col min="15" max="16384" width="9.140625" style="1"/>
  </cols>
  <sheetData>
    <row r="1" spans="1:14" ht="18" customHeight="1" x14ac:dyDescent="0.25">
      <c r="H1" s="1" t="s">
        <v>16</v>
      </c>
    </row>
    <row r="2" spans="1:14" ht="15.75" customHeight="1" x14ac:dyDescent="0.25">
      <c r="G2" s="1" t="s">
        <v>5</v>
      </c>
    </row>
    <row r="3" spans="1:14" ht="17.25" customHeight="1" x14ac:dyDescent="0.25">
      <c r="G3" s="1" t="s">
        <v>10</v>
      </c>
    </row>
    <row r="4" spans="1:14" ht="45" customHeight="1" x14ac:dyDescent="0.3">
      <c r="A4" s="116" t="s">
        <v>110</v>
      </c>
      <c r="B4" s="116"/>
      <c r="C4" s="116"/>
      <c r="D4" s="116"/>
      <c r="E4" s="116"/>
      <c r="F4" s="116"/>
      <c r="G4" s="116"/>
      <c r="H4" s="116"/>
    </row>
    <row r="5" spans="1:14" ht="21.75" customHeight="1" x14ac:dyDescent="0.25">
      <c r="H5" s="1" t="s">
        <v>27</v>
      </c>
    </row>
    <row r="6" spans="1:14" s="10" customFormat="1" ht="59.25" customHeight="1" x14ac:dyDescent="0.25">
      <c r="A6" s="117" t="s">
        <v>28</v>
      </c>
      <c r="B6" s="118"/>
      <c r="C6" s="119"/>
      <c r="D6" s="120" t="s">
        <v>17</v>
      </c>
      <c r="E6" s="120"/>
      <c r="F6" s="120" t="s">
        <v>22</v>
      </c>
      <c r="G6" s="127" t="s">
        <v>29</v>
      </c>
      <c r="H6" s="128"/>
    </row>
    <row r="7" spans="1:14" s="10" customFormat="1" ht="45" customHeight="1" x14ac:dyDescent="0.25">
      <c r="A7" s="34" t="s">
        <v>30</v>
      </c>
      <c r="B7" s="34" t="s">
        <v>31</v>
      </c>
      <c r="C7" s="34" t="s">
        <v>32</v>
      </c>
      <c r="D7" s="34" t="s">
        <v>20</v>
      </c>
      <c r="E7" s="34" t="s">
        <v>21</v>
      </c>
      <c r="F7" s="120"/>
      <c r="G7" s="29" t="s">
        <v>18</v>
      </c>
      <c r="H7" s="29" t="s">
        <v>19</v>
      </c>
    </row>
    <row r="8" spans="1:14" s="10" customFormat="1" ht="16.5" x14ac:dyDescent="0.25">
      <c r="A8" s="39"/>
      <c r="B8" s="39"/>
      <c r="C8" s="39"/>
      <c r="D8" s="36"/>
      <c r="E8" s="36"/>
      <c r="F8" s="12" t="s">
        <v>26</v>
      </c>
      <c r="G8" s="55">
        <f t="shared" ref="G8:H8" si="0">G9</f>
        <v>0</v>
      </c>
      <c r="H8" s="55">
        <f t="shared" si="0"/>
        <v>0</v>
      </c>
    </row>
    <row r="9" spans="1:14" s="10" customFormat="1" ht="15.75" customHeight="1" x14ac:dyDescent="0.25">
      <c r="A9" s="114" t="s">
        <v>79</v>
      </c>
      <c r="B9" s="124"/>
      <c r="C9" s="124"/>
      <c r="D9" s="121"/>
      <c r="E9" s="121"/>
      <c r="F9" s="40" t="s">
        <v>80</v>
      </c>
      <c r="G9" s="52">
        <f t="shared" ref="G9:H9" si="1">G11</f>
        <v>0</v>
      </c>
      <c r="H9" s="52">
        <f t="shared" si="1"/>
        <v>0</v>
      </c>
    </row>
    <row r="10" spans="1:14" s="10" customFormat="1" ht="15" x14ac:dyDescent="0.25">
      <c r="A10" s="114"/>
      <c r="B10" s="124"/>
      <c r="C10" s="124"/>
      <c r="D10" s="122"/>
      <c r="E10" s="122"/>
      <c r="F10" s="8" t="s">
        <v>23</v>
      </c>
      <c r="G10" s="37"/>
      <c r="H10" s="37"/>
    </row>
    <row r="11" spans="1:14" s="10" customFormat="1" ht="16.5" x14ac:dyDescent="0.25">
      <c r="A11" s="114"/>
      <c r="B11" s="114" t="s">
        <v>33</v>
      </c>
      <c r="C11" s="124"/>
      <c r="D11" s="122"/>
      <c r="E11" s="122"/>
      <c r="F11" s="40" t="s">
        <v>81</v>
      </c>
      <c r="G11" s="53">
        <f t="shared" ref="G11:H11" si="2">G13</f>
        <v>0</v>
      </c>
      <c r="H11" s="53">
        <f t="shared" si="2"/>
        <v>0</v>
      </c>
    </row>
    <row r="12" spans="1:14" s="10" customFormat="1" ht="15" x14ac:dyDescent="0.25">
      <c r="A12" s="114"/>
      <c r="B12" s="114"/>
      <c r="C12" s="124"/>
      <c r="D12" s="122"/>
      <c r="E12" s="122"/>
      <c r="F12" s="8" t="s">
        <v>23</v>
      </c>
      <c r="G12" s="54"/>
      <c r="H12" s="54"/>
    </row>
    <row r="13" spans="1:14" s="10" customFormat="1" ht="28.5" x14ac:dyDescent="0.25">
      <c r="A13" s="114"/>
      <c r="B13" s="114"/>
      <c r="C13" s="114" t="s">
        <v>82</v>
      </c>
      <c r="D13" s="122"/>
      <c r="E13" s="122"/>
      <c r="F13" s="13" t="s">
        <v>83</v>
      </c>
      <c r="G13" s="53">
        <f t="shared" ref="G13:H13" si="3">G16</f>
        <v>0</v>
      </c>
      <c r="H13" s="53">
        <f t="shared" si="3"/>
        <v>0</v>
      </c>
    </row>
    <row r="14" spans="1:14" s="10" customFormat="1" ht="15" x14ac:dyDescent="0.25">
      <c r="A14" s="114"/>
      <c r="B14" s="114"/>
      <c r="C14" s="114"/>
      <c r="D14" s="122"/>
      <c r="E14" s="122"/>
      <c r="F14" s="8" t="s">
        <v>23</v>
      </c>
      <c r="G14" s="54"/>
      <c r="H14" s="54"/>
    </row>
    <row r="15" spans="1:14" s="10" customFormat="1" ht="19.5" customHeight="1" x14ac:dyDescent="0.25">
      <c r="A15" s="114"/>
      <c r="B15" s="114"/>
      <c r="C15" s="114"/>
      <c r="D15" s="123"/>
      <c r="E15" s="123"/>
      <c r="F15" s="30" t="s">
        <v>229</v>
      </c>
      <c r="G15" s="54">
        <f t="shared" ref="G15:H15" si="4">G16</f>
        <v>0</v>
      </c>
      <c r="H15" s="54">
        <f t="shared" si="4"/>
        <v>0</v>
      </c>
    </row>
    <row r="16" spans="1:14" s="10" customFormat="1" ht="35.25" customHeight="1" x14ac:dyDescent="0.25">
      <c r="A16" s="114"/>
      <c r="B16" s="114"/>
      <c r="C16" s="114"/>
      <c r="D16" s="121">
        <v>1075</v>
      </c>
      <c r="E16" s="35">
        <v>21001</v>
      </c>
      <c r="F16" s="13" t="s">
        <v>84</v>
      </c>
      <c r="G16" s="52">
        <f t="shared" ref="G16" si="5">G20+G29</f>
        <v>0</v>
      </c>
      <c r="H16" s="52">
        <f>H20+H29</f>
        <v>0</v>
      </c>
      <c r="J16" s="14"/>
      <c r="K16" s="49"/>
      <c r="L16" s="49"/>
      <c r="M16" s="49"/>
      <c r="N16" s="49"/>
    </row>
    <row r="17" spans="1:14" ht="15.75" customHeight="1" x14ac:dyDescent="0.25">
      <c r="A17" s="114"/>
      <c r="B17" s="114"/>
      <c r="C17" s="114"/>
      <c r="D17" s="125"/>
      <c r="E17" s="115"/>
      <c r="F17" s="30" t="s">
        <v>85</v>
      </c>
      <c r="G17" s="53"/>
      <c r="H17" s="53"/>
      <c r="J17" s="14"/>
      <c r="K17" s="14"/>
      <c r="L17" s="14"/>
      <c r="M17" s="14"/>
      <c r="N17" s="14"/>
    </row>
    <row r="18" spans="1:14" s="10" customFormat="1" ht="18" customHeight="1" x14ac:dyDescent="0.25">
      <c r="A18" s="114"/>
      <c r="B18" s="114"/>
      <c r="C18" s="114"/>
      <c r="D18" s="125"/>
      <c r="E18" s="115"/>
      <c r="F18" s="110" t="s">
        <v>230</v>
      </c>
      <c r="G18" s="52">
        <f t="shared" ref="G18:H18" si="6">G20</f>
        <v>113398.76939999999</v>
      </c>
      <c r="H18" s="52">
        <f t="shared" si="6"/>
        <v>161998.242</v>
      </c>
      <c r="J18" s="50"/>
      <c r="K18" s="51"/>
      <c r="L18" s="51"/>
      <c r="M18" s="51"/>
      <c r="N18" s="51"/>
    </row>
    <row r="19" spans="1:14" ht="27" x14ac:dyDescent="0.25">
      <c r="A19" s="114"/>
      <c r="B19" s="114"/>
      <c r="C19" s="114"/>
      <c r="D19" s="125"/>
      <c r="E19" s="115"/>
      <c r="F19" s="8" t="s">
        <v>86</v>
      </c>
      <c r="G19" s="52"/>
      <c r="H19" s="52"/>
      <c r="J19" s="14"/>
      <c r="K19" s="14"/>
      <c r="L19" s="14"/>
      <c r="M19" s="14"/>
      <c r="N19" s="14"/>
    </row>
    <row r="20" spans="1:14" ht="16.5" x14ac:dyDescent="0.25">
      <c r="A20" s="114"/>
      <c r="B20" s="114"/>
      <c r="C20" s="114"/>
      <c r="D20" s="125"/>
      <c r="E20" s="115"/>
      <c r="F20" s="39" t="s">
        <v>25</v>
      </c>
      <c r="G20" s="52">
        <f t="shared" ref="G20:H21" si="7">G21</f>
        <v>113398.76939999999</v>
      </c>
      <c r="H20" s="52">
        <f t="shared" si="7"/>
        <v>161998.242</v>
      </c>
      <c r="J20" s="14"/>
      <c r="K20" s="49"/>
      <c r="L20" s="49"/>
      <c r="M20" s="49"/>
      <c r="N20" s="49"/>
    </row>
    <row r="21" spans="1:14" ht="13.5" customHeight="1" x14ac:dyDescent="0.25">
      <c r="A21" s="114"/>
      <c r="B21" s="114"/>
      <c r="C21" s="114"/>
      <c r="D21" s="125"/>
      <c r="E21" s="115"/>
      <c r="F21" s="30" t="s">
        <v>87</v>
      </c>
      <c r="G21" s="52">
        <f t="shared" si="7"/>
        <v>113398.76939999999</v>
      </c>
      <c r="H21" s="52">
        <f>H22</f>
        <v>161998.242</v>
      </c>
      <c r="J21" s="14"/>
      <c r="K21" s="49"/>
      <c r="L21" s="49"/>
      <c r="M21" s="49"/>
      <c r="N21" s="49"/>
    </row>
    <row r="22" spans="1:14" ht="16.5" x14ac:dyDescent="0.25">
      <c r="A22" s="114"/>
      <c r="B22" s="114"/>
      <c r="C22" s="114"/>
      <c r="D22" s="125"/>
      <c r="E22" s="115"/>
      <c r="F22" s="39" t="s">
        <v>88</v>
      </c>
      <c r="G22" s="52">
        <f t="shared" ref="G22" si="8">G23+G25</f>
        <v>113398.76939999999</v>
      </c>
      <c r="H22" s="52">
        <f>H23+H25</f>
        <v>161998.242</v>
      </c>
      <c r="J22" s="14"/>
      <c r="K22" s="49"/>
      <c r="L22" s="49"/>
      <c r="M22" s="49"/>
      <c r="N22" s="49"/>
    </row>
    <row r="23" spans="1:14" ht="16.5" x14ac:dyDescent="0.25">
      <c r="A23" s="114"/>
      <c r="B23" s="114"/>
      <c r="C23" s="114"/>
      <c r="D23" s="125"/>
      <c r="E23" s="115"/>
      <c r="F23" s="39" t="s">
        <v>89</v>
      </c>
      <c r="G23" s="52">
        <f t="shared" ref="G23:H23" si="9">G24</f>
        <v>85506.415399999998</v>
      </c>
      <c r="H23" s="104">
        <f t="shared" si="9"/>
        <v>122152.022</v>
      </c>
      <c r="J23" s="14"/>
      <c r="K23" s="49"/>
      <c r="L23" s="49"/>
      <c r="M23" s="49"/>
      <c r="N23" s="49"/>
    </row>
    <row r="24" spans="1:14" ht="16.5" x14ac:dyDescent="0.25">
      <c r="A24" s="114"/>
      <c r="B24" s="114"/>
      <c r="C24" s="114"/>
      <c r="D24" s="125"/>
      <c r="E24" s="115"/>
      <c r="F24" s="39" t="s">
        <v>90</v>
      </c>
      <c r="G24" s="52">
        <f>H24*70%</f>
        <v>85506.415399999998</v>
      </c>
      <c r="H24" s="104">
        <v>122152.022</v>
      </c>
      <c r="J24" s="14"/>
      <c r="K24" s="49"/>
      <c r="L24" s="49"/>
      <c r="M24" s="49"/>
      <c r="N24" s="49"/>
    </row>
    <row r="25" spans="1:14" x14ac:dyDescent="0.25">
      <c r="A25" s="114"/>
      <c r="B25" s="114"/>
      <c r="C25" s="114"/>
      <c r="D25" s="125"/>
      <c r="E25" s="115"/>
      <c r="F25" s="8" t="s">
        <v>91</v>
      </c>
      <c r="G25" s="52">
        <f t="shared" ref="G25:H25" si="10">G26</f>
        <v>27892.353999999999</v>
      </c>
      <c r="H25" s="104">
        <f t="shared" si="10"/>
        <v>39846.22</v>
      </c>
      <c r="J25" s="14"/>
      <c r="K25" s="49"/>
      <c r="L25" s="49"/>
      <c r="M25" s="49"/>
      <c r="N25" s="49"/>
    </row>
    <row r="26" spans="1:14" ht="16.5" x14ac:dyDescent="0.25">
      <c r="A26" s="114"/>
      <c r="B26" s="114"/>
      <c r="C26" s="114"/>
      <c r="D26" s="125"/>
      <c r="E26" s="115"/>
      <c r="F26" s="39" t="s">
        <v>92</v>
      </c>
      <c r="G26" s="52">
        <f>H26*70%</f>
        <v>27892.353999999999</v>
      </c>
      <c r="H26" s="104">
        <f>30032.03+9814.19</f>
        <v>39846.22</v>
      </c>
      <c r="J26" s="14"/>
      <c r="K26" s="49"/>
      <c r="L26" s="49"/>
      <c r="M26" s="49"/>
      <c r="N26" s="49"/>
    </row>
    <row r="27" spans="1:14" x14ac:dyDescent="0.25">
      <c r="A27" s="114"/>
      <c r="B27" s="114"/>
      <c r="C27" s="114"/>
      <c r="D27" s="125"/>
      <c r="E27" s="115"/>
      <c r="F27" s="9" t="s">
        <v>93</v>
      </c>
      <c r="G27" s="52">
        <f t="shared" ref="G27" si="11">G29</f>
        <v>-113398.7694</v>
      </c>
      <c r="H27" s="104">
        <f>H29</f>
        <v>-161998.242</v>
      </c>
      <c r="J27" s="50"/>
      <c r="K27" s="51"/>
      <c r="L27" s="51"/>
      <c r="M27" s="51"/>
      <c r="N27" s="51"/>
    </row>
    <row r="28" spans="1:14" ht="27" x14ac:dyDescent="0.25">
      <c r="A28" s="114"/>
      <c r="B28" s="114"/>
      <c r="C28" s="114"/>
      <c r="D28" s="125"/>
      <c r="E28" s="115"/>
      <c r="F28" s="8" t="s">
        <v>24</v>
      </c>
      <c r="G28" s="52"/>
      <c r="H28" s="52"/>
      <c r="J28" s="14"/>
      <c r="K28" s="14"/>
      <c r="L28" s="14"/>
      <c r="M28" s="14"/>
      <c r="N28" s="14"/>
    </row>
    <row r="29" spans="1:14" ht="16.5" x14ac:dyDescent="0.25">
      <c r="A29" s="114"/>
      <c r="B29" s="114"/>
      <c r="C29" s="114"/>
      <c r="D29" s="125"/>
      <c r="E29" s="115"/>
      <c r="F29" s="39" t="s">
        <v>25</v>
      </c>
      <c r="G29" s="52">
        <f t="shared" ref="G29:G30" si="12">G30</f>
        <v>-113398.7694</v>
      </c>
      <c r="H29" s="52">
        <f>H30</f>
        <v>-161998.242</v>
      </c>
      <c r="J29" s="14"/>
      <c r="K29" s="49"/>
      <c r="L29" s="49"/>
      <c r="M29" s="49"/>
      <c r="N29" s="49"/>
    </row>
    <row r="30" spans="1:14" x14ac:dyDescent="0.25">
      <c r="A30" s="114"/>
      <c r="B30" s="114"/>
      <c r="C30" s="114"/>
      <c r="D30" s="125"/>
      <c r="E30" s="115"/>
      <c r="F30" s="30" t="s">
        <v>87</v>
      </c>
      <c r="G30" s="52">
        <f t="shared" si="12"/>
        <v>-113398.7694</v>
      </c>
      <c r="H30" s="52">
        <f>H31</f>
        <v>-161998.242</v>
      </c>
      <c r="J30" s="14"/>
      <c r="K30" s="49"/>
      <c r="L30" s="49"/>
      <c r="M30" s="49"/>
      <c r="N30" s="49"/>
    </row>
    <row r="31" spans="1:14" ht="16.5" x14ac:dyDescent="0.25">
      <c r="A31" s="114"/>
      <c r="B31" s="114"/>
      <c r="C31" s="114"/>
      <c r="D31" s="125"/>
      <c r="E31" s="115"/>
      <c r="F31" s="39" t="s">
        <v>88</v>
      </c>
      <c r="G31" s="52">
        <f t="shared" ref="G31" si="13">G32+G34</f>
        <v>-113398.7694</v>
      </c>
      <c r="H31" s="104">
        <f>H32+H34</f>
        <v>-161998.242</v>
      </c>
      <c r="J31" s="14"/>
      <c r="K31" s="49"/>
      <c r="L31" s="49"/>
      <c r="M31" s="49"/>
      <c r="N31" s="49"/>
    </row>
    <row r="32" spans="1:14" ht="16.5" x14ac:dyDescent="0.25">
      <c r="A32" s="114"/>
      <c r="B32" s="114"/>
      <c r="C32" s="114"/>
      <c r="D32" s="125"/>
      <c r="E32" s="115"/>
      <c r="F32" s="39" t="s">
        <v>89</v>
      </c>
      <c r="G32" s="52">
        <f t="shared" ref="G32" si="14">G33</f>
        <v>-109900</v>
      </c>
      <c r="H32" s="104">
        <f>H33</f>
        <v>-157000</v>
      </c>
      <c r="J32" s="14"/>
      <c r="K32" s="49"/>
      <c r="L32" s="49"/>
      <c r="M32" s="49"/>
      <c r="N32" s="49"/>
    </row>
    <row r="33" spans="1:14" ht="16.5" x14ac:dyDescent="0.25">
      <c r="A33" s="114"/>
      <c r="B33" s="114"/>
      <c r="C33" s="114"/>
      <c r="D33" s="125"/>
      <c r="E33" s="115"/>
      <c r="F33" s="39" t="s">
        <v>90</v>
      </c>
      <c r="G33" s="52">
        <f>H33*70%</f>
        <v>-109900</v>
      </c>
      <c r="H33" s="104">
        <v>-157000</v>
      </c>
      <c r="J33" s="14"/>
      <c r="K33" s="49"/>
      <c r="L33" s="49"/>
      <c r="M33" s="49"/>
      <c r="N33" s="49"/>
    </row>
    <row r="34" spans="1:14" ht="16.5" x14ac:dyDescent="0.25">
      <c r="A34" s="114"/>
      <c r="B34" s="114"/>
      <c r="C34" s="114"/>
      <c r="D34" s="125"/>
      <c r="E34" s="115"/>
      <c r="F34" s="39" t="s">
        <v>91</v>
      </c>
      <c r="G34" s="52">
        <f t="shared" ref="G34" si="15">G35</f>
        <v>-3498.7694000000001</v>
      </c>
      <c r="H34" s="104">
        <f>H35</f>
        <v>-4998.2420000000002</v>
      </c>
      <c r="J34" s="14"/>
      <c r="K34" s="49"/>
      <c r="L34" s="49"/>
      <c r="M34" s="49"/>
      <c r="N34" s="49"/>
    </row>
    <row r="35" spans="1:14" ht="16.5" x14ac:dyDescent="0.25">
      <c r="A35" s="114"/>
      <c r="B35" s="114"/>
      <c r="C35" s="114"/>
      <c r="D35" s="126"/>
      <c r="E35" s="115"/>
      <c r="F35" s="39" t="s">
        <v>92</v>
      </c>
      <c r="G35" s="52">
        <f>H35*70%</f>
        <v>-3498.7694000000001</v>
      </c>
      <c r="H35" s="104">
        <v>-4998.2420000000002</v>
      </c>
      <c r="J35" s="14"/>
      <c r="K35" s="49"/>
      <c r="L35" s="49"/>
      <c r="M35" s="49"/>
      <c r="N35" s="49"/>
    </row>
  </sheetData>
  <mergeCells count="14">
    <mergeCell ref="A9:A35"/>
    <mergeCell ref="E17:E35"/>
    <mergeCell ref="A4:H4"/>
    <mergeCell ref="A6:C6"/>
    <mergeCell ref="D6:E6"/>
    <mergeCell ref="F6:F7"/>
    <mergeCell ref="E9:E15"/>
    <mergeCell ref="B9:B10"/>
    <mergeCell ref="C9:C12"/>
    <mergeCell ref="B11:B35"/>
    <mergeCell ref="C13:C35"/>
    <mergeCell ref="D9:D15"/>
    <mergeCell ref="D16:D35"/>
    <mergeCell ref="G6:H6"/>
  </mergeCells>
  <pageMargins left="0.7" right="0.7" top="0.21" bottom="0.2" header="0.21" footer="0.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4"/>
  <sheetViews>
    <sheetView topLeftCell="C7" workbookViewId="0">
      <pane xSplit="1" ySplit="4" topLeftCell="D23" activePane="bottomRight" state="frozen"/>
      <selection activeCell="C7" sqref="C7"/>
      <selection pane="topRight" activeCell="D7" sqref="D7"/>
      <selection pane="bottomLeft" activeCell="C11" sqref="C11"/>
      <selection pane="bottomRight" activeCell="F27" sqref="F27"/>
    </sheetView>
  </sheetViews>
  <sheetFormatPr defaultRowHeight="17.25" x14ac:dyDescent="0.3"/>
  <cols>
    <col min="1" max="1" width="9.140625" style="149" customWidth="1"/>
    <col min="2" max="2" width="12.28515625" style="149" customWidth="1"/>
    <col min="3" max="3" width="58" style="149" customWidth="1"/>
    <col min="4" max="4" width="20.7109375" style="149" customWidth="1"/>
    <col min="5" max="5" width="20.5703125" style="149" customWidth="1"/>
    <col min="6" max="6" width="20.140625" style="149" customWidth="1"/>
    <col min="7" max="7" width="18.5703125" style="149" customWidth="1"/>
    <col min="8" max="8" width="16.140625" style="149" customWidth="1"/>
    <col min="9" max="16384" width="9.140625" style="149"/>
  </cols>
  <sheetData>
    <row r="1" spans="1:44" x14ac:dyDescent="0.3">
      <c r="D1" s="150"/>
      <c r="E1" s="150"/>
      <c r="F1" s="151" t="s">
        <v>204</v>
      </c>
      <c r="G1" s="151"/>
      <c r="H1" s="151"/>
      <c r="I1" s="152"/>
    </row>
    <row r="2" spans="1:44" s="153" customFormat="1" ht="16.5" x14ac:dyDescent="0.3">
      <c r="D2" s="151" t="s">
        <v>44</v>
      </c>
      <c r="E2" s="151"/>
      <c r="F2" s="151"/>
      <c r="G2" s="151"/>
      <c r="H2" s="151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</row>
    <row r="3" spans="1:44" s="153" customFormat="1" ht="16.5" x14ac:dyDescent="0.3">
      <c r="D3" s="151" t="s">
        <v>45</v>
      </c>
      <c r="E3" s="151"/>
      <c r="F3" s="151"/>
      <c r="G3" s="151"/>
      <c r="H3" s="151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</row>
    <row r="4" spans="1:44" x14ac:dyDescent="0.3">
      <c r="D4" s="155"/>
      <c r="E4" s="155"/>
      <c r="F4" s="155"/>
      <c r="G4" s="152"/>
      <c r="H4" s="152"/>
      <c r="I4" s="152"/>
    </row>
    <row r="5" spans="1:44" x14ac:dyDescent="0.3">
      <c r="D5" s="155"/>
      <c r="E5" s="155"/>
      <c r="F5" s="155"/>
      <c r="G5" s="152"/>
      <c r="H5" s="152"/>
      <c r="I5" s="152"/>
    </row>
    <row r="6" spans="1:44" ht="37.5" customHeight="1" x14ac:dyDescent="0.3">
      <c r="A6" s="156" t="s">
        <v>233</v>
      </c>
      <c r="B6" s="156"/>
      <c r="C6" s="156"/>
      <c r="D6" s="156"/>
      <c r="E6" s="156"/>
      <c r="F6" s="156"/>
      <c r="G6" s="156"/>
      <c r="H6" s="156"/>
      <c r="I6" s="157"/>
    </row>
    <row r="7" spans="1:44" x14ac:dyDescent="0.3">
      <c r="B7" s="157"/>
      <c r="C7" s="157"/>
      <c r="D7" s="157"/>
      <c r="E7" s="157"/>
      <c r="F7" s="157"/>
      <c r="G7" s="158" t="s">
        <v>46</v>
      </c>
      <c r="H7" s="158"/>
      <c r="I7" s="157"/>
    </row>
    <row r="8" spans="1:44" ht="33.75" customHeight="1" x14ac:dyDescent="0.3">
      <c r="A8" s="159" t="s">
        <v>50</v>
      </c>
      <c r="B8" s="159"/>
      <c r="C8" s="160" t="s">
        <v>51</v>
      </c>
      <c r="D8" s="160" t="s">
        <v>52</v>
      </c>
      <c r="E8" s="161" t="s">
        <v>29</v>
      </c>
      <c r="F8" s="161"/>
      <c r="G8" s="161"/>
      <c r="H8" s="161"/>
      <c r="I8" s="157"/>
    </row>
    <row r="9" spans="1:44" s="150" customFormat="1" ht="24.75" customHeight="1" x14ac:dyDescent="0.25">
      <c r="A9" s="159"/>
      <c r="B9" s="159"/>
      <c r="C9" s="160"/>
      <c r="D9" s="160"/>
      <c r="E9" s="160" t="s">
        <v>48</v>
      </c>
      <c r="F9" s="160"/>
      <c r="G9" s="160"/>
      <c r="H9" s="160"/>
    </row>
    <row r="10" spans="1:44" s="150" customFormat="1" ht="65.25" customHeight="1" x14ac:dyDescent="0.25">
      <c r="A10" s="162" t="s">
        <v>53</v>
      </c>
      <c r="B10" s="162" t="s">
        <v>54</v>
      </c>
      <c r="C10" s="160"/>
      <c r="D10" s="160"/>
      <c r="E10" s="163" t="s">
        <v>55</v>
      </c>
      <c r="F10" s="163" t="s">
        <v>56</v>
      </c>
      <c r="G10" s="163" t="s">
        <v>57</v>
      </c>
      <c r="H10" s="163" t="s">
        <v>58</v>
      </c>
    </row>
    <row r="11" spans="1:44" s="150" customFormat="1" x14ac:dyDescent="0.25">
      <c r="A11" s="164"/>
      <c r="B11" s="164"/>
      <c r="C11" s="165" t="s">
        <v>59</v>
      </c>
      <c r="D11" s="166">
        <f>D13</f>
        <v>2.5465851649641991E-11</v>
      </c>
      <c r="E11" s="167">
        <f t="shared" ref="E11:H11" si="0">E13</f>
        <v>0</v>
      </c>
      <c r="F11" s="166">
        <f t="shared" si="0"/>
        <v>-34847.977999999988</v>
      </c>
      <c r="G11" s="166">
        <f t="shared" si="0"/>
        <v>34847.978000000003</v>
      </c>
      <c r="H11" s="167">
        <f t="shared" si="0"/>
        <v>0</v>
      </c>
    </row>
    <row r="12" spans="1:44" s="150" customFormat="1" x14ac:dyDescent="0.25">
      <c r="A12" s="164"/>
      <c r="B12" s="164"/>
      <c r="C12" s="63" t="s">
        <v>60</v>
      </c>
      <c r="D12" s="168"/>
      <c r="E12" s="168"/>
      <c r="F12" s="168"/>
      <c r="G12" s="168"/>
      <c r="H12" s="168"/>
    </row>
    <row r="13" spans="1:44" s="150" customFormat="1" ht="34.5" x14ac:dyDescent="0.25">
      <c r="A13" s="169" t="s">
        <v>61</v>
      </c>
      <c r="B13" s="170"/>
      <c r="C13" s="171" t="s">
        <v>228</v>
      </c>
      <c r="D13" s="166">
        <f t="shared" ref="D13:H13" si="1">D15</f>
        <v>2.5465851649641991E-11</v>
      </c>
      <c r="E13" s="166">
        <f t="shared" si="1"/>
        <v>0</v>
      </c>
      <c r="F13" s="166">
        <f t="shared" si="1"/>
        <v>-34847.977999999988</v>
      </c>
      <c r="G13" s="166">
        <f t="shared" si="1"/>
        <v>34847.978000000003</v>
      </c>
      <c r="H13" s="167">
        <f t="shared" si="1"/>
        <v>0</v>
      </c>
    </row>
    <row r="14" spans="1:44" s="150" customFormat="1" x14ac:dyDescent="0.25">
      <c r="A14" s="162"/>
      <c r="B14" s="172"/>
      <c r="C14" s="63" t="s">
        <v>60</v>
      </c>
      <c r="D14" s="173"/>
      <c r="E14" s="173"/>
      <c r="F14" s="174"/>
      <c r="G14" s="173"/>
      <c r="H14" s="168"/>
    </row>
    <row r="15" spans="1:44" s="150" customFormat="1" ht="40.5" customHeight="1" x14ac:dyDescent="0.25">
      <c r="A15" s="98">
        <v>1075</v>
      </c>
      <c r="B15" s="98">
        <v>21001</v>
      </c>
      <c r="C15" s="99" t="s">
        <v>75</v>
      </c>
      <c r="D15" s="166">
        <f>D17+D33+D47+D48</f>
        <v>2.5465851649641991E-11</v>
      </c>
      <c r="E15" s="166">
        <f>E17+E33+E47+E48</f>
        <v>0</v>
      </c>
      <c r="F15" s="166">
        <f>F17+F33+F47+F48</f>
        <v>-34847.977999999988</v>
      </c>
      <c r="G15" s="166">
        <f>G17+G33+G47+G48</f>
        <v>34847.978000000003</v>
      </c>
      <c r="H15" s="166">
        <f>H17+H33+H47+H48</f>
        <v>0</v>
      </c>
    </row>
    <row r="16" spans="1:44" s="150" customFormat="1" x14ac:dyDescent="0.25">
      <c r="A16" s="63"/>
      <c r="B16" s="63"/>
      <c r="C16" s="63" t="s">
        <v>206</v>
      </c>
      <c r="D16" s="90"/>
      <c r="E16" s="90"/>
      <c r="F16" s="90"/>
      <c r="G16" s="90"/>
      <c r="H16" s="90"/>
    </row>
    <row r="17" spans="1:8" s="150" customFormat="1" ht="24" customHeight="1" x14ac:dyDescent="0.25">
      <c r="A17" s="87"/>
      <c r="B17" s="87"/>
      <c r="C17" s="61" t="s">
        <v>111</v>
      </c>
      <c r="D17" s="100">
        <f>D19+D21+D25+D28+D31</f>
        <v>122152.02200000001</v>
      </c>
      <c r="E17" s="100">
        <f t="shared" ref="E17:H17" si="2">E19+E21+E25+E28+E31</f>
        <v>0</v>
      </c>
      <c r="F17" s="100">
        <f t="shared" si="2"/>
        <v>122152.02200000001</v>
      </c>
      <c r="G17" s="100">
        <f t="shared" si="2"/>
        <v>0</v>
      </c>
      <c r="H17" s="100">
        <f t="shared" si="2"/>
        <v>0</v>
      </c>
    </row>
    <row r="18" spans="1:8" s="150" customFormat="1" x14ac:dyDescent="0.25">
      <c r="A18" s="63"/>
      <c r="B18" s="63"/>
      <c r="C18" s="63" t="s">
        <v>112</v>
      </c>
      <c r="D18" s="101"/>
      <c r="E18" s="101"/>
      <c r="F18" s="101"/>
      <c r="G18" s="101"/>
      <c r="H18" s="101"/>
    </row>
    <row r="19" spans="1:8" s="150" customFormat="1" x14ac:dyDescent="0.25">
      <c r="A19" s="63"/>
      <c r="B19" s="63"/>
      <c r="C19" s="61" t="s">
        <v>113</v>
      </c>
      <c r="D19" s="100">
        <f>D20</f>
        <v>44000</v>
      </c>
      <c r="E19" s="100">
        <f t="shared" ref="E19:H19" si="3">E20</f>
        <v>0</v>
      </c>
      <c r="F19" s="100">
        <f t="shared" si="3"/>
        <v>44000</v>
      </c>
      <c r="G19" s="100">
        <f t="shared" si="3"/>
        <v>0</v>
      </c>
      <c r="H19" s="100">
        <f t="shared" si="3"/>
        <v>0</v>
      </c>
    </row>
    <row r="20" spans="1:8" s="150" customFormat="1" ht="51.75" x14ac:dyDescent="0.25">
      <c r="A20" s="63"/>
      <c r="B20" s="63"/>
      <c r="C20" s="91" t="s">
        <v>208</v>
      </c>
      <c r="D20" s="93">
        <f>SUM(E20:H20)</f>
        <v>44000</v>
      </c>
      <c r="E20" s="101"/>
      <c r="F20" s="93">
        <v>44000</v>
      </c>
      <c r="G20" s="101"/>
      <c r="H20" s="101"/>
    </row>
    <row r="21" spans="1:8" ht="27.75" customHeight="1" x14ac:dyDescent="0.3">
      <c r="A21" s="87"/>
      <c r="B21" s="87"/>
      <c r="C21" s="61" t="s">
        <v>114</v>
      </c>
      <c r="D21" s="100">
        <f>D22+D23+D24</f>
        <v>15922.720000000001</v>
      </c>
      <c r="E21" s="100">
        <f t="shared" ref="E21:H21" si="4">E22+E23+E24</f>
        <v>0</v>
      </c>
      <c r="F21" s="100">
        <f t="shared" si="4"/>
        <v>15922.720000000001</v>
      </c>
      <c r="G21" s="100">
        <f t="shared" si="4"/>
        <v>0</v>
      </c>
      <c r="H21" s="100">
        <f t="shared" si="4"/>
        <v>0</v>
      </c>
    </row>
    <row r="22" spans="1:8" ht="45" customHeight="1" x14ac:dyDescent="0.3">
      <c r="A22" s="60"/>
      <c r="B22" s="60"/>
      <c r="C22" s="91" t="s">
        <v>132</v>
      </c>
      <c r="D22" s="175">
        <f>F22+G22</f>
        <v>-13377.58</v>
      </c>
      <c r="E22" s="175"/>
      <c r="F22" s="175">
        <v>-13377.58</v>
      </c>
      <c r="G22" s="93"/>
      <c r="H22" s="93"/>
    </row>
    <row r="23" spans="1:8" ht="78.75" customHeight="1" x14ac:dyDescent="0.3">
      <c r="A23" s="60"/>
      <c r="B23" s="60"/>
      <c r="C23" s="91" t="s">
        <v>234</v>
      </c>
      <c r="D23" s="93">
        <f t="shared" ref="D23:D24" si="5">SUM(E23:H23)</f>
        <v>11245.4</v>
      </c>
      <c r="E23" s="93"/>
      <c r="F23" s="93">
        <v>11245.4</v>
      </c>
      <c r="G23" s="93"/>
      <c r="H23" s="93"/>
    </row>
    <row r="24" spans="1:8" ht="43.5" customHeight="1" x14ac:dyDescent="0.3">
      <c r="A24" s="60"/>
      <c r="B24" s="60"/>
      <c r="C24" s="91" t="s">
        <v>133</v>
      </c>
      <c r="D24" s="93">
        <f t="shared" si="5"/>
        <v>18054.900000000001</v>
      </c>
      <c r="E24" s="93"/>
      <c r="F24" s="93">
        <v>18054.900000000001</v>
      </c>
      <c r="G24" s="93"/>
      <c r="H24" s="93"/>
    </row>
    <row r="25" spans="1:8" ht="21" customHeight="1" x14ac:dyDescent="0.3">
      <c r="A25" s="87"/>
      <c r="B25" s="87"/>
      <c r="C25" s="61" t="s">
        <v>115</v>
      </c>
      <c r="D25" s="100">
        <f>D26+D27</f>
        <v>21367.3</v>
      </c>
      <c r="E25" s="100">
        <f t="shared" ref="E25:H25" si="6">E26+E27</f>
        <v>0</v>
      </c>
      <c r="F25" s="100">
        <f t="shared" si="6"/>
        <v>21367.3</v>
      </c>
      <c r="G25" s="100">
        <f t="shared" si="6"/>
        <v>0</v>
      </c>
      <c r="H25" s="100">
        <f t="shared" si="6"/>
        <v>0</v>
      </c>
    </row>
    <row r="26" spans="1:8" ht="70.5" customHeight="1" x14ac:dyDescent="0.3">
      <c r="A26" s="60"/>
      <c r="B26" s="60"/>
      <c r="C26" s="91" t="s">
        <v>235</v>
      </c>
      <c r="D26" s="93">
        <f t="shared" ref="D26:D30" si="7">SUM(E26:H26)</f>
        <v>19000</v>
      </c>
      <c r="E26" s="93"/>
      <c r="F26" s="93">
        <v>19000</v>
      </c>
      <c r="G26" s="93"/>
      <c r="H26" s="93"/>
    </row>
    <row r="27" spans="1:8" ht="60" customHeight="1" x14ac:dyDescent="0.3">
      <c r="A27" s="60"/>
      <c r="B27" s="60"/>
      <c r="C27" s="91" t="s">
        <v>134</v>
      </c>
      <c r="D27" s="93">
        <f t="shared" si="7"/>
        <v>2367.3000000000002</v>
      </c>
      <c r="E27" s="93"/>
      <c r="F27" s="93">
        <v>2367.3000000000002</v>
      </c>
      <c r="G27" s="93"/>
      <c r="H27" s="93"/>
    </row>
    <row r="28" spans="1:8" ht="21" customHeight="1" x14ac:dyDescent="0.3">
      <c r="A28" s="60"/>
      <c r="B28" s="60"/>
      <c r="C28" s="61" t="s">
        <v>116</v>
      </c>
      <c r="D28" s="100">
        <f>D29+D30</f>
        <v>18295.3</v>
      </c>
      <c r="E28" s="100">
        <f t="shared" ref="E28:H28" si="8">E29+E30</f>
        <v>0</v>
      </c>
      <c r="F28" s="100">
        <f t="shared" si="8"/>
        <v>18295.3</v>
      </c>
      <c r="G28" s="100">
        <f t="shared" si="8"/>
        <v>0</v>
      </c>
      <c r="H28" s="100">
        <f t="shared" si="8"/>
        <v>0</v>
      </c>
    </row>
    <row r="29" spans="1:8" ht="60" customHeight="1" x14ac:dyDescent="0.3">
      <c r="A29" s="60"/>
      <c r="B29" s="60"/>
      <c r="C29" s="91" t="s">
        <v>236</v>
      </c>
      <c r="D29" s="93">
        <f t="shared" si="7"/>
        <v>10295.299999999999</v>
      </c>
      <c r="E29" s="93"/>
      <c r="F29" s="93">
        <v>10295.299999999999</v>
      </c>
      <c r="G29" s="93"/>
      <c r="H29" s="93"/>
    </row>
    <row r="30" spans="1:8" ht="44.25" customHeight="1" x14ac:dyDescent="0.3">
      <c r="A30" s="60"/>
      <c r="B30" s="60"/>
      <c r="C30" s="91" t="s">
        <v>237</v>
      </c>
      <c r="D30" s="93">
        <f t="shared" si="7"/>
        <v>8000</v>
      </c>
      <c r="E30" s="93"/>
      <c r="F30" s="93">
        <v>8000</v>
      </c>
      <c r="G30" s="93"/>
      <c r="H30" s="93"/>
    </row>
    <row r="31" spans="1:8" ht="23.25" customHeight="1" x14ac:dyDescent="0.3">
      <c r="A31" s="87"/>
      <c r="B31" s="87"/>
      <c r="C31" s="61" t="s">
        <v>117</v>
      </c>
      <c r="D31" s="100">
        <f>D32</f>
        <v>22566.702000000001</v>
      </c>
      <c r="E31" s="100">
        <f t="shared" ref="E31:H31" si="9">E32</f>
        <v>0</v>
      </c>
      <c r="F31" s="100">
        <f t="shared" si="9"/>
        <v>22566.702000000001</v>
      </c>
      <c r="G31" s="100">
        <f t="shared" si="9"/>
        <v>0</v>
      </c>
      <c r="H31" s="100">
        <f t="shared" si="9"/>
        <v>0</v>
      </c>
    </row>
    <row r="32" spans="1:8" ht="34.5" x14ac:dyDescent="0.3">
      <c r="A32" s="60"/>
      <c r="B32" s="60"/>
      <c r="C32" s="91" t="s">
        <v>118</v>
      </c>
      <c r="D32" s="93">
        <f>SUM(E32:H32)</f>
        <v>22566.702000000001</v>
      </c>
      <c r="E32" s="93"/>
      <c r="F32" s="93">
        <f>22382.65+184.052</f>
        <v>22566.702000000001</v>
      </c>
      <c r="G32" s="93"/>
      <c r="H32" s="93"/>
    </row>
    <row r="33" spans="1:8" ht="75" customHeight="1" x14ac:dyDescent="0.3">
      <c r="A33" s="87"/>
      <c r="B33" s="87"/>
      <c r="C33" s="61" t="s">
        <v>94</v>
      </c>
      <c r="D33" s="100">
        <f>D35+D37+D39+D41+D44</f>
        <v>30032.030000000002</v>
      </c>
      <c r="E33" s="100">
        <f t="shared" ref="E33:H33" si="10">E35+E37+E39+E41+E44</f>
        <v>0</v>
      </c>
      <c r="F33" s="100">
        <f t="shared" si="10"/>
        <v>0</v>
      </c>
      <c r="G33" s="100">
        <f t="shared" si="10"/>
        <v>30032.030000000002</v>
      </c>
      <c r="H33" s="100">
        <f t="shared" si="10"/>
        <v>0</v>
      </c>
    </row>
    <row r="34" spans="1:8" x14ac:dyDescent="0.3">
      <c r="A34" s="63"/>
      <c r="B34" s="63"/>
      <c r="C34" s="63" t="s">
        <v>112</v>
      </c>
      <c r="D34" s="101"/>
      <c r="E34" s="101"/>
      <c r="F34" s="101"/>
      <c r="G34" s="101"/>
      <c r="H34" s="101"/>
    </row>
    <row r="35" spans="1:8" ht="23.25" customHeight="1" x14ac:dyDescent="0.3">
      <c r="A35" s="87"/>
      <c r="B35" s="87"/>
      <c r="C35" s="61" t="s">
        <v>113</v>
      </c>
      <c r="D35" s="100">
        <f>D36</f>
        <v>2983.75</v>
      </c>
      <c r="E35" s="100">
        <f t="shared" ref="E35:H35" si="11">E36</f>
        <v>0</v>
      </c>
      <c r="F35" s="100">
        <f t="shared" si="11"/>
        <v>0</v>
      </c>
      <c r="G35" s="100">
        <f t="shared" si="11"/>
        <v>2983.75</v>
      </c>
      <c r="H35" s="100">
        <f t="shared" si="11"/>
        <v>0</v>
      </c>
    </row>
    <row r="36" spans="1:8" ht="86.25" x14ac:dyDescent="0.3">
      <c r="A36" s="60"/>
      <c r="B36" s="60"/>
      <c r="C36" s="91" t="s">
        <v>120</v>
      </c>
      <c r="D36" s="93">
        <f>SUM(E36:H36)</f>
        <v>2983.75</v>
      </c>
      <c r="E36" s="93"/>
      <c r="F36" s="93"/>
      <c r="G36" s="93">
        <v>2983.75</v>
      </c>
      <c r="H36" s="93"/>
    </row>
    <row r="37" spans="1:8" ht="27.75" customHeight="1" x14ac:dyDescent="0.3">
      <c r="A37" s="60"/>
      <c r="B37" s="60"/>
      <c r="C37" s="61" t="s">
        <v>114</v>
      </c>
      <c r="D37" s="100">
        <f>D38</f>
        <v>6235.2</v>
      </c>
      <c r="E37" s="100">
        <f t="shared" ref="E37:H39" si="12">E38</f>
        <v>0</v>
      </c>
      <c r="F37" s="100">
        <f t="shared" si="12"/>
        <v>0</v>
      </c>
      <c r="G37" s="100">
        <f t="shared" si="12"/>
        <v>6235.2</v>
      </c>
      <c r="H37" s="100">
        <f t="shared" si="12"/>
        <v>0</v>
      </c>
    </row>
    <row r="38" spans="1:8" ht="103.5" x14ac:dyDescent="0.3">
      <c r="A38" s="60"/>
      <c r="B38" s="60"/>
      <c r="C38" s="91" t="s">
        <v>136</v>
      </c>
      <c r="D38" s="93">
        <f>SUM(E38:H38)</f>
        <v>6235.2</v>
      </c>
      <c r="E38" s="93"/>
      <c r="F38" s="93"/>
      <c r="G38" s="93">
        <v>6235.2</v>
      </c>
      <c r="H38" s="93"/>
    </row>
    <row r="39" spans="1:8" ht="28.5" customHeight="1" x14ac:dyDescent="0.3">
      <c r="A39" s="87"/>
      <c r="B39" s="87"/>
      <c r="C39" s="61" t="s">
        <v>121</v>
      </c>
      <c r="D39" s="100">
        <f>D40</f>
        <v>3764.13</v>
      </c>
      <c r="E39" s="100">
        <f t="shared" si="12"/>
        <v>0</v>
      </c>
      <c r="F39" s="100">
        <f t="shared" si="12"/>
        <v>0</v>
      </c>
      <c r="G39" s="100">
        <f t="shared" si="12"/>
        <v>3764.13</v>
      </c>
      <c r="H39" s="100">
        <f t="shared" si="12"/>
        <v>0</v>
      </c>
    </row>
    <row r="40" spans="1:8" ht="75" customHeight="1" x14ac:dyDescent="0.3">
      <c r="A40" s="60"/>
      <c r="B40" s="60"/>
      <c r="C40" s="91" t="s">
        <v>122</v>
      </c>
      <c r="D40" s="93">
        <f>SUM(E40:H40)</f>
        <v>3764.13</v>
      </c>
      <c r="E40" s="93"/>
      <c r="F40" s="93"/>
      <c r="G40" s="93">
        <v>3764.13</v>
      </c>
      <c r="H40" s="93"/>
    </row>
    <row r="41" spans="1:8" ht="23.25" customHeight="1" x14ac:dyDescent="0.3">
      <c r="A41" s="60"/>
      <c r="B41" s="60"/>
      <c r="C41" s="61" t="s">
        <v>123</v>
      </c>
      <c r="D41" s="100">
        <f>D42+D43</f>
        <v>10569.73</v>
      </c>
      <c r="E41" s="100">
        <f t="shared" ref="E41:H41" si="13">E42+E43</f>
        <v>0</v>
      </c>
      <c r="F41" s="100">
        <f t="shared" si="13"/>
        <v>0</v>
      </c>
      <c r="G41" s="100">
        <f t="shared" si="13"/>
        <v>10569.73</v>
      </c>
      <c r="H41" s="100">
        <f t="shared" si="13"/>
        <v>0</v>
      </c>
    </row>
    <row r="42" spans="1:8" ht="93.75" customHeight="1" x14ac:dyDescent="0.3">
      <c r="A42" s="60"/>
      <c r="B42" s="60"/>
      <c r="C42" s="91" t="s">
        <v>137</v>
      </c>
      <c r="D42" s="93">
        <f t="shared" ref="D42:D60" si="14">SUM(E42:H42)</f>
        <v>3242.85</v>
      </c>
      <c r="E42" s="93"/>
      <c r="F42" s="93"/>
      <c r="G42" s="93">
        <v>3242.85</v>
      </c>
      <c r="H42" s="93"/>
    </row>
    <row r="43" spans="1:8" ht="86.25" x14ac:dyDescent="0.3">
      <c r="A43" s="60"/>
      <c r="B43" s="60"/>
      <c r="C43" s="91" t="s">
        <v>138</v>
      </c>
      <c r="D43" s="93">
        <f t="shared" si="14"/>
        <v>7326.88</v>
      </c>
      <c r="E43" s="93"/>
      <c r="F43" s="93"/>
      <c r="G43" s="93">
        <v>7326.88</v>
      </c>
      <c r="H43" s="93"/>
    </row>
    <row r="44" spans="1:8" ht="25.5" customHeight="1" x14ac:dyDescent="0.3">
      <c r="A44" s="60"/>
      <c r="B44" s="60"/>
      <c r="C44" s="61" t="s">
        <v>119</v>
      </c>
      <c r="D44" s="100">
        <f>D45+D46</f>
        <v>6479.22</v>
      </c>
      <c r="E44" s="100">
        <f t="shared" ref="E44:H44" si="15">E45+E46</f>
        <v>0</v>
      </c>
      <c r="F44" s="100">
        <f t="shared" si="15"/>
        <v>0</v>
      </c>
      <c r="G44" s="100">
        <f t="shared" si="15"/>
        <v>6479.22</v>
      </c>
      <c r="H44" s="100">
        <f t="shared" si="15"/>
        <v>0</v>
      </c>
    </row>
    <row r="45" spans="1:8" ht="96" customHeight="1" x14ac:dyDescent="0.3">
      <c r="A45" s="60"/>
      <c r="B45" s="60"/>
      <c r="C45" s="91" t="s">
        <v>135</v>
      </c>
      <c r="D45" s="93">
        <f>SUM(E45:H45)</f>
        <v>6209.39</v>
      </c>
      <c r="E45" s="93"/>
      <c r="F45" s="93"/>
      <c r="G45" s="93">
        <v>6209.39</v>
      </c>
      <c r="H45" s="93"/>
    </row>
    <row r="46" spans="1:8" ht="71.25" customHeight="1" x14ac:dyDescent="0.3">
      <c r="A46" s="60"/>
      <c r="B46" s="60"/>
      <c r="C46" s="91" t="s">
        <v>225</v>
      </c>
      <c r="D46" s="93">
        <f>SUM(E46:H46)</f>
        <v>269.83</v>
      </c>
      <c r="E46" s="93"/>
      <c r="F46" s="93"/>
      <c r="G46" s="93">
        <v>269.83</v>
      </c>
      <c r="H46" s="93"/>
    </row>
    <row r="47" spans="1:8" ht="22.5" customHeight="1" x14ac:dyDescent="0.3">
      <c r="A47" s="60"/>
      <c r="B47" s="60"/>
      <c r="C47" s="61" t="s">
        <v>130</v>
      </c>
      <c r="D47" s="102">
        <f>F47+G47</f>
        <v>-161998.242</v>
      </c>
      <c r="E47" s="100"/>
      <c r="F47" s="102">
        <v>-157000</v>
      </c>
      <c r="G47" s="102">
        <v>-4998.2420000000002</v>
      </c>
      <c r="H47" s="100">
        <v>0</v>
      </c>
    </row>
    <row r="48" spans="1:8" ht="43.5" customHeight="1" x14ac:dyDescent="0.3">
      <c r="A48" s="60"/>
      <c r="B48" s="60"/>
      <c r="C48" s="61" t="s">
        <v>207</v>
      </c>
      <c r="D48" s="100">
        <f>D49+D51+D53+D55+D59</f>
        <v>9814.1899999999987</v>
      </c>
      <c r="E48" s="100">
        <f t="shared" ref="E48:H48" si="16">E49+E51+E53+E55+E59</f>
        <v>0</v>
      </c>
      <c r="F48" s="100">
        <f t="shared" si="16"/>
        <v>0</v>
      </c>
      <c r="G48" s="100">
        <f t="shared" si="16"/>
        <v>9814.1899999999987</v>
      </c>
      <c r="H48" s="100">
        <f t="shared" si="16"/>
        <v>0</v>
      </c>
    </row>
    <row r="49" spans="1:8" ht="22.5" customHeight="1" x14ac:dyDescent="0.3">
      <c r="A49" s="60"/>
      <c r="B49" s="60"/>
      <c r="C49" s="61" t="s">
        <v>124</v>
      </c>
      <c r="D49" s="100">
        <f>D50</f>
        <v>3510.72</v>
      </c>
      <c r="E49" s="100">
        <f t="shared" ref="E49:H49" si="17">E50</f>
        <v>0</v>
      </c>
      <c r="F49" s="100">
        <f t="shared" si="17"/>
        <v>0</v>
      </c>
      <c r="G49" s="100">
        <f t="shared" si="17"/>
        <v>3510.72</v>
      </c>
      <c r="H49" s="100">
        <f t="shared" si="17"/>
        <v>0</v>
      </c>
    </row>
    <row r="50" spans="1:8" ht="103.5" x14ac:dyDescent="0.3">
      <c r="A50" s="60"/>
      <c r="B50" s="60"/>
      <c r="C50" s="91" t="s">
        <v>139</v>
      </c>
      <c r="D50" s="93">
        <f t="shared" si="14"/>
        <v>3510.72</v>
      </c>
      <c r="E50" s="93"/>
      <c r="F50" s="93"/>
      <c r="G50" s="93">
        <v>3510.72</v>
      </c>
      <c r="H50" s="93"/>
    </row>
    <row r="51" spans="1:8" ht="21.75" customHeight="1" x14ac:dyDescent="0.3">
      <c r="A51" s="60"/>
      <c r="B51" s="60"/>
      <c r="C51" s="61" t="s">
        <v>125</v>
      </c>
      <c r="D51" s="100">
        <f t="shared" ref="D51:H51" si="18">D52</f>
        <v>424.54</v>
      </c>
      <c r="E51" s="100">
        <f t="shared" si="18"/>
        <v>0</v>
      </c>
      <c r="F51" s="100">
        <f t="shared" si="18"/>
        <v>0</v>
      </c>
      <c r="G51" s="100">
        <f t="shared" si="18"/>
        <v>424.54</v>
      </c>
      <c r="H51" s="100">
        <f t="shared" si="18"/>
        <v>0</v>
      </c>
    </row>
    <row r="52" spans="1:8" ht="63.75" customHeight="1" x14ac:dyDescent="0.3">
      <c r="A52" s="60"/>
      <c r="B52" s="60"/>
      <c r="C52" s="91" t="s">
        <v>126</v>
      </c>
      <c r="D52" s="93">
        <f t="shared" si="14"/>
        <v>424.54</v>
      </c>
      <c r="E52" s="93"/>
      <c r="F52" s="93"/>
      <c r="G52" s="93">
        <v>424.54</v>
      </c>
      <c r="H52" s="93"/>
    </row>
    <row r="53" spans="1:8" ht="24" customHeight="1" x14ac:dyDescent="0.3">
      <c r="A53" s="60"/>
      <c r="B53" s="60"/>
      <c r="C53" s="61" t="s">
        <v>116</v>
      </c>
      <c r="D53" s="100">
        <f t="shared" ref="D53:H53" si="19">D54</f>
        <v>389.28</v>
      </c>
      <c r="E53" s="100">
        <f t="shared" si="19"/>
        <v>0</v>
      </c>
      <c r="F53" s="100">
        <f t="shared" si="19"/>
        <v>0</v>
      </c>
      <c r="G53" s="100">
        <f t="shared" si="19"/>
        <v>389.28</v>
      </c>
      <c r="H53" s="100">
        <f t="shared" si="19"/>
        <v>0</v>
      </c>
    </row>
    <row r="54" spans="1:8" ht="79.5" customHeight="1" x14ac:dyDescent="0.3">
      <c r="A54" s="60"/>
      <c r="B54" s="60"/>
      <c r="C54" s="91" t="s">
        <v>127</v>
      </c>
      <c r="D54" s="93">
        <f t="shared" si="14"/>
        <v>389.28</v>
      </c>
      <c r="E54" s="93"/>
      <c r="F54" s="93"/>
      <c r="G54" s="93">
        <v>389.28</v>
      </c>
      <c r="H54" s="93"/>
    </row>
    <row r="55" spans="1:8" ht="23.25" customHeight="1" x14ac:dyDescent="0.3">
      <c r="A55" s="60"/>
      <c r="B55" s="60"/>
      <c r="C55" s="61" t="s">
        <v>128</v>
      </c>
      <c r="D55" s="100">
        <f t="shared" ref="D55:H55" si="20">D56+D57+D58</f>
        <v>5205.6899999999996</v>
      </c>
      <c r="E55" s="100">
        <f t="shared" si="20"/>
        <v>0</v>
      </c>
      <c r="F55" s="100">
        <f t="shared" si="20"/>
        <v>0</v>
      </c>
      <c r="G55" s="100">
        <f t="shared" si="20"/>
        <v>5205.6899999999996</v>
      </c>
      <c r="H55" s="100">
        <f t="shared" si="20"/>
        <v>0</v>
      </c>
    </row>
    <row r="56" spans="1:8" ht="69.75" customHeight="1" x14ac:dyDescent="0.3">
      <c r="A56" s="60"/>
      <c r="B56" s="60"/>
      <c r="C56" s="91" t="s">
        <v>140</v>
      </c>
      <c r="D56" s="93">
        <f t="shared" si="14"/>
        <v>1433.6</v>
      </c>
      <c r="E56" s="93"/>
      <c r="F56" s="93"/>
      <c r="G56" s="93">
        <v>1433.6</v>
      </c>
      <c r="H56" s="93"/>
    </row>
    <row r="57" spans="1:8" ht="86.25" x14ac:dyDescent="0.3">
      <c r="A57" s="60"/>
      <c r="B57" s="60"/>
      <c r="C57" s="91" t="s">
        <v>141</v>
      </c>
      <c r="D57" s="93">
        <f t="shared" si="14"/>
        <v>3201.46</v>
      </c>
      <c r="E57" s="93"/>
      <c r="F57" s="93"/>
      <c r="G57" s="93">
        <v>3201.46</v>
      </c>
      <c r="H57" s="93"/>
    </row>
    <row r="58" spans="1:8" ht="94.5" customHeight="1" x14ac:dyDescent="0.3">
      <c r="A58" s="60"/>
      <c r="B58" s="60"/>
      <c r="C58" s="91" t="s">
        <v>142</v>
      </c>
      <c r="D58" s="93">
        <f t="shared" si="14"/>
        <v>570.63</v>
      </c>
      <c r="E58" s="93"/>
      <c r="F58" s="93"/>
      <c r="G58" s="93">
        <v>570.63</v>
      </c>
      <c r="H58" s="93"/>
    </row>
    <row r="59" spans="1:8" ht="24" customHeight="1" x14ac:dyDescent="0.3">
      <c r="A59" s="60"/>
      <c r="B59" s="60"/>
      <c r="C59" s="61" t="s">
        <v>123</v>
      </c>
      <c r="D59" s="100">
        <f>D60</f>
        <v>283.95999999999998</v>
      </c>
      <c r="E59" s="100">
        <f t="shared" ref="E59:H59" si="21">E60</f>
        <v>0</v>
      </c>
      <c r="F59" s="100">
        <f t="shared" si="21"/>
        <v>0</v>
      </c>
      <c r="G59" s="100">
        <f t="shared" si="21"/>
        <v>283.95999999999998</v>
      </c>
      <c r="H59" s="100">
        <f t="shared" si="21"/>
        <v>0</v>
      </c>
    </row>
    <row r="60" spans="1:8" ht="78.75" customHeight="1" x14ac:dyDescent="0.3">
      <c r="A60" s="60"/>
      <c r="B60" s="60"/>
      <c r="C60" s="91" t="s">
        <v>129</v>
      </c>
      <c r="D60" s="93">
        <f t="shared" si="14"/>
        <v>283.95999999999998</v>
      </c>
      <c r="E60" s="93"/>
      <c r="F60" s="93"/>
      <c r="G60" s="93">
        <v>283.95999999999998</v>
      </c>
      <c r="H60" s="93"/>
    </row>
    <row r="62" spans="1:8" x14ac:dyDescent="0.3">
      <c r="F62" s="176"/>
      <c r="G62" s="176"/>
    </row>
    <row r="63" spans="1:8" x14ac:dyDescent="0.3">
      <c r="F63" s="177"/>
      <c r="G63" s="177"/>
    </row>
    <row r="64" spans="1:8" x14ac:dyDescent="0.3">
      <c r="G64" s="178"/>
    </row>
  </sheetData>
  <mergeCells count="13">
    <mergeCell ref="A13:B13"/>
    <mergeCell ref="G7:H7"/>
    <mergeCell ref="A8:B9"/>
    <mergeCell ref="C8:C10"/>
    <mergeCell ref="D8:D10"/>
    <mergeCell ref="E8:H8"/>
    <mergeCell ref="E9:H9"/>
    <mergeCell ref="A6:H6"/>
    <mergeCell ref="F1:H1"/>
    <mergeCell ref="D2:H2"/>
    <mergeCell ref="D3:H3"/>
    <mergeCell ref="D4:F4"/>
    <mergeCell ref="D5:F5"/>
  </mergeCells>
  <pageMargins left="0.31" right="0.2" top="0.2" bottom="0.21" header="0.2" footer="0.2"/>
  <pageSetup paperSize="9" scale="8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19" workbookViewId="0">
      <selection activeCell="H21" sqref="A1:XFD1048576"/>
    </sheetView>
  </sheetViews>
  <sheetFormatPr defaultRowHeight="12.75" x14ac:dyDescent="0.25"/>
  <cols>
    <col min="1" max="1" width="9.28515625" style="96" customWidth="1"/>
    <col min="2" max="2" width="12" style="96" customWidth="1"/>
    <col min="3" max="3" width="69" style="97" customWidth="1"/>
    <col min="4" max="5" width="22.85546875" style="97" customWidth="1"/>
    <col min="6" max="16384" width="9.140625" style="96"/>
  </cols>
  <sheetData>
    <row r="1" spans="1:21" s="149" customFormat="1" ht="24" customHeight="1" x14ac:dyDescent="0.3">
      <c r="C1" s="150"/>
      <c r="D1" s="151" t="s">
        <v>77</v>
      </c>
      <c r="E1" s="151"/>
    </row>
    <row r="2" spans="1:21" s="153" customFormat="1" ht="16.5" x14ac:dyDescent="0.3">
      <c r="C2" s="179"/>
      <c r="D2" s="180" t="s">
        <v>5</v>
      </c>
      <c r="E2" s="180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s="153" customFormat="1" ht="15.75" customHeight="1" x14ac:dyDescent="0.3">
      <c r="C3" s="151" t="s">
        <v>45</v>
      </c>
      <c r="D3" s="151"/>
      <c r="E3" s="151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s="149" customFormat="1" ht="17.25" x14ac:dyDescent="0.3">
      <c r="D4" s="181"/>
      <c r="E4" s="152"/>
    </row>
    <row r="5" spans="1:21" s="149" customFormat="1" ht="61.5" customHeight="1" x14ac:dyDescent="0.3">
      <c r="A5" s="182" t="s">
        <v>131</v>
      </c>
      <c r="B5" s="182"/>
      <c r="C5" s="182"/>
      <c r="D5" s="182"/>
      <c r="E5" s="182"/>
    </row>
    <row r="6" spans="1:21" s="149" customFormat="1" ht="40.5" customHeight="1" x14ac:dyDescent="0.3">
      <c r="B6" s="157"/>
      <c r="C6" s="157"/>
      <c r="D6" s="157"/>
      <c r="E6" s="183" t="s">
        <v>46</v>
      </c>
    </row>
    <row r="7" spans="1:21" s="62" customFormat="1" ht="45.75" customHeight="1" x14ac:dyDescent="0.25">
      <c r="A7" s="129" t="s">
        <v>17</v>
      </c>
      <c r="B7" s="129"/>
      <c r="C7" s="129" t="s">
        <v>22</v>
      </c>
      <c r="D7" s="130" t="s">
        <v>29</v>
      </c>
      <c r="E7" s="131"/>
    </row>
    <row r="8" spans="1:21" s="62" customFormat="1" ht="30" customHeight="1" x14ac:dyDescent="0.25">
      <c r="A8" s="109" t="s">
        <v>20</v>
      </c>
      <c r="B8" s="109" t="s">
        <v>21</v>
      </c>
      <c r="C8" s="129"/>
      <c r="D8" s="78" t="s">
        <v>18</v>
      </c>
      <c r="E8" s="78" t="s">
        <v>19</v>
      </c>
    </row>
    <row r="9" spans="1:21" s="62" customFormat="1" ht="24" customHeight="1" x14ac:dyDescent="0.25">
      <c r="A9" s="79"/>
      <c r="B9" s="79"/>
      <c r="C9" s="80" t="s">
        <v>47</v>
      </c>
      <c r="D9" s="103">
        <f t="shared" ref="D9:E9" si="0">D11</f>
        <v>0</v>
      </c>
      <c r="E9" s="103">
        <f t="shared" si="0"/>
        <v>0</v>
      </c>
    </row>
    <row r="10" spans="1:21" s="62" customFormat="1" ht="24" customHeight="1" x14ac:dyDescent="0.25">
      <c r="A10" s="79"/>
      <c r="B10" s="79"/>
      <c r="C10" s="81" t="s">
        <v>60</v>
      </c>
      <c r="D10" s="82"/>
      <c r="E10" s="82"/>
    </row>
    <row r="11" spans="1:21" s="62" customFormat="1" ht="34.5" x14ac:dyDescent="0.25">
      <c r="A11" s="79"/>
      <c r="B11" s="79"/>
      <c r="C11" s="171" t="s">
        <v>228</v>
      </c>
      <c r="D11" s="103">
        <f t="shared" ref="D11:E11" si="1">D13</f>
        <v>0</v>
      </c>
      <c r="E11" s="103">
        <f t="shared" si="1"/>
        <v>0</v>
      </c>
    </row>
    <row r="12" spans="1:21" s="62" customFormat="1" ht="13.5" x14ac:dyDescent="0.25">
      <c r="A12" s="79"/>
      <c r="B12" s="79"/>
      <c r="C12" s="163" t="s">
        <v>60</v>
      </c>
      <c r="D12" s="83"/>
      <c r="E12" s="83"/>
    </row>
    <row r="13" spans="1:21" s="62" customFormat="1" ht="21.75" customHeight="1" x14ac:dyDescent="0.25">
      <c r="A13" s="184">
        <v>1075</v>
      </c>
      <c r="B13" s="184">
        <v>21001</v>
      </c>
      <c r="C13" s="185" t="s">
        <v>84</v>
      </c>
      <c r="D13" s="103">
        <f>D15+D47</f>
        <v>0</v>
      </c>
      <c r="E13" s="103">
        <f>E15+E47</f>
        <v>0</v>
      </c>
    </row>
    <row r="14" spans="1:21" s="62" customFormat="1" ht="14.25" x14ac:dyDescent="0.25">
      <c r="A14" s="79"/>
      <c r="B14" s="79"/>
      <c r="C14" s="84" t="s">
        <v>49</v>
      </c>
      <c r="D14" s="85"/>
      <c r="E14" s="85"/>
    </row>
    <row r="15" spans="1:21" s="62" customFormat="1" ht="18" customHeight="1" x14ac:dyDescent="0.25">
      <c r="A15" s="79"/>
      <c r="B15" s="79"/>
      <c r="C15" s="186" t="s">
        <v>231</v>
      </c>
      <c r="D15" s="166">
        <f>D17+D33+D50</f>
        <v>113398.76939999999</v>
      </c>
      <c r="E15" s="166">
        <f>E17+E33+E50</f>
        <v>161998.24200000003</v>
      </c>
    </row>
    <row r="16" spans="1:21" s="62" customFormat="1" ht="14.25" x14ac:dyDescent="0.25">
      <c r="A16" s="79"/>
      <c r="B16" s="79"/>
      <c r="C16" s="84" t="s">
        <v>95</v>
      </c>
      <c r="D16" s="86"/>
      <c r="E16" s="86"/>
    </row>
    <row r="17" spans="1:5" s="62" customFormat="1" ht="33.75" customHeight="1" x14ac:dyDescent="0.25">
      <c r="A17" s="87"/>
      <c r="B17" s="87"/>
      <c r="C17" s="61" t="s">
        <v>111</v>
      </c>
      <c r="D17" s="88">
        <f t="shared" ref="D17" si="2">D19+D21+D25+D28+D31</f>
        <v>85506.415399999983</v>
      </c>
      <c r="E17" s="88">
        <f>E19+E21+E25+E28+E31</f>
        <v>122152.02200000001</v>
      </c>
    </row>
    <row r="18" spans="1:5" s="62" customFormat="1" ht="17.25" x14ac:dyDescent="0.25">
      <c r="A18" s="63"/>
      <c r="B18" s="63"/>
      <c r="C18" s="89" t="s">
        <v>112</v>
      </c>
      <c r="D18" s="90"/>
      <c r="E18" s="90"/>
    </row>
    <row r="19" spans="1:5" s="62" customFormat="1" ht="20.25" customHeight="1" x14ac:dyDescent="0.25">
      <c r="A19" s="63"/>
      <c r="B19" s="63"/>
      <c r="C19" s="61" t="s">
        <v>113</v>
      </c>
      <c r="D19" s="88">
        <f t="shared" ref="D19:E19" si="3">D20</f>
        <v>30799.999999999996</v>
      </c>
      <c r="E19" s="88">
        <f t="shared" si="3"/>
        <v>44000</v>
      </c>
    </row>
    <row r="20" spans="1:5" s="62" customFormat="1" ht="57.75" customHeight="1" x14ac:dyDescent="0.25">
      <c r="A20" s="63"/>
      <c r="B20" s="63"/>
      <c r="C20" s="91" t="s">
        <v>208</v>
      </c>
      <c r="D20" s="92">
        <f>E20*70%</f>
        <v>30799.999999999996</v>
      </c>
      <c r="E20" s="92">
        <v>44000</v>
      </c>
    </row>
    <row r="21" spans="1:5" s="62" customFormat="1" ht="17.25" x14ac:dyDescent="0.25">
      <c r="A21" s="87"/>
      <c r="B21" s="87"/>
      <c r="C21" s="61" t="s">
        <v>114</v>
      </c>
      <c r="D21" s="88">
        <f t="shared" ref="D21:E21" si="4">D22+D23+D24</f>
        <v>11145.904</v>
      </c>
      <c r="E21" s="88">
        <f t="shared" si="4"/>
        <v>15922.720000000001</v>
      </c>
    </row>
    <row r="22" spans="1:5" s="62" customFormat="1" ht="51" customHeight="1" x14ac:dyDescent="0.25">
      <c r="A22" s="60"/>
      <c r="B22" s="60"/>
      <c r="C22" s="91" t="s">
        <v>132</v>
      </c>
      <c r="D22" s="166">
        <f>E22*70%</f>
        <v>-9364.3059999999987</v>
      </c>
      <c r="E22" s="166">
        <v>-13377.58</v>
      </c>
    </row>
    <row r="23" spans="1:5" s="62" customFormat="1" ht="69" customHeight="1" x14ac:dyDescent="0.25">
      <c r="A23" s="60"/>
      <c r="B23" s="60"/>
      <c r="C23" s="91" t="s">
        <v>234</v>
      </c>
      <c r="D23" s="92">
        <f>E23*70%</f>
        <v>7871.7799999999988</v>
      </c>
      <c r="E23" s="92">
        <v>11245.4</v>
      </c>
    </row>
    <row r="24" spans="1:5" s="62" customFormat="1" ht="41.25" customHeight="1" x14ac:dyDescent="0.25">
      <c r="A24" s="60"/>
      <c r="B24" s="60"/>
      <c r="C24" s="91" t="s">
        <v>133</v>
      </c>
      <c r="D24" s="92">
        <f>E24*70%</f>
        <v>12638.43</v>
      </c>
      <c r="E24" s="92">
        <v>18054.900000000001</v>
      </c>
    </row>
    <row r="25" spans="1:5" s="62" customFormat="1" ht="17.25" x14ac:dyDescent="0.25">
      <c r="A25" s="87"/>
      <c r="B25" s="87"/>
      <c r="C25" s="61" t="s">
        <v>115</v>
      </c>
      <c r="D25" s="88">
        <f t="shared" ref="D25:E25" si="5">D26+D27</f>
        <v>14957.11</v>
      </c>
      <c r="E25" s="88">
        <f t="shared" si="5"/>
        <v>21367.3</v>
      </c>
    </row>
    <row r="26" spans="1:5" s="62" customFormat="1" ht="64.5" customHeight="1" x14ac:dyDescent="0.25">
      <c r="A26" s="60"/>
      <c r="B26" s="60"/>
      <c r="C26" s="91" t="s">
        <v>235</v>
      </c>
      <c r="D26" s="92">
        <f>E26*70%</f>
        <v>13300</v>
      </c>
      <c r="E26" s="92">
        <v>19000</v>
      </c>
    </row>
    <row r="27" spans="1:5" s="62" customFormat="1" ht="59.25" customHeight="1" x14ac:dyDescent="0.25">
      <c r="A27" s="60"/>
      <c r="B27" s="60"/>
      <c r="C27" s="91" t="s">
        <v>134</v>
      </c>
      <c r="D27" s="92">
        <f>E27*70%</f>
        <v>1657.1100000000001</v>
      </c>
      <c r="E27" s="92">
        <v>2367.3000000000002</v>
      </c>
    </row>
    <row r="28" spans="1:5" s="62" customFormat="1" ht="17.25" x14ac:dyDescent="0.25">
      <c r="A28" s="60"/>
      <c r="B28" s="60"/>
      <c r="C28" s="61" t="s">
        <v>116</v>
      </c>
      <c r="D28" s="88">
        <f t="shared" ref="D28:E28" si="6">D29+D30</f>
        <v>12806.71</v>
      </c>
      <c r="E28" s="88">
        <f t="shared" si="6"/>
        <v>18295.3</v>
      </c>
    </row>
    <row r="29" spans="1:5" s="62" customFormat="1" ht="36" customHeight="1" x14ac:dyDescent="0.25">
      <c r="A29" s="60"/>
      <c r="B29" s="60"/>
      <c r="C29" s="91" t="s">
        <v>236</v>
      </c>
      <c r="D29" s="92">
        <f>E29*70%</f>
        <v>7206.7099999999991</v>
      </c>
      <c r="E29" s="92">
        <v>10295.299999999999</v>
      </c>
    </row>
    <row r="30" spans="1:5" s="62" customFormat="1" ht="36.75" customHeight="1" x14ac:dyDescent="0.25">
      <c r="A30" s="60"/>
      <c r="B30" s="60"/>
      <c r="C30" s="91" t="s">
        <v>237</v>
      </c>
      <c r="D30" s="92">
        <f>E30*70%</f>
        <v>5600</v>
      </c>
      <c r="E30" s="92">
        <v>8000</v>
      </c>
    </row>
    <row r="31" spans="1:5" s="62" customFormat="1" ht="17.25" x14ac:dyDescent="0.25">
      <c r="A31" s="87"/>
      <c r="B31" s="87"/>
      <c r="C31" s="61" t="s">
        <v>117</v>
      </c>
      <c r="D31" s="88">
        <f t="shared" ref="D31:E31" si="7">D32</f>
        <v>15796.6914</v>
      </c>
      <c r="E31" s="88">
        <f t="shared" si="7"/>
        <v>22566.702000000001</v>
      </c>
    </row>
    <row r="32" spans="1:5" s="62" customFormat="1" ht="24.75" customHeight="1" x14ac:dyDescent="0.25">
      <c r="A32" s="60"/>
      <c r="B32" s="60"/>
      <c r="C32" s="91" t="s">
        <v>118</v>
      </c>
      <c r="D32" s="92">
        <f>E32*70%</f>
        <v>15796.6914</v>
      </c>
      <c r="E32" s="92">
        <f>22382.65+184.052</f>
        <v>22566.702000000001</v>
      </c>
    </row>
    <row r="33" spans="1:5" s="62" customFormat="1" ht="58.5" customHeight="1" x14ac:dyDescent="0.25">
      <c r="A33" s="87"/>
      <c r="B33" s="87"/>
      <c r="C33" s="61" t="s">
        <v>94</v>
      </c>
      <c r="D33" s="88">
        <f t="shared" ref="D33:E33" si="8">D35+D37+D39+D41+D44</f>
        <v>21022.420999999998</v>
      </c>
      <c r="E33" s="88">
        <f t="shared" si="8"/>
        <v>30032.030000000002</v>
      </c>
    </row>
    <row r="34" spans="1:5" s="62" customFormat="1" ht="17.25" x14ac:dyDescent="0.25">
      <c r="A34" s="63"/>
      <c r="B34" s="63"/>
      <c r="C34" s="63" t="s">
        <v>112</v>
      </c>
      <c r="D34" s="90"/>
      <c r="E34" s="90"/>
    </row>
    <row r="35" spans="1:5" s="62" customFormat="1" ht="17.25" x14ac:dyDescent="0.25">
      <c r="A35" s="87"/>
      <c r="B35" s="87"/>
      <c r="C35" s="61" t="s">
        <v>113</v>
      </c>
      <c r="D35" s="88">
        <f t="shared" ref="D35:E35" si="9">D36</f>
        <v>2088.625</v>
      </c>
      <c r="E35" s="88">
        <f t="shared" si="9"/>
        <v>2983.75</v>
      </c>
    </row>
    <row r="36" spans="1:5" s="62" customFormat="1" ht="69" x14ac:dyDescent="0.25">
      <c r="A36" s="60"/>
      <c r="B36" s="60"/>
      <c r="C36" s="91" t="s">
        <v>120</v>
      </c>
      <c r="D36" s="92">
        <f>E36*70%</f>
        <v>2088.625</v>
      </c>
      <c r="E36" s="92">
        <v>2983.75</v>
      </c>
    </row>
    <row r="37" spans="1:5" s="62" customFormat="1" ht="17.25" x14ac:dyDescent="0.25">
      <c r="A37" s="87"/>
      <c r="B37" s="87"/>
      <c r="C37" s="61" t="s">
        <v>114</v>
      </c>
      <c r="D37" s="88">
        <f t="shared" ref="D37:E37" si="10">D38</f>
        <v>4364.6399999999994</v>
      </c>
      <c r="E37" s="88">
        <f t="shared" si="10"/>
        <v>6235.2</v>
      </c>
    </row>
    <row r="38" spans="1:5" s="62" customFormat="1" ht="105" customHeight="1" x14ac:dyDescent="0.25">
      <c r="A38" s="60"/>
      <c r="B38" s="60"/>
      <c r="C38" s="91" t="s">
        <v>136</v>
      </c>
      <c r="D38" s="92">
        <f>E38*70%</f>
        <v>4364.6399999999994</v>
      </c>
      <c r="E38" s="92">
        <v>6235.2</v>
      </c>
    </row>
    <row r="39" spans="1:5" s="62" customFormat="1" ht="17.25" x14ac:dyDescent="0.25">
      <c r="A39" s="60"/>
      <c r="B39" s="60"/>
      <c r="C39" s="61" t="s">
        <v>121</v>
      </c>
      <c r="D39" s="88">
        <f t="shared" ref="D39:E39" si="11">D40</f>
        <v>2634.8910000000001</v>
      </c>
      <c r="E39" s="88">
        <f t="shared" si="11"/>
        <v>3764.13</v>
      </c>
    </row>
    <row r="40" spans="1:5" s="62" customFormat="1" ht="66.75" customHeight="1" x14ac:dyDescent="0.25">
      <c r="A40" s="60"/>
      <c r="B40" s="60"/>
      <c r="C40" s="91" t="s">
        <v>122</v>
      </c>
      <c r="D40" s="92">
        <f>E40*70%</f>
        <v>2634.8910000000001</v>
      </c>
      <c r="E40" s="92">
        <v>3764.13</v>
      </c>
    </row>
    <row r="41" spans="1:5" s="62" customFormat="1" ht="17.25" x14ac:dyDescent="0.25">
      <c r="A41" s="60"/>
      <c r="B41" s="60"/>
      <c r="C41" s="61" t="s">
        <v>123</v>
      </c>
      <c r="D41" s="88">
        <f t="shared" ref="D41:E41" si="12">D42+D43</f>
        <v>7398.8109999999997</v>
      </c>
      <c r="E41" s="88">
        <f t="shared" si="12"/>
        <v>10569.73</v>
      </c>
    </row>
    <row r="42" spans="1:5" s="62" customFormat="1" ht="72" customHeight="1" x14ac:dyDescent="0.25">
      <c r="A42" s="60"/>
      <c r="B42" s="60"/>
      <c r="C42" s="91" t="s">
        <v>137</v>
      </c>
      <c r="D42" s="92">
        <f>E42*70%</f>
        <v>2269.9949999999999</v>
      </c>
      <c r="E42" s="92">
        <v>3242.85</v>
      </c>
    </row>
    <row r="43" spans="1:5" s="62" customFormat="1" ht="90" customHeight="1" x14ac:dyDescent="0.25">
      <c r="A43" s="60"/>
      <c r="B43" s="60"/>
      <c r="C43" s="91" t="s">
        <v>138</v>
      </c>
      <c r="D43" s="92">
        <f>E43*70%</f>
        <v>5128.8159999999998</v>
      </c>
      <c r="E43" s="92">
        <v>7326.88</v>
      </c>
    </row>
    <row r="44" spans="1:5" s="62" customFormat="1" ht="17.25" x14ac:dyDescent="0.25">
      <c r="A44" s="60"/>
      <c r="B44" s="60"/>
      <c r="C44" s="61" t="s">
        <v>119</v>
      </c>
      <c r="D44" s="88">
        <f t="shared" ref="D44:E44" si="13">D45+D46</f>
        <v>4535.4540000000006</v>
      </c>
      <c r="E44" s="88">
        <f t="shared" si="13"/>
        <v>6479.22</v>
      </c>
    </row>
    <row r="45" spans="1:5" s="62" customFormat="1" ht="87.75" customHeight="1" x14ac:dyDescent="0.25">
      <c r="A45" s="60"/>
      <c r="B45" s="60"/>
      <c r="C45" s="91" t="s">
        <v>135</v>
      </c>
      <c r="D45" s="92">
        <f>E45*70%</f>
        <v>4346.5730000000003</v>
      </c>
      <c r="E45" s="92">
        <v>6209.39</v>
      </c>
    </row>
    <row r="46" spans="1:5" s="62" customFormat="1" ht="69" customHeight="1" x14ac:dyDescent="0.25">
      <c r="A46" s="60"/>
      <c r="B46" s="60"/>
      <c r="C46" s="91" t="s">
        <v>225</v>
      </c>
      <c r="D46" s="92">
        <f>E46*70%</f>
        <v>188.88099999999997</v>
      </c>
      <c r="E46" s="93">
        <v>269.83</v>
      </c>
    </row>
    <row r="47" spans="1:5" s="62" customFormat="1" ht="32.25" customHeight="1" x14ac:dyDescent="0.3">
      <c r="A47" s="60"/>
      <c r="B47" s="60"/>
      <c r="C47" s="61" t="s">
        <v>93</v>
      </c>
      <c r="D47" s="187">
        <f t="shared" ref="D47" si="14">D49</f>
        <v>-113398.76939999999</v>
      </c>
      <c r="E47" s="187">
        <f>E49</f>
        <v>-161998.242</v>
      </c>
    </row>
    <row r="48" spans="1:5" s="62" customFormat="1" ht="21.75" customHeight="1" x14ac:dyDescent="0.25">
      <c r="A48" s="60"/>
      <c r="B48" s="60"/>
      <c r="C48" s="63" t="s">
        <v>143</v>
      </c>
      <c r="D48" s="64"/>
      <c r="E48" s="65"/>
    </row>
    <row r="49" spans="1:5" s="62" customFormat="1" ht="32.25" customHeight="1" x14ac:dyDescent="0.3">
      <c r="A49" s="60"/>
      <c r="B49" s="60"/>
      <c r="C49" s="61" t="s">
        <v>130</v>
      </c>
      <c r="D49" s="188">
        <f>E49*70%</f>
        <v>-113398.76939999999</v>
      </c>
      <c r="E49" s="188">
        <v>-161998.242</v>
      </c>
    </row>
    <row r="50" spans="1:5" s="62" customFormat="1" ht="34.5" x14ac:dyDescent="0.25">
      <c r="A50" s="60"/>
      <c r="B50" s="60"/>
      <c r="C50" s="61" t="s">
        <v>207</v>
      </c>
      <c r="D50" s="94">
        <f>D51+D53+D55+D57+D61</f>
        <v>6869.933</v>
      </c>
      <c r="E50" s="94">
        <f>E51+E53+E55+E57+E61</f>
        <v>9814.1899999999987</v>
      </c>
    </row>
    <row r="51" spans="1:5" s="62" customFormat="1" ht="17.25" x14ac:dyDescent="0.25">
      <c r="A51" s="60"/>
      <c r="B51" s="60"/>
      <c r="C51" s="61" t="s">
        <v>124</v>
      </c>
      <c r="D51" s="95">
        <f t="shared" ref="D51:E51" si="15">D52</f>
        <v>2457.5039999999999</v>
      </c>
      <c r="E51" s="95">
        <f t="shared" si="15"/>
        <v>3510.72</v>
      </c>
    </row>
    <row r="52" spans="1:5" s="62" customFormat="1" ht="95.25" customHeight="1" x14ac:dyDescent="0.25">
      <c r="A52" s="60"/>
      <c r="B52" s="60"/>
      <c r="C52" s="91" t="s">
        <v>139</v>
      </c>
      <c r="D52" s="64">
        <f>E52*70%</f>
        <v>2457.5039999999999</v>
      </c>
      <c r="E52" s="65">
        <v>3510.72</v>
      </c>
    </row>
    <row r="53" spans="1:5" s="62" customFormat="1" ht="17.25" x14ac:dyDescent="0.25">
      <c r="A53" s="60"/>
      <c r="B53" s="60"/>
      <c r="C53" s="61" t="s">
        <v>125</v>
      </c>
      <c r="D53" s="95">
        <f t="shared" ref="D53:E53" si="16">D54</f>
        <v>297.178</v>
      </c>
      <c r="E53" s="95">
        <f t="shared" si="16"/>
        <v>424.54</v>
      </c>
    </row>
    <row r="54" spans="1:5" s="62" customFormat="1" ht="63.75" customHeight="1" x14ac:dyDescent="0.25">
      <c r="A54" s="60"/>
      <c r="B54" s="60"/>
      <c r="C54" s="91" t="s">
        <v>126</v>
      </c>
      <c r="D54" s="64">
        <f>E54*70%</f>
        <v>297.178</v>
      </c>
      <c r="E54" s="65">
        <v>424.54</v>
      </c>
    </row>
    <row r="55" spans="1:5" s="62" customFormat="1" ht="17.25" x14ac:dyDescent="0.25">
      <c r="A55" s="60"/>
      <c r="B55" s="60"/>
      <c r="C55" s="61" t="s">
        <v>116</v>
      </c>
      <c r="D55" s="95">
        <f t="shared" ref="D55:E55" si="17">D56</f>
        <v>272.49599999999998</v>
      </c>
      <c r="E55" s="95">
        <f t="shared" si="17"/>
        <v>389.28</v>
      </c>
    </row>
    <row r="56" spans="1:5" s="62" customFormat="1" ht="90" customHeight="1" x14ac:dyDescent="0.25">
      <c r="A56" s="60"/>
      <c r="B56" s="60"/>
      <c r="C56" s="91" t="s">
        <v>127</v>
      </c>
      <c r="D56" s="64">
        <f>E56*70%</f>
        <v>272.49599999999998</v>
      </c>
      <c r="E56" s="65">
        <v>389.28</v>
      </c>
    </row>
    <row r="57" spans="1:5" s="62" customFormat="1" ht="17.25" x14ac:dyDescent="0.25">
      <c r="A57" s="60"/>
      <c r="B57" s="60"/>
      <c r="C57" s="61" t="s">
        <v>128</v>
      </c>
      <c r="D57" s="95">
        <f t="shared" ref="D57:E57" si="18">D58+D59+D60</f>
        <v>3643.9829999999997</v>
      </c>
      <c r="E57" s="95">
        <f t="shared" si="18"/>
        <v>5205.6899999999996</v>
      </c>
    </row>
    <row r="58" spans="1:5" s="62" customFormat="1" ht="68.25" customHeight="1" x14ac:dyDescent="0.25">
      <c r="A58" s="60"/>
      <c r="B58" s="60"/>
      <c r="C58" s="91" t="s">
        <v>140</v>
      </c>
      <c r="D58" s="64">
        <f>E58*70%</f>
        <v>1003.5199999999999</v>
      </c>
      <c r="E58" s="65">
        <v>1433.6</v>
      </c>
    </row>
    <row r="59" spans="1:5" s="62" customFormat="1" ht="67.5" customHeight="1" x14ac:dyDescent="0.25">
      <c r="A59" s="60"/>
      <c r="B59" s="60"/>
      <c r="C59" s="91" t="s">
        <v>141</v>
      </c>
      <c r="D59" s="64">
        <f>E59*70%</f>
        <v>2241.0219999999999</v>
      </c>
      <c r="E59" s="65">
        <v>3201.46</v>
      </c>
    </row>
    <row r="60" spans="1:5" s="62" customFormat="1" ht="83.25" customHeight="1" x14ac:dyDescent="0.25">
      <c r="A60" s="60"/>
      <c r="B60" s="60"/>
      <c r="C60" s="91" t="s">
        <v>142</v>
      </c>
      <c r="D60" s="64">
        <f>E60*70%</f>
        <v>399.44099999999997</v>
      </c>
      <c r="E60" s="65">
        <v>570.63</v>
      </c>
    </row>
    <row r="61" spans="1:5" s="62" customFormat="1" ht="17.25" x14ac:dyDescent="0.25">
      <c r="A61" s="87"/>
      <c r="B61" s="87"/>
      <c r="C61" s="61" t="s">
        <v>123</v>
      </c>
      <c r="D61" s="95">
        <f t="shared" ref="D61" si="19">D62</f>
        <v>198.77199999999996</v>
      </c>
      <c r="E61" s="95">
        <f t="shared" ref="E61" si="20">E62</f>
        <v>283.95999999999998</v>
      </c>
    </row>
    <row r="62" spans="1:5" s="62" customFormat="1" ht="85.5" customHeight="1" x14ac:dyDescent="0.25">
      <c r="A62" s="79"/>
      <c r="B62" s="79"/>
      <c r="C62" s="91" t="s">
        <v>129</v>
      </c>
      <c r="D62" s="64">
        <f t="shared" ref="D62" si="21">E62*70%</f>
        <v>198.77199999999996</v>
      </c>
      <c r="E62" s="65">
        <v>283.95999999999998</v>
      </c>
    </row>
  </sheetData>
  <mergeCells count="7">
    <mergeCell ref="D1:E1"/>
    <mergeCell ref="C3:E3"/>
    <mergeCell ref="D2:E2"/>
    <mergeCell ref="A7:B7"/>
    <mergeCell ref="C7:C8"/>
    <mergeCell ref="A5:E5"/>
    <mergeCell ref="D7:E7"/>
  </mergeCells>
  <pageMargins left="0.2" right="0.2" top="0.28000000000000003" bottom="0.33" header="0.2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opLeftCell="B1" zoomScale="110" zoomScaleNormal="110" workbookViewId="0">
      <selection activeCell="G15" sqref="A1:XFD1048576"/>
    </sheetView>
  </sheetViews>
  <sheetFormatPr defaultColWidth="9.140625" defaultRowHeight="13.5" x14ac:dyDescent="0.25"/>
  <cols>
    <col min="1" max="1" width="5.28515625" style="190" customWidth="1"/>
    <col min="2" max="2" width="19.85546875" style="190" customWidth="1"/>
    <col min="3" max="3" width="65.7109375" style="190" customWidth="1"/>
    <col min="4" max="5" width="19.5703125" style="190" customWidth="1"/>
    <col min="6" max="6" width="9.140625" style="190"/>
    <col min="7" max="7" width="49.85546875" style="190" customWidth="1"/>
    <col min="8" max="16384" width="9.140625" style="190"/>
  </cols>
  <sheetData>
    <row r="1" spans="2:5" s="190" customFormat="1" ht="16.5" customHeight="1" x14ac:dyDescent="0.3">
      <c r="B1" s="189"/>
      <c r="C1" s="189"/>
      <c r="E1" s="189"/>
    </row>
    <row r="2" spans="2:5" s="190" customFormat="1" ht="15" customHeight="1" x14ac:dyDescent="0.3">
      <c r="B2" s="189"/>
      <c r="C2" s="189"/>
      <c r="E2" s="190" t="s">
        <v>205</v>
      </c>
    </row>
    <row r="3" spans="2:5" s="190" customFormat="1" ht="12" customHeight="1" x14ac:dyDescent="0.3">
      <c r="B3" s="189"/>
      <c r="C3" s="189"/>
      <c r="D3" s="190" t="s">
        <v>5</v>
      </c>
    </row>
    <row r="4" spans="2:5" s="190" customFormat="1" ht="14.25" customHeight="1" x14ac:dyDescent="0.3">
      <c r="B4" s="189"/>
      <c r="C4" s="189"/>
      <c r="D4" s="190" t="s">
        <v>10</v>
      </c>
    </row>
    <row r="5" spans="2:5" s="190" customFormat="1" ht="14.25" customHeight="1" x14ac:dyDescent="0.3">
      <c r="B5" s="189"/>
      <c r="C5" s="189"/>
      <c r="D5" s="189"/>
      <c r="E5" s="189"/>
    </row>
    <row r="6" spans="2:5" s="190" customFormat="1" ht="49.5" customHeight="1" x14ac:dyDescent="0.3">
      <c r="B6" s="191" t="s">
        <v>96</v>
      </c>
      <c r="C6" s="191"/>
      <c r="D6" s="191"/>
      <c r="E6" s="191"/>
    </row>
    <row r="8" spans="2:5" s="190" customFormat="1" ht="17.25" x14ac:dyDescent="0.3">
      <c r="B8" s="192" t="s">
        <v>232</v>
      </c>
      <c r="C8" s="192"/>
      <c r="D8" s="192"/>
      <c r="E8" s="192"/>
    </row>
    <row r="10" spans="2:5" s="190" customFormat="1" ht="14.25" x14ac:dyDescent="0.25">
      <c r="B10" s="23" t="s">
        <v>12</v>
      </c>
      <c r="C10" s="24"/>
      <c r="D10" s="24"/>
      <c r="E10" s="25"/>
    </row>
    <row r="11" spans="2:5" s="190" customFormat="1" x14ac:dyDescent="0.25">
      <c r="B11" s="193"/>
      <c r="C11" s="193"/>
      <c r="D11" s="193"/>
      <c r="E11" s="193"/>
    </row>
    <row r="12" spans="2:5" s="190" customFormat="1" x14ac:dyDescent="0.25">
      <c r="B12" s="193"/>
      <c r="C12" s="193"/>
      <c r="D12" s="193"/>
      <c r="E12" s="193"/>
    </row>
    <row r="13" spans="2:5" s="190" customFormat="1" ht="14.25" x14ac:dyDescent="0.25">
      <c r="B13" s="194" t="s">
        <v>1</v>
      </c>
      <c r="C13" s="194" t="s">
        <v>2</v>
      </c>
      <c r="D13" s="193"/>
      <c r="E13" s="193"/>
    </row>
    <row r="14" spans="2:5" s="190" customFormat="1" x14ac:dyDescent="0.25">
      <c r="B14" s="110">
        <v>1075</v>
      </c>
      <c r="C14" s="110" t="s">
        <v>76</v>
      </c>
      <c r="D14" s="193"/>
      <c r="E14" s="193"/>
    </row>
    <row r="15" spans="2:5" s="190" customFormat="1" x14ac:dyDescent="0.25">
      <c r="B15" s="195"/>
      <c r="C15" s="193"/>
      <c r="D15" s="193"/>
      <c r="E15" s="193"/>
    </row>
    <row r="16" spans="2:5" s="190" customFormat="1" ht="28.5" x14ac:dyDescent="0.25">
      <c r="B16" s="18" t="s">
        <v>3</v>
      </c>
      <c r="C16" s="193"/>
      <c r="D16" s="193"/>
      <c r="E16" s="193"/>
    </row>
    <row r="17" spans="2:5" s="190" customFormat="1" x14ac:dyDescent="0.25">
      <c r="B17" s="195"/>
      <c r="C17" s="193"/>
      <c r="D17" s="193"/>
      <c r="E17" s="193"/>
    </row>
    <row r="18" spans="2:5" s="190" customFormat="1" ht="47.25" customHeight="1" x14ac:dyDescent="0.25">
      <c r="B18" s="30" t="s">
        <v>36</v>
      </c>
      <c r="C18" s="110">
        <v>1075</v>
      </c>
      <c r="D18" s="196" t="s">
        <v>101</v>
      </c>
      <c r="E18" s="197"/>
    </row>
    <row r="19" spans="2:5" s="190" customFormat="1" ht="29.25" customHeight="1" x14ac:dyDescent="0.25">
      <c r="B19" s="30" t="s">
        <v>37</v>
      </c>
      <c r="C19" s="110">
        <v>21001</v>
      </c>
      <c r="D19" s="198" t="s">
        <v>13</v>
      </c>
      <c r="E19" s="198" t="s">
        <v>14</v>
      </c>
    </row>
    <row r="20" spans="2:5" s="190" customFormat="1" ht="29.25" customHeight="1" x14ac:dyDescent="0.25">
      <c r="B20" s="30" t="s">
        <v>38</v>
      </c>
      <c r="C20" s="110" t="s">
        <v>84</v>
      </c>
      <c r="D20" s="30"/>
      <c r="E20" s="30"/>
    </row>
    <row r="21" spans="2:5" s="190" customFormat="1" ht="58.5" customHeight="1" x14ac:dyDescent="0.25">
      <c r="B21" s="30" t="s">
        <v>39</v>
      </c>
      <c r="C21" s="111" t="s">
        <v>73</v>
      </c>
      <c r="D21" s="30"/>
      <c r="E21" s="30"/>
    </row>
    <row r="22" spans="2:5" s="190" customFormat="1" ht="35.25" customHeight="1" x14ac:dyDescent="0.25">
      <c r="B22" s="30" t="s">
        <v>40</v>
      </c>
      <c r="C22" s="111" t="s">
        <v>74</v>
      </c>
      <c r="D22" s="30"/>
      <c r="E22" s="30"/>
    </row>
    <row r="23" spans="2:5" s="190" customFormat="1" ht="19.5" customHeight="1" x14ac:dyDescent="0.25">
      <c r="B23" s="199" t="s">
        <v>41</v>
      </c>
      <c r="C23" s="199"/>
      <c r="D23" s="30"/>
      <c r="E23" s="30"/>
    </row>
    <row r="24" spans="2:5" s="190" customFormat="1" ht="33" customHeight="1" x14ac:dyDescent="0.25">
      <c r="B24" s="132" t="s">
        <v>98</v>
      </c>
      <c r="C24" s="132"/>
      <c r="D24" s="38">
        <v>1</v>
      </c>
      <c r="E24" s="38">
        <v>7</v>
      </c>
    </row>
    <row r="25" spans="2:5" s="190" customFormat="1" ht="22.5" customHeight="1" x14ac:dyDescent="0.25">
      <c r="B25" s="134" t="s">
        <v>97</v>
      </c>
      <c r="C25" s="135"/>
      <c r="D25" s="44">
        <v>-8</v>
      </c>
      <c r="E25" s="44">
        <v>-1</v>
      </c>
    </row>
    <row r="26" spans="2:5" s="190" customFormat="1" ht="30.75" customHeight="1" x14ac:dyDescent="0.25">
      <c r="B26" s="134" t="s">
        <v>99</v>
      </c>
      <c r="C26" s="135"/>
      <c r="D26" s="44"/>
      <c r="E26" s="44">
        <v>2</v>
      </c>
    </row>
    <row r="27" spans="2:5" s="190" customFormat="1" ht="27.75" customHeight="1" x14ac:dyDescent="0.25">
      <c r="B27" s="134" t="s">
        <v>100</v>
      </c>
      <c r="C27" s="135"/>
      <c r="D27" s="38"/>
      <c r="E27" s="105">
        <v>-4</v>
      </c>
    </row>
    <row r="28" spans="2:5" s="190" customFormat="1" ht="26.25" customHeight="1" x14ac:dyDescent="0.25">
      <c r="B28" s="132" t="s">
        <v>42</v>
      </c>
      <c r="C28" s="132"/>
      <c r="D28" s="43">
        <f>E28*70%</f>
        <v>-1.232</v>
      </c>
      <c r="E28" s="43">
        <v>-1.76</v>
      </c>
    </row>
  </sheetData>
  <mergeCells count="8">
    <mergeCell ref="B6:E6"/>
    <mergeCell ref="B24:C24"/>
    <mergeCell ref="B28:C28"/>
    <mergeCell ref="B23:C23"/>
    <mergeCell ref="B25:C25"/>
    <mergeCell ref="B26:C26"/>
    <mergeCell ref="B27:C27"/>
    <mergeCell ref="D18:E18"/>
  </mergeCells>
  <pageMargins left="0.24" right="0.35" top="0.28000000000000003" bottom="0.75" header="0.2" footer="0.3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4" workbookViewId="0">
      <selection activeCell="F41" sqref="F41"/>
    </sheetView>
  </sheetViews>
  <sheetFormatPr defaultColWidth="9.140625" defaultRowHeight="13.5" x14ac:dyDescent="0.25"/>
  <cols>
    <col min="1" max="1" width="19.85546875" style="1" customWidth="1"/>
    <col min="2" max="2" width="62.140625" style="1" customWidth="1"/>
    <col min="3" max="4" width="21.85546875" style="1" customWidth="1"/>
    <col min="5" max="5" width="9.140625" style="1"/>
    <col min="6" max="6" width="49.85546875" style="1" customWidth="1"/>
    <col min="7" max="16384" width="9.140625" style="1"/>
  </cols>
  <sheetData>
    <row r="1" spans="1:5" x14ac:dyDescent="0.25">
      <c r="D1" s="1" t="s">
        <v>62</v>
      </c>
    </row>
    <row r="2" spans="1:5" x14ac:dyDescent="0.25">
      <c r="C2" s="1" t="s">
        <v>5</v>
      </c>
    </row>
    <row r="3" spans="1:5" x14ac:dyDescent="0.25">
      <c r="C3" s="1" t="s">
        <v>10</v>
      </c>
    </row>
    <row r="6" spans="1:5" ht="37.5" customHeight="1" x14ac:dyDescent="0.3">
      <c r="A6" s="136" t="s">
        <v>43</v>
      </c>
      <c r="B6" s="136"/>
      <c r="C6" s="136"/>
      <c r="D6" s="136"/>
      <c r="E6" s="45"/>
    </row>
    <row r="8" spans="1:5" ht="17.25" x14ac:dyDescent="0.3">
      <c r="A8" s="32" t="s">
        <v>34</v>
      </c>
      <c r="B8" s="32"/>
      <c r="C8" s="32"/>
      <c r="D8" s="32"/>
    </row>
    <row r="9" spans="1:5" x14ac:dyDescent="0.25">
      <c r="A9" s="15"/>
      <c r="B9" s="15"/>
      <c r="C9" s="15"/>
      <c r="D9" s="15"/>
    </row>
    <row r="10" spans="1:5" ht="14.25" x14ac:dyDescent="0.25">
      <c r="A10" s="16" t="s">
        <v>15</v>
      </c>
      <c r="B10" s="19"/>
      <c r="C10" s="20"/>
      <c r="D10" s="21"/>
    </row>
    <row r="11" spans="1:5" ht="14.25" x14ac:dyDescent="0.25">
      <c r="A11" s="16"/>
      <c r="B11" s="19"/>
      <c r="C11" s="20"/>
      <c r="D11" s="21"/>
    </row>
    <row r="12" spans="1:5" ht="14.25" x14ac:dyDescent="0.25">
      <c r="A12" s="16"/>
      <c r="B12" s="19"/>
      <c r="C12" s="20"/>
      <c r="D12" s="21"/>
    </row>
    <row r="13" spans="1:5" ht="14.25" x14ac:dyDescent="0.25">
      <c r="A13" s="6" t="s">
        <v>1</v>
      </c>
      <c r="B13" s="6" t="s">
        <v>2</v>
      </c>
      <c r="C13" s="11"/>
      <c r="D13" s="11"/>
    </row>
    <row r="14" spans="1:5" x14ac:dyDescent="0.25">
      <c r="A14" s="9">
        <v>1075</v>
      </c>
      <c r="B14" s="42" t="s">
        <v>76</v>
      </c>
      <c r="C14" s="11"/>
      <c r="D14" s="11"/>
    </row>
    <row r="15" spans="1:5" x14ac:dyDescent="0.25">
      <c r="A15" s="17"/>
      <c r="B15" s="11"/>
      <c r="C15" s="11"/>
      <c r="D15" s="11"/>
    </row>
    <row r="16" spans="1:5" ht="28.5" x14ac:dyDescent="0.25">
      <c r="A16" s="18" t="s">
        <v>3</v>
      </c>
      <c r="B16" s="11"/>
      <c r="C16" s="11"/>
      <c r="D16" s="11"/>
    </row>
    <row r="17" spans="1:4" x14ac:dyDescent="0.25">
      <c r="A17" s="17"/>
      <c r="B17" s="11"/>
      <c r="C17" s="11"/>
      <c r="D17" s="11"/>
    </row>
    <row r="18" spans="1:4" ht="39.75" customHeight="1" x14ac:dyDescent="0.25">
      <c r="A18" s="4" t="s">
        <v>4</v>
      </c>
      <c r="B18" s="9">
        <v>1075</v>
      </c>
      <c r="C18" s="127" t="s">
        <v>35</v>
      </c>
      <c r="D18" s="128"/>
    </row>
    <row r="19" spans="1:4" ht="35.25" customHeight="1" x14ac:dyDescent="0.25">
      <c r="A19" s="4" t="s">
        <v>6</v>
      </c>
      <c r="B19" s="9">
        <v>21001</v>
      </c>
      <c r="C19" s="7" t="s">
        <v>13</v>
      </c>
      <c r="D19" s="7" t="s">
        <v>14</v>
      </c>
    </row>
    <row r="20" spans="1:4" ht="27" x14ac:dyDescent="0.25">
      <c r="A20" s="5" t="s">
        <v>7</v>
      </c>
      <c r="B20" s="42" t="s">
        <v>145</v>
      </c>
      <c r="C20" s="4"/>
      <c r="D20" s="4"/>
    </row>
    <row r="21" spans="1:4" ht="57.75" customHeight="1" x14ac:dyDescent="0.25">
      <c r="A21" s="5" t="s">
        <v>11</v>
      </c>
      <c r="B21" s="42" t="s">
        <v>146</v>
      </c>
      <c r="C21" s="4"/>
      <c r="D21" s="4"/>
    </row>
    <row r="22" spans="1:4" ht="30.75" customHeight="1" x14ac:dyDescent="0.25">
      <c r="A22" s="5" t="s">
        <v>8</v>
      </c>
      <c r="B22" s="42" t="s">
        <v>147</v>
      </c>
      <c r="C22" s="4"/>
      <c r="D22" s="4"/>
    </row>
    <row r="23" spans="1:4" x14ac:dyDescent="0.25">
      <c r="A23" s="4"/>
      <c r="B23" s="41" t="s">
        <v>0</v>
      </c>
      <c r="C23" s="4"/>
      <c r="D23" s="4"/>
    </row>
    <row r="24" spans="1:4" ht="20.25" customHeight="1" x14ac:dyDescent="0.25">
      <c r="A24" s="134" t="s">
        <v>148</v>
      </c>
      <c r="B24" s="135"/>
      <c r="C24" s="106">
        <v>-4</v>
      </c>
      <c r="D24" s="106">
        <v>3</v>
      </c>
    </row>
    <row r="25" spans="1:4" ht="29.25" customHeight="1" x14ac:dyDescent="0.25">
      <c r="A25" s="134" t="s">
        <v>149</v>
      </c>
      <c r="B25" s="135"/>
      <c r="C25" s="107"/>
      <c r="D25" s="106">
        <v>2</v>
      </c>
    </row>
    <row r="26" spans="1:4" ht="20.25" customHeight="1" x14ac:dyDescent="0.25">
      <c r="A26" s="134" t="s">
        <v>150</v>
      </c>
      <c r="B26" s="135"/>
      <c r="C26" s="48"/>
      <c r="D26" s="48">
        <v>-4</v>
      </c>
    </row>
    <row r="27" spans="1:4" x14ac:dyDescent="0.25">
      <c r="A27" s="56" t="s">
        <v>9</v>
      </c>
      <c r="B27" s="56"/>
      <c r="C27" s="57">
        <f>D27*70%</f>
        <v>-113398.76939999999</v>
      </c>
      <c r="D27" s="57">
        <v>-161998.242</v>
      </c>
    </row>
    <row r="28" spans="1:4" x14ac:dyDescent="0.25">
      <c r="A28" s="46"/>
      <c r="B28" s="46"/>
      <c r="C28" s="47"/>
      <c r="D28" s="47"/>
    </row>
    <row r="29" spans="1:4" x14ac:dyDescent="0.25">
      <c r="A29" s="58"/>
      <c r="B29" s="58"/>
      <c r="C29" s="59"/>
      <c r="D29" s="59"/>
    </row>
    <row r="30" spans="1:4" x14ac:dyDescent="0.25">
      <c r="A30" s="58"/>
      <c r="B30" s="58"/>
      <c r="C30" s="59"/>
      <c r="D30" s="59"/>
    </row>
    <row r="31" spans="1:4" x14ac:dyDescent="0.25">
      <c r="A31" s="58"/>
      <c r="B31" s="58"/>
      <c r="C31" s="59"/>
      <c r="D31" s="59"/>
    </row>
    <row r="32" spans="1:4" x14ac:dyDescent="0.25">
      <c r="A32" s="58"/>
      <c r="B32" s="58"/>
      <c r="C32" s="59"/>
      <c r="D32" s="59"/>
    </row>
    <row r="33" spans="1:4" x14ac:dyDescent="0.25">
      <c r="A33" s="58"/>
      <c r="B33" s="58"/>
      <c r="C33" s="59"/>
      <c r="D33" s="59"/>
    </row>
    <row r="34" spans="1:4" x14ac:dyDescent="0.25">
      <c r="A34" s="58"/>
      <c r="B34" s="58"/>
      <c r="C34" s="59"/>
      <c r="D34" s="59"/>
    </row>
    <row r="35" spans="1:4" x14ac:dyDescent="0.25">
      <c r="A35" s="58"/>
      <c r="B35" s="58"/>
      <c r="C35" s="59"/>
      <c r="D35" s="59"/>
    </row>
    <row r="36" spans="1:4" x14ac:dyDescent="0.25">
      <c r="A36" s="58"/>
      <c r="B36" s="58"/>
      <c r="C36" s="59"/>
      <c r="D36" s="59"/>
    </row>
    <row r="37" spans="1:4" x14ac:dyDescent="0.25">
      <c r="A37" s="58"/>
      <c r="B37" s="58"/>
      <c r="C37" s="59"/>
      <c r="D37" s="59"/>
    </row>
    <row r="38" spans="1:4" x14ac:dyDescent="0.25">
      <c r="A38" s="58"/>
      <c r="B38" s="58"/>
      <c r="C38" s="59"/>
      <c r="D38" s="59"/>
    </row>
    <row r="39" spans="1:4" x14ac:dyDescent="0.25">
      <c r="A39" s="58"/>
      <c r="B39" s="58"/>
      <c r="C39" s="59"/>
      <c r="D39" s="59"/>
    </row>
    <row r="40" spans="1:4" x14ac:dyDescent="0.25">
      <c r="A40" s="58"/>
      <c r="B40" s="58"/>
      <c r="C40" s="59"/>
      <c r="D40" s="59"/>
    </row>
    <row r="41" spans="1:4" x14ac:dyDescent="0.25">
      <c r="A41" s="58"/>
      <c r="B41" s="58"/>
      <c r="C41" s="59"/>
      <c r="D41" s="59"/>
    </row>
    <row r="42" spans="1:4" x14ac:dyDescent="0.25">
      <c r="A42" s="58"/>
      <c r="B42" s="58"/>
      <c r="C42" s="59"/>
      <c r="D42" s="59"/>
    </row>
    <row r="43" spans="1:4" x14ac:dyDescent="0.25">
      <c r="A43" s="58"/>
      <c r="B43" s="58"/>
      <c r="C43" s="59"/>
      <c r="D43" s="59"/>
    </row>
    <row r="44" spans="1:4" ht="61.5" customHeight="1" x14ac:dyDescent="0.3">
      <c r="A44" s="137" t="s">
        <v>109</v>
      </c>
      <c r="B44" s="137"/>
      <c r="C44" s="137"/>
      <c r="D44" s="137"/>
    </row>
    <row r="47" spans="1:4" ht="17.25" x14ac:dyDescent="0.3">
      <c r="A47" s="108" t="s">
        <v>231</v>
      </c>
      <c r="B47" s="108"/>
      <c r="C47" s="31"/>
      <c r="D47" s="31"/>
    </row>
    <row r="49" spans="1:4" ht="14.25" x14ac:dyDescent="0.25">
      <c r="A49" s="22" t="s">
        <v>15</v>
      </c>
      <c r="B49" s="26"/>
      <c r="C49" s="27"/>
      <c r="D49" s="28"/>
    </row>
    <row r="50" spans="1:4" x14ac:dyDescent="0.25">
      <c r="A50" s="11"/>
      <c r="B50" s="11"/>
      <c r="C50" s="11"/>
      <c r="D50" s="11"/>
    </row>
    <row r="51" spans="1:4" x14ac:dyDescent="0.25">
      <c r="A51" s="11"/>
      <c r="B51" s="11"/>
      <c r="C51" s="11"/>
      <c r="D51" s="11"/>
    </row>
    <row r="52" spans="1:4" ht="14.25" x14ac:dyDescent="0.25">
      <c r="A52" s="6" t="s">
        <v>1</v>
      </c>
      <c r="B52" s="6" t="s">
        <v>2</v>
      </c>
      <c r="C52" s="11"/>
      <c r="D52" s="11"/>
    </row>
    <row r="53" spans="1:4" x14ac:dyDescent="0.25">
      <c r="A53" s="2">
        <v>1075</v>
      </c>
      <c r="B53" s="42" t="s">
        <v>76</v>
      </c>
      <c r="C53" s="11"/>
      <c r="D53" s="11"/>
    </row>
    <row r="54" spans="1:4" x14ac:dyDescent="0.25">
      <c r="A54" s="17"/>
      <c r="B54" s="11"/>
      <c r="C54" s="11"/>
      <c r="D54" s="11"/>
    </row>
    <row r="55" spans="1:4" ht="28.5" x14ac:dyDescent="0.25">
      <c r="A55" s="18" t="s">
        <v>3</v>
      </c>
      <c r="B55" s="11"/>
      <c r="C55" s="11"/>
      <c r="D55" s="11"/>
    </row>
    <row r="56" spans="1:4" x14ac:dyDescent="0.25">
      <c r="A56" s="17"/>
      <c r="B56" s="11"/>
      <c r="C56" s="11"/>
      <c r="D56" s="11"/>
    </row>
    <row r="57" spans="1:4" ht="49.5" customHeight="1" x14ac:dyDescent="0.25">
      <c r="A57" s="8" t="s">
        <v>36</v>
      </c>
      <c r="B57" s="9">
        <v>1075</v>
      </c>
      <c r="C57" s="138"/>
      <c r="D57" s="128"/>
    </row>
    <row r="58" spans="1:4" ht="27" x14ac:dyDescent="0.25">
      <c r="A58" s="8" t="s">
        <v>37</v>
      </c>
      <c r="B58" s="9">
        <v>21001</v>
      </c>
      <c r="C58" s="35" t="s">
        <v>13</v>
      </c>
      <c r="D58" s="35" t="s">
        <v>14</v>
      </c>
    </row>
    <row r="59" spans="1:4" ht="27" x14ac:dyDescent="0.25">
      <c r="A59" s="8" t="s">
        <v>38</v>
      </c>
      <c r="B59" s="9" t="s">
        <v>84</v>
      </c>
      <c r="C59" s="8"/>
      <c r="D59" s="8"/>
    </row>
    <row r="60" spans="1:4" ht="57" customHeight="1" x14ac:dyDescent="0.25">
      <c r="A60" s="8" t="s">
        <v>39</v>
      </c>
      <c r="B60" s="33" t="s">
        <v>73</v>
      </c>
      <c r="C60" s="38"/>
      <c r="D60" s="38"/>
    </row>
    <row r="61" spans="1:4" ht="34.5" customHeight="1" x14ac:dyDescent="0.25">
      <c r="A61" s="8" t="s">
        <v>40</v>
      </c>
      <c r="B61" s="33" t="s">
        <v>74</v>
      </c>
      <c r="C61" s="8"/>
      <c r="D61" s="8"/>
    </row>
    <row r="62" spans="1:4" x14ac:dyDescent="0.25">
      <c r="A62" s="133" t="s">
        <v>41</v>
      </c>
      <c r="B62" s="133"/>
      <c r="C62" s="8"/>
      <c r="D62" s="8"/>
    </row>
    <row r="63" spans="1:4" ht="33" customHeight="1" x14ac:dyDescent="0.25">
      <c r="A63" s="132" t="s">
        <v>98</v>
      </c>
      <c r="B63" s="132"/>
      <c r="C63" s="44" t="s">
        <v>144</v>
      </c>
      <c r="D63" s="44">
        <v>6</v>
      </c>
    </row>
    <row r="64" spans="1:4" ht="33" customHeight="1" x14ac:dyDescent="0.25">
      <c r="A64" s="134" t="s">
        <v>97</v>
      </c>
      <c r="B64" s="135"/>
      <c r="C64" s="38">
        <v>3</v>
      </c>
      <c r="D64" s="38">
        <v>9</v>
      </c>
    </row>
    <row r="65" spans="1:4" ht="33" customHeight="1" x14ac:dyDescent="0.25">
      <c r="A65" s="134" t="s">
        <v>99</v>
      </c>
      <c r="B65" s="135"/>
      <c r="C65" s="44">
        <v>3</v>
      </c>
      <c r="D65" s="44">
        <v>8</v>
      </c>
    </row>
    <row r="66" spans="1:4" ht="33" customHeight="1" x14ac:dyDescent="0.25">
      <c r="A66" s="134" t="s">
        <v>151</v>
      </c>
      <c r="B66" s="135"/>
      <c r="C66" s="44">
        <v>-20</v>
      </c>
      <c r="D66" s="44" t="s">
        <v>144</v>
      </c>
    </row>
    <row r="67" spans="1:4" ht="33" customHeight="1" x14ac:dyDescent="0.25">
      <c r="A67" s="134" t="s">
        <v>152</v>
      </c>
      <c r="B67" s="135"/>
      <c r="C67" s="44">
        <v>-20</v>
      </c>
      <c r="D67" s="44" t="s">
        <v>144</v>
      </c>
    </row>
    <row r="68" spans="1:4" ht="33" customHeight="1" x14ac:dyDescent="0.25">
      <c r="A68" s="134" t="s">
        <v>153</v>
      </c>
      <c r="B68" s="135"/>
      <c r="C68" s="44">
        <v>35</v>
      </c>
      <c r="D68" s="44">
        <v>100</v>
      </c>
    </row>
    <row r="69" spans="1:4" ht="23.25" customHeight="1" x14ac:dyDescent="0.25">
      <c r="A69" s="134" t="s">
        <v>100</v>
      </c>
      <c r="B69" s="135"/>
      <c r="C69" s="38"/>
      <c r="D69" s="38"/>
    </row>
    <row r="70" spans="1:4" ht="33" customHeight="1" x14ac:dyDescent="0.25">
      <c r="A70" s="132" t="s">
        <v>42</v>
      </c>
      <c r="B70" s="132"/>
      <c r="C70" s="43">
        <f>D70*70%</f>
        <v>113398.76939999999</v>
      </c>
      <c r="D70" s="43">
        <v>161998.242</v>
      </c>
    </row>
    <row r="71" spans="1:4" x14ac:dyDescent="0.25">
      <c r="A71" s="3"/>
    </row>
  </sheetData>
  <mergeCells count="16">
    <mergeCell ref="C18:D18"/>
    <mergeCell ref="A6:D6"/>
    <mergeCell ref="A44:D44"/>
    <mergeCell ref="A64:B64"/>
    <mergeCell ref="A69:B69"/>
    <mergeCell ref="C57:D57"/>
    <mergeCell ref="A24:B24"/>
    <mergeCell ref="A25:B25"/>
    <mergeCell ref="A26:B26"/>
    <mergeCell ref="A70:B70"/>
    <mergeCell ref="A65:B65"/>
    <mergeCell ref="A62:B62"/>
    <mergeCell ref="A66:B66"/>
    <mergeCell ref="A67:B67"/>
    <mergeCell ref="A68:B68"/>
    <mergeCell ref="A63:B63"/>
  </mergeCells>
  <pageMargins left="0.5" right="0.33" top="0.37" bottom="0.75" header="0.3" footer="0.3"/>
  <pageSetup scale="6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selection activeCell="B14" sqref="B14:C14"/>
    </sheetView>
  </sheetViews>
  <sheetFormatPr defaultColWidth="9.140625" defaultRowHeight="13.5" x14ac:dyDescent="0.25"/>
  <cols>
    <col min="1" max="1" width="19.85546875" style="150" customWidth="1"/>
    <col min="2" max="2" width="26" style="150" customWidth="1"/>
    <col min="3" max="3" width="17.140625" style="150" customWidth="1"/>
    <col min="4" max="4" width="12.140625" style="150" customWidth="1"/>
    <col min="5" max="5" width="11.85546875" style="150" customWidth="1"/>
    <col min="6" max="6" width="15.7109375" style="150" customWidth="1"/>
    <col min="7" max="7" width="12.28515625" style="150" customWidth="1"/>
    <col min="8" max="8" width="23.5703125" style="150" customWidth="1"/>
    <col min="9" max="9" width="9.140625" style="150"/>
    <col min="10" max="10" width="16.140625" style="150" bestFit="1" customWidth="1"/>
    <col min="11" max="11" width="9.5703125" style="150" bestFit="1" customWidth="1"/>
    <col min="12" max="12" width="11.140625" style="150" bestFit="1" customWidth="1"/>
    <col min="13" max="16384" width="9.140625" style="150"/>
  </cols>
  <sheetData>
    <row r="1" spans="1:12" x14ac:dyDescent="0.25">
      <c r="H1" s="150" t="s">
        <v>78</v>
      </c>
    </row>
    <row r="2" spans="1:12" x14ac:dyDescent="0.25">
      <c r="G2" s="150" t="s">
        <v>5</v>
      </c>
    </row>
    <row r="3" spans="1:12" x14ac:dyDescent="0.25">
      <c r="G3" s="150" t="s">
        <v>10</v>
      </c>
    </row>
    <row r="6" spans="1:12" x14ac:dyDescent="0.25">
      <c r="A6" s="182" t="s">
        <v>63</v>
      </c>
      <c r="B6" s="182"/>
      <c r="C6" s="182"/>
      <c r="D6" s="182"/>
      <c r="E6" s="182"/>
      <c r="F6" s="182"/>
      <c r="G6" s="182"/>
      <c r="H6" s="182"/>
    </row>
    <row r="7" spans="1:12" ht="50.25" customHeight="1" x14ac:dyDescent="0.25">
      <c r="A7" s="200"/>
      <c r="B7" s="200"/>
      <c r="C7" s="200"/>
      <c r="D7" s="200"/>
      <c r="E7" s="200"/>
      <c r="F7" s="200"/>
      <c r="G7" s="200"/>
      <c r="H7" s="200"/>
    </row>
    <row r="8" spans="1:12" ht="58.5" customHeight="1" x14ac:dyDescent="0.25">
      <c r="A8" s="143" t="s">
        <v>64</v>
      </c>
      <c r="B8" s="144" t="s">
        <v>65</v>
      </c>
      <c r="C8" s="144"/>
      <c r="D8" s="143" t="s">
        <v>66</v>
      </c>
      <c r="E8" s="143" t="s">
        <v>67</v>
      </c>
      <c r="F8" s="143" t="s">
        <v>68</v>
      </c>
      <c r="G8" s="143" t="s">
        <v>69</v>
      </c>
      <c r="H8" s="143"/>
    </row>
    <row r="9" spans="1:12" ht="28.5" x14ac:dyDescent="0.25">
      <c r="A9" s="143"/>
      <c r="B9" s="144"/>
      <c r="C9" s="144"/>
      <c r="D9" s="143"/>
      <c r="E9" s="143"/>
      <c r="F9" s="143"/>
      <c r="G9" s="112" t="s">
        <v>70</v>
      </c>
      <c r="H9" s="112" t="s">
        <v>105</v>
      </c>
    </row>
    <row r="10" spans="1:12" ht="21.75" customHeight="1" x14ac:dyDescent="0.25">
      <c r="A10" s="201" t="s">
        <v>231</v>
      </c>
      <c r="B10" s="201"/>
      <c r="C10" s="201"/>
      <c r="D10" s="201"/>
      <c r="E10" s="201"/>
      <c r="F10" s="201"/>
      <c r="G10" s="201"/>
      <c r="H10" s="66"/>
    </row>
    <row r="11" spans="1:12" ht="30" customHeight="1" x14ac:dyDescent="0.25">
      <c r="A11" s="67" t="s">
        <v>102</v>
      </c>
      <c r="B11" s="67" t="s">
        <v>71</v>
      </c>
      <c r="C11" s="67" t="s">
        <v>103</v>
      </c>
      <c r="D11" s="145" t="s">
        <v>104</v>
      </c>
      <c r="E11" s="146"/>
      <c r="F11" s="147"/>
      <c r="G11" s="68"/>
      <c r="H11" s="69">
        <f>H12</f>
        <v>161998.242</v>
      </c>
      <c r="J11" s="202"/>
    </row>
    <row r="12" spans="1:12" ht="20.25" customHeight="1" x14ac:dyDescent="0.25">
      <c r="A12" s="70" t="s">
        <v>154</v>
      </c>
      <c r="B12" s="139" t="s">
        <v>75</v>
      </c>
      <c r="C12" s="148"/>
      <c r="D12" s="148"/>
      <c r="E12" s="148"/>
      <c r="F12" s="148"/>
      <c r="G12" s="140"/>
      <c r="H12" s="69">
        <f>H13+H24</f>
        <v>161998.242</v>
      </c>
    </row>
    <row r="13" spans="1:12" ht="14.25" x14ac:dyDescent="0.25">
      <c r="A13" s="70"/>
      <c r="B13" s="141" t="s">
        <v>155</v>
      </c>
      <c r="C13" s="142"/>
      <c r="D13" s="70"/>
      <c r="E13" s="70"/>
      <c r="F13" s="71"/>
      <c r="G13" s="71"/>
      <c r="H13" s="69">
        <f>SUM(H14:H23)</f>
        <v>117856.251</v>
      </c>
      <c r="J13" s="202"/>
    </row>
    <row r="14" spans="1:12" ht="23.25" customHeight="1" x14ac:dyDescent="0.25">
      <c r="A14" s="72" t="s">
        <v>156</v>
      </c>
      <c r="B14" s="139" t="s">
        <v>157</v>
      </c>
      <c r="C14" s="140"/>
      <c r="D14" s="72" t="s">
        <v>108</v>
      </c>
      <c r="E14" s="70" t="s">
        <v>107</v>
      </c>
      <c r="F14" s="71">
        <v>-14354100</v>
      </c>
      <c r="G14" s="73">
        <v>1</v>
      </c>
      <c r="H14" s="74">
        <f>F14/1000</f>
        <v>-14354.1</v>
      </c>
      <c r="J14" s="202"/>
    </row>
    <row r="15" spans="1:12" ht="23.25" customHeight="1" x14ac:dyDescent="0.25">
      <c r="A15" s="72" t="s">
        <v>163</v>
      </c>
      <c r="B15" s="139" t="s">
        <v>157</v>
      </c>
      <c r="C15" s="140"/>
      <c r="D15" s="72" t="s">
        <v>108</v>
      </c>
      <c r="E15" s="70" t="s">
        <v>107</v>
      </c>
      <c r="F15" s="71">
        <v>1552550</v>
      </c>
      <c r="G15" s="73">
        <v>1</v>
      </c>
      <c r="H15" s="74">
        <f t="shared" ref="H15:H23" si="0">F15/1000</f>
        <v>1552.55</v>
      </c>
      <c r="J15" s="203"/>
      <c r="L15" s="204"/>
    </row>
    <row r="16" spans="1:12" ht="23.25" customHeight="1" x14ac:dyDescent="0.25">
      <c r="A16" s="72" t="s">
        <v>164</v>
      </c>
      <c r="B16" s="139" t="s">
        <v>157</v>
      </c>
      <c r="C16" s="140"/>
      <c r="D16" s="72" t="s">
        <v>227</v>
      </c>
      <c r="E16" s="70" t="s">
        <v>107</v>
      </c>
      <c r="F16" s="71">
        <v>42594400</v>
      </c>
      <c r="G16" s="73">
        <v>1</v>
      </c>
      <c r="H16" s="74">
        <f t="shared" si="0"/>
        <v>42594.400000000001</v>
      </c>
    </row>
    <row r="17" spans="1:8" ht="23.25" customHeight="1" x14ac:dyDescent="0.25">
      <c r="A17" s="72" t="s">
        <v>165</v>
      </c>
      <c r="B17" s="139" t="s">
        <v>157</v>
      </c>
      <c r="C17" s="140"/>
      <c r="D17" s="72" t="s">
        <v>108</v>
      </c>
      <c r="E17" s="70" t="s">
        <v>107</v>
      </c>
      <c r="F17" s="71">
        <v>10761165</v>
      </c>
      <c r="G17" s="73">
        <v>1</v>
      </c>
      <c r="H17" s="74">
        <f t="shared" si="0"/>
        <v>10761.165000000001</v>
      </c>
    </row>
    <row r="18" spans="1:8" ht="23.25" customHeight="1" x14ac:dyDescent="0.25">
      <c r="A18" s="72" t="s">
        <v>166</v>
      </c>
      <c r="B18" s="139" t="s">
        <v>157</v>
      </c>
      <c r="C18" s="140"/>
      <c r="D18" s="72" t="s">
        <v>108</v>
      </c>
      <c r="E18" s="70" t="s">
        <v>107</v>
      </c>
      <c r="F18" s="71">
        <v>17520000</v>
      </c>
      <c r="G18" s="73">
        <v>1</v>
      </c>
      <c r="H18" s="74">
        <f t="shared" si="0"/>
        <v>17520</v>
      </c>
    </row>
    <row r="19" spans="1:8" ht="23.25" customHeight="1" x14ac:dyDescent="0.25">
      <c r="A19" s="72" t="s">
        <v>167</v>
      </c>
      <c r="B19" s="139" t="s">
        <v>157</v>
      </c>
      <c r="C19" s="140"/>
      <c r="D19" s="72" t="s">
        <v>108</v>
      </c>
      <c r="E19" s="70" t="s">
        <v>107</v>
      </c>
      <c r="F19" s="71">
        <v>18181800</v>
      </c>
      <c r="G19" s="73">
        <v>1</v>
      </c>
      <c r="H19" s="74">
        <f t="shared" si="0"/>
        <v>18181.8</v>
      </c>
    </row>
    <row r="20" spans="1:8" ht="23.25" customHeight="1" x14ac:dyDescent="0.25">
      <c r="A20" s="72" t="s">
        <v>168</v>
      </c>
      <c r="B20" s="139" t="s">
        <v>157</v>
      </c>
      <c r="C20" s="140"/>
      <c r="D20" s="72" t="s">
        <v>108</v>
      </c>
      <c r="E20" s="70" t="s">
        <v>107</v>
      </c>
      <c r="F20" s="71">
        <v>2265300</v>
      </c>
      <c r="G20" s="73">
        <v>1</v>
      </c>
      <c r="H20" s="74">
        <f t="shared" si="0"/>
        <v>2265.3000000000002</v>
      </c>
    </row>
    <row r="21" spans="1:8" ht="23.25" customHeight="1" x14ac:dyDescent="0.25">
      <c r="A21" s="72" t="s">
        <v>169</v>
      </c>
      <c r="B21" s="139" t="s">
        <v>157</v>
      </c>
      <c r="C21" s="140"/>
      <c r="D21" s="72" t="s">
        <v>108</v>
      </c>
      <c r="E21" s="70" t="s">
        <v>107</v>
      </c>
      <c r="F21" s="71">
        <v>9960000</v>
      </c>
      <c r="G21" s="73">
        <v>1</v>
      </c>
      <c r="H21" s="74">
        <f t="shared" si="0"/>
        <v>9960</v>
      </c>
    </row>
    <row r="22" spans="1:8" ht="23.25" customHeight="1" x14ac:dyDescent="0.25">
      <c r="A22" s="72" t="s">
        <v>170</v>
      </c>
      <c r="B22" s="139" t="s">
        <v>157</v>
      </c>
      <c r="C22" s="140"/>
      <c r="D22" s="72" t="s">
        <v>108</v>
      </c>
      <c r="E22" s="70" t="s">
        <v>107</v>
      </c>
      <c r="F22" s="71">
        <v>7655500</v>
      </c>
      <c r="G22" s="73">
        <v>1</v>
      </c>
      <c r="H22" s="74">
        <f t="shared" si="0"/>
        <v>7655.5</v>
      </c>
    </row>
    <row r="23" spans="1:8" ht="23.25" customHeight="1" x14ac:dyDescent="0.25">
      <c r="A23" s="72" t="s">
        <v>171</v>
      </c>
      <c r="B23" s="139" t="s">
        <v>157</v>
      </c>
      <c r="C23" s="140"/>
      <c r="D23" s="72" t="s">
        <v>108</v>
      </c>
      <c r="E23" s="70" t="s">
        <v>107</v>
      </c>
      <c r="F23" s="71">
        <v>21719636</v>
      </c>
      <c r="G23" s="73">
        <v>1</v>
      </c>
      <c r="H23" s="74">
        <f t="shared" si="0"/>
        <v>21719.635999999999</v>
      </c>
    </row>
    <row r="24" spans="1:8" ht="14.25" x14ac:dyDescent="0.25">
      <c r="A24" s="75"/>
      <c r="B24" s="141" t="s">
        <v>72</v>
      </c>
      <c r="C24" s="142"/>
      <c r="D24" s="72"/>
      <c r="E24" s="70"/>
      <c r="F24" s="113"/>
      <c r="G24" s="73"/>
      <c r="H24" s="69">
        <f>SUM(H25:H74)</f>
        <v>44141.990999999995</v>
      </c>
    </row>
    <row r="25" spans="1:8" ht="32.25" customHeight="1" x14ac:dyDescent="0.25">
      <c r="A25" s="72" t="s">
        <v>209</v>
      </c>
      <c r="B25" s="139" t="s">
        <v>106</v>
      </c>
      <c r="C25" s="140"/>
      <c r="D25" s="72" t="s">
        <v>108</v>
      </c>
      <c r="E25" s="76" t="s">
        <v>107</v>
      </c>
      <c r="F25" s="205">
        <v>2712500</v>
      </c>
      <c r="G25" s="77">
        <v>1</v>
      </c>
      <c r="H25" s="74">
        <f t="shared" ref="H25:H74" si="1">F25/1000</f>
        <v>2712.5</v>
      </c>
    </row>
    <row r="26" spans="1:8" ht="32.25" customHeight="1" x14ac:dyDescent="0.25">
      <c r="A26" s="72" t="s">
        <v>210</v>
      </c>
      <c r="B26" s="139" t="s">
        <v>106</v>
      </c>
      <c r="C26" s="140"/>
      <c r="D26" s="72" t="s">
        <v>108</v>
      </c>
      <c r="E26" s="76" t="s">
        <v>107</v>
      </c>
      <c r="F26" s="205">
        <v>5990000</v>
      </c>
      <c r="G26" s="77">
        <v>1</v>
      </c>
      <c r="H26" s="74">
        <f t="shared" ref="H26:H34" si="2">F26/1000</f>
        <v>5990</v>
      </c>
    </row>
    <row r="27" spans="1:8" ht="32.25" customHeight="1" x14ac:dyDescent="0.25">
      <c r="A27" s="72" t="s">
        <v>196</v>
      </c>
      <c r="B27" s="139" t="s">
        <v>106</v>
      </c>
      <c r="C27" s="140"/>
      <c r="D27" s="72" t="s">
        <v>108</v>
      </c>
      <c r="E27" s="76" t="s">
        <v>107</v>
      </c>
      <c r="F27" s="205">
        <v>3648930</v>
      </c>
      <c r="G27" s="77">
        <v>1</v>
      </c>
      <c r="H27" s="74">
        <f t="shared" si="2"/>
        <v>3648.93</v>
      </c>
    </row>
    <row r="28" spans="1:8" ht="32.25" customHeight="1" x14ac:dyDescent="0.25">
      <c r="A28" s="72" t="s">
        <v>197</v>
      </c>
      <c r="B28" s="139" t="s">
        <v>106</v>
      </c>
      <c r="C28" s="140"/>
      <c r="D28" s="72" t="s">
        <v>108</v>
      </c>
      <c r="E28" s="76" t="s">
        <v>107</v>
      </c>
      <c r="F28" s="205">
        <v>5993390</v>
      </c>
      <c r="G28" s="77">
        <v>1</v>
      </c>
      <c r="H28" s="74">
        <f t="shared" si="2"/>
        <v>5993.39</v>
      </c>
    </row>
    <row r="29" spans="1:8" ht="32.25" customHeight="1" x14ac:dyDescent="0.25">
      <c r="A29" s="72" t="s">
        <v>198</v>
      </c>
      <c r="B29" s="139" t="s">
        <v>106</v>
      </c>
      <c r="C29" s="140"/>
      <c r="D29" s="72" t="s">
        <v>108</v>
      </c>
      <c r="E29" s="76" t="s">
        <v>107</v>
      </c>
      <c r="F29" s="205">
        <v>3168930</v>
      </c>
      <c r="G29" s="77">
        <v>1</v>
      </c>
      <c r="H29" s="74">
        <f t="shared" si="2"/>
        <v>3168.93</v>
      </c>
    </row>
    <row r="30" spans="1:8" ht="32.25" customHeight="1" x14ac:dyDescent="0.25">
      <c r="A30" s="72" t="s">
        <v>199</v>
      </c>
      <c r="B30" s="139" t="s">
        <v>106</v>
      </c>
      <c r="C30" s="140"/>
      <c r="D30" s="72" t="s">
        <v>108</v>
      </c>
      <c r="E30" s="76" t="s">
        <v>107</v>
      </c>
      <c r="F30" s="205">
        <v>7038880</v>
      </c>
      <c r="G30" s="77">
        <v>1</v>
      </c>
      <c r="H30" s="74">
        <f t="shared" si="2"/>
        <v>7038.88</v>
      </c>
    </row>
    <row r="31" spans="1:8" ht="32.25" customHeight="1" x14ac:dyDescent="0.25">
      <c r="A31" s="72" t="s">
        <v>200</v>
      </c>
      <c r="B31" s="139" t="s">
        <v>106</v>
      </c>
      <c r="C31" s="140"/>
      <c r="D31" s="72" t="s">
        <v>108</v>
      </c>
      <c r="E31" s="76" t="s">
        <v>107</v>
      </c>
      <c r="F31" s="205">
        <v>3312000</v>
      </c>
      <c r="G31" s="77">
        <v>1</v>
      </c>
      <c r="H31" s="74">
        <f t="shared" si="2"/>
        <v>3312</v>
      </c>
    </row>
    <row r="32" spans="1:8" ht="32.25" customHeight="1" x14ac:dyDescent="0.25">
      <c r="A32" s="72" t="s">
        <v>201</v>
      </c>
      <c r="B32" s="139" t="s">
        <v>106</v>
      </c>
      <c r="C32" s="140"/>
      <c r="D32" s="72" t="s">
        <v>108</v>
      </c>
      <c r="E32" s="76" t="s">
        <v>107</v>
      </c>
      <c r="F32" s="205">
        <v>1280000</v>
      </c>
      <c r="G32" s="77">
        <v>1</v>
      </c>
      <c r="H32" s="74">
        <f t="shared" si="2"/>
        <v>1280</v>
      </c>
    </row>
    <row r="33" spans="1:8" ht="32.25" customHeight="1" x14ac:dyDescent="0.25">
      <c r="A33" s="72" t="s">
        <v>202</v>
      </c>
      <c r="B33" s="139" t="s">
        <v>106</v>
      </c>
      <c r="C33" s="140"/>
      <c r="D33" s="72" t="s">
        <v>108</v>
      </c>
      <c r="E33" s="76" t="s">
        <v>107</v>
      </c>
      <c r="F33" s="205">
        <v>2910780</v>
      </c>
      <c r="G33" s="77">
        <v>1</v>
      </c>
      <c r="H33" s="74">
        <f t="shared" si="2"/>
        <v>2910.78</v>
      </c>
    </row>
    <row r="34" spans="1:8" ht="32.25" customHeight="1" x14ac:dyDescent="0.25">
      <c r="A34" s="72" t="s">
        <v>203</v>
      </c>
      <c r="B34" s="139" t="s">
        <v>106</v>
      </c>
      <c r="C34" s="140"/>
      <c r="D34" s="72" t="s">
        <v>108</v>
      </c>
      <c r="E34" s="76" t="s">
        <v>107</v>
      </c>
      <c r="F34" s="205">
        <v>514080</v>
      </c>
      <c r="G34" s="77">
        <v>1</v>
      </c>
      <c r="H34" s="74">
        <f t="shared" si="2"/>
        <v>514.08000000000004</v>
      </c>
    </row>
    <row r="35" spans="1:8" ht="32.25" customHeight="1" x14ac:dyDescent="0.25">
      <c r="A35" s="72" t="s">
        <v>211</v>
      </c>
      <c r="B35" s="139" t="s">
        <v>224</v>
      </c>
      <c r="C35" s="140"/>
      <c r="D35" s="72" t="s">
        <v>108</v>
      </c>
      <c r="E35" s="76" t="s">
        <v>107</v>
      </c>
      <c r="F35" s="205">
        <v>271250</v>
      </c>
      <c r="G35" s="77">
        <v>1</v>
      </c>
      <c r="H35" s="74">
        <f t="shared" si="1"/>
        <v>271.25</v>
      </c>
    </row>
    <row r="36" spans="1:8" ht="32.25" customHeight="1" x14ac:dyDescent="0.25">
      <c r="A36" s="72" t="s">
        <v>212</v>
      </c>
      <c r="B36" s="139" t="s">
        <v>224</v>
      </c>
      <c r="C36" s="140"/>
      <c r="D36" s="72" t="s">
        <v>108</v>
      </c>
      <c r="E36" s="76" t="s">
        <v>107</v>
      </c>
      <c r="F36" s="205">
        <v>245200</v>
      </c>
      <c r="G36" s="77">
        <v>1</v>
      </c>
      <c r="H36" s="74">
        <f t="shared" si="1"/>
        <v>245.2</v>
      </c>
    </row>
    <row r="37" spans="1:8" ht="32.25" customHeight="1" x14ac:dyDescent="0.25">
      <c r="A37" s="72" t="s">
        <v>213</v>
      </c>
      <c r="B37" s="139" t="s">
        <v>224</v>
      </c>
      <c r="C37" s="140"/>
      <c r="D37" s="72" t="s">
        <v>108</v>
      </c>
      <c r="E37" s="76" t="s">
        <v>107</v>
      </c>
      <c r="F37" s="205">
        <v>115200</v>
      </c>
      <c r="G37" s="77">
        <v>1</v>
      </c>
      <c r="H37" s="74">
        <f t="shared" si="1"/>
        <v>115.2</v>
      </c>
    </row>
    <row r="38" spans="1:8" ht="32.25" customHeight="1" x14ac:dyDescent="0.25">
      <c r="A38" s="72" t="s">
        <v>214</v>
      </c>
      <c r="B38" s="139" t="s">
        <v>224</v>
      </c>
      <c r="C38" s="140"/>
      <c r="D38" s="72" t="s">
        <v>108</v>
      </c>
      <c r="E38" s="76" t="s">
        <v>107</v>
      </c>
      <c r="F38" s="205">
        <v>216000</v>
      </c>
      <c r="G38" s="77">
        <v>1</v>
      </c>
      <c r="H38" s="74">
        <f t="shared" si="1"/>
        <v>216</v>
      </c>
    </row>
    <row r="39" spans="1:8" ht="32.25" customHeight="1" x14ac:dyDescent="0.25">
      <c r="A39" s="72" t="s">
        <v>215</v>
      </c>
      <c r="B39" s="139" t="s">
        <v>224</v>
      </c>
      <c r="C39" s="140"/>
      <c r="D39" s="72" t="s">
        <v>108</v>
      </c>
      <c r="E39" s="76" t="s">
        <v>107</v>
      </c>
      <c r="F39" s="205">
        <v>73920</v>
      </c>
      <c r="G39" s="77">
        <v>1</v>
      </c>
      <c r="H39" s="74">
        <f t="shared" si="1"/>
        <v>73.92</v>
      </c>
    </row>
    <row r="40" spans="1:8" ht="32.25" customHeight="1" x14ac:dyDescent="0.25">
      <c r="A40" s="72" t="s">
        <v>216</v>
      </c>
      <c r="B40" s="139" t="s">
        <v>224</v>
      </c>
      <c r="C40" s="140"/>
      <c r="D40" s="72" t="s">
        <v>108</v>
      </c>
      <c r="E40" s="76" t="s">
        <v>107</v>
      </c>
      <c r="F40" s="205">
        <v>288000</v>
      </c>
      <c r="G40" s="77">
        <v>1</v>
      </c>
      <c r="H40" s="74">
        <f t="shared" si="1"/>
        <v>288</v>
      </c>
    </row>
    <row r="41" spans="1:8" ht="32.25" customHeight="1" x14ac:dyDescent="0.25">
      <c r="A41" s="72" t="s">
        <v>217</v>
      </c>
      <c r="B41" s="139" t="s">
        <v>224</v>
      </c>
      <c r="C41" s="140"/>
      <c r="D41" s="72" t="s">
        <v>108</v>
      </c>
      <c r="E41" s="76" t="s">
        <v>107</v>
      </c>
      <c r="F41" s="205">
        <v>198720</v>
      </c>
      <c r="G41" s="77">
        <v>1</v>
      </c>
      <c r="H41" s="74">
        <f t="shared" si="1"/>
        <v>198.72</v>
      </c>
    </row>
    <row r="42" spans="1:8" ht="32.25" customHeight="1" x14ac:dyDescent="0.25">
      <c r="A42" s="72" t="s">
        <v>218</v>
      </c>
      <c r="B42" s="139" t="s">
        <v>224</v>
      </c>
      <c r="C42" s="140"/>
      <c r="D42" s="72" t="s">
        <v>108</v>
      </c>
      <c r="E42" s="76" t="s">
        <v>107</v>
      </c>
      <c r="F42" s="205">
        <v>424540</v>
      </c>
      <c r="G42" s="77">
        <v>1</v>
      </c>
      <c r="H42" s="74">
        <f t="shared" si="1"/>
        <v>424.54</v>
      </c>
    </row>
    <row r="43" spans="1:8" ht="32.25" customHeight="1" x14ac:dyDescent="0.25">
      <c r="A43" s="72" t="s">
        <v>226</v>
      </c>
      <c r="B43" s="139" t="s">
        <v>224</v>
      </c>
      <c r="C43" s="140"/>
      <c r="D43" s="72" t="s">
        <v>108</v>
      </c>
      <c r="E43" s="76" t="s">
        <v>107</v>
      </c>
      <c r="F43" s="205">
        <v>389280</v>
      </c>
      <c r="G43" s="77">
        <v>1</v>
      </c>
      <c r="H43" s="74">
        <f t="shared" si="1"/>
        <v>389.28</v>
      </c>
    </row>
    <row r="44" spans="1:8" ht="32.25" customHeight="1" x14ac:dyDescent="0.25">
      <c r="A44" s="72" t="s">
        <v>219</v>
      </c>
      <c r="B44" s="139" t="s">
        <v>224</v>
      </c>
      <c r="C44" s="140"/>
      <c r="D44" s="72" t="s">
        <v>108</v>
      </c>
      <c r="E44" s="76" t="s">
        <v>107</v>
      </c>
      <c r="F44" s="205">
        <v>153600</v>
      </c>
      <c r="G44" s="77">
        <v>1</v>
      </c>
      <c r="H44" s="74">
        <f t="shared" si="1"/>
        <v>153.6</v>
      </c>
    </row>
    <row r="45" spans="1:8" ht="32.25" customHeight="1" x14ac:dyDescent="0.25">
      <c r="A45" s="72" t="s">
        <v>220</v>
      </c>
      <c r="B45" s="139" t="s">
        <v>224</v>
      </c>
      <c r="C45" s="140"/>
      <c r="D45" s="72" t="s">
        <v>108</v>
      </c>
      <c r="E45" s="76" t="s">
        <v>107</v>
      </c>
      <c r="F45" s="205">
        <v>290680</v>
      </c>
      <c r="G45" s="77">
        <v>1</v>
      </c>
      <c r="H45" s="74">
        <f t="shared" si="1"/>
        <v>290.68</v>
      </c>
    </row>
    <row r="46" spans="1:8" ht="32.25" customHeight="1" x14ac:dyDescent="0.25">
      <c r="A46" s="72" t="s">
        <v>221</v>
      </c>
      <c r="B46" s="139" t="s">
        <v>224</v>
      </c>
      <c r="C46" s="140"/>
      <c r="D46" s="72" t="s">
        <v>108</v>
      </c>
      <c r="E46" s="76" t="s">
        <v>107</v>
      </c>
      <c r="F46" s="205">
        <v>56550</v>
      </c>
      <c r="G46" s="77">
        <v>1</v>
      </c>
      <c r="H46" s="74">
        <f t="shared" si="1"/>
        <v>56.55</v>
      </c>
    </row>
    <row r="47" spans="1:8" ht="32.25" customHeight="1" x14ac:dyDescent="0.25">
      <c r="A47" s="72" t="s">
        <v>222</v>
      </c>
      <c r="B47" s="139" t="s">
        <v>224</v>
      </c>
      <c r="C47" s="140"/>
      <c r="D47" s="72" t="s">
        <v>108</v>
      </c>
      <c r="E47" s="76" t="s">
        <v>107</v>
      </c>
      <c r="F47" s="205">
        <v>283960</v>
      </c>
      <c r="G47" s="77">
        <v>1</v>
      </c>
      <c r="H47" s="74">
        <f t="shared" si="1"/>
        <v>283.95999999999998</v>
      </c>
    </row>
    <row r="48" spans="1:8" ht="32.25" customHeight="1" x14ac:dyDescent="0.25">
      <c r="A48" s="72" t="s">
        <v>223</v>
      </c>
      <c r="B48" s="139" t="s">
        <v>224</v>
      </c>
      <c r="C48" s="140"/>
      <c r="D48" s="72" t="s">
        <v>108</v>
      </c>
      <c r="E48" s="76" t="s">
        <v>107</v>
      </c>
      <c r="F48" s="205">
        <v>269830</v>
      </c>
      <c r="G48" s="77">
        <v>1</v>
      </c>
      <c r="H48" s="74">
        <f t="shared" si="1"/>
        <v>269.83</v>
      </c>
    </row>
    <row r="49" spans="1:11" ht="21.75" customHeight="1" x14ac:dyDescent="0.25">
      <c r="A49" s="72" t="s">
        <v>158</v>
      </c>
      <c r="B49" s="139" t="s">
        <v>159</v>
      </c>
      <c r="C49" s="140"/>
      <c r="D49" s="72" t="s">
        <v>108</v>
      </c>
      <c r="E49" s="76" t="s">
        <v>107</v>
      </c>
      <c r="F49" s="205">
        <v>-1779800</v>
      </c>
      <c r="G49" s="77">
        <v>1</v>
      </c>
      <c r="H49" s="74">
        <f t="shared" si="1"/>
        <v>-1779.8</v>
      </c>
      <c r="J49" s="202"/>
    </row>
    <row r="50" spans="1:11" ht="21.75" customHeight="1" x14ac:dyDescent="0.25">
      <c r="A50" s="72" t="s">
        <v>172</v>
      </c>
      <c r="B50" s="139" t="s">
        <v>159</v>
      </c>
      <c r="C50" s="140"/>
      <c r="D50" s="72" t="s">
        <v>108</v>
      </c>
      <c r="E50" s="76" t="s">
        <v>107</v>
      </c>
      <c r="F50" s="205">
        <v>459300</v>
      </c>
      <c r="G50" s="77">
        <v>1</v>
      </c>
      <c r="H50" s="74">
        <f t="shared" si="1"/>
        <v>459.3</v>
      </c>
      <c r="J50" s="202"/>
    </row>
    <row r="51" spans="1:11" ht="21.75" customHeight="1" x14ac:dyDescent="0.25">
      <c r="A51" s="72" t="s">
        <v>173</v>
      </c>
      <c r="B51" s="139" t="s">
        <v>159</v>
      </c>
      <c r="C51" s="140"/>
      <c r="D51" s="72" t="s">
        <v>108</v>
      </c>
      <c r="E51" s="76" t="s">
        <v>107</v>
      </c>
      <c r="F51" s="205">
        <v>516700</v>
      </c>
      <c r="G51" s="77">
        <v>1</v>
      </c>
      <c r="H51" s="74">
        <f t="shared" si="1"/>
        <v>516.70000000000005</v>
      </c>
    </row>
    <row r="52" spans="1:11" ht="21.75" customHeight="1" x14ac:dyDescent="0.25">
      <c r="A52" s="72" t="s">
        <v>174</v>
      </c>
      <c r="B52" s="139" t="s">
        <v>159</v>
      </c>
      <c r="C52" s="140"/>
      <c r="D52" s="72" t="s">
        <v>108</v>
      </c>
      <c r="E52" s="76" t="s">
        <v>107</v>
      </c>
      <c r="F52" s="205">
        <v>373200</v>
      </c>
      <c r="G52" s="77">
        <v>1</v>
      </c>
      <c r="H52" s="74">
        <f t="shared" si="1"/>
        <v>373.2</v>
      </c>
    </row>
    <row r="53" spans="1:11" ht="21.75" customHeight="1" x14ac:dyDescent="0.25">
      <c r="A53" s="72" t="s">
        <v>175</v>
      </c>
      <c r="B53" s="139" t="s">
        <v>159</v>
      </c>
      <c r="C53" s="140"/>
      <c r="D53" s="72" t="s">
        <v>108</v>
      </c>
      <c r="E53" s="76" t="s">
        <v>107</v>
      </c>
      <c r="F53" s="205">
        <v>46580</v>
      </c>
      <c r="G53" s="77">
        <v>1</v>
      </c>
      <c r="H53" s="74">
        <f t="shared" si="1"/>
        <v>46.58</v>
      </c>
    </row>
    <row r="54" spans="1:11" ht="21.75" customHeight="1" x14ac:dyDescent="0.25">
      <c r="A54" s="72" t="s">
        <v>176</v>
      </c>
      <c r="B54" s="139" t="s">
        <v>159</v>
      </c>
      <c r="C54" s="140"/>
      <c r="D54" s="72" t="s">
        <v>108</v>
      </c>
      <c r="E54" s="76" t="s">
        <v>107</v>
      </c>
      <c r="F54" s="205">
        <v>851900</v>
      </c>
      <c r="G54" s="77">
        <v>1</v>
      </c>
      <c r="H54" s="74">
        <f t="shared" si="1"/>
        <v>851.9</v>
      </c>
    </row>
    <row r="55" spans="1:11" ht="21.75" customHeight="1" x14ac:dyDescent="0.25">
      <c r="A55" s="72" t="s">
        <v>177</v>
      </c>
      <c r="B55" s="139" t="s">
        <v>159</v>
      </c>
      <c r="C55" s="140"/>
      <c r="D55" s="72" t="s">
        <v>108</v>
      </c>
      <c r="E55" s="76" t="s">
        <v>107</v>
      </c>
      <c r="F55" s="205">
        <v>322835</v>
      </c>
      <c r="G55" s="77">
        <v>1</v>
      </c>
      <c r="H55" s="74">
        <f t="shared" si="1"/>
        <v>322.83499999999998</v>
      </c>
    </row>
    <row r="56" spans="1:11" ht="21.75" customHeight="1" x14ac:dyDescent="0.25">
      <c r="A56" s="72" t="s">
        <v>178</v>
      </c>
      <c r="B56" s="139" t="s">
        <v>159</v>
      </c>
      <c r="C56" s="140"/>
      <c r="D56" s="72" t="s">
        <v>108</v>
      </c>
      <c r="E56" s="76" t="s">
        <v>107</v>
      </c>
      <c r="F56" s="205">
        <v>198000</v>
      </c>
      <c r="G56" s="77">
        <v>1</v>
      </c>
      <c r="H56" s="74">
        <f t="shared" si="1"/>
        <v>198</v>
      </c>
    </row>
    <row r="57" spans="1:11" ht="21.75" customHeight="1" x14ac:dyDescent="0.25">
      <c r="A57" s="72" t="s">
        <v>179</v>
      </c>
      <c r="B57" s="139" t="s">
        <v>159</v>
      </c>
      <c r="C57" s="140"/>
      <c r="D57" s="72" t="s">
        <v>108</v>
      </c>
      <c r="E57" s="76" t="s">
        <v>107</v>
      </c>
      <c r="F57" s="205">
        <v>545500</v>
      </c>
      <c r="G57" s="77">
        <v>1</v>
      </c>
      <c r="H57" s="74">
        <f t="shared" si="1"/>
        <v>545.5</v>
      </c>
    </row>
    <row r="58" spans="1:11" ht="21.75" customHeight="1" x14ac:dyDescent="0.25">
      <c r="A58" s="72" t="s">
        <v>180</v>
      </c>
      <c r="B58" s="139" t="s">
        <v>159</v>
      </c>
      <c r="C58" s="140"/>
      <c r="D58" s="72" t="s">
        <v>108</v>
      </c>
      <c r="E58" s="76" t="s">
        <v>107</v>
      </c>
      <c r="F58" s="205">
        <v>68000</v>
      </c>
      <c r="G58" s="77">
        <v>1</v>
      </c>
      <c r="H58" s="74">
        <f t="shared" si="1"/>
        <v>68</v>
      </c>
    </row>
    <row r="59" spans="1:11" ht="21.75" customHeight="1" x14ac:dyDescent="0.25">
      <c r="A59" s="72" t="s">
        <v>181</v>
      </c>
      <c r="B59" s="139" t="s">
        <v>159</v>
      </c>
      <c r="C59" s="140"/>
      <c r="D59" s="72" t="s">
        <v>108</v>
      </c>
      <c r="E59" s="76" t="s">
        <v>107</v>
      </c>
      <c r="F59" s="205">
        <v>120000</v>
      </c>
      <c r="G59" s="77">
        <v>1</v>
      </c>
      <c r="H59" s="74">
        <f t="shared" si="1"/>
        <v>120</v>
      </c>
    </row>
    <row r="60" spans="1:11" ht="21.75" customHeight="1" x14ac:dyDescent="0.25">
      <c r="A60" s="72" t="s">
        <v>182</v>
      </c>
      <c r="B60" s="139" t="s">
        <v>159</v>
      </c>
      <c r="C60" s="140"/>
      <c r="D60" s="72" t="s">
        <v>108</v>
      </c>
      <c r="E60" s="76" t="s">
        <v>107</v>
      </c>
      <c r="F60" s="205">
        <v>229670</v>
      </c>
      <c r="G60" s="77">
        <v>1</v>
      </c>
      <c r="H60" s="74">
        <f t="shared" si="1"/>
        <v>229.67</v>
      </c>
    </row>
    <row r="61" spans="1:11" ht="21.75" customHeight="1" x14ac:dyDescent="0.25">
      <c r="A61" s="72" t="s">
        <v>183</v>
      </c>
      <c r="B61" s="139" t="s">
        <v>159</v>
      </c>
      <c r="C61" s="140"/>
      <c r="D61" s="72" t="s">
        <v>108</v>
      </c>
      <c r="E61" s="76" t="s">
        <v>107</v>
      </c>
      <c r="F61" s="205">
        <v>542991</v>
      </c>
      <c r="G61" s="77">
        <v>1</v>
      </c>
      <c r="H61" s="74">
        <f t="shared" si="1"/>
        <v>542.99099999999999</v>
      </c>
    </row>
    <row r="62" spans="1:11" ht="21.75" customHeight="1" x14ac:dyDescent="0.25">
      <c r="A62" s="72" t="s">
        <v>160</v>
      </c>
      <c r="B62" s="139" t="s">
        <v>161</v>
      </c>
      <c r="C62" s="140"/>
      <c r="D62" s="72" t="s">
        <v>162</v>
      </c>
      <c r="E62" s="76" t="s">
        <v>107</v>
      </c>
      <c r="F62" s="205">
        <v>-890000</v>
      </c>
      <c r="G62" s="77">
        <v>1</v>
      </c>
      <c r="H62" s="74">
        <f t="shared" si="1"/>
        <v>-890</v>
      </c>
      <c r="J62" s="202"/>
      <c r="K62" s="202"/>
    </row>
    <row r="63" spans="1:11" ht="21.75" customHeight="1" x14ac:dyDescent="0.25">
      <c r="A63" s="72" t="s">
        <v>184</v>
      </c>
      <c r="B63" s="139" t="s">
        <v>161</v>
      </c>
      <c r="C63" s="140"/>
      <c r="D63" s="72" t="s">
        <v>162</v>
      </c>
      <c r="E63" s="76" t="s">
        <v>107</v>
      </c>
      <c r="F63" s="205">
        <v>229700</v>
      </c>
      <c r="G63" s="77">
        <v>1</v>
      </c>
      <c r="H63" s="74">
        <f t="shared" si="1"/>
        <v>229.7</v>
      </c>
    </row>
    <row r="64" spans="1:11" ht="21.75" customHeight="1" x14ac:dyDescent="0.25">
      <c r="A64" s="72" t="s">
        <v>185</v>
      </c>
      <c r="B64" s="139" t="s">
        <v>161</v>
      </c>
      <c r="C64" s="140"/>
      <c r="D64" s="72" t="s">
        <v>162</v>
      </c>
      <c r="E64" s="76" t="s">
        <v>107</v>
      </c>
      <c r="F64" s="205">
        <v>258400</v>
      </c>
      <c r="G64" s="77">
        <v>1</v>
      </c>
      <c r="H64" s="74">
        <f t="shared" si="1"/>
        <v>258.39999999999998</v>
      </c>
    </row>
    <row r="65" spans="1:8" ht="21.75" customHeight="1" x14ac:dyDescent="0.25">
      <c r="A65" s="72" t="s">
        <v>186</v>
      </c>
      <c r="B65" s="139" t="s">
        <v>161</v>
      </c>
      <c r="C65" s="140"/>
      <c r="D65" s="72" t="s">
        <v>162</v>
      </c>
      <c r="E65" s="76" t="s">
        <v>107</v>
      </c>
      <c r="F65" s="205">
        <v>186600</v>
      </c>
      <c r="G65" s="77">
        <v>1</v>
      </c>
      <c r="H65" s="74">
        <f t="shared" si="1"/>
        <v>186.6</v>
      </c>
    </row>
    <row r="66" spans="1:8" ht="21.75" customHeight="1" x14ac:dyDescent="0.25">
      <c r="A66" s="72" t="s">
        <v>187</v>
      </c>
      <c r="B66" s="139" t="s">
        <v>161</v>
      </c>
      <c r="C66" s="140"/>
      <c r="D66" s="72" t="s">
        <v>162</v>
      </c>
      <c r="E66" s="76" t="s">
        <v>107</v>
      </c>
      <c r="F66" s="205">
        <v>23290</v>
      </c>
      <c r="G66" s="77">
        <v>1</v>
      </c>
      <c r="H66" s="74">
        <f t="shared" si="1"/>
        <v>23.29</v>
      </c>
    </row>
    <row r="67" spans="1:8" ht="21.75" customHeight="1" x14ac:dyDescent="0.25">
      <c r="A67" s="72" t="s">
        <v>188</v>
      </c>
      <c r="B67" s="139" t="s">
        <v>161</v>
      </c>
      <c r="C67" s="140"/>
      <c r="D67" s="72" t="s">
        <v>162</v>
      </c>
      <c r="E67" s="76" t="s">
        <v>107</v>
      </c>
      <c r="F67" s="205">
        <v>553700</v>
      </c>
      <c r="G67" s="77">
        <v>1</v>
      </c>
      <c r="H67" s="74">
        <f t="shared" si="1"/>
        <v>553.70000000000005</v>
      </c>
    </row>
    <row r="68" spans="1:8" ht="21.75" customHeight="1" x14ac:dyDescent="0.25">
      <c r="A68" s="72" t="s">
        <v>189</v>
      </c>
      <c r="B68" s="139" t="s">
        <v>161</v>
      </c>
      <c r="C68" s="140"/>
      <c r="D68" s="72" t="s">
        <v>162</v>
      </c>
      <c r="E68" s="76" t="s">
        <v>107</v>
      </c>
      <c r="F68" s="205">
        <v>161400</v>
      </c>
      <c r="G68" s="77">
        <v>1</v>
      </c>
      <c r="H68" s="74">
        <f t="shared" si="1"/>
        <v>161.4</v>
      </c>
    </row>
    <row r="69" spans="1:8" ht="21.75" customHeight="1" x14ac:dyDescent="0.25">
      <c r="A69" s="72" t="s">
        <v>190</v>
      </c>
      <c r="B69" s="139" t="s">
        <v>161</v>
      </c>
      <c r="C69" s="140"/>
      <c r="D69" s="72" t="s">
        <v>162</v>
      </c>
      <c r="E69" s="76" t="s">
        <v>107</v>
      </c>
      <c r="F69" s="205">
        <v>336900</v>
      </c>
      <c r="G69" s="77">
        <v>1</v>
      </c>
      <c r="H69" s="74">
        <f t="shared" si="1"/>
        <v>336.9</v>
      </c>
    </row>
    <row r="70" spans="1:8" ht="21.75" customHeight="1" x14ac:dyDescent="0.25">
      <c r="A70" s="72" t="s">
        <v>191</v>
      </c>
      <c r="B70" s="139" t="s">
        <v>161</v>
      </c>
      <c r="C70" s="140"/>
      <c r="D70" s="72" t="s">
        <v>162</v>
      </c>
      <c r="E70" s="76" t="s">
        <v>107</v>
      </c>
      <c r="F70" s="205">
        <v>272700</v>
      </c>
      <c r="G70" s="77">
        <v>1</v>
      </c>
      <c r="H70" s="74">
        <f t="shared" si="1"/>
        <v>272.7</v>
      </c>
    </row>
    <row r="71" spans="1:8" ht="21.75" customHeight="1" x14ac:dyDescent="0.25">
      <c r="A71" s="72" t="s">
        <v>192</v>
      </c>
      <c r="B71" s="139" t="s">
        <v>161</v>
      </c>
      <c r="C71" s="140"/>
      <c r="D71" s="72" t="s">
        <v>162</v>
      </c>
      <c r="E71" s="76" t="s">
        <v>107</v>
      </c>
      <c r="F71" s="205">
        <v>34000</v>
      </c>
      <c r="G71" s="77">
        <v>1</v>
      </c>
      <c r="H71" s="74">
        <f t="shared" si="1"/>
        <v>34</v>
      </c>
    </row>
    <row r="72" spans="1:8" ht="21.75" customHeight="1" x14ac:dyDescent="0.25">
      <c r="A72" s="72" t="s">
        <v>193</v>
      </c>
      <c r="B72" s="139" t="s">
        <v>161</v>
      </c>
      <c r="C72" s="140"/>
      <c r="D72" s="72" t="s">
        <v>162</v>
      </c>
      <c r="E72" s="76" t="s">
        <v>107</v>
      </c>
      <c r="F72" s="205">
        <v>215300</v>
      </c>
      <c r="G72" s="77">
        <v>1</v>
      </c>
      <c r="H72" s="74">
        <f t="shared" si="1"/>
        <v>215.3</v>
      </c>
    </row>
    <row r="73" spans="1:8" ht="21.75" customHeight="1" x14ac:dyDescent="0.25">
      <c r="A73" s="72" t="s">
        <v>194</v>
      </c>
      <c r="B73" s="139" t="s">
        <v>161</v>
      </c>
      <c r="C73" s="140"/>
      <c r="D73" s="72" t="s">
        <v>162</v>
      </c>
      <c r="E73" s="76" t="s">
        <v>107</v>
      </c>
      <c r="F73" s="205">
        <v>114830</v>
      </c>
      <c r="G73" s="77">
        <v>1</v>
      </c>
      <c r="H73" s="74">
        <f t="shared" si="1"/>
        <v>114.83</v>
      </c>
    </row>
    <row r="74" spans="1:8" ht="21.75" customHeight="1" x14ac:dyDescent="0.25">
      <c r="A74" s="72" t="s">
        <v>195</v>
      </c>
      <c r="B74" s="139" t="s">
        <v>161</v>
      </c>
      <c r="C74" s="140"/>
      <c r="D74" s="72" t="s">
        <v>162</v>
      </c>
      <c r="E74" s="76" t="s">
        <v>107</v>
      </c>
      <c r="F74" s="205">
        <v>304075</v>
      </c>
      <c r="G74" s="77">
        <v>1</v>
      </c>
      <c r="H74" s="74">
        <f t="shared" si="1"/>
        <v>304.07499999999999</v>
      </c>
    </row>
  </sheetData>
  <mergeCells count="72">
    <mergeCell ref="B13:C13"/>
    <mergeCell ref="A6:H7"/>
    <mergeCell ref="A8:A9"/>
    <mergeCell ref="B8:C9"/>
    <mergeCell ref="D8:D9"/>
    <mergeCell ref="E8:E9"/>
    <mergeCell ref="F8:F9"/>
    <mergeCell ref="G8:H8"/>
    <mergeCell ref="A10:G10"/>
    <mergeCell ref="D11:F11"/>
    <mergeCell ref="B12:G12"/>
    <mergeCell ref="B14:C14"/>
    <mergeCell ref="B24:C24"/>
    <mergeCell ref="B16:C16"/>
    <mergeCell ref="B17:C17"/>
    <mergeCell ref="B18:C18"/>
    <mergeCell ref="B19:C19"/>
    <mergeCell ref="B20:C20"/>
    <mergeCell ref="B21:C21"/>
    <mergeCell ref="B22:C22"/>
    <mergeCell ref="B23:C23"/>
    <mergeCell ref="B15:C15"/>
    <mergeCell ref="B62:C62"/>
    <mergeCell ref="B54:C54"/>
    <mergeCell ref="B55:C55"/>
    <mergeCell ref="B56:C56"/>
    <mergeCell ref="B57:C57"/>
    <mergeCell ref="B58:C58"/>
    <mergeCell ref="B59:C59"/>
    <mergeCell ref="B60:C60"/>
    <mergeCell ref="B61:C61"/>
    <mergeCell ref="B32:C32"/>
    <mergeCell ref="B44:C44"/>
    <mergeCell ref="B33:C33"/>
    <mergeCell ref="B45:C45"/>
    <mergeCell ref="B34:C34"/>
    <mergeCell ref="B50:C50"/>
    <mergeCell ref="B51:C51"/>
    <mergeCell ref="B52:C52"/>
    <mergeCell ref="B53:C53"/>
    <mergeCell ref="B41:C41"/>
    <mergeCell ref="B42:C42"/>
    <mergeCell ref="B43:C43"/>
    <mergeCell ref="B46:C46"/>
    <mergeCell ref="B47:C47"/>
    <mergeCell ref="B49:C49"/>
    <mergeCell ref="B48:C4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3:C73"/>
    <mergeCell ref="B74:C74"/>
    <mergeCell ref="B25:C25"/>
    <mergeCell ref="B35:C35"/>
    <mergeCell ref="B26:C26"/>
    <mergeCell ref="B36:C36"/>
    <mergeCell ref="B27:C27"/>
    <mergeCell ref="B37:C37"/>
    <mergeCell ref="B28:C28"/>
    <mergeCell ref="B38:C38"/>
    <mergeCell ref="B29:C29"/>
    <mergeCell ref="B39:C39"/>
    <mergeCell ref="B30:C30"/>
    <mergeCell ref="B40:C40"/>
    <mergeCell ref="B31:C31"/>
    <mergeCell ref="B68:C68"/>
  </mergeCells>
  <pageMargins left="0.2" right="0.2" top="0.33" bottom="0.28000000000000003" header="0.2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Havelvac 1 </vt:lpstr>
      <vt:lpstr>Havelvac 2</vt:lpstr>
      <vt:lpstr>Havelvac 3</vt:lpstr>
      <vt:lpstr>havelva 4</vt:lpstr>
      <vt:lpstr>Havelvac 5</vt:lpstr>
      <vt:lpstr>Havelvac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https://mul2.gov.am/tasks/113230/oneclick/havelvatcner.xlsx?token=898c9fb7b51c818a9522d45d56dd6f53</cp:keywords>
  <cp:lastModifiedBy>Knarik Sayadyan</cp:lastModifiedBy>
  <cp:lastPrinted>2019-08-20T09:57:20Z</cp:lastPrinted>
  <dcterms:modified xsi:type="dcterms:W3CDTF">2019-08-21T05:37:57Z</dcterms:modified>
</cp:coreProperties>
</file>