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5576" windowHeight="7992"/>
  </bookViews>
  <sheets>
    <sheet name="SPORTLAND" sheetId="2" r:id="rId1"/>
    <sheet name="լավագույն մարզական ընտանիք.2016" sheetId="1" r:id="rId2"/>
    <sheet name="լավագույն մարզական ընտանիք. (2)" sheetId="3" r:id="rId3"/>
  </sheets>
  <calcPr calcId="125725"/>
</workbook>
</file>

<file path=xl/calcChain.xml><?xml version="1.0" encoding="utf-8"?>
<calcChain xmlns="http://schemas.openxmlformats.org/spreadsheetml/2006/main">
  <c r="F93" i="3"/>
  <c r="F87"/>
  <c r="F86"/>
  <c r="F93" i="1"/>
  <c r="G139"/>
  <c r="G138"/>
  <c r="G137"/>
  <c r="F87"/>
  <c r="F86"/>
  <c r="G143"/>
  <c r="G142"/>
  <c r="H149"/>
  <c r="H148"/>
  <c r="N99"/>
  <c r="H150"/>
  <c r="G148"/>
  <c r="F130" i="3"/>
  <c r="F129"/>
  <c r="F131" s="1"/>
  <c r="F124"/>
  <c r="F123"/>
  <c r="F122"/>
  <c r="F121"/>
  <c r="F125" s="1"/>
  <c r="F115"/>
  <c r="F114"/>
  <c r="F113"/>
  <c r="F112"/>
  <c r="F111"/>
  <c r="F109"/>
  <c r="F108"/>
  <c r="F107"/>
  <c r="F116" s="1"/>
  <c r="G97"/>
  <c r="G99" s="1"/>
  <c r="F91"/>
  <c r="F89"/>
  <c r="F88"/>
  <c r="F84"/>
  <c r="F83"/>
  <c r="F80"/>
  <c r="F79"/>
  <c r="F78"/>
  <c r="F77"/>
  <c r="F71"/>
  <c r="F70"/>
  <c r="F69"/>
  <c r="F67"/>
  <c r="F66"/>
  <c r="F65"/>
  <c r="F64"/>
  <c r="F63"/>
  <c r="F72" s="1"/>
  <c r="G57"/>
  <c r="G56"/>
  <c r="G55"/>
  <c r="G54"/>
  <c r="G58" s="1"/>
  <c r="F48"/>
  <c r="F47"/>
  <c r="F46"/>
  <c r="F45"/>
  <c r="F49" s="1"/>
  <c r="G39"/>
  <c r="G38"/>
  <c r="G37"/>
  <c r="G36"/>
  <c r="E30"/>
  <c r="E29"/>
  <c r="E28"/>
  <c r="E27"/>
  <c r="E25"/>
  <c r="E24"/>
  <c r="E23"/>
  <c r="F17"/>
  <c r="F16"/>
  <c r="F15"/>
  <c r="F9"/>
  <c r="F8"/>
  <c r="F7"/>
  <c r="F10" s="1"/>
  <c r="F31" i="2"/>
  <c r="F30"/>
  <c r="F29"/>
  <c r="F28"/>
  <c r="F27"/>
  <c r="F26"/>
  <c r="F25"/>
  <c r="F24"/>
  <c r="F23"/>
  <c r="F22"/>
  <c r="F21"/>
  <c r="F20"/>
  <c r="F19"/>
  <c r="G40" s="1"/>
  <c r="F18"/>
  <c r="F17"/>
  <c r="F16"/>
  <c r="F15"/>
  <c r="F14"/>
  <c r="F13"/>
  <c r="F11"/>
  <c r="F10"/>
  <c r="F9"/>
  <c r="F8"/>
  <c r="F34" s="1"/>
  <c r="G41" l="1"/>
  <c r="G144" i="1"/>
  <c r="I148"/>
  <c r="H40" i="2"/>
  <c r="E31" i="3"/>
  <c r="F18"/>
  <c r="G40"/>
  <c r="G42" i="2" l="1"/>
  <c r="H42" s="1"/>
  <c r="H41"/>
  <c r="F132" i="3"/>
  <c r="N97" i="1"/>
  <c r="M97"/>
  <c r="K79"/>
  <c r="L79" s="1"/>
  <c r="K78"/>
  <c r="L78" s="1"/>
  <c r="L77"/>
  <c r="K77"/>
  <c r="L63"/>
  <c r="K63"/>
  <c r="F130"/>
  <c r="F129"/>
  <c r="F131" s="1"/>
  <c r="F124"/>
  <c r="F123"/>
  <c r="F122"/>
  <c r="F121"/>
  <c r="F125" s="1"/>
  <c r="F115"/>
  <c r="F114"/>
  <c r="F113"/>
  <c r="F112"/>
  <c r="F111"/>
  <c r="F109"/>
  <c r="F108"/>
  <c r="F107"/>
  <c r="F116" s="1"/>
  <c r="G97"/>
  <c r="G99" s="1"/>
  <c r="F91"/>
  <c r="F89"/>
  <c r="F88"/>
  <c r="F84"/>
  <c r="F83"/>
  <c r="F80"/>
  <c r="F79"/>
  <c r="F78"/>
  <c r="F77"/>
  <c r="F71"/>
  <c r="F70"/>
  <c r="F69"/>
  <c r="F67"/>
  <c r="F66"/>
  <c r="F65"/>
  <c r="F64"/>
  <c r="F63"/>
  <c r="F72" s="1"/>
  <c r="G57"/>
  <c r="G56"/>
  <c r="G55"/>
  <c r="G54"/>
  <c r="G58" s="1"/>
  <c r="F48"/>
  <c r="F47"/>
  <c r="F46"/>
  <c r="F45"/>
  <c r="F49" s="1"/>
  <c r="G39"/>
  <c r="G38"/>
  <c r="G37"/>
  <c r="G36"/>
  <c r="E30"/>
  <c r="E29"/>
  <c r="E28"/>
  <c r="E27"/>
  <c r="E25"/>
  <c r="E24"/>
  <c r="E23"/>
  <c r="E31" s="1"/>
  <c r="F17"/>
  <c r="F16"/>
  <c r="F15"/>
  <c r="F18" s="1"/>
  <c r="F9"/>
  <c r="F8"/>
  <c r="F7"/>
  <c r="F10" s="1"/>
  <c r="G149" l="1"/>
  <c r="G150" s="1"/>
  <c r="I150" s="1"/>
  <c r="H137"/>
  <c r="G40"/>
  <c r="F132" s="1"/>
  <c r="H138"/>
  <c r="I138" l="1"/>
  <c r="I149"/>
  <c r="I139"/>
  <c r="H139"/>
  <c r="I137"/>
</calcChain>
</file>

<file path=xl/sharedStrings.xml><?xml version="1.0" encoding="utf-8"?>
<sst xmlns="http://schemas.openxmlformats.org/spreadsheetml/2006/main" count="468" uniqueCount="136">
  <si>
    <t>Ն Ա Խ Ա Հ Ա Շ Ի Վ</t>
  </si>
  <si>
    <t>N 1</t>
  </si>
  <si>
    <t>Ծառայության տեսակը</t>
  </si>
  <si>
    <t>Միավորի թիվը</t>
  </si>
  <si>
    <t xml:space="preserve">Տարիքային խմբերի քանակը </t>
  </si>
  <si>
    <t>Պարգևատրության գումարը (դրամ)</t>
  </si>
  <si>
    <t>Ընդամենը (դրամ)</t>
  </si>
  <si>
    <t>Եռամսյակ</t>
  </si>
  <si>
    <t>Պարգևատրում 1-ին փուլի մրցումներին 1-ին, 2-րդ և 3-րդ տեղերը գրաված ընտանիքներին`</t>
  </si>
  <si>
    <t>1-ին տեղ</t>
  </si>
  <si>
    <t>2-րդ տեղ</t>
  </si>
  <si>
    <t>3-րդ տեղ</t>
  </si>
  <si>
    <t>ԸՆԴԱՄԵՆԸ</t>
  </si>
  <si>
    <t xml:space="preserve"> </t>
  </si>
  <si>
    <t>N 2</t>
  </si>
  <si>
    <t>Պարգևատրում 2-րդ փուլի մրցումներին 1-ին, 2-րդ և 3-րդ տեղերը գրաված ընտանիքներին`</t>
  </si>
  <si>
    <t>N 3</t>
  </si>
  <si>
    <t>Պարգևատրում 3-ին փուլի մրցումներին 1-ին, 2-րդ և 3-րդ տեղերը գրաված ընտանիքներին`</t>
  </si>
  <si>
    <t>Ըստ 6 մարզաձևերի 1-ին, 2-րդ և 3-րդ տեղերը գրաված ընտանիքների պարգևատրում</t>
  </si>
  <si>
    <t>Դրամական պարգև  4 տարիքային խմբերի ամենակրտսեր երեխաներին</t>
  </si>
  <si>
    <t>N 4</t>
  </si>
  <si>
    <t>Համայնքներ, վարչական շրջաններ</t>
  </si>
  <si>
    <t>Գլխավոր մրցավարական հանձնաժողով</t>
  </si>
  <si>
    <t>Մրցավարի սնունդ</t>
  </si>
  <si>
    <t>Հավաստագիր` 1-ին, 2-րդ և 3-րդ տեղերը գրաված ընտանիքներին</t>
  </si>
  <si>
    <t>N 5</t>
  </si>
  <si>
    <t>Անձանց թիվը</t>
  </si>
  <si>
    <t>Օր</t>
  </si>
  <si>
    <t>Բժշկի սնունդ</t>
  </si>
  <si>
    <t>N 6</t>
  </si>
  <si>
    <t>Մարզեր և ԼՂՀ</t>
  </si>
  <si>
    <t>Հավաստագիր` 1-ին, 2-րդ և 3-րդ տեղերը գրաված ընտանիքներին (4 տարիքային խումբ)</t>
  </si>
  <si>
    <t>N 7</t>
  </si>
  <si>
    <t>Գլխավոր մրցավարական հանձնաժողովի և մրցավարների սնունդ, գիշերավարձ (ուղեգիր)</t>
  </si>
  <si>
    <t>Մրցավարի ճանապարհածախս</t>
  </si>
  <si>
    <t>Մրցավարի դրամական պարգևատրում</t>
  </si>
  <si>
    <t>Հավաստագիր` ըստ մարզաձևերի 1-ին  տեղերը գրաված ընտանիքներին</t>
  </si>
  <si>
    <t>Հայաստանի Հանրապետության Նախագահի վկայագիր</t>
  </si>
  <si>
    <t>Գավաթ թիմային հաշվարկով 1-ին, 2-րդ, 3-րդ տեղերը գրաված մարզերին</t>
  </si>
  <si>
    <t>1-տեղ</t>
  </si>
  <si>
    <t>2-տեղ</t>
  </si>
  <si>
    <t>3-տեղ</t>
  </si>
  <si>
    <t>8. Կազմակերպչական ծախսեր</t>
  </si>
  <si>
    <t>N 8</t>
  </si>
  <si>
    <t>Օրերի
 քանակը</t>
  </si>
  <si>
    <t>Միավորի գինը  (դրամ)</t>
  </si>
  <si>
    <t>Մարզադաշտի վարձակալում</t>
  </si>
  <si>
    <t>Ռադիոհանգույց</t>
  </si>
  <si>
    <t>Շուրջօրյա շտապ օգնության բժշկական ծառայություն</t>
  </si>
  <si>
    <t>Մրցավարին մարզահագուստ  (շապիկ, գլխարկ)</t>
  </si>
  <si>
    <t>Գովազդային նյութերի պատվիրում (հեռուստատեսությամբ գովազդ, տեսաֆիլմի, գովազդային պաստառների պատվիրում)</t>
  </si>
  <si>
    <t xml:space="preserve">Փակման արարողություն (ճաշկերույթ 579 հօգի, երաժշտախումբ 4 հոգի) </t>
  </si>
  <si>
    <t>Մարզագույք (1-ին փուլ)</t>
  </si>
  <si>
    <t>Մարզագույք (2-րդ փուլ)</t>
  </si>
  <si>
    <t>Կրծքանշաններ</t>
  </si>
  <si>
    <t>Նվերներ (մարզահագուստ) մասնակից երեխաներին</t>
  </si>
  <si>
    <t>Գրենական պիտույքներ</t>
  </si>
  <si>
    <t xml:space="preserve">Այլ ծախսեր (տրանսպորտային
ծախսեր և վրանի մետաղական կոնստրուկցիայի մոնտաժում ու ապամոնտաժում)
</t>
  </si>
  <si>
    <t>9. ՀՀ մարզպետարաններին, Երևան քաղաքին և ԼՂՀ-ին դրամական աջակցություն (3-րդ փուլ՝ եզրափակիչ մրցումներ Ծաղկաձորի գլխավոր մարզահամալիրում, 144 ընտանիք, 432 մասնակից)</t>
  </si>
  <si>
    <t>N9</t>
  </si>
  <si>
    <t>Մարզ</t>
  </si>
  <si>
    <t xml:space="preserve">ՀՀ  մարզերին, Երևան քաղաքին և ԼՂՀ-ին դրամական աջակցություն
(սնունդ , գիշերավարձ)
</t>
  </si>
  <si>
    <t xml:space="preserve">Մասնակից թիմեր՝ ՀՀ մարզեր, Երևան քաղաք և ԼՂՀ ճանապարհածախս 
</t>
  </si>
  <si>
    <t>N 10</t>
  </si>
  <si>
    <t>Ըստ 6 մարզաձևերի  1-ին, 2-րդ և 3-րդ տեղերը գրաված ընտանիքների պարգևատրում</t>
  </si>
  <si>
    <t>Դրամական պարգև  ամենակրտսեր երեխաներին</t>
  </si>
  <si>
    <t>ՀՀ Նախագահի վկայագրեր</t>
  </si>
  <si>
    <t>N 11</t>
  </si>
  <si>
    <t>Մրցավարների ճանապարհածախս</t>
  </si>
  <si>
    <t>Մրցավարների դրամական պարգևատրում</t>
  </si>
  <si>
    <t>12. Եզրափակիչ մրցումներ Ծաղկաձորի գլխավոր մարզահամալիրում, 23 ընտանիք, 69 մասնակից</t>
  </si>
  <si>
    <t>N 12</t>
  </si>
  <si>
    <t xml:space="preserve">ՀՀ մարզեր՝ Երևանից և ԼՂՀ-ից (սնունդ, գիշերավարձ)
</t>
  </si>
  <si>
    <t>ԸՆԴԱՄԵՆԸ ԾՐԱԳԻՐ</t>
  </si>
  <si>
    <t>Ըստ հոդվածների և եռամսյակների</t>
  </si>
  <si>
    <t>2-րդ եռամսյակ</t>
  </si>
  <si>
    <t>3-րդ եռամսյակ</t>
  </si>
  <si>
    <t>տարի</t>
  </si>
  <si>
    <t>Կրթական, մշակութային և սպորտային նպաստներ բյուջեից</t>
  </si>
  <si>
    <t>Ընդհանուր բնույթի այլ ծառայություններ</t>
  </si>
  <si>
    <t>Ընդամենը</t>
  </si>
  <si>
    <t>ԸՆԴԱՄԵՆԸ ՏԱՐԲԵՐՈՒԹՅՈՒՆ</t>
  </si>
  <si>
    <t>ՏԱՐԲԵՐՈՒԹՅՈՒՆ</t>
  </si>
  <si>
    <t>ՀՀ Նախագահի մրցանակի «Երեխաների խնամքի և պաշտպանության լավագույն մարզական հաստատություն» մրցույթ</t>
  </si>
  <si>
    <t xml:space="preserve"> Ծախսեր</t>
  </si>
  <si>
    <t>Մասնակից կազմակերպություն</t>
  </si>
  <si>
    <t>Գումարը (ՀՀ դրամ)</t>
  </si>
  <si>
    <t>Ընդամենը (ՀՀ դրամ)</t>
  </si>
  <si>
    <t>Շնորհակալագիր</t>
  </si>
  <si>
    <t>Մեդալներ 1,2,3-րդ տեղեր գրաված թիմերի մասնակիցներին</t>
  </si>
  <si>
    <t>1 տեղ</t>
  </si>
  <si>
    <t>2 տեղ</t>
  </si>
  <si>
    <t>3 տեղ</t>
  </si>
  <si>
    <t>Մրցավարների սնունդ</t>
  </si>
  <si>
    <t>Մասնակիցների սնունդ (Սյունիք, ԼՂՀ)</t>
  </si>
  <si>
    <t xml:space="preserve">Մասնակիցների սնունդ </t>
  </si>
  <si>
    <t>Մասնակիցների գիշերավարձ (Սյունիք, ԼՂՀ)</t>
  </si>
  <si>
    <t>Մասնակիցների գիշերավարձ (Շիրակի, Լոռու մանկատներ, Տավուշի «Սոս» մանկական գյուղեր)</t>
  </si>
  <si>
    <t>Մասնակիցների ճանապարհածախս</t>
  </si>
  <si>
    <t>Մարզադահլիճի վարձակալում</t>
  </si>
  <si>
    <t>Ռադիոհանգույցի վարձակալում</t>
  </si>
  <si>
    <t>Մրցավարներին մարզահագուստ (շապիկ, գլխարկ)</t>
  </si>
  <si>
    <t>Մարզագույք և անհրաժեշտ պարագաներ</t>
  </si>
  <si>
    <t>Այլ ծախսեր (տրանսպորտային ծախսեր, գրենական պիտույքներ, գովազդ, ֆոտոլուսանկարում և տեսանկարահանում)</t>
  </si>
  <si>
    <t>Վերաբաշխումից առաջ</t>
  </si>
  <si>
    <t>Վերաբաշխումից հետո</t>
  </si>
  <si>
    <t>Մեդալներ՝ եզրափակիչ փուլի մրցումներին 1-ին, 2-րդ և 3-րդ տեղերը գրաված ընտանիքներին</t>
  </si>
  <si>
    <t>Հուշամեդալ տուփով՝ պատվավոր հյուրերի համար</t>
  </si>
  <si>
    <t>Բջջային հեռախոս</t>
  </si>
  <si>
    <t xml:space="preserve">ՀԱՅԱՍՏԱՆԻ ՀԱՆՐԱՊԵՏՈՒԹՅԱՆ ՆԱԽԱԳԱՀԻ ՄՐՑԱՆԱԿԻ ՀԱՄԱՐ
«ԼԱՎԱԳՈՒՅՆ ՄԱՐԶԱԿԱՆ ԸՆՏԱՆԻՔ» 2016 Թ. ՄՐՑՈՒՅԹԻ  ԾԱԽՍԵՐԻ
</t>
  </si>
  <si>
    <t xml:space="preserve">ՀՀ  մարզերին, Երևան քաղաքին և ԼՂՀ-ին դրամական աջակցություն
(սնունդ, գիշերավարձ)
</t>
  </si>
  <si>
    <t xml:space="preserve">Փակման արարողություն (ճաշկերույթ 579 հոգի, երաժշտախումբ 4 հոգի) </t>
  </si>
  <si>
    <t>Մարզագույք և անհրաժեշտ պարագաներ`  օդամղիչ հրացան (լրակազմ)՝ 6 հատ, հրաձգության թիրախ/ստենդ՝ 2 հատ և սեղան 2 հատ, Օդամղիչ հրացանի փամփուշտներ 1-ին և 2-րդ փուլերի համար, «Հաղթանակ» բառի տառեր 0.3 x 0.2 մ չափսի 4 լրակազմ, ՀՀ Նախագահի գավաթ 3-րդ փուլի համար</t>
  </si>
  <si>
    <t>Պարգևատրում 3-րդ փուլի մրցումներին 1-ին, 2-րդ և 3-րդ տեղերը գրաված ընտանիքներին`</t>
  </si>
  <si>
    <t xml:space="preserve">Մրցանակ՝ մարզագույք 1-ին, 2-րդ, 3-րդ տեղերը գրաված կազմակերպություններին </t>
  </si>
  <si>
    <t xml:space="preserve">Գավաթներ 1-ին տեղերը գրաված թիմերին </t>
  </si>
  <si>
    <t>Հայաստանի Հանրապետության Նախագահի վկայագիր, զինանշանով կաշվե թղթապանակով՝ 1-ին, 2-րդ, 3-րդ  տեղերը գրաված թիմերին</t>
  </si>
  <si>
    <t xml:space="preserve">Գավաթներ 2-րդ տեղերը գրաված թիմերին </t>
  </si>
  <si>
    <t xml:space="preserve">Գավաթներ 3-րդ տեղերը գրաված թիմերին </t>
  </si>
  <si>
    <t>Գլխավոր մրցավարական հանձնաժողովի սնունդ</t>
  </si>
  <si>
    <t>Մարզագույք 4-12-րդ տեղերը գրաված կազմակերպություններին</t>
  </si>
  <si>
    <t>Միավոր</t>
  </si>
  <si>
    <t>1.  1-ին փուլ` ՀՀ 42 քաղաքային և գյուղական համայնքներում, Երևանի 12 վարչական շրջաններում և ԼՂՀ-ի 7 վարչական շրջաններու (61 միավոր) պարգևատրում</t>
  </si>
  <si>
    <t>2.  2-րդ փուլ` Հայաստանի Հանրապետության 10 մարզերում, Երևան քաղաքում և ԼՂՀ-ում պարգևատրում</t>
  </si>
  <si>
    <t>3.  3-րդ փուլ` «Լավագույն մարզական ընտանիք» 2016 թ. մրցույթի եզրափակիչ մրցույթների պարգևատրություն` 1-ից 3-րդ տեղերը գրաված ընտանիքներին (4 տարիքային խումբ)</t>
  </si>
  <si>
    <t>4.  1-ին փուլ` ՀՀ 42 քաղաքային և գյուղական համայնքներում, Երևան քաղաքի 12 վարչական շրջաններում և ԼՂՀ-ի 7 վարչական շրջաններում</t>
  </si>
  <si>
    <t>5.  2-րդ փուլ` Երևան քաղաքի եզրափակիչ մրցումների անցկացման և սպասարկման ծախսեր</t>
  </si>
  <si>
    <t>6.  Հայաստանի Հանրապետության 10 մարզերում և ԼՂՀ-ում 2-րդ փուլի անցկացման և սպասարկման ծախսեր</t>
  </si>
  <si>
    <t>7.  3-րդ փուլ` եզրափակիչ մրցումներ Ծաղկաձորի գլխավոր մարզահամալիրում, 144 ընտանիք, 432 մասնակից</t>
  </si>
  <si>
    <t>10.  Եզրափակիչ մրցումներ Ծաղկաձորի գլխավոր մարզահամալիրում, ՀՀ մարզերից 10 մասնակից, Երևան քաղաքից` 12 մասնակից և ԼՂՀ-ի 1 ներկայացուցիչ, ընդամենը 23 հաշմանդամ ընտանիք, 69 մասնակից (պարգևատրում)</t>
  </si>
  <si>
    <t>11.  Եզրափակիչ մրցումներ Ծաղկաձորի գլխավոր մարզահամալիրում, 23 հաշմանդամ ընտանիք, 69 մասնակից</t>
  </si>
  <si>
    <t>Հայաստանի Հանրապետության 12 մանկատուն և գիշերօթիկ հաստատություն, 144 մասնակից, տարվա ընթացքում, սեպտեմբերի 8-ից 9-ը</t>
  </si>
  <si>
    <t>Հավաստագիր (1-ին, 2-րդ, 3-րդ տեղերը գրաված թիմերի մասնակիցներին)</t>
  </si>
  <si>
    <t>1.  1-ին փուլ` ՀՀ 42 քաղաքային և գյուղական համայնքներում, Երևանի 12 վարչական շրջաններում և ԼՂՀ-ի 7 վարչական շրջաններում (61 միավոր) պարգևատրում</t>
  </si>
  <si>
    <t>10. Եզրափակիչ մրցումներ Ծաղկաձորի գլխավոր մարզահամալիրում, ՀՀ մարզերից 10 մասնակից, Երևան քաղաքից` 12 մասնակից և ԼՂՀ-ի 1 ներկայացուցիչ, ընդամենը 23 հաշմանդամ ընտանիք, 69 մասնակից (պարգևատրում)</t>
  </si>
  <si>
    <t>2016 թ.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</si>
</sst>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name val="Arial Cyr"/>
      <family val="2"/>
    </font>
    <font>
      <sz val="11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rgb="FFC00000"/>
      <name val="GHEA Grapalat"/>
      <family val="3"/>
    </font>
    <font>
      <sz val="10"/>
      <color theme="1"/>
      <name val="GHEA Grapalat"/>
      <family val="3"/>
    </font>
    <font>
      <sz val="10"/>
      <color rgb="FFC00000"/>
      <name val="GHEA Grapalat"/>
      <family val="3"/>
    </font>
    <font>
      <b/>
      <sz val="10"/>
      <color theme="1"/>
      <name val="GHEA Grapalat"/>
      <family val="3"/>
    </font>
    <font>
      <b/>
      <sz val="10"/>
      <name val="GHEA Grapalat"/>
      <family val="3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3" fillId="0" borderId="0" xfId="1" applyFont="1" applyFill="1"/>
    <xf numFmtId="0" fontId="3" fillId="0" borderId="0" xfId="1" applyFont="1" applyFill="1" applyBorder="1"/>
    <xf numFmtId="0" fontId="3" fillId="0" borderId="1" xfId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vertical="top" wrapText="1"/>
    </xf>
    <xf numFmtId="0" fontId="2" fillId="0" borderId="1" xfId="1" applyFont="1" applyFill="1" applyBorder="1"/>
    <xf numFmtId="0" fontId="2" fillId="0" borderId="0" xfId="1" applyFont="1" applyFill="1" applyBorder="1"/>
    <xf numFmtId="0" fontId="4" fillId="7" borderId="1" xfId="1" applyFont="1" applyFill="1" applyBorder="1"/>
    <xf numFmtId="0" fontId="3" fillId="0" borderId="1" xfId="0" applyFont="1" applyFill="1" applyBorder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wrapText="1"/>
    </xf>
    <xf numFmtId="0" fontId="5" fillId="0" borderId="0" xfId="0" applyFont="1"/>
    <xf numFmtId="0" fontId="2" fillId="0" borderId="1" xfId="0" applyFont="1" applyBorder="1"/>
    <xf numFmtId="0" fontId="5" fillId="7" borderId="1" xfId="0" applyFont="1" applyFill="1" applyBorder="1"/>
    <xf numFmtId="0" fontId="2" fillId="7" borderId="1" xfId="0" applyFont="1" applyFill="1" applyBorder="1"/>
    <xf numFmtId="0" fontId="5" fillId="0" borderId="0" xfId="0" applyFont="1" applyFill="1" applyBorder="1"/>
    <xf numFmtId="0" fontId="6" fillId="7" borderId="1" xfId="0" applyFont="1" applyFill="1" applyBorder="1"/>
    <xf numFmtId="0" fontId="5" fillId="5" borderId="1" xfId="0" applyFont="1" applyFill="1" applyBorder="1"/>
    <xf numFmtId="0" fontId="5" fillId="0" borderId="0" xfId="0" applyFont="1" applyFill="1"/>
    <xf numFmtId="0" fontId="2" fillId="0" borderId="0" xfId="1" applyFont="1" applyFill="1"/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center" vertical="center"/>
    </xf>
    <xf numFmtId="0" fontId="2" fillId="2" borderId="1" xfId="1" applyFont="1" applyFill="1" applyBorder="1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/>
    <xf numFmtId="0" fontId="2" fillId="0" borderId="3" xfId="1" applyFont="1" applyFill="1" applyBorder="1"/>
    <xf numFmtId="0" fontId="2" fillId="0" borderId="5" xfId="1" applyFont="1" applyFill="1" applyBorder="1"/>
    <xf numFmtId="0" fontId="2" fillId="3" borderId="1" xfId="1" applyFont="1" applyFill="1" applyBorder="1" applyAlignment="1">
      <alignment horizontal="center" vertical="center" wrapText="1"/>
    </xf>
    <xf numFmtId="0" fontId="2" fillId="0" borderId="1" xfId="1" applyFont="1" applyBorder="1"/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/>
    <xf numFmtId="0" fontId="2" fillId="3" borderId="1" xfId="1" applyFont="1" applyFill="1" applyBorder="1"/>
    <xf numFmtId="0" fontId="2" fillId="0" borderId="0" xfId="1" applyFont="1" applyFill="1" applyAlignment="1">
      <alignment wrapText="1"/>
    </xf>
    <xf numFmtId="0" fontId="2" fillId="0" borderId="5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4" borderId="1" xfId="1" applyFont="1" applyFill="1" applyBorder="1"/>
    <xf numFmtId="0" fontId="2" fillId="0" borderId="2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0" xfId="1" applyFont="1" applyFill="1" applyAlignment="1"/>
    <xf numFmtId="0" fontId="2" fillId="0" borderId="0" xfId="1" applyFont="1" applyFill="1" applyBorder="1" applyAlignment="1">
      <alignment horizontal="center" vertical="center"/>
    </xf>
    <xf numFmtId="0" fontId="2" fillId="7" borderId="1" xfId="1" applyFont="1" applyFill="1" applyBorder="1"/>
    <xf numFmtId="0" fontId="7" fillId="2" borderId="1" xfId="1" applyFont="1" applyFill="1" applyBorder="1"/>
    <xf numFmtId="0" fontId="7" fillId="0" borderId="0" xfId="1" applyFont="1" applyFill="1" applyBorder="1"/>
    <xf numFmtId="0" fontId="2" fillId="0" borderId="7" xfId="1" applyFont="1" applyFill="1" applyBorder="1"/>
    <xf numFmtId="0" fontId="2" fillId="0" borderId="8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wrapText="1"/>
    </xf>
    <xf numFmtId="0" fontId="2" fillId="0" borderId="2" xfId="1" applyFont="1" applyFill="1" applyBorder="1" applyAlignment="1"/>
    <xf numFmtId="0" fontId="2" fillId="0" borderId="6" xfId="1" applyFont="1" applyFill="1" applyBorder="1" applyAlignment="1"/>
    <xf numFmtId="0" fontId="2" fillId="0" borderId="3" xfId="1" applyFont="1" applyFill="1" applyBorder="1" applyAlignment="1"/>
    <xf numFmtId="0" fontId="2" fillId="0" borderId="1" xfId="1" applyFont="1" applyFill="1" applyBorder="1" applyAlignment="1">
      <alignment horizontal="center"/>
    </xf>
    <xf numFmtId="0" fontId="2" fillId="6" borderId="9" xfId="1" applyFont="1" applyFill="1" applyBorder="1"/>
    <xf numFmtId="0" fontId="2" fillId="0" borderId="10" xfId="1" applyFont="1" applyFill="1" applyBorder="1"/>
    <xf numFmtId="0" fontId="2" fillId="4" borderId="2" xfId="1" applyFont="1" applyFill="1" applyBorder="1"/>
    <xf numFmtId="0" fontId="2" fillId="0" borderId="6" xfId="1" applyFont="1" applyFill="1" applyBorder="1"/>
    <xf numFmtId="0" fontId="2" fillId="0" borderId="1" xfId="1" applyFont="1" applyFill="1" applyBorder="1" applyAlignment="1">
      <alignment horizontal="center"/>
    </xf>
    <xf numFmtId="0" fontId="8" fillId="0" borderId="0" xfId="0" applyFont="1" applyFill="1"/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0" xfId="1" applyFont="1" applyFill="1" applyAlignment="1">
      <alignment wrapText="1"/>
    </xf>
    <xf numFmtId="0" fontId="3" fillId="0" borderId="5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Fill="1" applyBorder="1"/>
    <xf numFmtId="0" fontId="3" fillId="0" borderId="2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0" xfId="1" applyFont="1" applyFill="1" applyAlignment="1"/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top" wrapText="1"/>
    </xf>
    <xf numFmtId="0" fontId="8" fillId="0" borderId="0" xfId="0" applyFont="1" applyFill="1" applyBorder="1"/>
    <xf numFmtId="0" fontId="3" fillId="0" borderId="0" xfId="0" applyFont="1" applyFill="1" applyBorder="1"/>
    <xf numFmtId="0" fontId="9" fillId="0" borderId="0" xfId="1" applyFont="1" applyFill="1" applyBorder="1"/>
    <xf numFmtId="0" fontId="3" fillId="0" borderId="7" xfId="1" applyFont="1" applyFill="1" applyBorder="1"/>
    <xf numFmtId="0" fontId="3" fillId="0" borderId="8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top" wrapText="1"/>
    </xf>
    <xf numFmtId="0" fontId="3" fillId="0" borderId="4" xfId="1" applyFont="1" applyFill="1" applyBorder="1" applyAlignment="1">
      <alignment wrapText="1"/>
    </xf>
    <xf numFmtId="0" fontId="10" fillId="0" borderId="0" xfId="0" applyFont="1" applyFill="1" applyBorder="1"/>
    <xf numFmtId="0" fontId="11" fillId="0" borderId="0" xfId="1" applyFont="1" applyFill="1" applyBorder="1"/>
    <xf numFmtId="0" fontId="3" fillId="0" borderId="0" xfId="1" applyFont="1" applyFill="1" applyBorder="1" applyAlignment="1">
      <alignment wrapText="1"/>
    </xf>
    <xf numFmtId="0" fontId="3" fillId="0" borderId="2" xfId="1" applyFont="1" applyFill="1" applyBorder="1" applyAlignment="1"/>
    <xf numFmtId="0" fontId="3" fillId="0" borderId="6" xfId="1" applyFont="1" applyFill="1" applyBorder="1" applyAlignment="1"/>
    <xf numFmtId="0" fontId="3" fillId="0" borderId="3" xfId="1" applyFont="1" applyFill="1" applyBorder="1" applyAlignment="1"/>
    <xf numFmtId="0" fontId="5" fillId="0" borderId="1" xfId="0" applyFont="1" applyFill="1" applyBorder="1"/>
    <xf numFmtId="0" fontId="2" fillId="6" borderId="2" xfId="1" applyFont="1" applyFill="1" applyBorder="1"/>
    <xf numFmtId="0" fontId="5" fillId="0" borderId="6" xfId="0" applyFont="1" applyFill="1" applyBorder="1"/>
    <xf numFmtId="0" fontId="5" fillId="0" borderId="3" xfId="0" applyFont="1" applyFill="1" applyBorder="1"/>
    <xf numFmtId="0" fontId="2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6" borderId="2" xfId="1" applyFont="1" applyFill="1" applyBorder="1" applyAlignment="1">
      <alignment horizontal="center" wrapText="1"/>
    </xf>
    <xf numFmtId="0" fontId="2" fillId="6" borderId="6" xfId="1" applyFont="1" applyFill="1" applyBorder="1" applyAlignment="1">
      <alignment horizontal="center" wrapText="1"/>
    </xf>
    <xf numFmtId="0" fontId="2" fillId="6" borderId="3" xfId="1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2" fillId="4" borderId="6" xfId="1" applyFont="1" applyFill="1" applyBorder="1" applyAlignment="1">
      <alignment horizontal="center" wrapText="1"/>
    </xf>
    <xf numFmtId="0" fontId="2" fillId="4" borderId="3" xfId="1" applyFont="1" applyFill="1" applyBorder="1" applyAlignment="1">
      <alignment horizontal="center" wrapText="1"/>
    </xf>
    <xf numFmtId="0" fontId="2" fillId="4" borderId="9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 applyFill="1" applyAlignment="1">
      <alignment horizontal="center" wrapText="1"/>
    </xf>
    <xf numFmtId="0" fontId="2" fillId="0" borderId="4" xfId="1" applyFont="1" applyFill="1" applyBorder="1" applyAlignment="1">
      <alignment horizontal="center" wrapText="1"/>
    </xf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3" fillId="0" borderId="4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1" xfId="1" applyFont="1" applyBorder="1" applyAlignment="1">
      <alignment horizontal="justify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left" wrapText="1"/>
    </xf>
    <xf numFmtId="0" fontId="2" fillId="0" borderId="1" xfId="0" applyFont="1" applyFill="1" applyBorder="1"/>
    <xf numFmtId="0" fontId="2" fillId="0" borderId="1" xfId="1" applyFont="1" applyBorder="1" applyAlignment="1">
      <alignment vertical="top" wrapText="1"/>
    </xf>
    <xf numFmtId="0" fontId="2" fillId="0" borderId="3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12" fillId="0" borderId="0" xfId="0" applyFont="1"/>
    <xf numFmtId="0" fontId="2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L42"/>
  <sheetViews>
    <sheetView tabSelected="1" workbookViewId="0">
      <selection activeCell="D7" sqref="D7"/>
    </sheetView>
  </sheetViews>
  <sheetFormatPr defaultColWidth="9.109375" defaultRowHeight="15.6"/>
  <cols>
    <col min="1" max="1" width="31.44140625" style="34" customWidth="1"/>
    <col min="2" max="2" width="8.44140625" style="34" customWidth="1"/>
    <col min="3" max="3" width="4.5546875" style="34" customWidth="1"/>
    <col min="4" max="4" width="11.77734375" style="34" customWidth="1"/>
    <col min="5" max="5" width="9.6640625" style="34" customWidth="1"/>
    <col min="6" max="6" width="11.109375" style="34" customWidth="1"/>
    <col min="7" max="7" width="16.33203125" style="21" customWidth="1"/>
    <col min="8" max="8" width="15" style="21" customWidth="1"/>
    <col min="9" max="10" width="9.109375" style="21"/>
    <col min="11" max="16384" width="9.109375" style="34"/>
  </cols>
  <sheetData>
    <row r="1" spans="1:11">
      <c r="A1" s="120" t="s">
        <v>0</v>
      </c>
      <c r="B1" s="120"/>
      <c r="C1" s="120"/>
      <c r="D1" s="120"/>
      <c r="E1" s="120"/>
      <c r="F1" s="120"/>
    </row>
    <row r="2" spans="1:11">
      <c r="A2" s="120" t="s">
        <v>135</v>
      </c>
      <c r="B2" s="120"/>
      <c r="C2" s="120"/>
      <c r="D2" s="120"/>
      <c r="E2" s="120"/>
      <c r="F2" s="120"/>
    </row>
    <row r="3" spans="1:11">
      <c r="A3" s="120"/>
      <c r="B3" s="120"/>
      <c r="C3" s="120"/>
      <c r="D3" s="120"/>
      <c r="E3" s="120"/>
      <c r="F3" s="120"/>
    </row>
    <row r="4" spans="1:11" ht="31.5" customHeight="1">
      <c r="A4" s="121" t="s">
        <v>83</v>
      </c>
      <c r="B4" s="121"/>
      <c r="C4" s="121"/>
      <c r="D4" s="121"/>
      <c r="E4" s="121"/>
      <c r="F4" s="121"/>
    </row>
    <row r="5" spans="1:11" ht="33.75" customHeight="1">
      <c r="A5" s="122" t="s">
        <v>131</v>
      </c>
      <c r="B5" s="122"/>
      <c r="C5" s="122"/>
      <c r="D5" s="122"/>
      <c r="E5" s="122"/>
      <c r="F5" s="122"/>
    </row>
    <row r="6" spans="1:11">
      <c r="A6" s="120"/>
      <c r="B6" s="120"/>
      <c r="C6" s="120"/>
      <c r="D6" s="120"/>
      <c r="E6" s="120"/>
      <c r="F6" s="120"/>
    </row>
    <row r="7" spans="1:11" ht="78">
      <c r="A7" s="123" t="s">
        <v>84</v>
      </c>
      <c r="B7" s="124" t="s">
        <v>121</v>
      </c>
      <c r="C7" s="124" t="s">
        <v>27</v>
      </c>
      <c r="D7" s="125" t="s">
        <v>85</v>
      </c>
      <c r="E7" s="125" t="s">
        <v>86</v>
      </c>
      <c r="F7" s="125" t="s">
        <v>87</v>
      </c>
      <c r="G7" s="101" t="s">
        <v>76</v>
      </c>
      <c r="H7" s="102"/>
      <c r="I7" s="102"/>
      <c r="J7" s="102"/>
      <c r="K7" s="103"/>
    </row>
    <row r="8" spans="1:11" ht="78">
      <c r="A8" s="126" t="s">
        <v>116</v>
      </c>
      <c r="B8" s="124"/>
      <c r="C8" s="124"/>
      <c r="D8" s="125">
        <v>3</v>
      </c>
      <c r="E8" s="125">
        <v>5000</v>
      </c>
      <c r="F8" s="127">
        <f t="shared" ref="F8:F31" si="0">PRODUCT(B8:E8)</f>
        <v>15000</v>
      </c>
      <c r="G8" s="107" t="s">
        <v>79</v>
      </c>
      <c r="H8" s="108"/>
      <c r="I8" s="108"/>
      <c r="J8" s="108"/>
      <c r="K8" s="109"/>
    </row>
    <row r="9" spans="1:11" ht="46.8">
      <c r="A9" s="128" t="s">
        <v>132</v>
      </c>
      <c r="B9" s="33">
        <v>12</v>
      </c>
      <c r="C9" s="33"/>
      <c r="D9" s="33">
        <v>3</v>
      </c>
      <c r="E9" s="33">
        <v>300</v>
      </c>
      <c r="F9" s="127">
        <f t="shared" si="0"/>
        <v>10800</v>
      </c>
      <c r="G9" s="107" t="s">
        <v>79</v>
      </c>
      <c r="H9" s="108"/>
      <c r="I9" s="108"/>
      <c r="J9" s="108"/>
      <c r="K9" s="109"/>
    </row>
    <row r="10" spans="1:11" s="131" customFormat="1">
      <c r="A10" s="128" t="s">
        <v>88</v>
      </c>
      <c r="B10" s="129"/>
      <c r="C10" s="130"/>
      <c r="D10" s="130">
        <v>9</v>
      </c>
      <c r="E10" s="14">
        <v>300</v>
      </c>
      <c r="F10" s="127">
        <f t="shared" si="0"/>
        <v>2700</v>
      </c>
      <c r="G10" s="107" t="s">
        <v>79</v>
      </c>
      <c r="H10" s="108"/>
      <c r="I10" s="108"/>
      <c r="J10" s="108"/>
      <c r="K10" s="109"/>
    </row>
    <row r="11" spans="1:11" s="131" customFormat="1" ht="53.4" customHeight="1">
      <c r="A11" s="23" t="s">
        <v>89</v>
      </c>
      <c r="B11" s="26">
        <v>12</v>
      </c>
      <c r="C11" s="24"/>
      <c r="D11" s="26">
        <v>3</v>
      </c>
      <c r="E11" s="14">
        <v>1000</v>
      </c>
      <c r="F11" s="127">
        <f t="shared" si="0"/>
        <v>36000</v>
      </c>
      <c r="G11" s="107" t="s">
        <v>79</v>
      </c>
      <c r="H11" s="108"/>
      <c r="I11" s="108"/>
      <c r="J11" s="108"/>
      <c r="K11" s="109"/>
    </row>
    <row r="12" spans="1:11" ht="46.8">
      <c r="A12" s="128" t="s">
        <v>114</v>
      </c>
      <c r="B12" s="33"/>
      <c r="C12" s="33"/>
      <c r="D12" s="33"/>
      <c r="E12" s="33"/>
      <c r="F12" s="127"/>
      <c r="G12" s="107" t="s">
        <v>79</v>
      </c>
      <c r="H12" s="108"/>
      <c r="I12" s="108"/>
      <c r="J12" s="108"/>
      <c r="K12" s="109"/>
    </row>
    <row r="13" spans="1:11">
      <c r="A13" s="128" t="s">
        <v>90</v>
      </c>
      <c r="B13" s="33"/>
      <c r="C13" s="33"/>
      <c r="D13" s="132">
        <v>1</v>
      </c>
      <c r="E13" s="33">
        <v>450000</v>
      </c>
      <c r="F13" s="127">
        <f t="shared" si="0"/>
        <v>450000</v>
      </c>
      <c r="G13" s="107" t="s">
        <v>79</v>
      </c>
      <c r="H13" s="108"/>
      <c r="I13" s="108"/>
      <c r="J13" s="108"/>
      <c r="K13" s="109"/>
    </row>
    <row r="14" spans="1:11">
      <c r="A14" s="128" t="s">
        <v>91</v>
      </c>
      <c r="B14" s="33"/>
      <c r="C14" s="33"/>
      <c r="D14" s="132">
        <v>1</v>
      </c>
      <c r="E14" s="33">
        <v>350000</v>
      </c>
      <c r="F14" s="127">
        <f t="shared" si="0"/>
        <v>350000</v>
      </c>
      <c r="G14" s="107" t="s">
        <v>79</v>
      </c>
      <c r="H14" s="108"/>
      <c r="I14" s="108"/>
      <c r="J14" s="108"/>
      <c r="K14" s="109"/>
    </row>
    <row r="15" spans="1:11">
      <c r="A15" s="128" t="s">
        <v>92</v>
      </c>
      <c r="B15" s="33"/>
      <c r="C15" s="33"/>
      <c r="D15" s="132">
        <v>1</v>
      </c>
      <c r="E15" s="33">
        <v>250000</v>
      </c>
      <c r="F15" s="127">
        <f t="shared" si="0"/>
        <v>250000</v>
      </c>
      <c r="G15" s="107" t="s">
        <v>79</v>
      </c>
      <c r="H15" s="108"/>
      <c r="I15" s="108"/>
      <c r="J15" s="108"/>
      <c r="K15" s="109"/>
    </row>
    <row r="16" spans="1:11" ht="31.2">
      <c r="A16" s="128" t="s">
        <v>115</v>
      </c>
      <c r="B16" s="132">
        <v>1</v>
      </c>
      <c r="C16" s="33"/>
      <c r="D16" s="132">
        <v>1</v>
      </c>
      <c r="E16" s="33">
        <v>30000</v>
      </c>
      <c r="F16" s="127">
        <f t="shared" si="0"/>
        <v>30000</v>
      </c>
      <c r="G16" s="107" t="s">
        <v>79</v>
      </c>
      <c r="H16" s="108"/>
      <c r="I16" s="108"/>
      <c r="J16" s="108"/>
      <c r="K16" s="109"/>
    </row>
    <row r="17" spans="1:11" ht="31.2">
      <c r="A17" s="128" t="s">
        <v>117</v>
      </c>
      <c r="B17" s="132">
        <v>1</v>
      </c>
      <c r="C17" s="33"/>
      <c r="D17" s="132">
        <v>1</v>
      </c>
      <c r="E17" s="33">
        <v>25000</v>
      </c>
      <c r="F17" s="127">
        <f t="shared" si="0"/>
        <v>25000</v>
      </c>
      <c r="G17" s="107" t="s">
        <v>79</v>
      </c>
      <c r="H17" s="108"/>
      <c r="I17" s="108"/>
      <c r="J17" s="108"/>
      <c r="K17" s="109"/>
    </row>
    <row r="18" spans="1:11" ht="31.2">
      <c r="A18" s="128" t="s">
        <v>118</v>
      </c>
      <c r="B18" s="132">
        <v>1</v>
      </c>
      <c r="C18" s="33"/>
      <c r="D18" s="132">
        <v>1</v>
      </c>
      <c r="E18" s="33">
        <v>20000</v>
      </c>
      <c r="F18" s="127">
        <f t="shared" si="0"/>
        <v>20000</v>
      </c>
      <c r="G18" s="107" t="s">
        <v>79</v>
      </c>
      <c r="H18" s="108"/>
      <c r="I18" s="108"/>
      <c r="J18" s="108"/>
      <c r="K18" s="109"/>
    </row>
    <row r="19" spans="1:11" ht="39" customHeight="1">
      <c r="A19" s="38" t="s">
        <v>35</v>
      </c>
      <c r="B19" s="33">
        <v>12</v>
      </c>
      <c r="C19" s="33"/>
      <c r="D19" s="33"/>
      <c r="E19" s="33">
        <v>6000</v>
      </c>
      <c r="F19" s="127">
        <f t="shared" si="0"/>
        <v>72000</v>
      </c>
      <c r="G19" s="104" t="s">
        <v>78</v>
      </c>
      <c r="H19" s="105"/>
      <c r="I19" s="105"/>
      <c r="J19" s="105"/>
      <c r="K19" s="106"/>
    </row>
    <row r="20" spans="1:11" ht="35.25" customHeight="1">
      <c r="A20" s="128" t="s">
        <v>119</v>
      </c>
      <c r="B20" s="33">
        <v>2</v>
      </c>
      <c r="C20" s="33">
        <v>3</v>
      </c>
      <c r="D20" s="33"/>
      <c r="E20" s="33">
        <v>1200</v>
      </c>
      <c r="F20" s="127">
        <f t="shared" si="0"/>
        <v>7200</v>
      </c>
      <c r="G20" s="104" t="s">
        <v>78</v>
      </c>
      <c r="H20" s="105"/>
      <c r="I20" s="105"/>
      <c r="J20" s="105"/>
      <c r="K20" s="106"/>
    </row>
    <row r="21" spans="1:11" ht="30" customHeight="1">
      <c r="A21" s="128" t="s">
        <v>93</v>
      </c>
      <c r="B21" s="33">
        <v>10</v>
      </c>
      <c r="C21" s="33">
        <v>2</v>
      </c>
      <c r="D21" s="33"/>
      <c r="E21" s="33">
        <v>1200</v>
      </c>
      <c r="F21" s="127">
        <f t="shared" si="0"/>
        <v>24000</v>
      </c>
      <c r="G21" s="104" t="s">
        <v>78</v>
      </c>
      <c r="H21" s="105"/>
      <c r="I21" s="105"/>
      <c r="J21" s="105"/>
      <c r="K21" s="106"/>
    </row>
    <row r="22" spans="1:11" ht="34.5" customHeight="1">
      <c r="A22" s="128" t="s">
        <v>94</v>
      </c>
      <c r="B22" s="33">
        <v>12</v>
      </c>
      <c r="C22" s="33">
        <v>3</v>
      </c>
      <c r="D22" s="33">
        <v>2</v>
      </c>
      <c r="E22" s="33">
        <v>1200</v>
      </c>
      <c r="F22" s="127">
        <f t="shared" si="0"/>
        <v>86400</v>
      </c>
      <c r="G22" s="104" t="s">
        <v>78</v>
      </c>
      <c r="H22" s="105"/>
      <c r="I22" s="105"/>
      <c r="J22" s="105"/>
      <c r="K22" s="106"/>
    </row>
    <row r="23" spans="1:11" ht="31.5" customHeight="1">
      <c r="A23" s="128" t="s">
        <v>95</v>
      </c>
      <c r="B23" s="33">
        <v>12</v>
      </c>
      <c r="C23" s="33">
        <v>2</v>
      </c>
      <c r="D23" s="33">
        <v>10</v>
      </c>
      <c r="E23" s="33">
        <v>1200</v>
      </c>
      <c r="F23" s="127">
        <f t="shared" si="0"/>
        <v>288000</v>
      </c>
      <c r="G23" s="104" t="s">
        <v>78</v>
      </c>
      <c r="H23" s="105"/>
      <c r="I23" s="105"/>
      <c r="J23" s="105"/>
      <c r="K23" s="106"/>
    </row>
    <row r="24" spans="1:11" ht="34.5" customHeight="1">
      <c r="A24" s="128" t="s">
        <v>96</v>
      </c>
      <c r="B24" s="33">
        <v>12</v>
      </c>
      <c r="C24" s="33">
        <v>2</v>
      </c>
      <c r="D24" s="33">
        <v>2</v>
      </c>
      <c r="E24" s="33">
        <v>4000</v>
      </c>
      <c r="F24" s="127">
        <f t="shared" si="0"/>
        <v>192000</v>
      </c>
      <c r="G24" s="104" t="s">
        <v>78</v>
      </c>
      <c r="H24" s="105"/>
      <c r="I24" s="105"/>
      <c r="J24" s="105"/>
      <c r="K24" s="106"/>
    </row>
    <row r="25" spans="1:11" ht="66.599999999999994" customHeight="1">
      <c r="A25" s="128" t="s">
        <v>97</v>
      </c>
      <c r="B25" s="33">
        <v>12</v>
      </c>
      <c r="C25" s="33">
        <v>1</v>
      </c>
      <c r="D25" s="33">
        <v>5</v>
      </c>
      <c r="E25" s="33">
        <v>4000</v>
      </c>
      <c r="F25" s="127">
        <f t="shared" si="0"/>
        <v>240000</v>
      </c>
      <c r="G25" s="104" t="s">
        <v>78</v>
      </c>
      <c r="H25" s="105"/>
      <c r="I25" s="105"/>
      <c r="J25" s="105"/>
      <c r="K25" s="106"/>
    </row>
    <row r="26" spans="1:11" ht="34.5" customHeight="1">
      <c r="A26" s="128" t="s">
        <v>98</v>
      </c>
      <c r="B26" s="33">
        <v>12</v>
      </c>
      <c r="C26" s="33">
        <v>2</v>
      </c>
      <c r="D26" s="33">
        <v>12</v>
      </c>
      <c r="E26" s="33">
        <v>1500</v>
      </c>
      <c r="F26" s="127">
        <f t="shared" si="0"/>
        <v>432000</v>
      </c>
      <c r="G26" s="104" t="s">
        <v>78</v>
      </c>
      <c r="H26" s="105"/>
      <c r="I26" s="105"/>
      <c r="J26" s="105"/>
      <c r="K26" s="106"/>
    </row>
    <row r="27" spans="1:11" ht="31.2">
      <c r="A27" s="128" t="s">
        <v>55</v>
      </c>
      <c r="B27" s="33">
        <v>120</v>
      </c>
      <c r="C27" s="33"/>
      <c r="D27" s="33"/>
      <c r="E27" s="33">
        <v>12000</v>
      </c>
      <c r="F27" s="127">
        <f t="shared" si="0"/>
        <v>1440000</v>
      </c>
      <c r="G27" s="107" t="s">
        <v>79</v>
      </c>
      <c r="H27" s="108"/>
      <c r="I27" s="108"/>
      <c r="J27" s="108"/>
      <c r="K27" s="109"/>
    </row>
    <row r="28" spans="1:11" ht="31.2">
      <c r="A28" s="128" t="s">
        <v>99</v>
      </c>
      <c r="B28" s="33"/>
      <c r="C28" s="33">
        <v>1</v>
      </c>
      <c r="D28" s="33"/>
      <c r="E28" s="33">
        <v>120000</v>
      </c>
      <c r="F28" s="127">
        <f t="shared" si="0"/>
        <v>120000</v>
      </c>
      <c r="G28" s="107" t="s">
        <v>79</v>
      </c>
      <c r="H28" s="108"/>
      <c r="I28" s="108"/>
      <c r="J28" s="108"/>
      <c r="K28" s="109"/>
    </row>
    <row r="29" spans="1:11" ht="31.2">
      <c r="A29" s="128" t="s">
        <v>100</v>
      </c>
      <c r="B29" s="33"/>
      <c r="C29" s="33">
        <v>1</v>
      </c>
      <c r="D29" s="33"/>
      <c r="E29" s="33">
        <v>50000</v>
      </c>
      <c r="F29" s="127">
        <f t="shared" si="0"/>
        <v>50000</v>
      </c>
      <c r="G29" s="107" t="s">
        <v>79</v>
      </c>
      <c r="H29" s="108"/>
      <c r="I29" s="108"/>
      <c r="J29" s="108"/>
      <c r="K29" s="109"/>
    </row>
    <row r="30" spans="1:11" ht="46.8">
      <c r="A30" s="128" t="s">
        <v>101</v>
      </c>
      <c r="B30" s="33">
        <v>10</v>
      </c>
      <c r="C30" s="33"/>
      <c r="D30" s="33"/>
      <c r="E30" s="33">
        <v>5000</v>
      </c>
      <c r="F30" s="127">
        <f t="shared" si="0"/>
        <v>50000</v>
      </c>
      <c r="G30" s="107" t="s">
        <v>79</v>
      </c>
      <c r="H30" s="108"/>
      <c r="I30" s="108"/>
      <c r="J30" s="108"/>
      <c r="K30" s="109"/>
    </row>
    <row r="31" spans="1:11" ht="46.8">
      <c r="A31" s="128" t="s">
        <v>120</v>
      </c>
      <c r="B31" s="33"/>
      <c r="C31" s="33"/>
      <c r="D31" s="33">
        <v>9</v>
      </c>
      <c r="E31" s="33">
        <v>55000</v>
      </c>
      <c r="F31" s="127">
        <f t="shared" si="0"/>
        <v>495000</v>
      </c>
      <c r="G31" s="107" t="s">
        <v>79</v>
      </c>
      <c r="H31" s="108"/>
      <c r="I31" s="108"/>
      <c r="J31" s="108"/>
      <c r="K31" s="109"/>
    </row>
    <row r="32" spans="1:11" ht="31.2">
      <c r="A32" s="128" t="s">
        <v>102</v>
      </c>
      <c r="B32" s="33"/>
      <c r="C32" s="33"/>
      <c r="D32" s="33"/>
      <c r="E32" s="33"/>
      <c r="F32" s="127">
        <v>75000</v>
      </c>
      <c r="G32" s="107" t="s">
        <v>79</v>
      </c>
      <c r="H32" s="108"/>
      <c r="I32" s="108"/>
      <c r="J32" s="108"/>
      <c r="K32" s="109"/>
    </row>
    <row r="33" spans="1:12" ht="94.2" customHeight="1">
      <c r="A33" s="128" t="s">
        <v>103</v>
      </c>
      <c r="B33" s="33"/>
      <c r="C33" s="33"/>
      <c r="D33" s="33"/>
      <c r="E33" s="33"/>
      <c r="F33" s="127">
        <v>213900</v>
      </c>
      <c r="G33" s="110" t="s">
        <v>79</v>
      </c>
      <c r="H33" s="108"/>
      <c r="I33" s="108"/>
      <c r="J33" s="108"/>
      <c r="K33" s="109"/>
    </row>
    <row r="34" spans="1:12">
      <c r="A34" s="31" t="s">
        <v>12</v>
      </c>
      <c r="B34" s="132"/>
      <c r="C34" s="132"/>
      <c r="D34" s="132"/>
      <c r="E34" s="132"/>
      <c r="F34" s="132">
        <f>SUM(F8:F33)</f>
        <v>4975000</v>
      </c>
      <c r="G34" s="8"/>
    </row>
    <row r="35" spans="1:12">
      <c r="A35" s="120"/>
      <c r="B35" s="120"/>
      <c r="C35" s="120"/>
      <c r="D35" s="120"/>
      <c r="E35" s="120"/>
      <c r="F35" s="120"/>
    </row>
    <row r="39" spans="1:12" s="13" customFormat="1">
      <c r="A39" s="21"/>
      <c r="B39" s="111" t="s">
        <v>74</v>
      </c>
      <c r="C39" s="111"/>
      <c r="D39" s="111"/>
      <c r="E39" s="111"/>
      <c r="F39" s="111"/>
      <c r="G39" s="7" t="s">
        <v>76</v>
      </c>
      <c r="H39" s="100" t="s">
        <v>77</v>
      </c>
      <c r="J39" s="21"/>
    </row>
    <row r="40" spans="1:12" s="13" customFormat="1" ht="34.5" customHeight="1">
      <c r="A40" s="21"/>
      <c r="B40" s="104" t="s">
        <v>78</v>
      </c>
      <c r="C40" s="105"/>
      <c r="D40" s="105"/>
      <c r="E40" s="105"/>
      <c r="F40" s="106"/>
      <c r="G40" s="7">
        <f>F19+F20+F21+F22+F23+F24+F25+F26</f>
        <v>1341600</v>
      </c>
      <c r="H40" s="7">
        <f>SUM(G40:G40)</f>
        <v>1341600</v>
      </c>
      <c r="J40" s="21"/>
    </row>
    <row r="41" spans="1:12" s="13" customFormat="1" ht="27" customHeight="1">
      <c r="A41" s="21"/>
      <c r="B41" s="107" t="s">
        <v>79</v>
      </c>
      <c r="C41" s="108"/>
      <c r="D41" s="108"/>
      <c r="E41" s="108"/>
      <c r="F41" s="109"/>
      <c r="G41" s="7">
        <f>F8+F9+F10+F11+F13+F14+F15+F16+F17+F18+F27+F28+F29+F30+F31+F32+F33</f>
        <v>3633400</v>
      </c>
      <c r="H41" s="7">
        <f>SUM(G41:G41)</f>
        <v>3633400</v>
      </c>
      <c r="J41" s="21"/>
      <c r="K41" s="8"/>
      <c r="L41" s="8"/>
    </row>
    <row r="42" spans="1:12" s="13" customFormat="1">
      <c r="A42" s="21"/>
      <c r="B42" s="27" t="s">
        <v>80</v>
      </c>
      <c r="C42" s="62"/>
      <c r="D42" s="62"/>
      <c r="E42" s="62"/>
      <c r="F42" s="28"/>
      <c r="G42" s="7">
        <f>SUM(G40:G41)</f>
        <v>4975000</v>
      </c>
      <c r="H42" s="7">
        <f>SUM(G42:G42)</f>
        <v>4975000</v>
      </c>
      <c r="J42" s="21"/>
    </row>
  </sheetData>
  <mergeCells count="37">
    <mergeCell ref="A6:F6"/>
    <mergeCell ref="A35:F35"/>
    <mergeCell ref="A1:F1"/>
    <mergeCell ref="A2:F2"/>
    <mergeCell ref="A3:F3"/>
    <mergeCell ref="A4:F4"/>
    <mergeCell ref="A5:F5"/>
    <mergeCell ref="B39:F39"/>
    <mergeCell ref="B40:F40"/>
    <mergeCell ref="B41:F41"/>
    <mergeCell ref="G8:K8"/>
    <mergeCell ref="G9:K9"/>
    <mergeCell ref="G10:K10"/>
    <mergeCell ref="G11:K11"/>
    <mergeCell ref="G12:K12"/>
    <mergeCell ref="G13:K13"/>
    <mergeCell ref="G14:K14"/>
    <mergeCell ref="G15:K15"/>
    <mergeCell ref="G16:K16"/>
    <mergeCell ref="G17:K17"/>
    <mergeCell ref="G18:K18"/>
    <mergeCell ref="G27:K27"/>
    <mergeCell ref="G28:K28"/>
    <mergeCell ref="G29:K29"/>
    <mergeCell ref="G30:K30"/>
    <mergeCell ref="G31:K31"/>
    <mergeCell ref="G32:K32"/>
    <mergeCell ref="G33:K33"/>
    <mergeCell ref="G7:K7"/>
    <mergeCell ref="G24:K24"/>
    <mergeCell ref="G25:K25"/>
    <mergeCell ref="G26:K26"/>
    <mergeCell ref="G19:K19"/>
    <mergeCell ref="G20:K20"/>
    <mergeCell ref="G21:K21"/>
    <mergeCell ref="G22:K22"/>
    <mergeCell ref="G23:K2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N150"/>
  <sheetViews>
    <sheetView zoomScaleNormal="100" workbookViewId="0">
      <selection activeCell="A118" sqref="A118:F118"/>
    </sheetView>
  </sheetViews>
  <sheetFormatPr defaultColWidth="12.6640625" defaultRowHeight="15.6"/>
  <cols>
    <col min="1" max="1" width="12.6640625" style="13"/>
    <col min="2" max="2" width="28.44140625" style="13" customWidth="1"/>
    <col min="3" max="3" width="12.6640625" style="13"/>
    <col min="4" max="4" width="13.5546875" style="13" customWidth="1"/>
    <col min="5" max="5" width="11.88671875" style="13" customWidth="1"/>
    <col min="6" max="6" width="12.6640625" style="13"/>
    <col min="7" max="7" width="16" style="13" customWidth="1"/>
    <col min="8" max="8" width="17.109375" style="13" customWidth="1"/>
    <col min="9" max="16384" width="12.6640625" style="13"/>
  </cols>
  <sheetData>
    <row r="1" spans="1:10">
      <c r="A1" s="112" t="s">
        <v>0</v>
      </c>
      <c r="B1" s="112"/>
      <c r="C1" s="112"/>
      <c r="D1" s="112"/>
      <c r="E1" s="112"/>
      <c r="F1" s="112"/>
      <c r="G1" s="21"/>
      <c r="H1" s="21"/>
      <c r="I1" s="21"/>
      <c r="J1" s="21"/>
    </row>
    <row r="2" spans="1:10" ht="54.75" customHeight="1">
      <c r="A2" s="114" t="s">
        <v>109</v>
      </c>
      <c r="B2" s="112"/>
      <c r="C2" s="112"/>
      <c r="D2" s="112"/>
      <c r="E2" s="112"/>
      <c r="F2" s="112"/>
      <c r="G2" s="21"/>
      <c r="H2" s="21"/>
      <c r="I2" s="21"/>
      <c r="J2" s="21"/>
    </row>
    <row r="3" spans="1:10" ht="57" customHeight="1">
      <c r="A3" s="114" t="s">
        <v>122</v>
      </c>
      <c r="B3" s="114"/>
      <c r="C3" s="114"/>
      <c r="D3" s="114"/>
      <c r="E3" s="114"/>
      <c r="F3" s="114"/>
      <c r="G3" s="21"/>
      <c r="H3" s="21"/>
      <c r="I3" s="21"/>
      <c r="J3" s="21"/>
    </row>
    <row r="4" spans="1:10">
      <c r="A4" s="12"/>
      <c r="B4" s="11"/>
      <c r="C4" s="11"/>
      <c r="D4" s="11"/>
      <c r="E4" s="11"/>
      <c r="F4" s="11"/>
      <c r="G4" s="21"/>
      <c r="H4" s="21"/>
      <c r="I4" s="21"/>
      <c r="J4" s="21"/>
    </row>
    <row r="5" spans="1:10" ht="62.4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7" t="s">
        <v>7</v>
      </c>
      <c r="H5" s="8"/>
      <c r="J5" s="21"/>
    </row>
    <row r="6" spans="1:10" ht="63" customHeight="1">
      <c r="A6" s="7">
        <v>1</v>
      </c>
      <c r="B6" s="23" t="s">
        <v>8</v>
      </c>
      <c r="C6" s="24"/>
      <c r="D6" s="24"/>
      <c r="E6" s="24"/>
      <c r="F6" s="24"/>
      <c r="G6" s="25">
        <v>2</v>
      </c>
      <c r="H6" s="8"/>
      <c r="J6" s="21"/>
    </row>
    <row r="7" spans="1:10">
      <c r="A7" s="7"/>
      <c r="B7" s="22" t="s">
        <v>9</v>
      </c>
      <c r="C7" s="26">
        <v>61</v>
      </c>
      <c r="D7" s="26">
        <v>4</v>
      </c>
      <c r="E7" s="26">
        <v>60000</v>
      </c>
      <c r="F7" s="14">
        <f>PRODUCT(C7:E7)</f>
        <v>14640000</v>
      </c>
      <c r="G7" s="25">
        <v>2</v>
      </c>
      <c r="H7" s="8"/>
      <c r="J7" s="21"/>
    </row>
    <row r="8" spans="1:10">
      <c r="A8" s="7"/>
      <c r="B8" s="22" t="s">
        <v>10</v>
      </c>
      <c r="C8" s="26">
        <v>61</v>
      </c>
      <c r="D8" s="26">
        <v>4</v>
      </c>
      <c r="E8" s="26">
        <v>50000</v>
      </c>
      <c r="F8" s="14">
        <f t="shared" ref="F8:F9" si="0">PRODUCT(C8:E8)</f>
        <v>12200000</v>
      </c>
      <c r="G8" s="25">
        <v>2</v>
      </c>
      <c r="H8" s="8"/>
      <c r="J8" s="21"/>
    </row>
    <row r="9" spans="1:10">
      <c r="A9" s="7"/>
      <c r="B9" s="22" t="s">
        <v>11</v>
      </c>
      <c r="C9" s="26">
        <v>61</v>
      </c>
      <c r="D9" s="26">
        <v>4</v>
      </c>
      <c r="E9" s="26">
        <v>40000</v>
      </c>
      <c r="F9" s="14">
        <f t="shared" si="0"/>
        <v>9760000</v>
      </c>
      <c r="G9" s="25">
        <v>2</v>
      </c>
      <c r="H9" s="8"/>
      <c r="J9" s="21"/>
    </row>
    <row r="10" spans="1:10">
      <c r="A10" s="27"/>
      <c r="B10" s="7" t="s">
        <v>12</v>
      </c>
      <c r="C10" s="7"/>
      <c r="D10" s="7"/>
      <c r="E10" s="7"/>
      <c r="F10" s="28">
        <f>SUM(F7:F9)</f>
        <v>36600000</v>
      </c>
      <c r="G10" s="25"/>
      <c r="H10" s="8"/>
      <c r="J10" s="21"/>
    </row>
    <row r="11" spans="1:10">
      <c r="A11" s="21"/>
      <c r="B11" s="21"/>
      <c r="C11" s="21"/>
      <c r="D11" s="21"/>
      <c r="E11" s="21"/>
      <c r="F11" s="21" t="s">
        <v>13</v>
      </c>
      <c r="G11" s="21"/>
      <c r="H11" s="21"/>
      <c r="I11" s="21"/>
      <c r="J11" s="21"/>
    </row>
    <row r="12" spans="1:10" ht="45" customHeight="1">
      <c r="A12" s="115" t="s">
        <v>123</v>
      </c>
      <c r="B12" s="115"/>
      <c r="C12" s="115"/>
      <c r="D12" s="115"/>
      <c r="E12" s="115"/>
      <c r="F12" s="115"/>
      <c r="G12" s="115"/>
      <c r="H12" s="21"/>
      <c r="I12" s="21"/>
      <c r="J12" s="21"/>
    </row>
    <row r="13" spans="1:10" ht="62.4">
      <c r="A13" s="22" t="s">
        <v>14</v>
      </c>
      <c r="B13" s="22" t="s">
        <v>2</v>
      </c>
      <c r="C13" s="22" t="s">
        <v>3</v>
      </c>
      <c r="D13" s="22" t="s">
        <v>4</v>
      </c>
      <c r="E13" s="22" t="s">
        <v>5</v>
      </c>
      <c r="F13" s="22" t="s">
        <v>6</v>
      </c>
      <c r="G13" s="7" t="s">
        <v>7</v>
      </c>
      <c r="H13" s="8"/>
      <c r="J13" s="21"/>
    </row>
    <row r="14" spans="1:10" ht="78" customHeight="1">
      <c r="A14" s="7">
        <v>1</v>
      </c>
      <c r="B14" s="23" t="s">
        <v>15</v>
      </c>
      <c r="C14" s="24"/>
      <c r="D14" s="24"/>
      <c r="E14" s="24"/>
      <c r="F14" s="24"/>
      <c r="G14" s="25">
        <v>3</v>
      </c>
      <c r="H14" s="8"/>
      <c r="J14" s="21"/>
    </row>
    <row r="15" spans="1:10">
      <c r="A15" s="7"/>
      <c r="B15" s="22" t="s">
        <v>9</v>
      </c>
      <c r="C15" s="26">
        <v>12</v>
      </c>
      <c r="D15" s="26">
        <v>4</v>
      </c>
      <c r="E15" s="26">
        <v>150000</v>
      </c>
      <c r="F15" s="14">
        <f>PRODUCT(C15:E15)</f>
        <v>7200000</v>
      </c>
      <c r="G15" s="25">
        <v>3</v>
      </c>
      <c r="H15" s="8"/>
      <c r="J15" s="21"/>
    </row>
    <row r="16" spans="1:10">
      <c r="A16" s="7"/>
      <c r="B16" s="22" t="s">
        <v>10</v>
      </c>
      <c r="C16" s="26">
        <v>12</v>
      </c>
      <c r="D16" s="26">
        <v>4</v>
      </c>
      <c r="E16" s="26">
        <v>130000</v>
      </c>
      <c r="F16" s="14">
        <f t="shared" ref="F16:F17" si="1">PRODUCT(C16:E16)</f>
        <v>6240000</v>
      </c>
      <c r="G16" s="25">
        <v>3</v>
      </c>
      <c r="H16" s="8"/>
      <c r="J16" s="21"/>
    </row>
    <row r="17" spans="1:10">
      <c r="A17" s="7"/>
      <c r="B17" s="22" t="s">
        <v>11</v>
      </c>
      <c r="C17" s="26">
        <v>12</v>
      </c>
      <c r="D17" s="26">
        <v>4</v>
      </c>
      <c r="E17" s="26">
        <v>100000</v>
      </c>
      <c r="F17" s="14">
        <f t="shared" si="1"/>
        <v>4800000</v>
      </c>
      <c r="G17" s="25">
        <v>3</v>
      </c>
      <c r="H17" s="8"/>
      <c r="J17" s="21"/>
    </row>
    <row r="18" spans="1:10">
      <c r="A18" s="27"/>
      <c r="B18" s="7" t="s">
        <v>12</v>
      </c>
      <c r="C18" s="7"/>
      <c r="D18" s="7"/>
      <c r="E18" s="7"/>
      <c r="F18" s="28">
        <f>SUM(F15:F17)</f>
        <v>18240000</v>
      </c>
      <c r="G18" s="25"/>
      <c r="H18" s="8"/>
      <c r="J18" s="21"/>
    </row>
    <row r="19" spans="1:10" ht="48" customHeight="1">
      <c r="A19" s="114" t="s">
        <v>124</v>
      </c>
      <c r="B19" s="114"/>
      <c r="C19" s="114"/>
      <c r="D19" s="114"/>
      <c r="E19" s="114"/>
      <c r="F19" s="114"/>
      <c r="G19" s="21"/>
      <c r="H19" s="8"/>
      <c r="I19" s="21"/>
      <c r="J19" s="21"/>
    </row>
    <row r="20" spans="1:10">
      <c r="A20" s="21"/>
      <c r="B20" s="21"/>
      <c r="C20" s="21"/>
      <c r="D20" s="21"/>
      <c r="E20" s="21"/>
      <c r="F20" s="21"/>
      <c r="G20" s="21"/>
      <c r="H20" s="8"/>
      <c r="I20" s="21"/>
      <c r="J20" s="21"/>
    </row>
    <row r="21" spans="1:10" ht="62.4">
      <c r="A21" s="22" t="s">
        <v>16</v>
      </c>
      <c r="B21" s="22" t="s">
        <v>2</v>
      </c>
      <c r="C21" s="22" t="s">
        <v>3</v>
      </c>
      <c r="D21" s="22" t="s">
        <v>5</v>
      </c>
      <c r="E21" s="22" t="s">
        <v>6</v>
      </c>
      <c r="F21" s="29" t="s">
        <v>7</v>
      </c>
      <c r="H21" s="8"/>
      <c r="J21" s="21"/>
    </row>
    <row r="22" spans="1:10" ht="74.400000000000006" customHeight="1">
      <c r="A22" s="7">
        <v>1</v>
      </c>
      <c r="B22" s="23" t="s">
        <v>17</v>
      </c>
      <c r="C22" s="24"/>
      <c r="D22" s="24"/>
      <c r="E22" s="24"/>
      <c r="F22" s="25">
        <v>3</v>
      </c>
      <c r="H22" s="8"/>
      <c r="J22" s="21"/>
    </row>
    <row r="23" spans="1:10">
      <c r="A23" s="7"/>
      <c r="B23" s="22" t="s">
        <v>9</v>
      </c>
      <c r="C23" s="26">
        <v>4</v>
      </c>
      <c r="D23" s="30">
        <v>500000</v>
      </c>
      <c r="E23" s="14">
        <f>PRODUCT(C23:D23)</f>
        <v>2000000</v>
      </c>
      <c r="F23" s="25">
        <v>3</v>
      </c>
      <c r="H23" s="8"/>
      <c r="J23" s="21"/>
    </row>
    <row r="24" spans="1:10">
      <c r="A24" s="7"/>
      <c r="B24" s="22" t="s">
        <v>10</v>
      </c>
      <c r="C24" s="26">
        <v>4</v>
      </c>
      <c r="D24" s="30">
        <v>400000</v>
      </c>
      <c r="E24" s="14">
        <f t="shared" ref="E24:E30" si="2">PRODUCT(C24:D24)</f>
        <v>1600000</v>
      </c>
      <c r="F24" s="25">
        <v>3</v>
      </c>
      <c r="H24" s="8"/>
      <c r="J24" s="21"/>
    </row>
    <row r="25" spans="1:10">
      <c r="A25" s="7"/>
      <c r="B25" s="22" t="s">
        <v>11</v>
      </c>
      <c r="C25" s="26">
        <v>4</v>
      </c>
      <c r="D25" s="30">
        <v>300000</v>
      </c>
      <c r="E25" s="14">
        <f t="shared" si="2"/>
        <v>1200000</v>
      </c>
      <c r="F25" s="25">
        <v>3</v>
      </c>
      <c r="H25" s="8"/>
      <c r="J25" s="21"/>
    </row>
    <row r="26" spans="1:10" ht="67.8" customHeight="1">
      <c r="A26" s="7">
        <v>2</v>
      </c>
      <c r="B26" s="23" t="s">
        <v>18</v>
      </c>
      <c r="C26" s="26"/>
      <c r="D26" s="26"/>
      <c r="E26" s="14"/>
      <c r="F26" s="25">
        <v>3</v>
      </c>
      <c r="H26" s="8"/>
      <c r="J26" s="21"/>
    </row>
    <row r="27" spans="1:10">
      <c r="A27" s="7"/>
      <c r="B27" s="22" t="s">
        <v>9</v>
      </c>
      <c r="C27" s="26">
        <v>24</v>
      </c>
      <c r="D27" s="30">
        <v>100000</v>
      </c>
      <c r="E27" s="14">
        <f t="shared" si="2"/>
        <v>2400000</v>
      </c>
      <c r="F27" s="25">
        <v>3</v>
      </c>
      <c r="H27" s="8"/>
      <c r="J27" s="21"/>
    </row>
    <row r="28" spans="1:10">
      <c r="A28" s="31"/>
      <c r="B28" s="32" t="s">
        <v>10</v>
      </c>
      <c r="C28" s="33">
        <v>24</v>
      </c>
      <c r="D28" s="30">
        <v>50000</v>
      </c>
      <c r="E28" s="14">
        <f t="shared" si="2"/>
        <v>1200000</v>
      </c>
      <c r="F28" s="25">
        <v>3</v>
      </c>
      <c r="H28" s="8"/>
      <c r="J28" s="34"/>
    </row>
    <row r="29" spans="1:10">
      <c r="A29" s="31"/>
      <c r="B29" s="32" t="s">
        <v>11</v>
      </c>
      <c r="C29" s="33">
        <v>24</v>
      </c>
      <c r="D29" s="30">
        <v>30000</v>
      </c>
      <c r="E29" s="14">
        <f t="shared" si="2"/>
        <v>720000</v>
      </c>
      <c r="F29" s="25">
        <v>3</v>
      </c>
      <c r="H29" s="8"/>
      <c r="J29" s="34"/>
    </row>
    <row r="30" spans="1:10" ht="50.25" customHeight="1">
      <c r="A30" s="7">
        <v>3</v>
      </c>
      <c r="B30" s="23" t="s">
        <v>19</v>
      </c>
      <c r="C30" s="26">
        <v>4</v>
      </c>
      <c r="D30" s="26">
        <v>100000</v>
      </c>
      <c r="E30" s="14">
        <f t="shared" si="2"/>
        <v>400000</v>
      </c>
      <c r="F30" s="25">
        <v>3</v>
      </c>
      <c r="H30" s="8"/>
      <c r="J30" s="21"/>
    </row>
    <row r="31" spans="1:10">
      <c r="A31" s="7"/>
      <c r="B31" s="7" t="s">
        <v>12</v>
      </c>
      <c r="C31" s="7"/>
      <c r="D31" s="7"/>
      <c r="E31" s="35">
        <f>SUM(E23:E30)</f>
        <v>9520000</v>
      </c>
      <c r="F31" s="25">
        <v>3</v>
      </c>
      <c r="H31" s="8"/>
      <c r="J31" s="21"/>
    </row>
    <row r="32" spans="1:10">
      <c r="A32" s="21"/>
      <c r="B32" s="21"/>
      <c r="C32" s="21"/>
      <c r="D32" s="21"/>
      <c r="E32" s="21"/>
      <c r="F32" s="21"/>
      <c r="G32" s="21"/>
      <c r="H32" s="8"/>
      <c r="I32" s="21"/>
      <c r="J32" s="21"/>
    </row>
    <row r="33" spans="1:10" ht="50.25" customHeight="1">
      <c r="A33" s="114" t="s">
        <v>125</v>
      </c>
      <c r="B33" s="114"/>
      <c r="C33" s="114"/>
      <c r="D33" s="114"/>
      <c r="E33" s="114"/>
      <c r="F33" s="114"/>
      <c r="G33" s="36"/>
      <c r="H33" s="8"/>
      <c r="I33" s="21"/>
      <c r="J33" s="21"/>
    </row>
    <row r="34" spans="1:10" ht="7.8" customHeight="1">
      <c r="A34" s="21"/>
      <c r="B34" s="21"/>
      <c r="C34" s="21"/>
      <c r="D34" s="21"/>
      <c r="E34" s="21"/>
      <c r="F34" s="21"/>
      <c r="G34" s="21"/>
      <c r="H34" s="8"/>
      <c r="I34" s="21"/>
      <c r="J34" s="21"/>
    </row>
    <row r="35" spans="1:10" ht="62.4">
      <c r="A35" s="22" t="s">
        <v>20</v>
      </c>
      <c r="B35" s="37" t="s">
        <v>2</v>
      </c>
      <c r="C35" s="22" t="s">
        <v>3</v>
      </c>
      <c r="D35" s="22" t="s">
        <v>21</v>
      </c>
      <c r="E35" s="22" t="s">
        <v>27</v>
      </c>
      <c r="F35" s="22" t="s">
        <v>5</v>
      </c>
      <c r="G35" s="22" t="s">
        <v>6</v>
      </c>
      <c r="H35" s="29" t="s">
        <v>7</v>
      </c>
      <c r="J35" s="21"/>
    </row>
    <row r="36" spans="1:10" ht="33.75" customHeight="1">
      <c r="A36" s="27">
        <v>1</v>
      </c>
      <c r="B36" s="38" t="s">
        <v>22</v>
      </c>
      <c r="C36" s="26">
        <v>2</v>
      </c>
      <c r="D36" s="39">
        <v>61</v>
      </c>
      <c r="E36" s="24">
        <v>3</v>
      </c>
      <c r="F36" s="24">
        <v>1200</v>
      </c>
      <c r="G36" s="14">
        <f>PRODUCT(C36:F36)</f>
        <v>439200</v>
      </c>
      <c r="H36" s="25">
        <v>2</v>
      </c>
      <c r="J36" s="21"/>
    </row>
    <row r="37" spans="1:10" ht="16.5" customHeight="1">
      <c r="A37" s="27">
        <v>2</v>
      </c>
      <c r="B37" s="38" t="s">
        <v>23</v>
      </c>
      <c r="C37" s="26">
        <v>10</v>
      </c>
      <c r="D37" s="39">
        <v>61</v>
      </c>
      <c r="E37" s="26">
        <v>3</v>
      </c>
      <c r="F37" s="24">
        <v>1200</v>
      </c>
      <c r="G37" s="14">
        <f t="shared" ref="G37:G39" si="3">PRODUCT(C37:F37)</f>
        <v>2196000</v>
      </c>
      <c r="H37" s="25">
        <v>2</v>
      </c>
      <c r="J37" s="21"/>
    </row>
    <row r="38" spans="1:10" ht="17.25" customHeight="1">
      <c r="A38" s="27">
        <v>3</v>
      </c>
      <c r="B38" s="38" t="s">
        <v>28</v>
      </c>
      <c r="C38" s="26">
        <v>1</v>
      </c>
      <c r="D38" s="39">
        <v>61</v>
      </c>
      <c r="E38" s="26">
        <v>3</v>
      </c>
      <c r="F38" s="24">
        <v>1200</v>
      </c>
      <c r="G38" s="14">
        <f t="shared" si="3"/>
        <v>219600</v>
      </c>
      <c r="H38" s="25">
        <v>2</v>
      </c>
      <c r="J38" s="21"/>
    </row>
    <row r="39" spans="1:10" ht="54" customHeight="1">
      <c r="A39" s="27">
        <v>4</v>
      </c>
      <c r="B39" s="38" t="s">
        <v>24</v>
      </c>
      <c r="C39" s="26">
        <v>12</v>
      </c>
      <c r="D39" s="40">
        <v>61</v>
      </c>
      <c r="E39" s="24"/>
      <c r="F39" s="26">
        <v>300</v>
      </c>
      <c r="G39" s="14">
        <f t="shared" si="3"/>
        <v>219600</v>
      </c>
      <c r="H39" s="41">
        <v>2</v>
      </c>
      <c r="J39" s="21"/>
    </row>
    <row r="40" spans="1:10">
      <c r="A40" s="27"/>
      <c r="B40" s="28" t="s">
        <v>12</v>
      </c>
      <c r="C40" s="42"/>
      <c r="D40" s="43"/>
      <c r="E40" s="43"/>
      <c r="F40" s="39"/>
      <c r="G40" s="40">
        <f>SUM(G36:G39)</f>
        <v>3074400</v>
      </c>
      <c r="H40" s="7"/>
      <c r="J40" s="21"/>
    </row>
    <row r="41" spans="1:10">
      <c r="A41" s="21"/>
      <c r="B41" s="21"/>
      <c r="C41" s="21"/>
      <c r="D41" s="21"/>
      <c r="E41" s="21"/>
      <c r="F41" s="21"/>
      <c r="G41" s="21"/>
      <c r="H41" s="8"/>
      <c r="I41" s="21"/>
      <c r="J41" s="21"/>
    </row>
    <row r="42" spans="1:10">
      <c r="A42" s="44" t="s">
        <v>126</v>
      </c>
      <c r="B42" s="98"/>
      <c r="C42" s="44"/>
      <c r="D42" s="44"/>
      <c r="E42" s="44"/>
      <c r="F42" s="44"/>
      <c r="G42" s="44"/>
      <c r="H42" s="8"/>
      <c r="I42" s="21"/>
      <c r="J42" s="21"/>
    </row>
    <row r="43" spans="1:10">
      <c r="A43" s="21"/>
      <c r="B43" s="21"/>
      <c r="C43" s="21"/>
      <c r="D43" s="21"/>
      <c r="E43" s="21"/>
      <c r="F43" s="21"/>
      <c r="G43" s="21"/>
      <c r="H43" s="8"/>
      <c r="I43" s="21"/>
      <c r="J43" s="21"/>
    </row>
    <row r="44" spans="1:10" ht="62.4">
      <c r="A44" s="22" t="s">
        <v>25</v>
      </c>
      <c r="B44" s="37" t="s">
        <v>2</v>
      </c>
      <c r="C44" s="37" t="s">
        <v>26</v>
      </c>
      <c r="D44" s="24" t="s">
        <v>27</v>
      </c>
      <c r="E44" s="22" t="s">
        <v>5</v>
      </c>
      <c r="F44" s="22" t="s">
        <v>6</v>
      </c>
      <c r="G44" s="29" t="s">
        <v>7</v>
      </c>
      <c r="J44" s="21"/>
    </row>
    <row r="45" spans="1:10" ht="32.25" customHeight="1">
      <c r="A45" s="27">
        <v>1</v>
      </c>
      <c r="B45" s="38" t="s">
        <v>22</v>
      </c>
      <c r="C45" s="26">
        <v>3</v>
      </c>
      <c r="D45" s="24">
        <v>6</v>
      </c>
      <c r="E45" s="24">
        <v>1200</v>
      </c>
      <c r="F45" s="14">
        <f>PRODUCT(C45:E45)</f>
        <v>21600</v>
      </c>
      <c r="G45" s="25">
        <v>2</v>
      </c>
      <c r="J45" s="21"/>
    </row>
    <row r="46" spans="1:10" ht="15" customHeight="1">
      <c r="A46" s="27">
        <v>2</v>
      </c>
      <c r="B46" s="38" t="s">
        <v>23</v>
      </c>
      <c r="C46" s="26">
        <v>15</v>
      </c>
      <c r="D46" s="26">
        <v>5</v>
      </c>
      <c r="E46" s="24">
        <v>1200</v>
      </c>
      <c r="F46" s="14">
        <f>PRODUCT(C46:E46)</f>
        <v>90000</v>
      </c>
      <c r="G46" s="25">
        <v>2</v>
      </c>
      <c r="J46" s="21"/>
    </row>
    <row r="47" spans="1:10" ht="14.25" customHeight="1">
      <c r="A47" s="27">
        <v>3</v>
      </c>
      <c r="B47" s="38" t="s">
        <v>28</v>
      </c>
      <c r="C47" s="26">
        <v>2</v>
      </c>
      <c r="D47" s="26">
        <v>5</v>
      </c>
      <c r="E47" s="24">
        <v>1200</v>
      </c>
      <c r="F47" s="14">
        <f>PRODUCT(C47:E47)</f>
        <v>12000</v>
      </c>
      <c r="G47" s="25">
        <v>2</v>
      </c>
      <c r="J47" s="21"/>
    </row>
    <row r="48" spans="1:10" ht="45.75" customHeight="1">
      <c r="A48" s="27">
        <v>4</v>
      </c>
      <c r="B48" s="38" t="s">
        <v>24</v>
      </c>
      <c r="C48" s="26">
        <v>12</v>
      </c>
      <c r="D48" s="24"/>
      <c r="E48" s="26">
        <v>300</v>
      </c>
      <c r="F48" s="14">
        <f>PRODUCT(C48:E48)</f>
        <v>3600</v>
      </c>
      <c r="G48" s="41">
        <v>2</v>
      </c>
      <c r="J48" s="21"/>
    </row>
    <row r="49" spans="1:12">
      <c r="A49" s="27"/>
      <c r="B49" s="28" t="s">
        <v>12</v>
      </c>
      <c r="C49" s="42"/>
      <c r="D49" s="43"/>
      <c r="E49" s="39"/>
      <c r="F49" s="40">
        <f>SUM(F45:F48)</f>
        <v>127200</v>
      </c>
      <c r="G49" s="7"/>
      <c r="I49" s="8"/>
      <c r="J49" s="21"/>
    </row>
    <row r="50" spans="1:12">
      <c r="A50" s="8"/>
      <c r="B50" s="8"/>
      <c r="C50" s="45"/>
      <c r="D50" s="45"/>
      <c r="E50" s="45"/>
      <c r="F50" s="45"/>
      <c r="G50" s="45"/>
      <c r="H50" s="8"/>
      <c r="I50" s="21"/>
      <c r="J50" s="21"/>
    </row>
    <row r="51" spans="1:12" ht="43.8" customHeight="1">
      <c r="A51" s="114" t="s">
        <v>127</v>
      </c>
      <c r="B51" s="114"/>
      <c r="C51" s="114"/>
      <c r="D51" s="114"/>
      <c r="E51" s="114"/>
      <c r="F51" s="114"/>
      <c r="G51" s="36"/>
      <c r="H51" s="8"/>
      <c r="I51" s="21"/>
      <c r="J51" s="21"/>
    </row>
    <row r="52" spans="1:12">
      <c r="A52" s="21"/>
      <c r="B52" s="21"/>
      <c r="C52" s="21"/>
      <c r="D52" s="21"/>
      <c r="E52" s="21"/>
      <c r="F52" s="21"/>
      <c r="G52" s="21"/>
      <c r="H52" s="8"/>
      <c r="I52" s="21"/>
      <c r="J52" s="21"/>
    </row>
    <row r="53" spans="1:12" ht="62.4">
      <c r="A53" s="22" t="s">
        <v>29</v>
      </c>
      <c r="B53" s="37" t="s">
        <v>2</v>
      </c>
      <c r="C53" s="37" t="s">
        <v>26</v>
      </c>
      <c r="D53" s="22" t="s">
        <v>30</v>
      </c>
      <c r="E53" s="24" t="s">
        <v>27</v>
      </c>
      <c r="F53" s="22" t="s">
        <v>5</v>
      </c>
      <c r="G53" s="22" t="s">
        <v>6</v>
      </c>
      <c r="H53" s="29" t="s">
        <v>7</v>
      </c>
      <c r="J53" s="21"/>
    </row>
    <row r="54" spans="1:12" ht="31.2">
      <c r="A54" s="27">
        <v>1</v>
      </c>
      <c r="B54" s="38" t="s">
        <v>22</v>
      </c>
      <c r="C54" s="26">
        <v>2</v>
      </c>
      <c r="D54" s="39">
        <v>11</v>
      </c>
      <c r="E54" s="24">
        <v>4</v>
      </c>
      <c r="F54" s="24">
        <v>1200</v>
      </c>
      <c r="G54" s="14">
        <f>PRODUCT(C54:F54)</f>
        <v>105600</v>
      </c>
      <c r="H54" s="25">
        <v>2</v>
      </c>
      <c r="J54" s="21"/>
    </row>
    <row r="55" spans="1:12">
      <c r="A55" s="27">
        <v>2</v>
      </c>
      <c r="B55" s="38" t="s">
        <v>23</v>
      </c>
      <c r="C55" s="26">
        <v>12</v>
      </c>
      <c r="D55" s="39">
        <v>11</v>
      </c>
      <c r="E55" s="26">
        <v>3</v>
      </c>
      <c r="F55" s="24">
        <v>1200</v>
      </c>
      <c r="G55" s="14">
        <f>PRODUCT(C55:F55)</f>
        <v>475200</v>
      </c>
      <c r="H55" s="25">
        <v>2</v>
      </c>
      <c r="J55" s="21"/>
    </row>
    <row r="56" spans="1:12">
      <c r="A56" s="27">
        <v>3</v>
      </c>
      <c r="B56" s="38" t="s">
        <v>28</v>
      </c>
      <c r="C56" s="26">
        <v>1</v>
      </c>
      <c r="D56" s="39">
        <v>11</v>
      </c>
      <c r="E56" s="26">
        <v>3</v>
      </c>
      <c r="F56" s="24">
        <v>1200</v>
      </c>
      <c r="G56" s="14">
        <f>PRODUCT(C56:F56)</f>
        <v>39600</v>
      </c>
      <c r="H56" s="25">
        <v>2</v>
      </c>
      <c r="J56" s="21"/>
    </row>
    <row r="57" spans="1:12" ht="62.4">
      <c r="A57" s="27">
        <v>4</v>
      </c>
      <c r="B57" s="38" t="s">
        <v>31</v>
      </c>
      <c r="C57" s="26">
        <v>12</v>
      </c>
      <c r="D57" s="39">
        <v>11</v>
      </c>
      <c r="E57" s="24"/>
      <c r="F57" s="26">
        <v>300</v>
      </c>
      <c r="G57" s="14">
        <f>PRODUCT(C57:F57)</f>
        <v>39600</v>
      </c>
      <c r="H57" s="41">
        <v>2</v>
      </c>
      <c r="J57" s="21"/>
    </row>
    <row r="58" spans="1:12">
      <c r="A58" s="27"/>
      <c r="B58" s="28" t="s">
        <v>12</v>
      </c>
      <c r="C58" s="42"/>
      <c r="D58" s="43"/>
      <c r="E58" s="43"/>
      <c r="F58" s="39"/>
      <c r="G58" s="40">
        <f>SUM(G54:G57)</f>
        <v>660000</v>
      </c>
      <c r="H58" s="7"/>
      <c r="J58" s="21"/>
    </row>
    <row r="59" spans="1:12">
      <c r="A59" s="21"/>
      <c r="B59" s="21"/>
      <c r="C59" s="21"/>
      <c r="D59" s="21"/>
      <c r="E59" s="21"/>
      <c r="F59" s="21"/>
      <c r="G59" s="21"/>
      <c r="H59" s="8"/>
      <c r="I59" s="21"/>
      <c r="J59" s="21"/>
    </row>
    <row r="60" spans="1:12" ht="44.25" customHeight="1">
      <c r="A60" s="114" t="s">
        <v>128</v>
      </c>
      <c r="B60" s="114"/>
      <c r="C60" s="114"/>
      <c r="D60" s="114"/>
      <c r="E60" s="114"/>
      <c r="F60" s="114"/>
      <c r="G60" s="36"/>
      <c r="H60" s="8"/>
      <c r="I60" s="21"/>
      <c r="J60" s="21"/>
    </row>
    <row r="61" spans="1:12">
      <c r="A61" s="21"/>
      <c r="B61" s="21"/>
      <c r="C61" s="21"/>
      <c r="D61" s="21"/>
      <c r="E61" s="21"/>
      <c r="F61" s="21"/>
      <c r="G61" s="21"/>
      <c r="H61" s="8"/>
      <c r="I61" s="21"/>
      <c r="J61" s="21"/>
    </row>
    <row r="62" spans="1:12" ht="62.4">
      <c r="A62" s="22" t="s">
        <v>32</v>
      </c>
      <c r="B62" s="37" t="s">
        <v>2</v>
      </c>
      <c r="C62" s="37" t="s">
        <v>26</v>
      </c>
      <c r="D62" s="37" t="s">
        <v>27</v>
      </c>
      <c r="E62" s="37" t="s">
        <v>5</v>
      </c>
      <c r="F62" s="22" t="s">
        <v>6</v>
      </c>
      <c r="G62" s="7" t="s">
        <v>7</v>
      </c>
      <c r="H62" s="22" t="s">
        <v>26</v>
      </c>
      <c r="I62" s="24" t="s">
        <v>27</v>
      </c>
      <c r="J62" s="22" t="s">
        <v>5</v>
      </c>
      <c r="K62" s="22" t="s">
        <v>6</v>
      </c>
      <c r="L62" s="22" t="s">
        <v>82</v>
      </c>
    </row>
    <row r="63" spans="1:12" ht="81.599999999999994" customHeight="1">
      <c r="A63" s="27">
        <v>1</v>
      </c>
      <c r="B63" s="38" t="s">
        <v>33</v>
      </c>
      <c r="C63" s="26">
        <v>32</v>
      </c>
      <c r="D63" s="24">
        <v>7</v>
      </c>
      <c r="E63" s="26">
        <v>10000</v>
      </c>
      <c r="F63" s="14">
        <f>PRODUCT(C63:E63)</f>
        <v>2240000</v>
      </c>
      <c r="G63" s="25">
        <v>3</v>
      </c>
      <c r="H63" s="46">
        <v>32</v>
      </c>
      <c r="I63" s="15">
        <v>6</v>
      </c>
      <c r="J63" s="46">
        <v>10000</v>
      </c>
      <c r="K63" s="16">
        <f>PRODUCT(H63:J63)</f>
        <v>1920000</v>
      </c>
      <c r="L63" s="15">
        <f>F63-K63</f>
        <v>320000</v>
      </c>
    </row>
    <row r="64" spans="1:12" ht="36" customHeight="1">
      <c r="A64" s="27">
        <v>2</v>
      </c>
      <c r="B64" s="38" t="s">
        <v>34</v>
      </c>
      <c r="C64" s="26">
        <v>32</v>
      </c>
      <c r="D64" s="26">
        <v>2</v>
      </c>
      <c r="E64" s="26">
        <v>1000</v>
      </c>
      <c r="F64" s="14">
        <f t="shared" ref="F64:F71" si="4">PRODUCT(C64:E64)</f>
        <v>64000</v>
      </c>
      <c r="G64" s="47">
        <v>3</v>
      </c>
      <c r="H64" s="8"/>
      <c r="I64" s="17"/>
      <c r="J64" s="48"/>
    </row>
    <row r="65" spans="1:12" ht="39.75" customHeight="1">
      <c r="A65" s="27">
        <v>3</v>
      </c>
      <c r="B65" s="38" t="s">
        <v>35</v>
      </c>
      <c r="C65" s="26">
        <v>32</v>
      </c>
      <c r="D65" s="26">
        <v>7</v>
      </c>
      <c r="E65" s="26">
        <v>3000</v>
      </c>
      <c r="F65" s="14">
        <f t="shared" si="4"/>
        <v>672000</v>
      </c>
      <c r="G65" s="25">
        <v>3</v>
      </c>
      <c r="H65" s="8"/>
      <c r="I65" s="17"/>
      <c r="J65" s="48"/>
    </row>
    <row r="66" spans="1:12" ht="53.25" customHeight="1">
      <c r="A66" s="27">
        <v>4</v>
      </c>
      <c r="B66" s="38" t="s">
        <v>36</v>
      </c>
      <c r="C66" s="26">
        <v>24</v>
      </c>
      <c r="D66" s="26"/>
      <c r="E66" s="26">
        <v>300</v>
      </c>
      <c r="F66" s="14">
        <f t="shared" si="4"/>
        <v>7200</v>
      </c>
      <c r="G66" s="41">
        <v>2</v>
      </c>
      <c r="H66" s="8"/>
      <c r="I66" s="17"/>
      <c r="J66" s="8"/>
    </row>
    <row r="67" spans="1:12" ht="53.25" customHeight="1">
      <c r="A67" s="27">
        <v>5</v>
      </c>
      <c r="B67" s="38" t="s">
        <v>37</v>
      </c>
      <c r="C67" s="26">
        <v>12</v>
      </c>
      <c r="D67" s="24"/>
      <c r="E67" s="26">
        <v>500</v>
      </c>
      <c r="F67" s="14">
        <f t="shared" si="4"/>
        <v>6000</v>
      </c>
      <c r="G67" s="41">
        <v>2</v>
      </c>
      <c r="H67" s="8"/>
      <c r="I67" s="17"/>
      <c r="J67" s="8"/>
    </row>
    <row r="68" spans="1:12" ht="58.2" customHeight="1">
      <c r="A68" s="27">
        <v>6</v>
      </c>
      <c r="B68" s="38" t="s">
        <v>38</v>
      </c>
      <c r="C68" s="26"/>
      <c r="D68" s="24"/>
      <c r="E68" s="26"/>
      <c r="F68" s="14"/>
      <c r="G68" s="41">
        <v>2</v>
      </c>
      <c r="H68" s="8"/>
      <c r="I68" s="17"/>
      <c r="J68" s="8"/>
    </row>
    <row r="69" spans="1:12">
      <c r="A69" s="27"/>
      <c r="B69" s="38" t="s">
        <v>39</v>
      </c>
      <c r="C69" s="26">
        <v>1</v>
      </c>
      <c r="D69" s="24"/>
      <c r="E69" s="26">
        <v>50000</v>
      </c>
      <c r="F69" s="14">
        <f t="shared" si="4"/>
        <v>50000</v>
      </c>
      <c r="G69" s="41">
        <v>2</v>
      </c>
      <c r="H69" s="8"/>
      <c r="I69" s="17"/>
      <c r="J69" s="8"/>
    </row>
    <row r="70" spans="1:12">
      <c r="A70" s="27"/>
      <c r="B70" s="38" t="s">
        <v>40</v>
      </c>
      <c r="C70" s="26">
        <v>1</v>
      </c>
      <c r="D70" s="24"/>
      <c r="E70" s="26">
        <v>40000</v>
      </c>
      <c r="F70" s="14">
        <f t="shared" si="4"/>
        <v>40000</v>
      </c>
      <c r="G70" s="41">
        <v>2</v>
      </c>
      <c r="H70" s="8"/>
      <c r="I70" s="17"/>
      <c r="J70" s="8"/>
    </row>
    <row r="71" spans="1:12">
      <c r="A71" s="27"/>
      <c r="B71" s="38" t="s">
        <v>41</v>
      </c>
      <c r="C71" s="26">
        <v>1</v>
      </c>
      <c r="D71" s="24"/>
      <c r="E71" s="26">
        <v>30000</v>
      </c>
      <c r="F71" s="14">
        <f t="shared" si="4"/>
        <v>30000</v>
      </c>
      <c r="G71" s="41">
        <v>2</v>
      </c>
      <c r="H71" s="8"/>
      <c r="I71" s="17"/>
      <c r="J71" s="8"/>
    </row>
    <row r="72" spans="1:12">
      <c r="A72" s="27"/>
      <c r="B72" s="49" t="s">
        <v>12</v>
      </c>
      <c r="C72" s="50"/>
      <c r="D72" s="51"/>
      <c r="E72" s="52"/>
      <c r="F72" s="40">
        <f>SUM(F63:F71)</f>
        <v>3109200</v>
      </c>
      <c r="G72" s="7"/>
      <c r="H72" s="8"/>
      <c r="I72" s="17"/>
      <c r="J72" s="8"/>
    </row>
    <row r="73" spans="1:12">
      <c r="A73" s="21"/>
      <c r="B73" s="21"/>
      <c r="C73" s="21"/>
      <c r="D73" s="21"/>
      <c r="E73" s="21"/>
      <c r="F73" s="21"/>
      <c r="G73" s="21"/>
      <c r="H73" s="8"/>
      <c r="I73" s="21"/>
      <c r="J73" s="21"/>
    </row>
    <row r="74" spans="1:12" ht="29.25" customHeight="1">
      <c r="A74" s="112" t="s">
        <v>42</v>
      </c>
      <c r="B74" s="112"/>
      <c r="C74" s="112"/>
      <c r="D74" s="112"/>
      <c r="E74" s="112"/>
      <c r="F74" s="112"/>
      <c r="G74" s="44"/>
      <c r="H74" s="8"/>
      <c r="I74" s="21"/>
      <c r="J74" s="21"/>
    </row>
    <row r="75" spans="1:12">
      <c r="A75" s="21"/>
      <c r="B75" s="21"/>
      <c r="C75" s="21"/>
      <c r="D75" s="21"/>
      <c r="E75" s="21"/>
      <c r="F75" s="21"/>
      <c r="G75" s="21"/>
      <c r="H75" s="8"/>
      <c r="I75" s="21"/>
      <c r="J75" s="21"/>
    </row>
    <row r="76" spans="1:12" ht="46.8">
      <c r="A76" s="22" t="s">
        <v>43</v>
      </c>
      <c r="B76" s="22" t="s">
        <v>2</v>
      </c>
      <c r="C76" s="22" t="s">
        <v>26</v>
      </c>
      <c r="D76" s="23" t="s">
        <v>44</v>
      </c>
      <c r="E76" s="22" t="s">
        <v>45</v>
      </c>
      <c r="F76" s="22" t="s">
        <v>6</v>
      </c>
      <c r="G76" s="7" t="s">
        <v>7</v>
      </c>
      <c r="H76" s="22" t="s">
        <v>26</v>
      </c>
      <c r="I76" s="23" t="s">
        <v>44</v>
      </c>
      <c r="J76" s="22" t="s">
        <v>45</v>
      </c>
      <c r="K76" s="22" t="s">
        <v>6</v>
      </c>
      <c r="L76" s="22" t="s">
        <v>82</v>
      </c>
    </row>
    <row r="77" spans="1:12" ht="54.6" customHeight="1">
      <c r="A77" s="7">
        <v>1</v>
      </c>
      <c r="B77" s="23" t="s">
        <v>46</v>
      </c>
      <c r="C77" s="26"/>
      <c r="D77" s="26">
        <v>7</v>
      </c>
      <c r="E77" s="26">
        <v>100000</v>
      </c>
      <c r="F77" s="14">
        <f t="shared" ref="F77:F91" si="5">PRODUCT(C77:E77)</f>
        <v>700000</v>
      </c>
      <c r="G77" s="41">
        <v>3</v>
      </c>
      <c r="H77" s="46"/>
      <c r="I77" s="15">
        <v>6</v>
      </c>
      <c r="J77" s="46">
        <v>100000</v>
      </c>
      <c r="K77" s="15">
        <f>I77*J77</f>
        <v>600000</v>
      </c>
      <c r="L77" s="15">
        <f>F77-K77</f>
        <v>100000</v>
      </c>
    </row>
    <row r="78" spans="1:12" ht="34.5" customHeight="1">
      <c r="A78" s="7">
        <v>2</v>
      </c>
      <c r="B78" s="23" t="s">
        <v>47</v>
      </c>
      <c r="C78" s="26"/>
      <c r="D78" s="26">
        <v>6</v>
      </c>
      <c r="E78" s="26">
        <v>75000</v>
      </c>
      <c r="F78" s="14">
        <f t="shared" si="5"/>
        <v>450000</v>
      </c>
      <c r="G78" s="41">
        <v>3</v>
      </c>
      <c r="H78" s="46"/>
      <c r="I78" s="15">
        <v>5</v>
      </c>
      <c r="J78" s="46">
        <v>75000</v>
      </c>
      <c r="K78" s="15">
        <f>I78*J78</f>
        <v>375000</v>
      </c>
      <c r="L78" s="15">
        <f>F78-K78</f>
        <v>75000</v>
      </c>
    </row>
    <row r="79" spans="1:12" ht="76.8" customHeight="1">
      <c r="A79" s="7">
        <v>3</v>
      </c>
      <c r="B79" s="23" t="s">
        <v>48</v>
      </c>
      <c r="C79" s="26"/>
      <c r="D79" s="26">
        <v>7</v>
      </c>
      <c r="E79" s="26">
        <v>40000</v>
      </c>
      <c r="F79" s="14">
        <f t="shared" si="5"/>
        <v>280000</v>
      </c>
      <c r="G79" s="41">
        <v>3</v>
      </c>
      <c r="H79" s="46"/>
      <c r="I79" s="15">
        <v>6</v>
      </c>
      <c r="J79" s="46">
        <v>40000</v>
      </c>
      <c r="K79" s="15">
        <f>I79*J79</f>
        <v>240000</v>
      </c>
      <c r="L79" s="15">
        <f>F79-K79</f>
        <v>40000</v>
      </c>
    </row>
    <row r="80" spans="1:12" ht="53.4" customHeight="1">
      <c r="A80" s="7">
        <v>4</v>
      </c>
      <c r="B80" s="23" t="s">
        <v>49</v>
      </c>
      <c r="C80" s="26">
        <v>44</v>
      </c>
      <c r="D80" s="24"/>
      <c r="E80" s="30">
        <v>5000</v>
      </c>
      <c r="F80" s="14">
        <f t="shared" si="5"/>
        <v>220000</v>
      </c>
      <c r="G80" s="41">
        <v>2</v>
      </c>
      <c r="H80" s="8"/>
      <c r="J80" s="21"/>
    </row>
    <row r="81" spans="1:14" ht="99.6" customHeight="1">
      <c r="A81" s="7">
        <v>5</v>
      </c>
      <c r="B81" s="23" t="s">
        <v>50</v>
      </c>
      <c r="C81" s="26"/>
      <c r="D81" s="24"/>
      <c r="E81" s="26"/>
      <c r="F81" s="24">
        <v>800000</v>
      </c>
      <c r="G81" s="41">
        <v>2</v>
      </c>
      <c r="H81" s="8"/>
      <c r="J81" s="21"/>
    </row>
    <row r="82" spans="1:14" ht="52.2" customHeight="1">
      <c r="A82" s="7">
        <v>6</v>
      </c>
      <c r="B82" s="23" t="s">
        <v>111</v>
      </c>
      <c r="C82" s="26"/>
      <c r="D82" s="26"/>
      <c r="E82" s="26"/>
      <c r="F82" s="53">
        <v>3995300</v>
      </c>
      <c r="G82" s="41">
        <v>3</v>
      </c>
      <c r="H82" s="8"/>
      <c r="J82" s="21"/>
    </row>
    <row r="83" spans="1:14" ht="18.75" customHeight="1">
      <c r="A83" s="7">
        <v>7</v>
      </c>
      <c r="B83" s="23" t="s">
        <v>52</v>
      </c>
      <c r="C83" s="30">
        <v>61</v>
      </c>
      <c r="D83" s="26"/>
      <c r="E83" s="26">
        <v>15000</v>
      </c>
      <c r="F83" s="14">
        <f t="shared" si="5"/>
        <v>915000</v>
      </c>
      <c r="G83" s="41">
        <v>2</v>
      </c>
      <c r="H83" s="8"/>
      <c r="J83" s="21"/>
    </row>
    <row r="84" spans="1:14" ht="19.5" customHeight="1">
      <c r="A84" s="7">
        <v>8</v>
      </c>
      <c r="B84" s="23" t="s">
        <v>53</v>
      </c>
      <c r="C84" s="26">
        <v>12</v>
      </c>
      <c r="D84" s="26"/>
      <c r="E84" s="26">
        <v>20000</v>
      </c>
      <c r="F84" s="14">
        <f t="shared" si="5"/>
        <v>240000</v>
      </c>
      <c r="G84" s="41">
        <v>2</v>
      </c>
      <c r="H84" s="8"/>
      <c r="J84" s="21"/>
    </row>
    <row r="85" spans="1:14" ht="202.2" customHeight="1">
      <c r="A85" s="7">
        <v>9</v>
      </c>
      <c r="B85" s="23" t="s">
        <v>112</v>
      </c>
      <c r="C85" s="26"/>
      <c r="D85" s="24"/>
      <c r="E85" s="26"/>
      <c r="F85" s="53">
        <v>1133200</v>
      </c>
      <c r="G85" s="41">
        <v>2</v>
      </c>
      <c r="H85" s="8"/>
      <c r="J85" s="21"/>
    </row>
    <row r="86" spans="1:14" ht="70.5" customHeight="1">
      <c r="A86" s="7">
        <v>10</v>
      </c>
      <c r="B86" s="23" t="s">
        <v>106</v>
      </c>
      <c r="C86" s="26">
        <v>45</v>
      </c>
      <c r="D86" s="24"/>
      <c r="E86" s="26">
        <v>4000</v>
      </c>
      <c r="F86" s="14">
        <f t="shared" si="5"/>
        <v>180000</v>
      </c>
      <c r="G86" s="41">
        <v>2</v>
      </c>
      <c r="H86" s="8"/>
      <c r="J86" s="21"/>
    </row>
    <row r="87" spans="1:14" ht="48.6" customHeight="1">
      <c r="A87" s="7">
        <v>11</v>
      </c>
      <c r="B87" s="23" t="s">
        <v>107</v>
      </c>
      <c r="C87" s="26">
        <v>20</v>
      </c>
      <c r="D87" s="24"/>
      <c r="E87" s="26">
        <v>6000</v>
      </c>
      <c r="F87" s="14">
        <f t="shared" si="5"/>
        <v>120000</v>
      </c>
      <c r="G87" s="41">
        <v>2</v>
      </c>
      <c r="H87" s="8"/>
      <c r="J87" s="21"/>
    </row>
    <row r="88" spans="1:14" ht="32.25" customHeight="1">
      <c r="A88" s="7">
        <v>12</v>
      </c>
      <c r="B88" s="23" t="s">
        <v>54</v>
      </c>
      <c r="C88" s="26">
        <v>569</v>
      </c>
      <c r="D88" s="24"/>
      <c r="E88" s="26">
        <v>300</v>
      </c>
      <c r="F88" s="14">
        <f t="shared" si="5"/>
        <v>170700</v>
      </c>
      <c r="G88" s="41">
        <v>2</v>
      </c>
      <c r="H88" s="8"/>
      <c r="J88" s="21"/>
    </row>
    <row r="89" spans="1:14" ht="33.75" customHeight="1">
      <c r="A89" s="7">
        <v>13</v>
      </c>
      <c r="B89" s="23" t="s">
        <v>55</v>
      </c>
      <c r="C89" s="26">
        <v>167</v>
      </c>
      <c r="D89" s="26"/>
      <c r="E89" s="30">
        <v>8000</v>
      </c>
      <c r="F89" s="14">
        <f t="shared" si="5"/>
        <v>1336000</v>
      </c>
      <c r="G89" s="41">
        <v>2</v>
      </c>
      <c r="H89" s="8"/>
      <c r="J89" s="21"/>
    </row>
    <row r="90" spans="1:14" ht="17.25" customHeight="1">
      <c r="A90" s="7">
        <v>14</v>
      </c>
      <c r="B90" s="23" t="s">
        <v>56</v>
      </c>
      <c r="C90" s="26"/>
      <c r="D90" s="26"/>
      <c r="E90" s="26"/>
      <c r="F90" s="24">
        <v>80000</v>
      </c>
      <c r="G90" s="41">
        <v>2</v>
      </c>
      <c r="H90" s="8"/>
      <c r="J90" s="21"/>
    </row>
    <row r="91" spans="1:14" ht="16.5" customHeight="1">
      <c r="A91" s="7">
        <v>15</v>
      </c>
      <c r="B91" s="23" t="s">
        <v>108</v>
      </c>
      <c r="C91" s="26">
        <v>173</v>
      </c>
      <c r="D91" s="24"/>
      <c r="E91" s="26">
        <v>15000</v>
      </c>
      <c r="F91" s="14">
        <f t="shared" si="5"/>
        <v>2595000</v>
      </c>
      <c r="G91" s="41">
        <v>2</v>
      </c>
      <c r="H91" s="8"/>
      <c r="J91" s="21"/>
    </row>
    <row r="92" spans="1:14" ht="107.4" customHeight="1">
      <c r="A92" s="7">
        <v>16</v>
      </c>
      <c r="B92" s="23" t="s">
        <v>57</v>
      </c>
      <c r="C92" s="26"/>
      <c r="D92" s="24"/>
      <c r="E92" s="26"/>
      <c r="F92" s="24">
        <v>324000</v>
      </c>
      <c r="G92" s="41">
        <v>3</v>
      </c>
      <c r="H92" s="8"/>
      <c r="J92" s="21"/>
    </row>
    <row r="93" spans="1:14">
      <c r="A93" s="7"/>
      <c r="B93" s="7" t="s">
        <v>12</v>
      </c>
      <c r="C93" s="24"/>
      <c r="D93" s="24"/>
      <c r="E93" s="24"/>
      <c r="F93" s="24">
        <f>SUM(F77:F92)</f>
        <v>13539200</v>
      </c>
      <c r="G93" s="7"/>
      <c r="H93" s="8"/>
      <c r="J93" s="21"/>
    </row>
    <row r="94" spans="1:14">
      <c r="A94" s="8"/>
      <c r="B94" s="8"/>
      <c r="C94" s="45"/>
      <c r="D94" s="45"/>
      <c r="E94" s="45"/>
      <c r="F94" s="45"/>
      <c r="G94" s="45"/>
      <c r="H94" s="8"/>
      <c r="I94" s="21"/>
      <c r="J94" s="21"/>
    </row>
    <row r="95" spans="1:14" ht="48" customHeight="1">
      <c r="A95" s="115" t="s">
        <v>58</v>
      </c>
      <c r="B95" s="115"/>
      <c r="C95" s="115"/>
      <c r="D95" s="115"/>
      <c r="E95" s="115"/>
      <c r="F95" s="115"/>
      <c r="G95" s="54"/>
      <c r="H95" s="8"/>
      <c r="I95" s="21"/>
      <c r="J95" s="21"/>
    </row>
    <row r="96" spans="1:14" ht="62.4">
      <c r="A96" s="22" t="s">
        <v>59</v>
      </c>
      <c r="B96" s="22" t="s">
        <v>2</v>
      </c>
      <c r="C96" s="22" t="s">
        <v>26</v>
      </c>
      <c r="D96" s="22" t="s">
        <v>60</v>
      </c>
      <c r="E96" s="22" t="s">
        <v>27</v>
      </c>
      <c r="F96" s="22" t="s">
        <v>5</v>
      </c>
      <c r="G96" s="22" t="s">
        <v>6</v>
      </c>
      <c r="H96" s="7" t="s">
        <v>7</v>
      </c>
      <c r="I96" s="22" t="s">
        <v>26</v>
      </c>
      <c r="J96" s="22" t="s">
        <v>60</v>
      </c>
      <c r="K96" s="24" t="s">
        <v>27</v>
      </c>
      <c r="L96" s="22" t="s">
        <v>5</v>
      </c>
      <c r="M96" s="22" t="s">
        <v>6</v>
      </c>
      <c r="N96" s="22" t="s">
        <v>82</v>
      </c>
    </row>
    <row r="97" spans="1:14" ht="73.2" customHeight="1">
      <c r="A97" s="7">
        <v>1</v>
      </c>
      <c r="B97" s="23" t="s">
        <v>61</v>
      </c>
      <c r="C97" s="26">
        <v>37</v>
      </c>
      <c r="D97" s="24">
        <v>12</v>
      </c>
      <c r="E97" s="24">
        <v>6</v>
      </c>
      <c r="F97" s="26">
        <v>10000</v>
      </c>
      <c r="G97" s="14">
        <f>PRODUCT(C97:F97)</f>
        <v>26640000</v>
      </c>
      <c r="H97" s="25">
        <v>3</v>
      </c>
      <c r="I97" s="18">
        <v>37</v>
      </c>
      <c r="J97" s="9">
        <v>12</v>
      </c>
      <c r="K97" s="18">
        <v>5</v>
      </c>
      <c r="L97" s="18">
        <v>10000</v>
      </c>
      <c r="M97" s="18">
        <f>I97*J97*K97*L97</f>
        <v>22200000</v>
      </c>
      <c r="N97" s="18">
        <f>G97-M97</f>
        <v>4440000</v>
      </c>
    </row>
    <row r="98" spans="1:14" ht="56.4" customHeight="1">
      <c r="A98" s="7">
        <v>3</v>
      </c>
      <c r="B98" s="23" t="s">
        <v>62</v>
      </c>
      <c r="C98" s="26"/>
      <c r="D98" s="24"/>
      <c r="E98" s="24"/>
      <c r="F98" s="26"/>
      <c r="G98" s="24">
        <v>1880000</v>
      </c>
      <c r="H98" s="25">
        <v>3</v>
      </c>
      <c r="J98" s="21"/>
    </row>
    <row r="99" spans="1:14">
      <c r="A99" s="7"/>
      <c r="B99" s="7" t="s">
        <v>12</v>
      </c>
      <c r="C99" s="7"/>
      <c r="D99" s="7"/>
      <c r="E99" s="7"/>
      <c r="F99" s="7"/>
      <c r="G99" s="7">
        <f>SUM(G97:G98)</f>
        <v>28520000</v>
      </c>
      <c r="H99" s="7"/>
      <c r="I99" s="8"/>
      <c r="J99" s="21"/>
      <c r="K99" s="19" t="s">
        <v>81</v>
      </c>
      <c r="L99" s="19"/>
      <c r="M99" s="19"/>
      <c r="N99" s="18">
        <f>L63+L77+L78+L79+N97</f>
        <v>4975000</v>
      </c>
    </row>
    <row r="100" spans="1:14">
      <c r="A100" s="21"/>
      <c r="B100" s="21"/>
      <c r="C100" s="21"/>
      <c r="D100" s="21"/>
      <c r="E100" s="21"/>
      <c r="F100" s="21"/>
      <c r="G100" s="21"/>
      <c r="H100" s="8"/>
      <c r="I100" s="21"/>
      <c r="J100" s="21"/>
    </row>
    <row r="101" spans="1:14">
      <c r="A101" s="112"/>
      <c r="B101" s="112"/>
      <c r="C101" s="112"/>
      <c r="D101" s="112"/>
      <c r="E101" s="112"/>
      <c r="F101" s="112"/>
      <c r="G101" s="21"/>
      <c r="H101" s="8"/>
      <c r="I101" s="21"/>
      <c r="J101" s="21"/>
    </row>
    <row r="102" spans="1:14" ht="48.75" customHeight="1">
      <c r="A102" s="114" t="s">
        <v>129</v>
      </c>
      <c r="B102" s="114"/>
      <c r="C102" s="114"/>
      <c r="D102" s="114"/>
      <c r="E102" s="114"/>
      <c r="F102" s="114"/>
      <c r="G102" s="21"/>
      <c r="H102" s="8"/>
      <c r="I102" s="21"/>
      <c r="J102" s="21"/>
    </row>
    <row r="103" spans="1:14">
      <c r="A103" s="8"/>
      <c r="B103" s="8"/>
      <c r="C103" s="8"/>
      <c r="D103" s="8"/>
      <c r="E103" s="8"/>
      <c r="F103" s="8"/>
      <c r="G103" s="8"/>
      <c r="H103" s="8"/>
      <c r="I103" s="21"/>
      <c r="J103" s="21"/>
    </row>
    <row r="104" spans="1:14">
      <c r="A104" s="21"/>
      <c r="B104" s="21"/>
      <c r="C104" s="21"/>
      <c r="D104" s="21"/>
      <c r="E104" s="21"/>
      <c r="F104" s="21"/>
      <c r="G104" s="21"/>
      <c r="H104" s="8"/>
      <c r="I104" s="21"/>
      <c r="J104" s="21"/>
    </row>
    <row r="105" spans="1:14" ht="62.4">
      <c r="A105" s="22" t="s">
        <v>63</v>
      </c>
      <c r="B105" s="22" t="s">
        <v>2</v>
      </c>
      <c r="C105" s="22" t="s">
        <v>3</v>
      </c>
      <c r="D105" s="22" t="s">
        <v>4</v>
      </c>
      <c r="E105" s="22" t="s">
        <v>5</v>
      </c>
      <c r="F105" s="22" t="s">
        <v>6</v>
      </c>
      <c r="G105" s="7" t="s">
        <v>7</v>
      </c>
      <c r="H105" s="8"/>
      <c r="J105" s="21"/>
    </row>
    <row r="106" spans="1:14" ht="57" customHeight="1">
      <c r="A106" s="7">
        <v>1</v>
      </c>
      <c r="B106" s="23" t="s">
        <v>113</v>
      </c>
      <c r="C106" s="24"/>
      <c r="D106" s="24"/>
      <c r="E106" s="24"/>
      <c r="F106" s="24"/>
      <c r="G106" s="25">
        <v>3</v>
      </c>
      <c r="H106" s="8"/>
      <c r="J106" s="21"/>
    </row>
    <row r="107" spans="1:14">
      <c r="A107" s="7"/>
      <c r="B107" s="22" t="s">
        <v>9</v>
      </c>
      <c r="C107" s="26">
        <v>1</v>
      </c>
      <c r="D107" s="26"/>
      <c r="E107" s="26">
        <v>500000</v>
      </c>
      <c r="F107" s="14">
        <f>PRODUCT(C107:E107)</f>
        <v>500000</v>
      </c>
      <c r="G107" s="25">
        <v>3</v>
      </c>
      <c r="H107" s="8"/>
      <c r="J107" s="21"/>
    </row>
    <row r="108" spans="1:14">
      <c r="A108" s="7"/>
      <c r="B108" s="22" t="s">
        <v>10</v>
      </c>
      <c r="C108" s="26">
        <v>1</v>
      </c>
      <c r="D108" s="26"/>
      <c r="E108" s="26">
        <v>400000</v>
      </c>
      <c r="F108" s="14">
        <f t="shared" ref="F108:F115" si="6">PRODUCT(C108:E108)</f>
        <v>400000</v>
      </c>
      <c r="G108" s="25">
        <v>3</v>
      </c>
      <c r="H108" s="8"/>
      <c r="J108" s="21"/>
    </row>
    <row r="109" spans="1:14">
      <c r="A109" s="7"/>
      <c r="B109" s="22" t="s">
        <v>11</v>
      </c>
      <c r="C109" s="26">
        <v>1</v>
      </c>
      <c r="D109" s="26"/>
      <c r="E109" s="26">
        <v>300000</v>
      </c>
      <c r="F109" s="14">
        <f t="shared" si="6"/>
        <v>300000</v>
      </c>
      <c r="G109" s="25">
        <v>3</v>
      </c>
      <c r="H109" s="8"/>
      <c r="J109" s="21"/>
    </row>
    <row r="110" spans="1:14" ht="80.400000000000006" customHeight="1">
      <c r="A110" s="7">
        <v>2</v>
      </c>
      <c r="B110" s="23" t="s">
        <v>64</v>
      </c>
      <c r="C110" s="26"/>
      <c r="D110" s="26"/>
      <c r="E110" s="26"/>
      <c r="F110" s="14"/>
      <c r="G110" s="25">
        <v>3</v>
      </c>
      <c r="H110" s="8"/>
      <c r="J110" s="21"/>
    </row>
    <row r="111" spans="1:14">
      <c r="A111" s="7"/>
      <c r="B111" s="22" t="s">
        <v>9</v>
      </c>
      <c r="C111" s="26">
        <v>6</v>
      </c>
      <c r="D111" s="26"/>
      <c r="E111" s="26">
        <v>100000</v>
      </c>
      <c r="F111" s="14">
        <f t="shared" si="6"/>
        <v>600000</v>
      </c>
      <c r="G111" s="25">
        <v>3</v>
      </c>
      <c r="H111" s="8"/>
      <c r="J111" s="21"/>
    </row>
    <row r="112" spans="1:14">
      <c r="A112" s="31"/>
      <c r="B112" s="32" t="s">
        <v>10</v>
      </c>
      <c r="C112" s="33">
        <v>6</v>
      </c>
      <c r="D112" s="33"/>
      <c r="E112" s="26">
        <v>50000</v>
      </c>
      <c r="F112" s="14">
        <f t="shared" si="6"/>
        <v>300000</v>
      </c>
      <c r="G112" s="25">
        <v>3</v>
      </c>
      <c r="H112" s="8"/>
      <c r="J112" s="21"/>
    </row>
    <row r="113" spans="1:10">
      <c r="A113" s="31"/>
      <c r="B113" s="32" t="s">
        <v>11</v>
      </c>
      <c r="C113" s="33">
        <v>6</v>
      </c>
      <c r="D113" s="33"/>
      <c r="E113" s="26">
        <v>30000</v>
      </c>
      <c r="F113" s="14">
        <f t="shared" si="6"/>
        <v>180000</v>
      </c>
      <c r="G113" s="25">
        <v>3</v>
      </c>
      <c r="H113" s="8"/>
      <c r="J113" s="21"/>
    </row>
    <row r="114" spans="1:10" ht="39.6" customHeight="1">
      <c r="A114" s="7">
        <v>3</v>
      </c>
      <c r="B114" s="23" t="s">
        <v>65</v>
      </c>
      <c r="C114" s="26">
        <v>1</v>
      </c>
      <c r="D114" s="26"/>
      <c r="E114" s="26">
        <v>100000</v>
      </c>
      <c r="F114" s="14">
        <f t="shared" si="6"/>
        <v>100000</v>
      </c>
      <c r="G114" s="25">
        <v>3</v>
      </c>
      <c r="H114" s="8"/>
      <c r="J114" s="21"/>
    </row>
    <row r="115" spans="1:10">
      <c r="A115" s="7">
        <v>4</v>
      </c>
      <c r="B115" s="23" t="s">
        <v>66</v>
      </c>
      <c r="C115" s="26">
        <v>6</v>
      </c>
      <c r="D115" s="26"/>
      <c r="E115" s="26">
        <v>500</v>
      </c>
      <c r="F115" s="14">
        <f t="shared" si="6"/>
        <v>3000</v>
      </c>
      <c r="G115" s="41">
        <v>2</v>
      </c>
      <c r="H115" s="8"/>
      <c r="I115" s="20"/>
      <c r="J115" s="21"/>
    </row>
    <row r="116" spans="1:10">
      <c r="A116" s="7"/>
      <c r="B116" s="7" t="s">
        <v>12</v>
      </c>
      <c r="C116" s="7"/>
      <c r="D116" s="7"/>
      <c r="E116" s="7"/>
      <c r="F116" s="7">
        <f>SUM(F107:F115)</f>
        <v>2383000</v>
      </c>
      <c r="G116" s="7"/>
      <c r="H116" s="8"/>
      <c r="J116" s="21"/>
    </row>
    <row r="117" spans="1:10">
      <c r="A117" s="21"/>
      <c r="B117" s="21"/>
      <c r="C117" s="21"/>
      <c r="D117" s="21"/>
      <c r="E117" s="21"/>
      <c r="F117" s="21"/>
      <c r="G117" s="21"/>
      <c r="H117" s="8"/>
      <c r="I117" s="21"/>
      <c r="J117" s="21"/>
    </row>
    <row r="118" spans="1:10" ht="36" customHeight="1">
      <c r="A118" s="114" t="s">
        <v>130</v>
      </c>
      <c r="B118" s="114"/>
      <c r="C118" s="114"/>
      <c r="D118" s="114"/>
      <c r="E118" s="114"/>
      <c r="F118" s="114"/>
      <c r="G118" s="21"/>
      <c r="H118" s="8"/>
      <c r="I118" s="21"/>
      <c r="J118" s="21"/>
    </row>
    <row r="119" spans="1:10">
      <c r="A119" s="12"/>
      <c r="B119" s="12"/>
      <c r="C119" s="12"/>
      <c r="D119" s="12"/>
      <c r="E119" s="12"/>
      <c r="F119" s="12"/>
      <c r="G119" s="21"/>
      <c r="H119" s="8"/>
      <c r="I119" s="21"/>
      <c r="J119" s="21"/>
    </row>
    <row r="120" spans="1:10" ht="62.4">
      <c r="A120" s="22" t="s">
        <v>67</v>
      </c>
      <c r="B120" s="37" t="s">
        <v>2</v>
      </c>
      <c r="C120" s="37" t="s">
        <v>26</v>
      </c>
      <c r="D120" s="37" t="s">
        <v>27</v>
      </c>
      <c r="E120" s="37" t="s">
        <v>5</v>
      </c>
      <c r="F120" s="22" t="s">
        <v>6</v>
      </c>
      <c r="G120" s="7" t="s">
        <v>7</v>
      </c>
      <c r="H120" s="8"/>
      <c r="J120" s="21"/>
    </row>
    <row r="121" spans="1:10" ht="68.400000000000006" customHeight="1">
      <c r="A121" s="27">
        <v>1</v>
      </c>
      <c r="B121" s="38" t="s">
        <v>33</v>
      </c>
      <c r="C121" s="26">
        <v>12</v>
      </c>
      <c r="D121" s="24">
        <v>4</v>
      </c>
      <c r="E121" s="26">
        <v>10000</v>
      </c>
      <c r="F121" s="14">
        <f t="shared" ref="F121:F124" si="7">PRODUCT(C121:E121)</f>
        <v>480000</v>
      </c>
      <c r="G121" s="25">
        <v>3</v>
      </c>
      <c r="H121" s="8"/>
      <c r="J121" s="21"/>
    </row>
    <row r="122" spans="1:10" ht="49.5" customHeight="1">
      <c r="A122" s="27">
        <v>2</v>
      </c>
      <c r="B122" s="38" t="s">
        <v>68</v>
      </c>
      <c r="C122" s="26">
        <v>12</v>
      </c>
      <c r="D122" s="26">
        <v>2</v>
      </c>
      <c r="E122" s="26">
        <v>1000</v>
      </c>
      <c r="F122" s="14">
        <f t="shared" si="7"/>
        <v>24000</v>
      </c>
      <c r="G122" s="25">
        <v>3</v>
      </c>
      <c r="H122" s="8"/>
      <c r="J122" s="21"/>
    </row>
    <row r="123" spans="1:10" ht="35.25" customHeight="1">
      <c r="A123" s="27">
        <v>3</v>
      </c>
      <c r="B123" s="38" t="s">
        <v>69</v>
      </c>
      <c r="C123" s="26">
        <v>12</v>
      </c>
      <c r="D123" s="26">
        <v>4</v>
      </c>
      <c r="E123" s="26">
        <v>3000</v>
      </c>
      <c r="F123" s="14">
        <f t="shared" si="7"/>
        <v>144000</v>
      </c>
      <c r="G123" s="25">
        <v>3</v>
      </c>
      <c r="H123" s="8"/>
      <c r="J123" s="21"/>
    </row>
    <row r="124" spans="1:10" ht="52.8" customHeight="1">
      <c r="A124" s="27">
        <v>4</v>
      </c>
      <c r="B124" s="38" t="s">
        <v>36</v>
      </c>
      <c r="C124" s="26">
        <v>6</v>
      </c>
      <c r="D124" s="26"/>
      <c r="E124" s="26">
        <v>300</v>
      </c>
      <c r="F124" s="14">
        <f t="shared" si="7"/>
        <v>1800</v>
      </c>
      <c r="G124" s="41">
        <v>2</v>
      </c>
      <c r="H124" s="8"/>
      <c r="J124" s="21"/>
    </row>
    <row r="125" spans="1:10">
      <c r="A125" s="27"/>
      <c r="B125" s="49" t="s">
        <v>12</v>
      </c>
      <c r="C125" s="50"/>
      <c r="D125" s="51"/>
      <c r="E125" s="52"/>
      <c r="F125" s="39">
        <f>SUM(F121:F124)</f>
        <v>649800</v>
      </c>
      <c r="G125" s="7"/>
      <c r="H125" s="8"/>
      <c r="J125" s="21"/>
    </row>
    <row r="126" spans="1:10">
      <c r="A126" s="8"/>
      <c r="B126" s="8"/>
      <c r="C126" s="45"/>
      <c r="D126" s="45"/>
      <c r="E126" s="45"/>
      <c r="F126" s="45"/>
      <c r="G126" s="45"/>
      <c r="H126" s="8"/>
      <c r="I126" s="21"/>
      <c r="J126" s="21"/>
    </row>
    <row r="127" spans="1:10" ht="31.2" customHeight="1">
      <c r="A127" s="115" t="s">
        <v>70</v>
      </c>
      <c r="B127" s="115"/>
      <c r="C127" s="115"/>
      <c r="D127" s="115"/>
      <c r="E127" s="115"/>
      <c r="F127" s="115"/>
      <c r="G127" s="54"/>
      <c r="H127" s="8"/>
      <c r="I127" s="21"/>
      <c r="J127" s="21"/>
    </row>
    <row r="128" spans="1:10" ht="62.4">
      <c r="A128" s="22" t="s">
        <v>71</v>
      </c>
      <c r="B128" s="22" t="s">
        <v>2</v>
      </c>
      <c r="C128" s="22" t="s">
        <v>26</v>
      </c>
      <c r="D128" s="22" t="s">
        <v>27</v>
      </c>
      <c r="E128" s="22" t="s">
        <v>5</v>
      </c>
      <c r="F128" s="22" t="s">
        <v>6</v>
      </c>
      <c r="G128" s="7" t="s">
        <v>7</v>
      </c>
      <c r="H128" s="8"/>
      <c r="J128" s="21"/>
    </row>
    <row r="129" spans="1:12" ht="34.5" customHeight="1">
      <c r="A129" s="7">
        <v>1</v>
      </c>
      <c r="B129" s="23" t="s">
        <v>72</v>
      </c>
      <c r="C129" s="26">
        <v>69</v>
      </c>
      <c r="D129" s="24">
        <v>4</v>
      </c>
      <c r="E129" s="26">
        <v>10000</v>
      </c>
      <c r="F129" s="14">
        <f t="shared" ref="F129:F130" si="8">PRODUCT(C129:E129)</f>
        <v>2760000</v>
      </c>
      <c r="G129" s="25">
        <v>3</v>
      </c>
      <c r="H129" s="8"/>
      <c r="J129" s="21"/>
    </row>
    <row r="130" spans="1:12" ht="50.25" customHeight="1">
      <c r="A130" s="7">
        <v>2</v>
      </c>
      <c r="B130" s="23" t="s">
        <v>62</v>
      </c>
      <c r="C130" s="26">
        <v>69</v>
      </c>
      <c r="D130" s="24">
        <v>2</v>
      </c>
      <c r="E130" s="26">
        <v>1000</v>
      </c>
      <c r="F130" s="14">
        <f t="shared" si="8"/>
        <v>138000</v>
      </c>
      <c r="G130" s="25">
        <v>3</v>
      </c>
      <c r="H130" s="8"/>
      <c r="J130" s="21"/>
    </row>
    <row r="131" spans="1:12">
      <c r="A131" s="7"/>
      <c r="B131" s="7" t="s">
        <v>12</v>
      </c>
      <c r="C131" s="7"/>
      <c r="D131" s="7"/>
      <c r="E131" s="7"/>
      <c r="F131" s="7">
        <f>SUM(F129:F130)</f>
        <v>2898000</v>
      </c>
      <c r="G131" s="25">
        <v>3</v>
      </c>
      <c r="H131" s="8"/>
      <c r="J131" s="21"/>
    </row>
    <row r="132" spans="1:12">
      <c r="A132" s="55" t="s">
        <v>73</v>
      </c>
      <c r="B132" s="56"/>
      <c r="C132" s="56"/>
      <c r="D132" s="56"/>
      <c r="E132" s="57"/>
      <c r="F132" s="7">
        <f>F18+E31+G40+F49+G58+F72+F93+G99+F116+F125+F131+F10</f>
        <v>119320800</v>
      </c>
      <c r="G132" s="7"/>
      <c r="H132" s="8"/>
      <c r="J132" s="21"/>
    </row>
    <row r="133" spans="1:12">
      <c r="A133" s="21"/>
      <c r="B133" s="21"/>
      <c r="C133" s="21"/>
      <c r="D133" s="21"/>
      <c r="E133" s="21"/>
      <c r="F133" s="21"/>
      <c r="G133" s="21"/>
      <c r="H133" s="21"/>
      <c r="I133" s="21"/>
      <c r="J133" s="21"/>
    </row>
    <row r="134" spans="1:12">
      <c r="A134" s="21"/>
      <c r="B134" s="112" t="s">
        <v>104</v>
      </c>
      <c r="C134" s="112"/>
      <c r="D134" s="112"/>
      <c r="E134" s="112"/>
      <c r="F134" s="112"/>
      <c r="G134" s="112"/>
      <c r="H134" s="112"/>
      <c r="I134" s="112"/>
      <c r="J134" s="21"/>
    </row>
    <row r="135" spans="1:12">
      <c r="A135" s="21"/>
      <c r="B135" s="21"/>
      <c r="C135" s="21"/>
      <c r="D135" s="21"/>
      <c r="E135" s="21"/>
      <c r="F135" s="21"/>
      <c r="G135" s="21"/>
      <c r="H135" s="21"/>
      <c r="I135" s="21"/>
      <c r="J135" s="21"/>
    </row>
    <row r="136" spans="1:12">
      <c r="A136" s="21"/>
      <c r="B136" s="111" t="s">
        <v>74</v>
      </c>
      <c r="C136" s="111"/>
      <c r="D136" s="111"/>
      <c r="E136" s="111"/>
      <c r="F136" s="111"/>
      <c r="G136" s="7" t="s">
        <v>75</v>
      </c>
      <c r="H136" s="7" t="s">
        <v>76</v>
      </c>
      <c r="I136" s="58" t="s">
        <v>77</v>
      </c>
      <c r="J136" s="21"/>
    </row>
    <row r="137" spans="1:12">
      <c r="A137" s="21"/>
      <c r="B137" s="59" t="s">
        <v>78</v>
      </c>
      <c r="C137" s="60"/>
      <c r="D137" s="60"/>
      <c r="E137" s="60"/>
      <c r="F137" s="60"/>
      <c r="G137" s="7">
        <f>G36+G37+G38+F45+F46+F47+G54+G55+G56+F10</f>
        <v>40198800</v>
      </c>
      <c r="H137" s="7">
        <f>F18+E31+F63+F64+F65+G97+G98+F107+F108+F109+F111+F112+F113+F114+F121+F122+F123+F129+F130</f>
        <v>65182000</v>
      </c>
      <c r="I137" s="7">
        <f>SUM(G137:H137)</f>
        <v>105380800</v>
      </c>
      <c r="J137" s="21"/>
    </row>
    <row r="138" spans="1:12">
      <c r="A138" s="21"/>
      <c r="B138" s="61" t="s">
        <v>79</v>
      </c>
      <c r="C138" s="62"/>
      <c r="D138" s="62"/>
      <c r="E138" s="62"/>
      <c r="F138" s="62"/>
      <c r="G138" s="7">
        <f>G39+F48+G57+F66+F67+F69+F70+F71+F80+F81+F83+F84+F85+F86+F87+F88+F89+F90+F91+F115+F124</f>
        <v>8190700</v>
      </c>
      <c r="H138" s="7">
        <f>F77+F78+F79+F82+F92</f>
        <v>5749300</v>
      </c>
      <c r="I138" s="7">
        <f>SUM(G138:H138)</f>
        <v>13940000</v>
      </c>
      <c r="J138" s="21"/>
      <c r="K138" s="8"/>
      <c r="L138" s="8"/>
    </row>
    <row r="139" spans="1:12">
      <c r="A139" s="21"/>
      <c r="B139" s="27" t="s">
        <v>80</v>
      </c>
      <c r="C139" s="62"/>
      <c r="D139" s="62"/>
      <c r="E139" s="62"/>
      <c r="F139" s="28"/>
      <c r="G139" s="7">
        <f>SUM(G137:G138)</f>
        <v>48389500</v>
      </c>
      <c r="H139" s="7">
        <f>SUM(H137:H138)</f>
        <v>70931300</v>
      </c>
      <c r="I139" s="7">
        <f>SUM(G139:H139)</f>
        <v>119320800</v>
      </c>
      <c r="J139" s="21"/>
    </row>
    <row r="140" spans="1:12">
      <c r="A140" s="21"/>
      <c r="B140" s="8"/>
      <c r="C140" s="8"/>
      <c r="D140" s="8"/>
      <c r="E140" s="8"/>
      <c r="F140" s="8"/>
      <c r="G140" s="8"/>
      <c r="H140" s="8"/>
      <c r="I140" s="8"/>
      <c r="J140" s="21"/>
    </row>
    <row r="141" spans="1:12">
      <c r="A141" s="21"/>
      <c r="B141" s="111" t="s">
        <v>74</v>
      </c>
      <c r="C141" s="111"/>
      <c r="D141" s="111"/>
      <c r="E141" s="111"/>
      <c r="F141" s="111"/>
      <c r="G141" s="7" t="s">
        <v>76</v>
      </c>
      <c r="H141" s="21"/>
      <c r="I141" s="21"/>
      <c r="J141" s="21"/>
    </row>
    <row r="142" spans="1:12">
      <c r="A142" s="21"/>
      <c r="B142" s="95" t="s">
        <v>78</v>
      </c>
      <c r="C142" s="62"/>
      <c r="D142" s="62"/>
      <c r="E142" s="62"/>
      <c r="F142" s="28"/>
      <c r="G142" s="7">
        <f>-L63-N97</f>
        <v>-4760000</v>
      </c>
      <c r="H142" s="21"/>
      <c r="I142" s="21"/>
      <c r="J142" s="21"/>
    </row>
    <row r="143" spans="1:12">
      <c r="A143" s="21"/>
      <c r="B143" s="61" t="s">
        <v>79</v>
      </c>
      <c r="C143" s="62"/>
      <c r="D143" s="62"/>
      <c r="E143" s="62"/>
      <c r="F143" s="28"/>
      <c r="G143" s="7">
        <f>-L77-L78-L79</f>
        <v>-215000</v>
      </c>
      <c r="H143" s="8"/>
      <c r="I143" s="21"/>
      <c r="J143" s="21"/>
    </row>
    <row r="144" spans="1:12">
      <c r="B144" s="27" t="s">
        <v>80</v>
      </c>
      <c r="C144" s="96"/>
      <c r="D144" s="96"/>
      <c r="E144" s="96"/>
      <c r="F144" s="97"/>
      <c r="G144" s="94">
        <f>SUM(G142:G143)</f>
        <v>-4975000</v>
      </c>
      <c r="H144" s="17"/>
      <c r="I144" s="20"/>
    </row>
    <row r="145" spans="1:12">
      <c r="B145" s="113" t="s">
        <v>105</v>
      </c>
      <c r="C145" s="113"/>
      <c r="D145" s="113"/>
      <c r="E145" s="113"/>
      <c r="F145" s="113"/>
      <c r="G145" s="113"/>
      <c r="H145" s="113"/>
      <c r="I145" s="113"/>
    </row>
    <row r="147" spans="1:12">
      <c r="A147" s="21"/>
      <c r="B147" s="111" t="s">
        <v>74</v>
      </c>
      <c r="C147" s="111"/>
      <c r="D147" s="111"/>
      <c r="E147" s="111"/>
      <c r="F147" s="111"/>
      <c r="G147" s="7" t="s">
        <v>75</v>
      </c>
      <c r="H147" s="7" t="s">
        <v>76</v>
      </c>
      <c r="I147" s="63" t="s">
        <v>77</v>
      </c>
      <c r="J147" s="21"/>
    </row>
    <row r="148" spans="1:12">
      <c r="A148" s="21"/>
      <c r="B148" s="59" t="s">
        <v>78</v>
      </c>
      <c r="C148" s="60"/>
      <c r="D148" s="60"/>
      <c r="E148" s="60"/>
      <c r="F148" s="60"/>
      <c r="G148" s="7">
        <f>G137</f>
        <v>40198800</v>
      </c>
      <c r="H148" s="7">
        <f>H137-320000-4440000</f>
        <v>60422000</v>
      </c>
      <c r="I148" s="7">
        <f>SUM(G148:H148)</f>
        <v>100620800</v>
      </c>
      <c r="J148" s="21"/>
    </row>
    <row r="149" spans="1:12">
      <c r="A149" s="21"/>
      <c r="B149" s="61" t="s">
        <v>79</v>
      </c>
      <c r="C149" s="62"/>
      <c r="D149" s="62"/>
      <c r="E149" s="62"/>
      <c r="F149" s="62"/>
      <c r="G149" s="7">
        <f>G138</f>
        <v>8190700</v>
      </c>
      <c r="H149" s="7">
        <f>H138-100000-75000-40000</f>
        <v>5534300</v>
      </c>
      <c r="I149" s="7">
        <f>SUM(G149:H149)</f>
        <v>13725000</v>
      </c>
      <c r="J149" s="21"/>
      <c r="K149" s="8"/>
      <c r="L149" s="8"/>
    </row>
    <row r="150" spans="1:12">
      <c r="A150" s="21"/>
      <c r="B150" s="27" t="s">
        <v>80</v>
      </c>
      <c r="C150" s="62"/>
      <c r="D150" s="62"/>
      <c r="E150" s="62"/>
      <c r="F150" s="28"/>
      <c r="G150" s="7">
        <f>SUM(G148:G149)</f>
        <v>48389500</v>
      </c>
      <c r="H150" s="7">
        <f>SUM(H148:H149)</f>
        <v>65956300</v>
      </c>
      <c r="I150" s="7">
        <f>SUM(G150:H150)</f>
        <v>114345800</v>
      </c>
      <c r="J150" s="21"/>
    </row>
  </sheetData>
  <mergeCells count="19">
    <mergeCell ref="A102:F102"/>
    <mergeCell ref="A33:F33"/>
    <mergeCell ref="A1:F1"/>
    <mergeCell ref="A2:F2"/>
    <mergeCell ref="A3:F3"/>
    <mergeCell ref="A12:G12"/>
    <mergeCell ref="A19:F19"/>
    <mergeCell ref="A51:F51"/>
    <mergeCell ref="A60:F60"/>
    <mergeCell ref="A74:F74"/>
    <mergeCell ref="A95:F95"/>
    <mergeCell ref="A101:F101"/>
    <mergeCell ref="B147:F147"/>
    <mergeCell ref="B134:I134"/>
    <mergeCell ref="B145:I145"/>
    <mergeCell ref="B141:F141"/>
    <mergeCell ref="A118:F118"/>
    <mergeCell ref="A127:F127"/>
    <mergeCell ref="B136:F136"/>
  </mergeCells>
  <pageMargins left="0.7" right="0.7" top="0.75" bottom="0.75" header="0.3" footer="0.3"/>
  <pageSetup paperSize="9" scale="71" orientation="landscape" verticalDpi="0" r:id="rId1"/>
  <colBreaks count="1" manualBreakCount="1">
    <brk id="5" max="149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N137"/>
  <sheetViews>
    <sheetView workbookViewId="0">
      <selection activeCell="A118" sqref="A118:F118"/>
    </sheetView>
  </sheetViews>
  <sheetFormatPr defaultColWidth="12.6640625" defaultRowHeight="15"/>
  <cols>
    <col min="1" max="1" width="5" style="64" customWidth="1"/>
    <col min="2" max="2" width="21.5546875" style="64" customWidth="1"/>
    <col min="3" max="3" width="13.44140625" style="64" customWidth="1"/>
    <col min="4" max="4" width="13.77734375" style="64" customWidth="1"/>
    <col min="5" max="5" width="11.5546875" style="64" customWidth="1"/>
    <col min="6" max="6" width="13" style="64" customWidth="1"/>
    <col min="7" max="16384" width="12.6640625" style="64"/>
  </cols>
  <sheetData>
    <row r="1" spans="1:10">
      <c r="A1" s="117" t="s">
        <v>0</v>
      </c>
      <c r="B1" s="117"/>
      <c r="C1" s="117"/>
      <c r="D1" s="117"/>
      <c r="E1" s="117"/>
      <c r="F1" s="117"/>
      <c r="G1" s="1"/>
      <c r="H1" s="1"/>
      <c r="I1" s="1"/>
      <c r="J1" s="1"/>
    </row>
    <row r="2" spans="1:10" ht="55.5" customHeight="1">
      <c r="A2" s="116" t="s">
        <v>109</v>
      </c>
      <c r="B2" s="117"/>
      <c r="C2" s="117"/>
      <c r="D2" s="117"/>
      <c r="E2" s="117"/>
      <c r="F2" s="117"/>
      <c r="G2" s="1"/>
      <c r="H2" s="1"/>
      <c r="I2" s="1"/>
      <c r="J2" s="1"/>
    </row>
    <row r="3" spans="1:10" ht="57" customHeight="1">
      <c r="A3" s="116" t="s">
        <v>133</v>
      </c>
      <c r="B3" s="116"/>
      <c r="C3" s="116"/>
      <c r="D3" s="116"/>
      <c r="E3" s="116"/>
      <c r="F3" s="116"/>
      <c r="G3" s="1"/>
      <c r="H3" s="1"/>
      <c r="I3" s="1"/>
      <c r="J3" s="1"/>
    </row>
    <row r="4" spans="1:10">
      <c r="A4" s="65"/>
      <c r="B4" s="66"/>
      <c r="C4" s="66"/>
      <c r="D4" s="66"/>
      <c r="E4" s="66"/>
      <c r="F4" s="66"/>
      <c r="G4" s="1"/>
      <c r="H4" s="1"/>
      <c r="I4" s="1"/>
      <c r="J4" s="1"/>
    </row>
    <row r="5" spans="1:10" ht="60">
      <c r="A5" s="67" t="s">
        <v>1</v>
      </c>
      <c r="B5" s="67" t="s">
        <v>2</v>
      </c>
      <c r="C5" s="67" t="s">
        <v>3</v>
      </c>
      <c r="D5" s="67" t="s">
        <v>4</v>
      </c>
      <c r="E5" s="67" t="s">
        <v>5</v>
      </c>
      <c r="F5" s="67" t="s">
        <v>6</v>
      </c>
      <c r="G5" s="2"/>
      <c r="H5" s="2"/>
      <c r="J5" s="1"/>
    </row>
    <row r="6" spans="1:10" ht="74.400000000000006" customHeight="1">
      <c r="A6" s="68">
        <v>1</v>
      </c>
      <c r="B6" s="3" t="s">
        <v>8</v>
      </c>
      <c r="C6" s="4"/>
      <c r="D6" s="4"/>
      <c r="E6" s="4"/>
      <c r="F6" s="4"/>
      <c r="G6" s="2"/>
      <c r="H6" s="2"/>
      <c r="J6" s="1"/>
    </row>
    <row r="7" spans="1:10">
      <c r="A7" s="68"/>
      <c r="B7" s="67" t="s">
        <v>9</v>
      </c>
      <c r="C7" s="5">
        <v>61</v>
      </c>
      <c r="D7" s="5">
        <v>4</v>
      </c>
      <c r="E7" s="5">
        <v>60000</v>
      </c>
      <c r="F7" s="10">
        <f>PRODUCT(C7:E7)</f>
        <v>14640000</v>
      </c>
      <c r="G7" s="2"/>
      <c r="H7" s="2"/>
      <c r="J7" s="1"/>
    </row>
    <row r="8" spans="1:10">
      <c r="A8" s="68"/>
      <c r="B8" s="67" t="s">
        <v>10</v>
      </c>
      <c r="C8" s="5">
        <v>61</v>
      </c>
      <c r="D8" s="5">
        <v>4</v>
      </c>
      <c r="E8" s="5">
        <v>50000</v>
      </c>
      <c r="F8" s="10">
        <f t="shared" ref="F8:F9" si="0">PRODUCT(C8:E8)</f>
        <v>12200000</v>
      </c>
      <c r="G8" s="2"/>
      <c r="H8" s="2"/>
      <c r="J8" s="1"/>
    </row>
    <row r="9" spans="1:10">
      <c r="A9" s="68"/>
      <c r="B9" s="67" t="s">
        <v>11</v>
      </c>
      <c r="C9" s="5">
        <v>61</v>
      </c>
      <c r="D9" s="5">
        <v>4</v>
      </c>
      <c r="E9" s="5">
        <v>40000</v>
      </c>
      <c r="F9" s="10">
        <f t="shared" si="0"/>
        <v>9760000</v>
      </c>
      <c r="G9" s="2"/>
      <c r="H9" s="2"/>
      <c r="J9" s="1"/>
    </row>
    <row r="10" spans="1:10">
      <c r="A10" s="69"/>
      <c r="B10" s="68" t="s">
        <v>12</v>
      </c>
      <c r="C10" s="68"/>
      <c r="D10" s="68"/>
      <c r="E10" s="68"/>
      <c r="F10" s="68">
        <f>SUM(F7:F9)</f>
        <v>36600000</v>
      </c>
      <c r="G10" s="2"/>
      <c r="H10" s="2"/>
      <c r="J10" s="1"/>
    </row>
    <row r="11" spans="1:10">
      <c r="A11" s="1"/>
      <c r="B11" s="1"/>
      <c r="C11" s="1"/>
      <c r="D11" s="1"/>
      <c r="E11" s="1"/>
      <c r="F11" s="1" t="s">
        <v>13</v>
      </c>
      <c r="G11" s="1"/>
      <c r="H11" s="1"/>
      <c r="I11" s="1"/>
      <c r="J11" s="1"/>
    </row>
    <row r="12" spans="1:10" ht="45" customHeight="1">
      <c r="A12" s="118" t="s">
        <v>123</v>
      </c>
      <c r="B12" s="118"/>
      <c r="C12" s="118"/>
      <c r="D12" s="118"/>
      <c r="E12" s="118"/>
      <c r="F12" s="118"/>
      <c r="G12" s="119"/>
      <c r="H12" s="1"/>
      <c r="I12" s="1"/>
      <c r="J12" s="1"/>
    </row>
    <row r="13" spans="1:10" ht="60">
      <c r="A13" s="67" t="s">
        <v>14</v>
      </c>
      <c r="B13" s="67" t="s">
        <v>2</v>
      </c>
      <c r="C13" s="67" t="s">
        <v>3</v>
      </c>
      <c r="D13" s="67" t="s">
        <v>4</v>
      </c>
      <c r="E13" s="67" t="s">
        <v>5</v>
      </c>
      <c r="F13" s="67" t="s">
        <v>6</v>
      </c>
      <c r="G13" s="2"/>
      <c r="H13" s="2"/>
      <c r="J13" s="1"/>
    </row>
    <row r="14" spans="1:10" ht="83.4" customHeight="1">
      <c r="A14" s="68">
        <v>1</v>
      </c>
      <c r="B14" s="3" t="s">
        <v>15</v>
      </c>
      <c r="C14" s="4"/>
      <c r="D14" s="4"/>
      <c r="E14" s="4"/>
      <c r="F14" s="4"/>
      <c r="G14" s="2"/>
      <c r="H14" s="2"/>
      <c r="J14" s="1"/>
    </row>
    <row r="15" spans="1:10">
      <c r="A15" s="68"/>
      <c r="B15" s="67" t="s">
        <v>9</v>
      </c>
      <c r="C15" s="5">
        <v>12</v>
      </c>
      <c r="D15" s="5">
        <v>4</v>
      </c>
      <c r="E15" s="5">
        <v>150000</v>
      </c>
      <c r="F15" s="10">
        <f>PRODUCT(C15:E15)</f>
        <v>7200000</v>
      </c>
      <c r="G15" s="2"/>
      <c r="H15" s="2"/>
      <c r="J15" s="1"/>
    </row>
    <row r="16" spans="1:10">
      <c r="A16" s="68"/>
      <c r="B16" s="67" t="s">
        <v>10</v>
      </c>
      <c r="C16" s="5">
        <v>12</v>
      </c>
      <c r="D16" s="5">
        <v>4</v>
      </c>
      <c r="E16" s="5">
        <v>130000</v>
      </c>
      <c r="F16" s="10">
        <f t="shared" ref="F16:F17" si="1">PRODUCT(C16:E16)</f>
        <v>6240000</v>
      </c>
      <c r="G16" s="2"/>
      <c r="H16" s="2"/>
      <c r="J16" s="1"/>
    </row>
    <row r="17" spans="1:10">
      <c r="A17" s="68"/>
      <c r="B17" s="67" t="s">
        <v>11</v>
      </c>
      <c r="C17" s="5">
        <v>12</v>
      </c>
      <c r="D17" s="5">
        <v>4</v>
      </c>
      <c r="E17" s="5">
        <v>100000</v>
      </c>
      <c r="F17" s="10">
        <f t="shared" si="1"/>
        <v>4800000</v>
      </c>
      <c r="G17" s="2"/>
      <c r="H17" s="2"/>
      <c r="J17" s="1"/>
    </row>
    <row r="18" spans="1:10">
      <c r="A18" s="69"/>
      <c r="B18" s="68" t="s">
        <v>12</v>
      </c>
      <c r="C18" s="68"/>
      <c r="D18" s="68"/>
      <c r="E18" s="68"/>
      <c r="F18" s="68">
        <f>SUM(F15:F17)</f>
        <v>18240000</v>
      </c>
      <c r="G18" s="2"/>
      <c r="H18" s="2"/>
      <c r="J18" s="1"/>
    </row>
    <row r="19" spans="1:10" ht="48" customHeight="1">
      <c r="A19" s="116" t="s">
        <v>124</v>
      </c>
      <c r="B19" s="116"/>
      <c r="C19" s="116"/>
      <c r="D19" s="116"/>
      <c r="E19" s="116"/>
      <c r="F19" s="116"/>
      <c r="G19" s="1"/>
      <c r="H19" s="2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2"/>
      <c r="I20" s="1"/>
      <c r="J20" s="1"/>
    </row>
    <row r="21" spans="1:10" ht="45">
      <c r="A21" s="67" t="s">
        <v>16</v>
      </c>
      <c r="B21" s="67" t="s">
        <v>2</v>
      </c>
      <c r="C21" s="67" t="s">
        <v>3</v>
      </c>
      <c r="D21" s="67" t="s">
        <v>5</v>
      </c>
      <c r="E21" s="67" t="s">
        <v>6</v>
      </c>
      <c r="F21" s="2"/>
      <c r="H21" s="2"/>
      <c r="J21" s="1"/>
    </row>
    <row r="22" spans="1:10" ht="79.2" customHeight="1">
      <c r="A22" s="68">
        <v>1</v>
      </c>
      <c r="B22" s="3" t="s">
        <v>17</v>
      </c>
      <c r="C22" s="4"/>
      <c r="D22" s="4"/>
      <c r="E22" s="4"/>
      <c r="F22" s="2"/>
      <c r="H22" s="2"/>
      <c r="J22" s="1"/>
    </row>
    <row r="23" spans="1:10">
      <c r="A23" s="68"/>
      <c r="B23" s="67" t="s">
        <v>9</v>
      </c>
      <c r="C23" s="5">
        <v>4</v>
      </c>
      <c r="D23" s="5">
        <v>500000</v>
      </c>
      <c r="E23" s="10">
        <f>PRODUCT(C23:D23)</f>
        <v>2000000</v>
      </c>
      <c r="F23" s="2"/>
      <c r="H23" s="2"/>
      <c r="J23" s="1"/>
    </row>
    <row r="24" spans="1:10">
      <c r="A24" s="68"/>
      <c r="B24" s="67" t="s">
        <v>10</v>
      </c>
      <c r="C24" s="5">
        <v>4</v>
      </c>
      <c r="D24" s="5">
        <v>400000</v>
      </c>
      <c r="E24" s="10">
        <f t="shared" ref="E24:E30" si="2">PRODUCT(C24:D24)</f>
        <v>1600000</v>
      </c>
      <c r="F24" s="2"/>
      <c r="H24" s="2"/>
      <c r="J24" s="1"/>
    </row>
    <row r="25" spans="1:10">
      <c r="A25" s="68"/>
      <c r="B25" s="67" t="s">
        <v>11</v>
      </c>
      <c r="C25" s="5">
        <v>4</v>
      </c>
      <c r="D25" s="5">
        <v>300000</v>
      </c>
      <c r="E25" s="10">
        <f t="shared" si="2"/>
        <v>1200000</v>
      </c>
      <c r="F25" s="2"/>
      <c r="H25" s="2"/>
      <c r="J25" s="1"/>
    </row>
    <row r="26" spans="1:10" ht="69" customHeight="1">
      <c r="A26" s="68">
        <v>2</v>
      </c>
      <c r="B26" s="3" t="s">
        <v>18</v>
      </c>
      <c r="C26" s="5"/>
      <c r="D26" s="5"/>
      <c r="E26" s="10"/>
      <c r="F26" s="2"/>
      <c r="H26" s="2"/>
      <c r="J26" s="1"/>
    </row>
    <row r="27" spans="1:10">
      <c r="A27" s="68"/>
      <c r="B27" s="67" t="s">
        <v>9</v>
      </c>
      <c r="C27" s="5">
        <v>24</v>
      </c>
      <c r="D27" s="5">
        <v>100000</v>
      </c>
      <c r="E27" s="10">
        <f t="shared" si="2"/>
        <v>2400000</v>
      </c>
      <c r="F27" s="2"/>
      <c r="H27" s="2"/>
      <c r="J27" s="1"/>
    </row>
    <row r="28" spans="1:10">
      <c r="A28" s="68"/>
      <c r="B28" s="67" t="s">
        <v>10</v>
      </c>
      <c r="C28" s="5">
        <v>24</v>
      </c>
      <c r="D28" s="5">
        <v>50000</v>
      </c>
      <c r="E28" s="10">
        <f t="shared" si="2"/>
        <v>1200000</v>
      </c>
      <c r="F28" s="2"/>
      <c r="H28" s="2"/>
      <c r="J28" s="1"/>
    </row>
    <row r="29" spans="1:10">
      <c r="A29" s="68"/>
      <c r="B29" s="67" t="s">
        <v>11</v>
      </c>
      <c r="C29" s="5">
        <v>24</v>
      </c>
      <c r="D29" s="5">
        <v>30000</v>
      </c>
      <c r="E29" s="10">
        <f t="shared" si="2"/>
        <v>720000</v>
      </c>
      <c r="F29" s="2"/>
      <c r="H29" s="2"/>
      <c r="J29" s="1"/>
    </row>
    <row r="30" spans="1:10" ht="70.2" customHeight="1">
      <c r="A30" s="68">
        <v>3</v>
      </c>
      <c r="B30" s="3" t="s">
        <v>19</v>
      </c>
      <c r="C30" s="5">
        <v>4</v>
      </c>
      <c r="D30" s="5">
        <v>100000</v>
      </c>
      <c r="E30" s="10">
        <f t="shared" si="2"/>
        <v>400000</v>
      </c>
      <c r="F30" s="2"/>
      <c r="H30" s="2"/>
      <c r="J30" s="1"/>
    </row>
    <row r="31" spans="1:10">
      <c r="A31" s="68"/>
      <c r="B31" s="68" t="s">
        <v>12</v>
      </c>
      <c r="C31" s="68"/>
      <c r="D31" s="68"/>
      <c r="E31" s="68">
        <f>SUM(E23:E30)</f>
        <v>9520000</v>
      </c>
      <c r="F31" s="2"/>
      <c r="H31" s="2"/>
      <c r="J31" s="1"/>
    </row>
    <row r="32" spans="1:10">
      <c r="A32" s="1"/>
      <c r="B32" s="1"/>
      <c r="C32" s="1"/>
      <c r="D32" s="1"/>
      <c r="E32" s="1"/>
      <c r="F32" s="1"/>
      <c r="G32" s="1"/>
      <c r="H32" s="2"/>
      <c r="I32" s="1"/>
      <c r="J32" s="1"/>
    </row>
    <row r="33" spans="1:10" ht="37.799999999999997" customHeight="1">
      <c r="A33" s="116" t="s">
        <v>125</v>
      </c>
      <c r="B33" s="116"/>
      <c r="C33" s="116"/>
      <c r="D33" s="116"/>
      <c r="E33" s="116"/>
      <c r="F33" s="116"/>
      <c r="G33" s="70"/>
      <c r="H33" s="2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2"/>
      <c r="I34" s="1"/>
      <c r="J34" s="1"/>
    </row>
    <row r="35" spans="1:10" ht="60">
      <c r="A35" s="67" t="s">
        <v>20</v>
      </c>
      <c r="B35" s="71" t="s">
        <v>2</v>
      </c>
      <c r="C35" s="99" t="s">
        <v>3</v>
      </c>
      <c r="D35" s="67" t="s">
        <v>21</v>
      </c>
      <c r="E35" s="67" t="s">
        <v>27</v>
      </c>
      <c r="F35" s="67" t="s">
        <v>5</v>
      </c>
      <c r="G35" s="67" t="s">
        <v>6</v>
      </c>
      <c r="H35" s="2"/>
      <c r="J35" s="1"/>
    </row>
    <row r="36" spans="1:10" ht="59.4" customHeight="1">
      <c r="A36" s="69">
        <v>1</v>
      </c>
      <c r="B36" s="6" t="s">
        <v>22</v>
      </c>
      <c r="C36" s="5">
        <v>2</v>
      </c>
      <c r="D36" s="72">
        <v>61</v>
      </c>
      <c r="E36" s="4">
        <v>3</v>
      </c>
      <c r="F36" s="4">
        <v>1200</v>
      </c>
      <c r="G36" s="10">
        <f>PRODUCT(C36:F36)</f>
        <v>439200</v>
      </c>
      <c r="H36" s="2"/>
      <c r="J36" s="1"/>
    </row>
    <row r="37" spans="1:10" ht="28.5" customHeight="1">
      <c r="A37" s="69">
        <v>2</v>
      </c>
      <c r="B37" s="6" t="s">
        <v>23</v>
      </c>
      <c r="C37" s="5">
        <v>10</v>
      </c>
      <c r="D37" s="72">
        <v>61</v>
      </c>
      <c r="E37" s="5">
        <v>3</v>
      </c>
      <c r="F37" s="4">
        <v>1200</v>
      </c>
      <c r="G37" s="10">
        <f t="shared" ref="G37:G39" si="3">PRODUCT(C37:F37)</f>
        <v>2196000</v>
      </c>
      <c r="H37" s="2"/>
      <c r="J37" s="1"/>
    </row>
    <row r="38" spans="1:10" ht="19.5" customHeight="1">
      <c r="A38" s="69">
        <v>3</v>
      </c>
      <c r="B38" s="6" t="s">
        <v>28</v>
      </c>
      <c r="C38" s="5">
        <v>1</v>
      </c>
      <c r="D38" s="72">
        <v>61</v>
      </c>
      <c r="E38" s="5">
        <v>3</v>
      </c>
      <c r="F38" s="4">
        <v>1200</v>
      </c>
      <c r="G38" s="10">
        <f t="shared" si="3"/>
        <v>219600</v>
      </c>
      <c r="H38" s="2"/>
      <c r="J38" s="1"/>
    </row>
    <row r="39" spans="1:10" ht="81.75" customHeight="1">
      <c r="A39" s="69">
        <v>4</v>
      </c>
      <c r="B39" s="6" t="s">
        <v>24</v>
      </c>
      <c r="C39" s="5">
        <v>12</v>
      </c>
      <c r="D39" s="72">
        <v>61</v>
      </c>
      <c r="E39" s="4"/>
      <c r="F39" s="5">
        <v>300</v>
      </c>
      <c r="G39" s="10">
        <f t="shared" si="3"/>
        <v>219600</v>
      </c>
      <c r="H39" s="2"/>
      <c r="J39" s="1"/>
    </row>
    <row r="40" spans="1:10">
      <c r="A40" s="69"/>
      <c r="B40" s="73" t="s">
        <v>12</v>
      </c>
      <c r="C40" s="74"/>
      <c r="D40" s="75"/>
      <c r="E40" s="75"/>
      <c r="F40" s="72"/>
      <c r="G40" s="4">
        <f>SUM(G36:G39)</f>
        <v>3074400</v>
      </c>
      <c r="H40" s="2"/>
      <c r="J40" s="1"/>
    </row>
    <row r="41" spans="1:10">
      <c r="A41" s="1"/>
      <c r="B41" s="1"/>
      <c r="C41" s="1"/>
      <c r="D41" s="1"/>
      <c r="E41" s="1"/>
      <c r="F41" s="1"/>
      <c r="G41" s="1"/>
      <c r="H41" s="2"/>
      <c r="I41" s="1"/>
      <c r="J41" s="1"/>
    </row>
    <row r="42" spans="1:10">
      <c r="A42" s="76" t="s">
        <v>126</v>
      </c>
      <c r="B42" s="76"/>
      <c r="C42" s="76"/>
      <c r="D42" s="76"/>
      <c r="E42" s="76"/>
      <c r="F42" s="76"/>
      <c r="G42" s="76"/>
      <c r="H42" s="2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2"/>
      <c r="I43" s="1"/>
      <c r="J43" s="1"/>
    </row>
    <row r="44" spans="1:10" ht="60">
      <c r="A44" s="67" t="s">
        <v>25</v>
      </c>
      <c r="B44" s="71" t="s">
        <v>2</v>
      </c>
      <c r="C44" s="71" t="s">
        <v>26</v>
      </c>
      <c r="D44" s="71" t="s">
        <v>27</v>
      </c>
      <c r="E44" s="67" t="s">
        <v>5</v>
      </c>
      <c r="F44" s="67" t="s">
        <v>6</v>
      </c>
      <c r="G44" s="2"/>
      <c r="J44" s="1"/>
    </row>
    <row r="45" spans="1:10" ht="69" customHeight="1">
      <c r="A45" s="69">
        <v>1</v>
      </c>
      <c r="B45" s="6" t="s">
        <v>22</v>
      </c>
      <c r="C45" s="5">
        <v>3</v>
      </c>
      <c r="D45" s="4">
        <v>6</v>
      </c>
      <c r="E45" s="4">
        <v>1200</v>
      </c>
      <c r="F45" s="10">
        <f>PRODUCT(C45:E45)</f>
        <v>21600</v>
      </c>
      <c r="G45" s="2"/>
      <c r="J45" s="1"/>
    </row>
    <row r="46" spans="1:10" ht="15" customHeight="1">
      <c r="A46" s="69">
        <v>2</v>
      </c>
      <c r="B46" s="6" t="s">
        <v>23</v>
      </c>
      <c r="C46" s="5">
        <v>15</v>
      </c>
      <c r="D46" s="5">
        <v>5</v>
      </c>
      <c r="E46" s="4">
        <v>1200</v>
      </c>
      <c r="F46" s="10">
        <f>PRODUCT(C46:E46)</f>
        <v>90000</v>
      </c>
      <c r="G46" s="2"/>
      <c r="J46" s="1"/>
    </row>
    <row r="47" spans="1:10" ht="14.25" customHeight="1">
      <c r="A47" s="69">
        <v>3</v>
      </c>
      <c r="B47" s="6" t="s">
        <v>28</v>
      </c>
      <c r="C47" s="5">
        <v>2</v>
      </c>
      <c r="D47" s="5">
        <v>5</v>
      </c>
      <c r="E47" s="4">
        <v>1200</v>
      </c>
      <c r="F47" s="10">
        <f>PRODUCT(C47:E47)</f>
        <v>12000</v>
      </c>
      <c r="G47" s="2"/>
      <c r="J47" s="1"/>
    </row>
    <row r="48" spans="1:10" ht="86.25" customHeight="1">
      <c r="A48" s="69">
        <v>4</v>
      </c>
      <c r="B48" s="6" t="s">
        <v>24</v>
      </c>
      <c r="C48" s="5">
        <v>12</v>
      </c>
      <c r="D48" s="4"/>
      <c r="E48" s="5">
        <v>300</v>
      </c>
      <c r="F48" s="10">
        <f>PRODUCT(C48:E48)</f>
        <v>3600</v>
      </c>
      <c r="G48" s="2"/>
      <c r="J48" s="1"/>
    </row>
    <row r="49" spans="1:12">
      <c r="A49" s="69"/>
      <c r="B49" s="73" t="s">
        <v>12</v>
      </c>
      <c r="C49" s="74"/>
      <c r="D49" s="75"/>
      <c r="E49" s="72"/>
      <c r="F49" s="4">
        <f>SUM(F45:F48)</f>
        <v>127200</v>
      </c>
      <c r="G49" s="2"/>
      <c r="I49" s="2"/>
      <c r="J49" s="1"/>
    </row>
    <row r="50" spans="1:12">
      <c r="A50" s="2"/>
      <c r="B50" s="2"/>
      <c r="C50" s="77"/>
      <c r="D50" s="77"/>
      <c r="E50" s="77"/>
      <c r="F50" s="77"/>
      <c r="G50" s="77"/>
      <c r="H50" s="2"/>
      <c r="I50" s="1"/>
      <c r="J50" s="1"/>
    </row>
    <row r="51" spans="1:12" ht="50.25" customHeight="1">
      <c r="A51" s="116" t="s">
        <v>127</v>
      </c>
      <c r="B51" s="116"/>
      <c r="C51" s="116"/>
      <c r="D51" s="116"/>
      <c r="E51" s="116"/>
      <c r="F51" s="116"/>
      <c r="G51" s="70"/>
      <c r="H51" s="2"/>
      <c r="I51" s="1"/>
      <c r="J51" s="1"/>
    </row>
    <row r="52" spans="1:12">
      <c r="A52" s="1"/>
      <c r="B52" s="1"/>
      <c r="C52" s="1"/>
      <c r="D52" s="1"/>
      <c r="E52" s="1"/>
      <c r="F52" s="1"/>
      <c r="G52" s="1"/>
      <c r="H52" s="2"/>
      <c r="I52" s="1"/>
      <c r="J52" s="1"/>
    </row>
    <row r="53" spans="1:12" ht="60">
      <c r="A53" s="67" t="s">
        <v>29</v>
      </c>
      <c r="B53" s="71" t="s">
        <v>2</v>
      </c>
      <c r="C53" s="71" t="s">
        <v>26</v>
      </c>
      <c r="D53" s="67" t="s">
        <v>30</v>
      </c>
      <c r="E53" s="71" t="s">
        <v>27</v>
      </c>
      <c r="F53" s="67" t="s">
        <v>5</v>
      </c>
      <c r="G53" s="67" t="s">
        <v>6</v>
      </c>
      <c r="H53" s="2"/>
      <c r="J53" s="1"/>
    </row>
    <row r="54" spans="1:12" ht="49.8" customHeight="1">
      <c r="A54" s="69">
        <v>1</v>
      </c>
      <c r="B54" s="6" t="s">
        <v>22</v>
      </c>
      <c r="C54" s="5">
        <v>2</v>
      </c>
      <c r="D54" s="72">
        <v>11</v>
      </c>
      <c r="E54" s="4">
        <v>4</v>
      </c>
      <c r="F54" s="4">
        <v>1200</v>
      </c>
      <c r="G54" s="10">
        <f>PRODUCT(C54:F54)</f>
        <v>105600</v>
      </c>
      <c r="H54" s="2"/>
      <c r="J54" s="1"/>
    </row>
    <row r="55" spans="1:12" ht="21.6" customHeight="1">
      <c r="A55" s="69">
        <v>2</v>
      </c>
      <c r="B55" s="6" t="s">
        <v>23</v>
      </c>
      <c r="C55" s="5">
        <v>12</v>
      </c>
      <c r="D55" s="72">
        <v>11</v>
      </c>
      <c r="E55" s="5">
        <v>3</v>
      </c>
      <c r="F55" s="4">
        <v>1200</v>
      </c>
      <c r="G55" s="10">
        <f>PRODUCT(C55:F55)</f>
        <v>475200</v>
      </c>
      <c r="H55" s="2"/>
      <c r="J55" s="1"/>
    </row>
    <row r="56" spans="1:12" ht="18.600000000000001" customHeight="1">
      <c r="A56" s="69">
        <v>3</v>
      </c>
      <c r="B56" s="6" t="s">
        <v>28</v>
      </c>
      <c r="C56" s="5">
        <v>1</v>
      </c>
      <c r="D56" s="72">
        <v>11</v>
      </c>
      <c r="E56" s="5">
        <v>3</v>
      </c>
      <c r="F56" s="4">
        <v>1200</v>
      </c>
      <c r="G56" s="10">
        <f>PRODUCT(C56:F56)</f>
        <v>39600</v>
      </c>
      <c r="H56" s="2"/>
      <c r="J56" s="1"/>
    </row>
    <row r="57" spans="1:12" ht="80.400000000000006" customHeight="1">
      <c r="A57" s="69">
        <v>4</v>
      </c>
      <c r="B57" s="6" t="s">
        <v>31</v>
      </c>
      <c r="C57" s="5">
        <v>12</v>
      </c>
      <c r="D57" s="72">
        <v>11</v>
      </c>
      <c r="E57" s="4"/>
      <c r="F57" s="5">
        <v>300</v>
      </c>
      <c r="G57" s="10">
        <f>PRODUCT(C57:F57)</f>
        <v>39600</v>
      </c>
      <c r="H57" s="2"/>
      <c r="J57" s="1"/>
    </row>
    <row r="58" spans="1:12">
      <c r="A58" s="69"/>
      <c r="B58" s="73" t="s">
        <v>12</v>
      </c>
      <c r="C58" s="74"/>
      <c r="D58" s="75"/>
      <c r="E58" s="75"/>
      <c r="F58" s="72"/>
      <c r="G58" s="4">
        <f>SUM(G54:G57)</f>
        <v>660000</v>
      </c>
      <c r="H58" s="2"/>
      <c r="J58" s="1"/>
    </row>
    <row r="59" spans="1:12">
      <c r="A59" s="1"/>
      <c r="B59" s="1"/>
      <c r="C59" s="1"/>
      <c r="D59" s="1"/>
      <c r="E59" s="1"/>
      <c r="F59" s="1"/>
      <c r="G59" s="1"/>
      <c r="H59" s="2"/>
      <c r="I59" s="1"/>
      <c r="J59" s="1"/>
    </row>
    <row r="60" spans="1:12" ht="44.25" customHeight="1">
      <c r="A60" s="116" t="s">
        <v>128</v>
      </c>
      <c r="B60" s="116"/>
      <c r="C60" s="116"/>
      <c r="D60" s="116"/>
      <c r="E60" s="116"/>
      <c r="F60" s="116"/>
      <c r="G60" s="70"/>
      <c r="H60" s="2"/>
      <c r="I60" s="1"/>
      <c r="J60" s="1"/>
    </row>
    <row r="61" spans="1:12">
      <c r="A61" s="1"/>
      <c r="B61" s="1"/>
      <c r="C61" s="1"/>
      <c r="D61" s="1"/>
      <c r="E61" s="1"/>
      <c r="F61" s="1"/>
      <c r="G61" s="1"/>
      <c r="H61" s="2"/>
      <c r="I61" s="1"/>
      <c r="J61" s="1"/>
    </row>
    <row r="62" spans="1:12" ht="60">
      <c r="A62" s="67" t="s">
        <v>32</v>
      </c>
      <c r="B62" s="71" t="s">
        <v>2</v>
      </c>
      <c r="C62" s="71" t="s">
        <v>26</v>
      </c>
      <c r="D62" s="71" t="s">
        <v>27</v>
      </c>
      <c r="E62" s="71" t="s">
        <v>5</v>
      </c>
      <c r="F62" s="67" t="s">
        <v>6</v>
      </c>
      <c r="G62" s="2"/>
      <c r="H62" s="78"/>
      <c r="I62" s="77"/>
      <c r="J62" s="78"/>
      <c r="K62" s="78"/>
      <c r="L62" s="78"/>
    </row>
    <row r="63" spans="1:12" ht="86.4" customHeight="1">
      <c r="A63" s="69">
        <v>1</v>
      </c>
      <c r="B63" s="6" t="s">
        <v>33</v>
      </c>
      <c r="C63" s="5">
        <v>32</v>
      </c>
      <c r="D63" s="4">
        <v>6</v>
      </c>
      <c r="E63" s="5">
        <v>10000</v>
      </c>
      <c r="F63" s="10">
        <f>PRODUCT(C63:E63)</f>
        <v>1920000</v>
      </c>
      <c r="G63" s="2"/>
      <c r="H63" s="2"/>
      <c r="I63" s="79"/>
      <c r="J63" s="2"/>
      <c r="K63" s="80"/>
      <c r="L63" s="79"/>
    </row>
    <row r="64" spans="1:12" ht="29.25" customHeight="1">
      <c r="A64" s="69">
        <v>2</v>
      </c>
      <c r="B64" s="6" t="s">
        <v>34</v>
      </c>
      <c r="C64" s="5">
        <v>32</v>
      </c>
      <c r="D64" s="5">
        <v>2</v>
      </c>
      <c r="E64" s="5">
        <v>1000</v>
      </c>
      <c r="F64" s="10">
        <f t="shared" ref="F64:F71" si="4">PRODUCT(C64:E64)</f>
        <v>64000</v>
      </c>
      <c r="G64" s="81"/>
      <c r="H64" s="2"/>
      <c r="I64" s="79"/>
      <c r="J64" s="81"/>
      <c r="K64" s="79"/>
      <c r="L64" s="79"/>
    </row>
    <row r="65" spans="1:12" ht="41.4" customHeight="1">
      <c r="A65" s="69">
        <v>3</v>
      </c>
      <c r="B65" s="6" t="s">
        <v>35</v>
      </c>
      <c r="C65" s="5">
        <v>32</v>
      </c>
      <c r="D65" s="5">
        <v>7</v>
      </c>
      <c r="E65" s="5">
        <v>3000</v>
      </c>
      <c r="F65" s="10">
        <f t="shared" si="4"/>
        <v>672000</v>
      </c>
      <c r="G65" s="2"/>
      <c r="H65" s="2"/>
      <c r="I65" s="79"/>
      <c r="J65" s="81"/>
      <c r="K65" s="79"/>
      <c r="L65" s="79"/>
    </row>
    <row r="66" spans="1:12" ht="66.599999999999994" customHeight="1">
      <c r="A66" s="69">
        <v>4</v>
      </c>
      <c r="B66" s="6" t="s">
        <v>36</v>
      </c>
      <c r="C66" s="5">
        <v>24</v>
      </c>
      <c r="D66" s="5"/>
      <c r="E66" s="5">
        <v>300</v>
      </c>
      <c r="F66" s="10">
        <f t="shared" si="4"/>
        <v>7200</v>
      </c>
      <c r="G66" s="2"/>
      <c r="H66" s="2"/>
      <c r="I66" s="79"/>
      <c r="J66" s="2"/>
      <c r="K66" s="79"/>
      <c r="L66" s="79"/>
    </row>
    <row r="67" spans="1:12" ht="57.75" customHeight="1">
      <c r="A67" s="69">
        <v>5</v>
      </c>
      <c r="B67" s="6" t="s">
        <v>37</v>
      </c>
      <c r="C67" s="5">
        <v>12</v>
      </c>
      <c r="D67" s="4"/>
      <c r="E67" s="5">
        <v>500</v>
      </c>
      <c r="F67" s="10">
        <f t="shared" si="4"/>
        <v>6000</v>
      </c>
      <c r="G67" s="2"/>
      <c r="H67" s="2"/>
      <c r="I67" s="79"/>
      <c r="J67" s="2"/>
      <c r="K67" s="79"/>
      <c r="L67" s="79"/>
    </row>
    <row r="68" spans="1:12" ht="70.2" customHeight="1">
      <c r="A68" s="69">
        <v>6</v>
      </c>
      <c r="B68" s="6" t="s">
        <v>38</v>
      </c>
      <c r="C68" s="5"/>
      <c r="D68" s="4"/>
      <c r="E68" s="5"/>
      <c r="F68" s="10"/>
      <c r="G68" s="2"/>
      <c r="H68" s="2"/>
      <c r="I68" s="79"/>
      <c r="J68" s="2"/>
      <c r="K68" s="79"/>
      <c r="L68" s="79"/>
    </row>
    <row r="69" spans="1:12">
      <c r="A69" s="69"/>
      <c r="B69" s="6" t="s">
        <v>39</v>
      </c>
      <c r="C69" s="5">
        <v>1</v>
      </c>
      <c r="D69" s="4"/>
      <c r="E69" s="5">
        <v>50000</v>
      </c>
      <c r="F69" s="10">
        <f t="shared" si="4"/>
        <v>50000</v>
      </c>
      <c r="G69" s="2"/>
      <c r="H69" s="2"/>
      <c r="I69" s="79"/>
      <c r="J69" s="2"/>
      <c r="K69" s="79"/>
      <c r="L69" s="79"/>
    </row>
    <row r="70" spans="1:12">
      <c r="A70" s="69"/>
      <c r="B70" s="6" t="s">
        <v>40</v>
      </c>
      <c r="C70" s="5">
        <v>1</v>
      </c>
      <c r="D70" s="4"/>
      <c r="E70" s="5">
        <v>40000</v>
      </c>
      <c r="F70" s="10">
        <f t="shared" si="4"/>
        <v>40000</v>
      </c>
      <c r="G70" s="2"/>
      <c r="H70" s="2"/>
      <c r="I70" s="79"/>
      <c r="J70" s="2"/>
      <c r="K70" s="79"/>
      <c r="L70" s="79"/>
    </row>
    <row r="71" spans="1:12">
      <c r="A71" s="69"/>
      <c r="B71" s="6" t="s">
        <v>41</v>
      </c>
      <c r="C71" s="5">
        <v>1</v>
      </c>
      <c r="D71" s="4"/>
      <c r="E71" s="5">
        <v>30000</v>
      </c>
      <c r="F71" s="10">
        <f t="shared" si="4"/>
        <v>30000</v>
      </c>
      <c r="G71" s="2"/>
      <c r="H71" s="2"/>
      <c r="I71" s="79"/>
      <c r="J71" s="2"/>
      <c r="K71" s="79"/>
      <c r="L71" s="79"/>
    </row>
    <row r="72" spans="1:12">
      <c r="A72" s="69"/>
      <c r="B72" s="82" t="s">
        <v>12</v>
      </c>
      <c r="C72" s="83"/>
      <c r="D72" s="84"/>
      <c r="E72" s="85"/>
      <c r="F72" s="4">
        <f>SUM(F63:F71)</f>
        <v>2789200</v>
      </c>
      <c r="G72" s="2"/>
      <c r="H72" s="2"/>
      <c r="I72" s="79"/>
      <c r="J72" s="2"/>
      <c r="K72" s="79"/>
      <c r="L72" s="79"/>
    </row>
    <row r="73" spans="1:12">
      <c r="A73" s="1"/>
      <c r="B73" s="1"/>
      <c r="C73" s="1"/>
      <c r="D73" s="1"/>
      <c r="E73" s="1"/>
      <c r="F73" s="1"/>
      <c r="G73" s="1"/>
      <c r="H73" s="2"/>
      <c r="I73" s="1"/>
      <c r="J73" s="1"/>
    </row>
    <row r="74" spans="1:12" ht="24.6" customHeight="1">
      <c r="A74" s="117" t="s">
        <v>42</v>
      </c>
      <c r="B74" s="117"/>
      <c r="C74" s="117"/>
      <c r="D74" s="117"/>
      <c r="E74" s="117"/>
      <c r="F74" s="117"/>
      <c r="G74" s="76"/>
      <c r="H74" s="2"/>
      <c r="I74" s="1"/>
      <c r="J74" s="1"/>
    </row>
    <row r="75" spans="1:12">
      <c r="A75" s="1"/>
      <c r="B75" s="1"/>
      <c r="C75" s="1"/>
      <c r="D75" s="1"/>
      <c r="E75" s="1"/>
      <c r="F75" s="1"/>
      <c r="G75" s="1"/>
      <c r="H75" s="2"/>
      <c r="I75" s="1"/>
      <c r="J75" s="1"/>
    </row>
    <row r="76" spans="1:12" ht="45">
      <c r="A76" s="67" t="s">
        <v>43</v>
      </c>
      <c r="B76" s="67" t="s">
        <v>2</v>
      </c>
      <c r="C76" s="67" t="s">
        <v>26</v>
      </c>
      <c r="D76" s="67" t="s">
        <v>44</v>
      </c>
      <c r="E76" s="67" t="s">
        <v>45</v>
      </c>
      <c r="F76" s="67" t="s">
        <v>6</v>
      </c>
      <c r="G76" s="2"/>
      <c r="H76" s="78"/>
      <c r="I76" s="86"/>
      <c r="J76" s="78"/>
      <c r="K76" s="78"/>
      <c r="L76" s="78"/>
    </row>
    <row r="77" spans="1:12" ht="38.4" customHeight="1">
      <c r="A77" s="68">
        <v>1</v>
      </c>
      <c r="B77" s="3" t="s">
        <v>46</v>
      </c>
      <c r="C77" s="5"/>
      <c r="D77" s="5">
        <v>6</v>
      </c>
      <c r="E77" s="5">
        <v>100000</v>
      </c>
      <c r="F77" s="10">
        <f t="shared" ref="F77:F91" si="5">PRODUCT(C77:E77)</f>
        <v>600000</v>
      </c>
      <c r="G77" s="2"/>
      <c r="H77" s="2"/>
      <c r="I77" s="79"/>
      <c r="J77" s="2"/>
      <c r="K77" s="79"/>
      <c r="L77" s="79"/>
    </row>
    <row r="78" spans="1:12" ht="22.2" customHeight="1">
      <c r="A78" s="68">
        <v>2</v>
      </c>
      <c r="B78" s="3" t="s">
        <v>47</v>
      </c>
      <c r="C78" s="5"/>
      <c r="D78" s="5">
        <v>5</v>
      </c>
      <c r="E78" s="5">
        <v>75000</v>
      </c>
      <c r="F78" s="10">
        <f t="shared" si="5"/>
        <v>375000</v>
      </c>
      <c r="G78" s="2"/>
      <c r="H78" s="2"/>
      <c r="I78" s="79"/>
      <c r="J78" s="2"/>
      <c r="K78" s="79"/>
      <c r="L78" s="79"/>
    </row>
    <row r="79" spans="1:12" ht="63" customHeight="1">
      <c r="A79" s="68">
        <v>3</v>
      </c>
      <c r="B79" s="3" t="s">
        <v>48</v>
      </c>
      <c r="C79" s="5"/>
      <c r="D79" s="5">
        <v>6</v>
      </c>
      <c r="E79" s="5">
        <v>40000</v>
      </c>
      <c r="F79" s="10">
        <f t="shared" si="5"/>
        <v>240000</v>
      </c>
      <c r="G79" s="2"/>
      <c r="H79" s="2"/>
      <c r="I79" s="79"/>
      <c r="J79" s="2"/>
      <c r="K79" s="79"/>
      <c r="L79" s="79"/>
    </row>
    <row r="80" spans="1:12" ht="58.5" customHeight="1">
      <c r="A80" s="68">
        <v>4</v>
      </c>
      <c r="B80" s="3" t="s">
        <v>49</v>
      </c>
      <c r="C80" s="5">
        <v>44</v>
      </c>
      <c r="D80" s="4"/>
      <c r="E80" s="5">
        <v>5000</v>
      </c>
      <c r="F80" s="10">
        <f t="shared" si="5"/>
        <v>220000</v>
      </c>
      <c r="G80" s="2"/>
      <c r="H80" s="2"/>
      <c r="I80" s="79"/>
      <c r="J80" s="2"/>
      <c r="K80" s="79"/>
      <c r="L80" s="79"/>
    </row>
    <row r="81" spans="1:14" ht="115.2" customHeight="1">
      <c r="A81" s="68">
        <v>5</v>
      </c>
      <c r="B81" s="3" t="s">
        <v>50</v>
      </c>
      <c r="C81" s="5"/>
      <c r="D81" s="4"/>
      <c r="E81" s="5"/>
      <c r="F81" s="4">
        <v>800000</v>
      </c>
      <c r="G81" s="2"/>
      <c r="H81" s="2"/>
      <c r="I81" s="79"/>
      <c r="J81" s="2"/>
      <c r="K81" s="79"/>
      <c r="L81" s="79"/>
    </row>
    <row r="82" spans="1:14" ht="67.2" customHeight="1">
      <c r="A82" s="68">
        <v>6</v>
      </c>
      <c r="B82" s="3" t="s">
        <v>51</v>
      </c>
      <c r="C82" s="5"/>
      <c r="D82" s="5"/>
      <c r="E82" s="5"/>
      <c r="F82" s="4">
        <v>3995300</v>
      </c>
      <c r="G82" s="2"/>
      <c r="H82" s="2"/>
      <c r="I82" s="79"/>
      <c r="J82" s="2"/>
      <c r="K82" s="79"/>
      <c r="L82" s="79"/>
    </row>
    <row r="83" spans="1:14" ht="27.6" customHeight="1">
      <c r="A83" s="68">
        <v>7</v>
      </c>
      <c r="B83" s="3" t="s">
        <v>52</v>
      </c>
      <c r="C83" s="5">
        <v>61</v>
      </c>
      <c r="D83" s="5"/>
      <c r="E83" s="5">
        <v>15000</v>
      </c>
      <c r="F83" s="10">
        <f t="shared" si="5"/>
        <v>915000</v>
      </c>
      <c r="G83" s="2"/>
      <c r="H83" s="2"/>
      <c r="I83" s="79"/>
      <c r="J83" s="2"/>
      <c r="K83" s="79"/>
      <c r="L83" s="79"/>
    </row>
    <row r="84" spans="1:14" ht="27" customHeight="1">
      <c r="A84" s="68">
        <v>8</v>
      </c>
      <c r="B84" s="3" t="s">
        <v>53</v>
      </c>
      <c r="C84" s="5">
        <v>12</v>
      </c>
      <c r="D84" s="5"/>
      <c r="E84" s="5">
        <v>20000</v>
      </c>
      <c r="F84" s="10">
        <f t="shared" si="5"/>
        <v>240000</v>
      </c>
      <c r="G84" s="2"/>
      <c r="H84" s="2"/>
      <c r="I84" s="79"/>
      <c r="J84" s="2"/>
      <c r="K84" s="79"/>
      <c r="L84" s="79"/>
    </row>
    <row r="85" spans="1:14" ht="46.5" customHeight="1">
      <c r="A85" s="68">
        <v>9</v>
      </c>
      <c r="B85" s="3" t="s">
        <v>102</v>
      </c>
      <c r="C85" s="5"/>
      <c r="D85" s="4"/>
      <c r="E85" s="5"/>
      <c r="F85" s="10">
        <v>1133200</v>
      </c>
      <c r="G85" s="2"/>
      <c r="H85" s="2"/>
      <c r="I85" s="79"/>
      <c r="J85" s="2"/>
      <c r="K85" s="79"/>
      <c r="L85" s="79"/>
    </row>
    <row r="86" spans="1:14" s="13" customFormat="1" ht="82.8" customHeight="1">
      <c r="A86" s="7">
        <v>10</v>
      </c>
      <c r="B86" s="3" t="s">
        <v>106</v>
      </c>
      <c r="C86" s="26">
        <v>45</v>
      </c>
      <c r="D86" s="24"/>
      <c r="E86" s="26">
        <v>4000</v>
      </c>
      <c r="F86" s="10">
        <f t="shared" ref="F86:F87" si="6">PRODUCT(C86:E86)</f>
        <v>180000</v>
      </c>
      <c r="G86" s="2"/>
      <c r="H86" s="8"/>
      <c r="J86" s="21"/>
    </row>
    <row r="87" spans="1:14" s="13" customFormat="1" ht="51" customHeight="1">
      <c r="A87" s="7">
        <v>11</v>
      </c>
      <c r="B87" s="3" t="s">
        <v>107</v>
      </c>
      <c r="C87" s="26">
        <v>20</v>
      </c>
      <c r="D87" s="24"/>
      <c r="E87" s="26">
        <v>6000</v>
      </c>
      <c r="F87" s="10">
        <f t="shared" si="6"/>
        <v>120000</v>
      </c>
      <c r="G87" s="2"/>
      <c r="H87" s="8"/>
      <c r="J87" s="21"/>
    </row>
    <row r="88" spans="1:14" ht="15.75" customHeight="1">
      <c r="A88" s="7">
        <v>12</v>
      </c>
      <c r="B88" s="3" t="s">
        <v>54</v>
      </c>
      <c r="C88" s="5">
        <v>569</v>
      </c>
      <c r="D88" s="4"/>
      <c r="E88" s="5">
        <v>300</v>
      </c>
      <c r="F88" s="10">
        <f t="shared" si="5"/>
        <v>170700</v>
      </c>
      <c r="G88" s="2"/>
      <c r="H88" s="2"/>
      <c r="I88" s="79"/>
      <c r="J88" s="2"/>
      <c r="K88" s="79"/>
      <c r="L88" s="79"/>
    </row>
    <row r="89" spans="1:14" ht="54.6" customHeight="1">
      <c r="A89" s="7">
        <v>13</v>
      </c>
      <c r="B89" s="3" t="s">
        <v>55</v>
      </c>
      <c r="C89" s="5">
        <v>167</v>
      </c>
      <c r="D89" s="5"/>
      <c r="E89" s="5">
        <v>8000</v>
      </c>
      <c r="F89" s="10">
        <f t="shared" si="5"/>
        <v>1336000</v>
      </c>
      <c r="G89" s="2"/>
      <c r="H89" s="2"/>
      <c r="I89" s="79"/>
      <c r="J89" s="2"/>
      <c r="K89" s="79"/>
      <c r="L89" s="79"/>
    </row>
    <row r="90" spans="1:14" ht="30" customHeight="1">
      <c r="A90" s="7">
        <v>14</v>
      </c>
      <c r="B90" s="3" t="s">
        <v>56</v>
      </c>
      <c r="C90" s="5"/>
      <c r="D90" s="5"/>
      <c r="E90" s="5"/>
      <c r="F90" s="4">
        <v>80000</v>
      </c>
      <c r="G90" s="2"/>
      <c r="H90" s="2"/>
      <c r="I90" s="79"/>
      <c r="J90" s="2"/>
      <c r="K90" s="79"/>
      <c r="L90" s="79"/>
    </row>
    <row r="91" spans="1:14" ht="16.5" customHeight="1">
      <c r="A91" s="7">
        <v>15</v>
      </c>
      <c r="B91" s="3" t="s">
        <v>108</v>
      </c>
      <c r="C91" s="5">
        <v>173</v>
      </c>
      <c r="D91" s="4"/>
      <c r="E91" s="5">
        <v>15000</v>
      </c>
      <c r="F91" s="10">
        <f t="shared" si="5"/>
        <v>2595000</v>
      </c>
      <c r="G91" s="2"/>
      <c r="H91" s="2"/>
      <c r="I91" s="79"/>
      <c r="J91" s="2"/>
      <c r="K91" s="79"/>
      <c r="L91" s="79"/>
    </row>
    <row r="92" spans="1:14" ht="117" customHeight="1">
      <c r="A92" s="7">
        <v>16</v>
      </c>
      <c r="B92" s="3" t="s">
        <v>57</v>
      </c>
      <c r="C92" s="5"/>
      <c r="D92" s="4"/>
      <c r="E92" s="5"/>
      <c r="F92" s="4">
        <v>324000</v>
      </c>
      <c r="G92" s="2"/>
      <c r="H92" s="2"/>
      <c r="I92" s="79"/>
      <c r="J92" s="2"/>
      <c r="K92" s="79"/>
      <c r="L92" s="79"/>
    </row>
    <row r="93" spans="1:14">
      <c r="A93" s="68"/>
      <c r="B93" s="68" t="s">
        <v>12</v>
      </c>
      <c r="C93" s="4"/>
      <c r="D93" s="4"/>
      <c r="E93" s="4"/>
      <c r="F93" s="4">
        <f>SUM(F77:F92)</f>
        <v>13324200</v>
      </c>
      <c r="G93" s="2"/>
      <c r="H93" s="2"/>
      <c r="I93" s="79"/>
      <c r="J93" s="2"/>
      <c r="K93" s="79"/>
      <c r="L93" s="79"/>
    </row>
    <row r="94" spans="1:14">
      <c r="A94" s="2"/>
      <c r="B94" s="2"/>
      <c r="C94" s="77"/>
      <c r="D94" s="77"/>
      <c r="E94" s="77"/>
      <c r="F94" s="77"/>
      <c r="G94" s="77"/>
      <c r="H94" s="2"/>
      <c r="I94" s="1"/>
      <c r="J94" s="1"/>
    </row>
    <row r="95" spans="1:14" ht="57" customHeight="1">
      <c r="A95" s="118" t="s">
        <v>58</v>
      </c>
      <c r="B95" s="118"/>
      <c r="C95" s="118"/>
      <c r="D95" s="118"/>
      <c r="E95" s="118"/>
      <c r="F95" s="118"/>
      <c r="G95" s="87"/>
      <c r="H95" s="2"/>
      <c r="I95" s="1"/>
      <c r="J95" s="1"/>
    </row>
    <row r="96" spans="1:14" ht="60">
      <c r="A96" s="67" t="s">
        <v>59</v>
      </c>
      <c r="B96" s="67" t="s">
        <v>2</v>
      </c>
      <c r="C96" s="67" t="s">
        <v>26</v>
      </c>
      <c r="D96" s="67" t="s">
        <v>60</v>
      </c>
      <c r="E96" s="67" t="s">
        <v>27</v>
      </c>
      <c r="F96" s="67" t="s">
        <v>5</v>
      </c>
      <c r="G96" s="67" t="s">
        <v>6</v>
      </c>
      <c r="H96" s="2"/>
      <c r="I96" s="78"/>
      <c r="J96" s="78"/>
      <c r="K96" s="77"/>
      <c r="L96" s="78"/>
      <c r="M96" s="78"/>
      <c r="N96" s="78"/>
    </row>
    <row r="97" spans="1:14" ht="85.8" customHeight="1">
      <c r="A97" s="68">
        <v>1</v>
      </c>
      <c r="B97" s="3" t="s">
        <v>110</v>
      </c>
      <c r="C97" s="5">
        <v>37</v>
      </c>
      <c r="D97" s="4">
        <v>12</v>
      </c>
      <c r="E97" s="4">
        <v>5</v>
      </c>
      <c r="F97" s="5">
        <v>10000</v>
      </c>
      <c r="G97" s="10">
        <f>PRODUCT(C97:F97)</f>
        <v>22200000</v>
      </c>
      <c r="H97" s="2"/>
      <c r="I97" s="88"/>
      <c r="J97" s="89"/>
      <c r="K97" s="88"/>
      <c r="L97" s="88"/>
      <c r="M97" s="88"/>
      <c r="N97" s="88"/>
    </row>
    <row r="98" spans="1:14" ht="67.8" customHeight="1">
      <c r="A98" s="68">
        <v>3</v>
      </c>
      <c r="B98" s="3" t="s">
        <v>62</v>
      </c>
      <c r="C98" s="5"/>
      <c r="D98" s="4"/>
      <c r="E98" s="4"/>
      <c r="F98" s="5"/>
      <c r="G98" s="4">
        <v>1880000</v>
      </c>
      <c r="H98" s="2"/>
      <c r="I98" s="79"/>
      <c r="J98" s="2"/>
      <c r="K98" s="79"/>
      <c r="L98" s="79"/>
      <c r="M98" s="79"/>
      <c r="N98" s="79"/>
    </row>
    <row r="99" spans="1:14">
      <c r="A99" s="68"/>
      <c r="B99" s="68" t="s">
        <v>12</v>
      </c>
      <c r="C99" s="68"/>
      <c r="D99" s="68"/>
      <c r="E99" s="68"/>
      <c r="F99" s="68"/>
      <c r="G99" s="68">
        <f>SUM(G97:G98)</f>
        <v>24080000</v>
      </c>
      <c r="H99" s="2"/>
      <c r="I99" s="2"/>
      <c r="J99" s="2"/>
      <c r="K99" s="79"/>
      <c r="L99" s="79"/>
      <c r="M99" s="79"/>
      <c r="N99" s="88"/>
    </row>
    <row r="100" spans="1:14">
      <c r="A100" s="1"/>
      <c r="B100" s="1"/>
      <c r="C100" s="1"/>
      <c r="D100" s="1"/>
      <c r="E100" s="1"/>
      <c r="F100" s="1"/>
      <c r="G100" s="1"/>
      <c r="H100" s="2"/>
      <c r="I100" s="1"/>
      <c r="J100" s="1"/>
    </row>
    <row r="101" spans="1:14" ht="7.8" customHeight="1">
      <c r="A101" s="117"/>
      <c r="B101" s="117"/>
      <c r="C101" s="117"/>
      <c r="D101" s="117"/>
      <c r="E101" s="117"/>
      <c r="F101" s="117"/>
      <c r="G101" s="1"/>
      <c r="H101" s="2"/>
      <c r="I101" s="1"/>
      <c r="J101" s="1"/>
    </row>
    <row r="102" spans="1:14" ht="48.75" customHeight="1">
      <c r="A102" s="116" t="s">
        <v>134</v>
      </c>
      <c r="B102" s="116"/>
      <c r="C102" s="116"/>
      <c r="D102" s="116"/>
      <c r="E102" s="116"/>
      <c r="F102" s="116"/>
      <c r="G102" s="1"/>
      <c r="H102" s="2"/>
      <c r="I102" s="1"/>
      <c r="J102" s="1"/>
    </row>
    <row r="103" spans="1:14" ht="4.2" customHeight="1">
      <c r="A103" s="2"/>
      <c r="B103" s="2"/>
      <c r="C103" s="2"/>
      <c r="D103" s="2"/>
      <c r="E103" s="2"/>
      <c r="F103" s="2"/>
      <c r="G103" s="2"/>
      <c r="H103" s="2"/>
      <c r="I103" s="1"/>
      <c r="J103" s="1"/>
    </row>
    <row r="104" spans="1:14">
      <c r="A104" s="1"/>
      <c r="B104" s="1"/>
      <c r="C104" s="1"/>
      <c r="D104" s="1"/>
      <c r="E104" s="1"/>
      <c r="F104" s="1"/>
      <c r="G104" s="1"/>
      <c r="H104" s="2"/>
      <c r="I104" s="1"/>
      <c r="J104" s="1"/>
    </row>
    <row r="105" spans="1:14" ht="60">
      <c r="A105" s="67" t="s">
        <v>63</v>
      </c>
      <c r="B105" s="67" t="s">
        <v>2</v>
      </c>
      <c r="C105" s="67" t="s">
        <v>3</v>
      </c>
      <c r="D105" s="67" t="s">
        <v>4</v>
      </c>
      <c r="E105" s="67" t="s">
        <v>5</v>
      </c>
      <c r="F105" s="67" t="s">
        <v>6</v>
      </c>
      <c r="G105" s="2"/>
      <c r="H105" s="2"/>
      <c r="J105" s="1"/>
    </row>
    <row r="106" spans="1:14" ht="82.8" customHeight="1">
      <c r="A106" s="68">
        <v>1</v>
      </c>
      <c r="B106" s="3" t="s">
        <v>17</v>
      </c>
      <c r="C106" s="4"/>
      <c r="D106" s="4"/>
      <c r="E106" s="4"/>
      <c r="F106" s="4"/>
      <c r="G106" s="2"/>
      <c r="H106" s="2"/>
      <c r="J106" s="1"/>
    </row>
    <row r="107" spans="1:14">
      <c r="A107" s="68"/>
      <c r="B107" s="67" t="s">
        <v>9</v>
      </c>
      <c r="C107" s="5">
        <v>1</v>
      </c>
      <c r="D107" s="5"/>
      <c r="E107" s="5">
        <v>500000</v>
      </c>
      <c r="F107" s="10">
        <f>PRODUCT(C107:E107)</f>
        <v>500000</v>
      </c>
      <c r="G107" s="2"/>
      <c r="H107" s="2"/>
      <c r="J107" s="1"/>
    </row>
    <row r="108" spans="1:14">
      <c r="A108" s="68"/>
      <c r="B108" s="67" t="s">
        <v>10</v>
      </c>
      <c r="C108" s="5">
        <v>1</v>
      </c>
      <c r="D108" s="5"/>
      <c r="E108" s="5">
        <v>400000</v>
      </c>
      <c r="F108" s="10">
        <f t="shared" ref="F108:F115" si="7">PRODUCT(C108:E108)</f>
        <v>400000</v>
      </c>
      <c r="G108" s="2"/>
      <c r="H108" s="2"/>
      <c r="J108" s="1"/>
    </row>
    <row r="109" spans="1:14">
      <c r="A109" s="68"/>
      <c r="B109" s="67" t="s">
        <v>11</v>
      </c>
      <c r="C109" s="5">
        <v>1</v>
      </c>
      <c r="D109" s="5"/>
      <c r="E109" s="5">
        <v>300000</v>
      </c>
      <c r="F109" s="10">
        <f t="shared" si="7"/>
        <v>300000</v>
      </c>
      <c r="G109" s="2"/>
      <c r="H109" s="2"/>
      <c r="J109" s="1"/>
    </row>
    <row r="110" spans="1:14" ht="65.400000000000006" customHeight="1">
      <c r="A110" s="68">
        <v>2</v>
      </c>
      <c r="B110" s="3" t="s">
        <v>64</v>
      </c>
      <c r="C110" s="5"/>
      <c r="D110" s="5"/>
      <c r="E110" s="5"/>
      <c r="F110" s="10"/>
      <c r="G110" s="2"/>
      <c r="H110" s="2"/>
      <c r="J110" s="1"/>
    </row>
    <row r="111" spans="1:14">
      <c r="A111" s="68"/>
      <c r="B111" s="67" t="s">
        <v>9</v>
      </c>
      <c r="C111" s="5">
        <v>6</v>
      </c>
      <c r="D111" s="5"/>
      <c r="E111" s="5">
        <v>100000</v>
      </c>
      <c r="F111" s="10">
        <f t="shared" si="7"/>
        <v>600000</v>
      </c>
      <c r="G111" s="2"/>
      <c r="H111" s="2"/>
      <c r="J111" s="1"/>
    </row>
    <row r="112" spans="1:14">
      <c r="A112" s="68"/>
      <c r="B112" s="67" t="s">
        <v>10</v>
      </c>
      <c r="C112" s="5">
        <v>6</v>
      </c>
      <c r="D112" s="5"/>
      <c r="E112" s="5">
        <v>50000</v>
      </c>
      <c r="F112" s="10">
        <f t="shared" si="7"/>
        <v>300000</v>
      </c>
      <c r="G112" s="2"/>
      <c r="H112" s="2"/>
      <c r="J112" s="1"/>
    </row>
    <row r="113" spans="1:10">
      <c r="A113" s="68"/>
      <c r="B113" s="67" t="s">
        <v>11</v>
      </c>
      <c r="C113" s="5">
        <v>6</v>
      </c>
      <c r="D113" s="5"/>
      <c r="E113" s="5">
        <v>30000</v>
      </c>
      <c r="F113" s="10">
        <f t="shared" si="7"/>
        <v>180000</v>
      </c>
      <c r="G113" s="2"/>
      <c r="H113" s="2"/>
      <c r="J113" s="1"/>
    </row>
    <row r="114" spans="1:10" ht="63.75" customHeight="1">
      <c r="A114" s="68">
        <v>3</v>
      </c>
      <c r="B114" s="3" t="s">
        <v>65</v>
      </c>
      <c r="C114" s="5">
        <v>1</v>
      </c>
      <c r="D114" s="5"/>
      <c r="E114" s="5">
        <v>100000</v>
      </c>
      <c r="F114" s="10">
        <f t="shared" si="7"/>
        <v>100000</v>
      </c>
      <c r="G114" s="2"/>
      <c r="H114" s="2"/>
      <c r="J114" s="1"/>
    </row>
    <row r="115" spans="1:10" ht="30">
      <c r="A115" s="68">
        <v>4</v>
      </c>
      <c r="B115" s="3" t="s">
        <v>66</v>
      </c>
      <c r="C115" s="5">
        <v>6</v>
      </c>
      <c r="D115" s="5"/>
      <c r="E115" s="5">
        <v>500</v>
      </c>
      <c r="F115" s="10">
        <f t="shared" si="7"/>
        <v>3000</v>
      </c>
      <c r="G115" s="2"/>
      <c r="H115" s="2"/>
      <c r="J115" s="1"/>
    </row>
    <row r="116" spans="1:10">
      <c r="A116" s="68"/>
      <c r="B116" s="68" t="s">
        <v>12</v>
      </c>
      <c r="C116" s="68"/>
      <c r="D116" s="68"/>
      <c r="E116" s="68"/>
      <c r="F116" s="68">
        <f>SUM(F107:F115)</f>
        <v>2383000</v>
      </c>
      <c r="G116" s="2"/>
      <c r="H116" s="2"/>
      <c r="J116" s="1"/>
    </row>
    <row r="117" spans="1:10">
      <c r="A117" s="1"/>
      <c r="B117" s="1"/>
      <c r="C117" s="1"/>
      <c r="D117" s="1"/>
      <c r="E117" s="1"/>
      <c r="F117" s="1"/>
      <c r="G117" s="1"/>
      <c r="H117" s="2"/>
      <c r="I117" s="1"/>
      <c r="J117" s="1"/>
    </row>
    <row r="118" spans="1:10" ht="34.200000000000003" customHeight="1">
      <c r="A118" s="116" t="s">
        <v>130</v>
      </c>
      <c r="B118" s="116"/>
      <c r="C118" s="116"/>
      <c r="D118" s="116"/>
      <c r="E118" s="116"/>
      <c r="F118" s="116"/>
      <c r="G118" s="1"/>
      <c r="H118" s="2"/>
      <c r="I118" s="1"/>
      <c r="J118" s="1"/>
    </row>
    <row r="119" spans="1:10">
      <c r="A119" s="65"/>
      <c r="B119" s="65"/>
      <c r="C119" s="65"/>
      <c r="D119" s="65"/>
      <c r="E119" s="65"/>
      <c r="F119" s="65"/>
      <c r="G119" s="1"/>
      <c r="H119" s="2"/>
      <c r="I119" s="1"/>
      <c r="J119" s="1"/>
    </row>
    <row r="120" spans="1:10" ht="60">
      <c r="A120" s="67" t="s">
        <v>67</v>
      </c>
      <c r="B120" s="71" t="s">
        <v>2</v>
      </c>
      <c r="C120" s="71" t="s">
        <v>26</v>
      </c>
      <c r="D120" s="71" t="s">
        <v>27</v>
      </c>
      <c r="E120" s="71" t="s">
        <v>5</v>
      </c>
      <c r="F120" s="67" t="s">
        <v>6</v>
      </c>
      <c r="G120" s="2"/>
      <c r="H120" s="2"/>
      <c r="J120" s="1"/>
    </row>
    <row r="121" spans="1:10" ht="82.2" customHeight="1">
      <c r="A121" s="69">
        <v>1</v>
      </c>
      <c r="B121" s="6" t="s">
        <v>33</v>
      </c>
      <c r="C121" s="5">
        <v>12</v>
      </c>
      <c r="D121" s="4">
        <v>4</v>
      </c>
      <c r="E121" s="5">
        <v>10000</v>
      </c>
      <c r="F121" s="10">
        <f t="shared" ref="F121:F124" si="8">PRODUCT(C121:E121)</f>
        <v>480000</v>
      </c>
      <c r="G121" s="2"/>
      <c r="H121" s="2"/>
      <c r="J121" s="1"/>
    </row>
    <row r="122" spans="1:10" ht="43.8" customHeight="1">
      <c r="A122" s="69">
        <v>2</v>
      </c>
      <c r="B122" s="6" t="s">
        <v>68</v>
      </c>
      <c r="C122" s="5">
        <v>12</v>
      </c>
      <c r="D122" s="5">
        <v>2</v>
      </c>
      <c r="E122" s="5">
        <v>1000</v>
      </c>
      <c r="F122" s="10">
        <f t="shared" si="8"/>
        <v>24000</v>
      </c>
      <c r="G122" s="2"/>
      <c r="H122" s="2"/>
      <c r="J122" s="1"/>
    </row>
    <row r="123" spans="1:10" ht="51.75" customHeight="1">
      <c r="A123" s="69">
        <v>3</v>
      </c>
      <c r="B123" s="6" t="s">
        <v>69</v>
      </c>
      <c r="C123" s="5">
        <v>12</v>
      </c>
      <c r="D123" s="5">
        <v>4</v>
      </c>
      <c r="E123" s="5">
        <v>3000</v>
      </c>
      <c r="F123" s="10">
        <f t="shared" si="8"/>
        <v>144000</v>
      </c>
      <c r="G123" s="2"/>
      <c r="H123" s="2"/>
      <c r="J123" s="1"/>
    </row>
    <row r="124" spans="1:10" ht="72" customHeight="1">
      <c r="A124" s="69">
        <v>4</v>
      </c>
      <c r="B124" s="6" t="s">
        <v>36</v>
      </c>
      <c r="C124" s="5">
        <v>6</v>
      </c>
      <c r="D124" s="5"/>
      <c r="E124" s="5">
        <v>300</v>
      </c>
      <c r="F124" s="10">
        <f t="shared" si="8"/>
        <v>1800</v>
      </c>
      <c r="G124" s="2"/>
      <c r="H124" s="2"/>
      <c r="J124" s="1"/>
    </row>
    <row r="125" spans="1:10">
      <c r="A125" s="69"/>
      <c r="B125" s="82" t="s">
        <v>12</v>
      </c>
      <c r="C125" s="83"/>
      <c r="D125" s="84"/>
      <c r="E125" s="85"/>
      <c r="F125" s="4">
        <f>SUM(F121:F124)</f>
        <v>649800</v>
      </c>
      <c r="G125" s="2"/>
      <c r="H125" s="2"/>
      <c r="J125" s="1"/>
    </row>
    <row r="126" spans="1:10">
      <c r="A126" s="2"/>
      <c r="B126" s="2"/>
      <c r="C126" s="77"/>
      <c r="D126" s="77"/>
      <c r="E126" s="77"/>
      <c r="F126" s="77"/>
      <c r="G126" s="77"/>
      <c r="H126" s="2"/>
      <c r="I126" s="1"/>
      <c r="J126" s="1"/>
    </row>
    <row r="127" spans="1:10" ht="39" customHeight="1">
      <c r="A127" s="118" t="s">
        <v>70</v>
      </c>
      <c r="B127" s="118"/>
      <c r="C127" s="118"/>
      <c r="D127" s="118"/>
      <c r="E127" s="118"/>
      <c r="F127" s="118"/>
      <c r="G127" s="90"/>
      <c r="H127" s="2"/>
      <c r="I127" s="1"/>
      <c r="J127" s="1"/>
    </row>
    <row r="128" spans="1:10" ht="60">
      <c r="A128" s="67" t="s">
        <v>71</v>
      </c>
      <c r="B128" s="67" t="s">
        <v>2</v>
      </c>
      <c r="C128" s="67" t="s">
        <v>26</v>
      </c>
      <c r="D128" s="4" t="s">
        <v>27</v>
      </c>
      <c r="E128" s="67" t="s">
        <v>5</v>
      </c>
      <c r="F128" s="67" t="s">
        <v>6</v>
      </c>
      <c r="G128" s="2"/>
      <c r="H128" s="2"/>
      <c r="J128" s="1"/>
    </row>
    <row r="129" spans="1:10" ht="57" customHeight="1">
      <c r="A129" s="68">
        <v>1</v>
      </c>
      <c r="B129" s="3" t="s">
        <v>72</v>
      </c>
      <c r="C129" s="5">
        <v>69</v>
      </c>
      <c r="D129" s="4">
        <v>4</v>
      </c>
      <c r="E129" s="5">
        <v>10000</v>
      </c>
      <c r="F129" s="10">
        <f t="shared" ref="F129:F130" si="9">PRODUCT(C129:E129)</f>
        <v>2760000</v>
      </c>
      <c r="G129" s="2"/>
      <c r="H129" s="2"/>
      <c r="J129" s="1"/>
    </row>
    <row r="130" spans="1:10" ht="71.400000000000006" customHeight="1">
      <c r="A130" s="68">
        <v>2</v>
      </c>
      <c r="B130" s="3" t="s">
        <v>62</v>
      </c>
      <c r="C130" s="5">
        <v>69</v>
      </c>
      <c r="D130" s="4">
        <v>2</v>
      </c>
      <c r="E130" s="5">
        <v>1000</v>
      </c>
      <c r="F130" s="10">
        <f t="shared" si="9"/>
        <v>138000</v>
      </c>
      <c r="G130" s="2"/>
      <c r="H130" s="2"/>
      <c r="J130" s="1"/>
    </row>
    <row r="131" spans="1:10">
      <c r="A131" s="68"/>
      <c r="B131" s="68" t="s">
        <v>12</v>
      </c>
      <c r="C131" s="68"/>
      <c r="D131" s="68"/>
      <c r="E131" s="68"/>
      <c r="F131" s="68">
        <f>SUM(F129:F130)</f>
        <v>2898000</v>
      </c>
      <c r="G131" s="2"/>
      <c r="H131" s="2"/>
      <c r="J131" s="1"/>
    </row>
    <row r="132" spans="1:10">
      <c r="A132" s="91" t="s">
        <v>73</v>
      </c>
      <c r="B132" s="92"/>
      <c r="C132" s="92"/>
      <c r="D132" s="92"/>
      <c r="E132" s="93"/>
      <c r="F132" s="68">
        <f>F18+E31+G40+F49+G58+F72+F93+G99+F116+F125+F131+F10</f>
        <v>114345800</v>
      </c>
      <c r="G132" s="2"/>
      <c r="H132" s="2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</sheetData>
  <mergeCells count="14">
    <mergeCell ref="A118:F118"/>
    <mergeCell ref="A127:F127"/>
    <mergeCell ref="A51:F51"/>
    <mergeCell ref="A60:F60"/>
    <mergeCell ref="A74:F74"/>
    <mergeCell ref="A95:F95"/>
    <mergeCell ref="A101:F101"/>
    <mergeCell ref="A102:F102"/>
    <mergeCell ref="A33:F33"/>
    <mergeCell ref="A1:F1"/>
    <mergeCell ref="A2:F2"/>
    <mergeCell ref="A3:F3"/>
    <mergeCell ref="A12:G12"/>
    <mergeCell ref="A19:F19"/>
  </mergeCells>
  <pageMargins left="0.7" right="0.7" top="0.75" bottom="0.75" header="0.3" footer="0.3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SPORTLAND</vt:lpstr>
      <vt:lpstr>լավագույն մարզական ընտանիք.2016</vt:lpstr>
      <vt:lpstr>լավագույն մարզական ընտանիք.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Aida.Margaryan</dc:creator>
  <cp:lastModifiedBy>Anahit.Gevorgyan</cp:lastModifiedBy>
  <cp:lastPrinted>2016-06-13T11:17:32Z</cp:lastPrinted>
  <dcterms:created xsi:type="dcterms:W3CDTF">2016-03-21T12:50:32Z</dcterms:created>
  <dcterms:modified xsi:type="dcterms:W3CDTF">2016-06-13T12:21:00Z</dcterms:modified>
</cp:coreProperties>
</file>